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Portfolio Subred Manual Steps\"/>
    </mc:Choice>
  </mc:AlternateContent>
  <xr:revisionPtr revIDLastSave="0" documentId="13_ncr:1_{9D351902-628D-4D28-A824-74BA7E899F0C}" xr6:coauthVersionLast="47" xr6:coauthVersionMax="47" xr10:uidLastSave="{00000000-0000-0000-0000-000000000000}"/>
  <bookViews>
    <workbookView xWindow="-110" yWindow="-110" windowWidth="19420" windowHeight="10300" xr2:uid="{14E2C65B-6237-4BF5-AAA0-F6DCBA9F78B3}"/>
  </bookViews>
  <sheets>
    <sheet name="Manual" sheetId="1" r:id="rId1"/>
    <sheet name="Back Date Reports" sheetId="2" r:id="rId2"/>
    <sheet name="Current Date Repo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K60" i="1" s="1"/>
  <c r="L60" i="1"/>
  <c r="J60" i="1"/>
  <c r="D60" i="1"/>
  <c r="E60" i="1" s="1"/>
  <c r="C60" i="1"/>
  <c r="M59" i="1"/>
  <c r="K59" i="1" s="1"/>
  <c r="L59" i="1"/>
  <c r="J59" i="1"/>
  <c r="D59" i="1"/>
  <c r="E59" i="1" s="1"/>
  <c r="C59" i="1"/>
  <c r="M58" i="1"/>
  <c r="L58" i="1"/>
  <c r="J58" i="1"/>
  <c r="D58" i="1"/>
  <c r="E58" i="1" s="1"/>
  <c r="C58" i="1"/>
  <c r="M55" i="1"/>
  <c r="K55" i="1" s="1"/>
  <c r="L55" i="1"/>
  <c r="J55" i="1"/>
  <c r="D55" i="1"/>
  <c r="E55" i="1" s="1"/>
  <c r="C55" i="1"/>
  <c r="M53" i="1"/>
  <c r="K53" i="1" s="1"/>
  <c r="L53" i="1"/>
  <c r="J53" i="1"/>
  <c r="D53" i="1"/>
  <c r="E53" i="1" s="1"/>
  <c r="C53" i="1"/>
  <c r="M51" i="1"/>
  <c r="L51" i="1"/>
  <c r="J51" i="1"/>
  <c r="N51" i="1" s="1"/>
  <c r="N53" i="1" s="1"/>
  <c r="N55" i="1" s="1"/>
  <c r="N58" i="1" s="1"/>
  <c r="N59" i="1" s="1"/>
  <c r="N60" i="1" s="1"/>
  <c r="D51" i="1"/>
  <c r="E51" i="1" s="1"/>
  <c r="C51" i="1"/>
  <c r="K58" i="1" l="1"/>
  <c r="K51" i="1"/>
  <c r="H90" i="1"/>
  <c r="O51" i="1"/>
  <c r="O53" i="1" s="1"/>
  <c r="O55" i="1" s="1"/>
  <c r="O58" i="1" s="1"/>
  <c r="O59" i="1" s="1"/>
  <c r="O60" i="1" s="1"/>
  <c r="D14" i="1" l="1"/>
  <c r="E14" i="1" s="1"/>
  <c r="D13" i="1"/>
  <c r="E13" i="1" s="1"/>
  <c r="D12" i="1"/>
  <c r="E12" i="1" s="1"/>
  <c r="D9" i="1"/>
  <c r="E9" i="1" s="1"/>
  <c r="D7" i="1"/>
  <c r="E7" i="1" s="1"/>
  <c r="D5" i="1"/>
  <c r="E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M14" i="1"/>
  <c r="L14" i="1"/>
  <c r="J14" i="1"/>
  <c r="C14" i="1"/>
  <c r="M13" i="1"/>
  <c r="L13" i="1"/>
  <c r="J13" i="1"/>
  <c r="C13" i="1"/>
  <c r="M12" i="1"/>
  <c r="L12" i="1"/>
  <c r="J12" i="1"/>
  <c r="C12" i="1"/>
  <c r="M9" i="1"/>
  <c r="L9" i="1"/>
  <c r="J9" i="1"/>
  <c r="C9" i="1"/>
  <c r="M7" i="1"/>
  <c r="L7" i="1"/>
  <c r="J7" i="1"/>
  <c r="C7" i="1"/>
  <c r="A6" i="1"/>
  <c r="M5" i="1"/>
  <c r="O5" i="1" s="1"/>
  <c r="L5" i="1"/>
  <c r="J5" i="1"/>
  <c r="N5" i="1" s="1"/>
  <c r="C5" i="1"/>
  <c r="K14" i="1" l="1"/>
  <c r="K7" i="1"/>
  <c r="K9" i="1"/>
  <c r="O7" i="1"/>
  <c r="O9" i="1" s="1"/>
  <c r="O12" i="1" s="1"/>
  <c r="O13" i="1" s="1"/>
  <c r="O14" i="1" s="1"/>
  <c r="K13" i="1"/>
  <c r="N7" i="1"/>
  <c r="N9" i="1" s="1"/>
  <c r="N12" i="1" s="1"/>
  <c r="N13" i="1" s="1"/>
  <c r="N14" i="1" s="1"/>
  <c r="H42" i="1" s="1"/>
  <c r="K12" i="1"/>
  <c r="K5" i="1"/>
</calcChain>
</file>

<file path=xl/sharedStrings.xml><?xml version="1.0" encoding="utf-8"?>
<sst xmlns="http://schemas.openxmlformats.org/spreadsheetml/2006/main" count="802" uniqueCount="239">
  <si>
    <t>Portfolio</t>
  </si>
  <si>
    <t>Current Date</t>
  </si>
  <si>
    <t>Steps</t>
  </si>
  <si>
    <t>Transaction/Report</t>
  </si>
  <si>
    <t>Trans Date</t>
  </si>
  <si>
    <t>Settle Date</t>
  </si>
  <si>
    <t>Unit</t>
  </si>
  <si>
    <t>Price</t>
  </si>
  <si>
    <t>Remarks</t>
  </si>
  <si>
    <t>Approve</t>
  </si>
  <si>
    <t>Upload</t>
  </si>
  <si>
    <t>7a</t>
  </si>
  <si>
    <t>7b</t>
  </si>
  <si>
    <t>7c</t>
  </si>
  <si>
    <t>Intraday NAV</t>
  </si>
  <si>
    <t>Trade/Benefit Settlement - Full Settlement 1</t>
  </si>
  <si>
    <t>Trade/Benefit Settlement - Partial Settlement 7a</t>
  </si>
  <si>
    <t>Trade/Benefit Settlement -Repeat Full Settlement 1</t>
  </si>
  <si>
    <t>Subred Cancellation - 1</t>
  </si>
  <si>
    <t>Capture Validation - Should Not Allow</t>
  </si>
  <si>
    <t>Generate NAV SUMMARY Report for Portfolio Current date</t>
  </si>
  <si>
    <t>Validation</t>
  </si>
  <si>
    <t>Exchange Rate</t>
  </si>
  <si>
    <t>Unit Capital</t>
  </si>
  <si>
    <t>Unit Premium</t>
  </si>
  <si>
    <t>Bank Amount Acy</t>
  </si>
  <si>
    <t>Settle Amount Pcy</t>
  </si>
  <si>
    <t>Closing Units</t>
  </si>
  <si>
    <t>Closing Capital</t>
  </si>
  <si>
    <t>UNSAL(T+1)</t>
  </si>
  <si>
    <t>1.500000000000</t>
  </si>
  <si>
    <t>UNSAL(T+2)</t>
  </si>
  <si>
    <t>UNPUR(T+0)</t>
  </si>
  <si>
    <t xml:space="preserve">Approve </t>
  </si>
  <si>
    <t>Notedown all the 6 Transaction Ids</t>
  </si>
  <si>
    <t>Subred Cancellation -7b</t>
  </si>
  <si>
    <t>Portfolio,Trans Date,Trans ID,Module Ref,Unit capital,Unit Premium,Amount Tcy,Trans Code,Is Reversed</t>
  </si>
  <si>
    <t>Generate Bank Transaction Report for Portfolio Current date</t>
  </si>
  <si>
    <t>Capture Validation</t>
  </si>
  <si>
    <t>Rebuil NAV from Transdate to Current Day-1</t>
  </si>
  <si>
    <t xml:space="preserve">Total Units Out </t>
  </si>
  <si>
    <t xml:space="preserve"> Intraday NAV</t>
  </si>
  <si>
    <t>10,000.43256</t>
  </si>
  <si>
    <t>20,000.57684</t>
  </si>
  <si>
    <t>5000.28491</t>
  </si>
  <si>
    <t>10500.43256</t>
  </si>
  <si>
    <t>20,500.57684</t>
  </si>
  <si>
    <t>5500.28491</t>
  </si>
  <si>
    <t>1.50000000</t>
  </si>
  <si>
    <t xml:space="preserve">Creation/cancellation  Report </t>
  </si>
  <si>
    <t>Trade/Benefit Settlement - Reversal 14</t>
  </si>
  <si>
    <t>Trade/Benefit Partial Settlement - Reversal 16</t>
  </si>
  <si>
    <t xml:space="preserve">Generate Accounting Enquiry Report </t>
  </si>
  <si>
    <t>Stage 1</t>
  </si>
  <si>
    <t>HAXAGON MYR</t>
  </si>
  <si>
    <t>SR21007307450000005</t>
  </si>
  <si>
    <t>SR21007307450000010</t>
  </si>
  <si>
    <t>Hexagram Global Fintech Services</t>
  </si>
  <si>
    <t>Run Date &amp; Time :</t>
  </si>
  <si>
    <t>Business Date :</t>
  </si>
  <si>
    <t>User ID / Report ID :</t>
  </si>
  <si>
    <t>Portfolio Currency :</t>
  </si>
  <si>
    <t>MYR</t>
  </si>
  <si>
    <t>Portfolio : HAXAGONMYR - HAXAGON MYR FUND</t>
  </si>
  <si>
    <t>Portfolio Name</t>
  </si>
  <si>
    <t>Portfolio Class</t>
  </si>
  <si>
    <t>Portfolio Class Type</t>
  </si>
  <si>
    <t>Deal No</t>
  </si>
  <si>
    <t>Create/Cancel Date</t>
  </si>
  <si>
    <t>Value Date</t>
  </si>
  <si>
    <t>Type</t>
  </si>
  <si>
    <t>Units Subscription / (Redemption)</t>
  </si>
  <si>
    <t>Value Of Creation/Cancellation</t>
  </si>
  <si>
    <t>Capital</t>
  </si>
  <si>
    <t>Units In Circulation</t>
  </si>
  <si>
    <t>Nav</t>
  </si>
  <si>
    <t>Nav Date</t>
  </si>
  <si>
    <t>HAXAGONMYR</t>
  </si>
  <si>
    <t>HAXAGON MYR FUND</t>
  </si>
  <si>
    <t>CLASS MYR</t>
  </si>
  <si>
    <t>NA</t>
  </si>
  <si>
    <t>UNSAL</t>
  </si>
  <si>
    <t>UNPUR</t>
  </si>
  <si>
    <t>*** End of Report ***</t>
  </si>
  <si>
    <t>Page 1 / 1</t>
  </si>
  <si>
    <t>Entry Date</t>
  </si>
  <si>
    <t>Ledger ID</t>
  </si>
  <si>
    <t>Trans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</si>
  <si>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</si>
  <si>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</si>
  <si>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</si>
  <si>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</si>
  <si>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</si>
  <si>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</si>
  <si>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</si>
  <si>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</si>
  <si>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Credit/Debit</t>
  </si>
  <si>
    <t>Amount Tcy</t>
  </si>
  <si>
    <t>Amount Pcy</t>
  </si>
  <si>
    <t>Exch Rate</t>
  </si>
  <si>
    <t>Asset Class</t>
  </si>
  <si>
    <t>Asset Group</t>
  </si>
  <si>
    <t>Security</t>
  </si>
  <si>
    <t>Security Type</t>
  </si>
  <si>
    <t>Trans Code</t>
  </si>
  <si>
    <t>Broker</t>
  </si>
  <si>
    <t>Counterparty</t>
  </si>
  <si>
    <t>Narration</t>
  </si>
  <si>
    <t>Is Reversed</t>
  </si>
  <si>
    <t>Is Sysgen</t>
  </si>
  <si>
    <t>Portfolio Currency</t>
  </si>
  <si>
    <t>Trans Ref</t>
  </si>
  <si>
    <t>PORTFOLIO_SUBRED</t>
  </si>
  <si>
    <t>LIA</t>
  </si>
  <si>
    <t>Unit Premium Reserve</t>
  </si>
  <si>
    <t>UNITRESERVE</t>
  </si>
  <si>
    <t>310110-CLASS MYR-MYR</t>
  </si>
  <si>
    <t>Dr</t>
  </si>
  <si>
    <t>OTH</t>
  </si>
  <si>
    <t>Units Subscription - Premium Reserve</t>
  </si>
  <si>
    <t>Y</t>
  </si>
  <si>
    <t>N</t>
  </si>
  <si>
    <t>AST</t>
  </si>
  <si>
    <t>Units - Collection Account</t>
  </si>
  <si>
    <t>UNITSCOLLECTION</t>
  </si>
  <si>
    <t>100600-MYR</t>
  </si>
  <si>
    <t>Cr</t>
  </si>
  <si>
    <t>Units Subscription - Subscription Account</t>
  </si>
  <si>
    <t>Unitholders Capital</t>
  </si>
  <si>
    <t>UNITCAPITAL</t>
  </si>
  <si>
    <t>310100-CLASS MYR-MYR</t>
  </si>
  <si>
    <t>Units Subscription - Capital</t>
  </si>
  <si>
    <t>Partial Units=5250</t>
  </si>
  <si>
    <t>Debit=15,000.65,Debit= 7,875.00</t>
  </si>
  <si>
    <t>TS21007307450000003</t>
  </si>
  <si>
    <t>TS21007307450000004</t>
  </si>
  <si>
    <t>Credit=15,000.65,Credit= 7,875.00</t>
  </si>
  <si>
    <t>Expected</t>
  </si>
  <si>
    <t>Actual</t>
  </si>
  <si>
    <t>Generate NAV SUMMARY Report</t>
  </si>
  <si>
    <t>Particulars</t>
  </si>
  <si>
    <t>Notes</t>
  </si>
  <si>
    <t>Movement</t>
  </si>
  <si>
    <t>Per NAV %</t>
  </si>
  <si>
    <t>EOD</t>
  </si>
  <si>
    <t>Assets</t>
  </si>
  <si>
    <t>Cash</t>
  </si>
  <si>
    <t>- Current Bank Account</t>
  </si>
  <si>
    <t>Cash Total :</t>
  </si>
  <si>
    <t>Other Assets</t>
  </si>
  <si>
    <t>- Units - Collection Account</t>
  </si>
  <si>
    <t>Other Assets Total :</t>
  </si>
  <si>
    <t>Liability</t>
  </si>
  <si>
    <t>Other Liability</t>
  </si>
  <si>
    <t>- UNITREDEMPAY</t>
  </si>
  <si>
    <t>Other Liability Total :</t>
  </si>
  <si>
    <t>Total Net Asset Value</t>
  </si>
  <si>
    <t>Total Unit in Circulation</t>
  </si>
  <si>
    <t>Net Asset Value Per Unit</t>
  </si>
  <si>
    <t>RESERVES</t>
  </si>
  <si>
    <t>Unrealised Gain/(Loss)</t>
  </si>
  <si>
    <t>Undistributed Income</t>
  </si>
  <si>
    <t>Total :</t>
  </si>
  <si>
    <t>Portfolio : HAXAGONMYR - HAXAGON MYR FUND-CLASS MYR</t>
  </si>
  <si>
    <t>Unit Holder Capital</t>
  </si>
  <si>
    <t>- Unit Premium Reserve</t>
  </si>
  <si>
    <t>- Unit holders Capital</t>
  </si>
  <si>
    <t>Unit Holder Capital Total :</t>
  </si>
  <si>
    <t>Prepared by : ________________</t>
  </si>
  <si>
    <t>Checked by : ________________</t>
  </si>
  <si>
    <t>Approved by : ________________</t>
  </si>
  <si>
    <t>Concurred by : ________________</t>
  </si>
  <si>
    <t>Valuation : Primary</t>
  </si>
  <si>
    <t>Opening Units</t>
  </si>
  <si>
    <t>Subred Cancellation with Trade Date -7b</t>
  </si>
  <si>
    <t>Manual NAV Closing - Intraday</t>
  </si>
  <si>
    <t>Manual NAV Closing - Intraday/Freeze NAV for Next Day</t>
  </si>
  <si>
    <t xml:space="preserve">Generate Bank Transaction Report </t>
  </si>
  <si>
    <t>Trade/Benefit Settlement - Reversal 15</t>
  </si>
  <si>
    <t>Trade/Benefit Partial Settlement - Reversal 17</t>
  </si>
  <si>
    <t>Capture Validation - Cancellation not allowed for trade settled</t>
  </si>
  <si>
    <t>Trade/Benefit Settlement - Full Settlement 3</t>
  </si>
  <si>
    <t>Trade/Benefit Settlement - Reversal 29</t>
  </si>
  <si>
    <t>Subred Cancellation - 3</t>
  </si>
  <si>
    <t>Rebuild NAV from Trans date to Current Day-1</t>
  </si>
  <si>
    <t>Total Units in Circulation</t>
  </si>
  <si>
    <t>Stage 2</t>
  </si>
  <si>
    <t>SR21007307450000004</t>
  </si>
  <si>
    <t>SR21007307450000006</t>
  </si>
  <si>
    <t>Trade/Benefit Settlement - Reversal 27</t>
  </si>
  <si>
    <t>TS21007307450000001</t>
  </si>
  <si>
    <t>TS21007307450000002</t>
  </si>
  <si>
    <t>Bank Transactions From 04-Jan-202104-Jan-2021</t>
  </si>
  <si>
    <t>Date</t>
  </si>
  <si>
    <t>Voucher No</t>
  </si>
  <si>
    <t>------------------Details-------------------</t>
  </si>
  <si>
    <t>Transaction Type</t>
  </si>
  <si>
    <t>Amount Cr/Dr in Transaction Currency</t>
  </si>
  <si>
    <t>Amount Cr/Dr in Fund Currency</t>
  </si>
  <si>
    <t>Balance in Fund Currency</t>
  </si>
  <si>
    <t>Broker / Cparty</t>
  </si>
  <si>
    <t>Payment Mode</t>
  </si>
  <si>
    <t>Opening Balance</t>
  </si>
  <si>
    <t>OPBAL</t>
  </si>
  <si>
    <t>Capital Inflow Settlement</t>
  </si>
  <si>
    <t>UNSSET</t>
  </si>
  <si>
    <t>110100-YESMYR-MYR - Current Bank Account Bank: YESMYR</t>
  </si>
  <si>
    <t>PR21007307450000006</t>
  </si>
  <si>
    <t>110100-YESUSD-USD - Current Bank Account Bank: YESUSD</t>
  </si>
  <si>
    <t>USD</t>
  </si>
  <si>
    <t>SR21007307450000011</t>
  </si>
  <si>
    <t>SR21007307450000012</t>
  </si>
  <si>
    <t>SR21007307450000013</t>
  </si>
  <si>
    <t>SR21007307450000014</t>
  </si>
  <si>
    <t>SR21007307450000015</t>
  </si>
  <si>
    <t>TS21007307450000005</t>
  </si>
  <si>
    <t>TS21007307450000006</t>
  </si>
  <si>
    <t>TS21007307450000007</t>
  </si>
  <si>
    <t xml:space="preserve"> Portfolio Subred_Current Date</t>
  </si>
  <si>
    <t>Portfolio,Trans Date,Trans ID,Trans Code,Units,Closing Units,closing capital</t>
  </si>
  <si>
    <t xml:space="preserve"> FLOW</t>
  </si>
  <si>
    <t>Portfolio Subred_Back Date</t>
  </si>
  <si>
    <t>SR21007307450000007</t>
  </si>
  <si>
    <t>SR21007307450000008</t>
  </si>
  <si>
    <t>Create / Cancellation Register From 03-Jan-2021 To 03-Jan-2021</t>
  </si>
  <si>
    <t>USER01 / Create Cancellation Register</t>
  </si>
  <si>
    <t>SR21007307450000009</t>
  </si>
  <si>
    <t>SR2100730745000001003</t>
  </si>
  <si>
    <t>SR2100730745000001002</t>
  </si>
  <si>
    <t>SR2100730745000001001</t>
  </si>
  <si>
    <t>USER01 / EXNAVCR</t>
  </si>
  <si>
    <t>PR21007307450000007</t>
  </si>
  <si>
    <t>Net Asset Value as at 05-Jan-2021</t>
  </si>
  <si>
    <t>USER01 / NAV Summary</t>
  </si>
  <si>
    <t>SR21007307450000016</t>
  </si>
  <si>
    <t>SR21007307450000017</t>
  </si>
  <si>
    <t>SR2100730745000001603</t>
  </si>
  <si>
    <t>SR2100730745000001602</t>
  </si>
  <si>
    <t>SR2100730745000001601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</si>
</sst>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7"/>
      <color rgb="FF333333"/>
      <name val="Roboto Regular"/>
    </font>
    <font>
      <sz val="5"/>
      <color rgb="FF000000"/>
      <name val="Roboto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6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000000"/>
      <name val="Roboto"/>
    </font>
    <font>
      <b/>
      <sz val="8"/>
      <color rgb="FF000000"/>
      <name val="Roboto"/>
    </font>
    <font>
      <sz val="10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Roboto"/>
    </font>
    <font>
      <sz val="7"/>
      <color rgb="FF000000"/>
      <name val="Roboto Condensed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Roboto Condensed"/>
    </font>
    <font>
      <b/>
      <sz val="7"/>
      <color rgb="FF000000"/>
      <name val="Roboto Condensed"/>
    </font>
    <font>
      <b/>
      <sz val="8"/>
      <color rgb="FF000000"/>
      <name val="Roboto Condensed"/>
    </font>
    <font>
      <sz val="7"/>
      <color rgb="FF000000"/>
      <name val="Roboto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111111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5" borderId="5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" fontId="2" fillId="0" borderId="0" xfId="0" quotePrefix="1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4" fontId="1" fillId="0" borderId="0" xfId="0" quotePrefix="1" applyNumberFormat="1" applyFont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6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14" fontId="2" fillId="0" borderId="1" xfId="0" applyNumberFormat="1" applyFont="1" applyBorder="1" applyAlignment="1">
      <alignment horizontal="center" vertical="center"/>
    </xf>
    <xf numFmtId="4" fontId="2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top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15" fontId="18" fillId="0" borderId="0" xfId="0" applyNumberFormat="1" applyFont="1" applyAlignment="1">
      <alignment horizontal="left" vertical="center" wrapText="1"/>
    </xf>
    <xf numFmtId="4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8" fillId="7" borderId="0" xfId="0" applyFont="1" applyFill="1" applyAlignment="1">
      <alignment horizontal="left" vertical="center" wrapText="1"/>
    </xf>
    <xf numFmtId="15" fontId="18" fillId="7" borderId="0" xfId="0" applyNumberFormat="1" applyFont="1" applyFill="1" applyAlignment="1">
      <alignment horizontal="left" vertical="center" wrapText="1"/>
    </xf>
    <xf numFmtId="4" fontId="18" fillId="7" borderId="0" xfId="0" applyNumberFormat="1" applyFont="1" applyFill="1" applyAlignment="1">
      <alignment horizontal="right" vertical="center" wrapText="1"/>
    </xf>
    <xf numFmtId="0" fontId="18" fillId="7" borderId="0" xfId="0" applyFont="1" applyFill="1" applyAlignment="1">
      <alignment horizontal="right" vertical="center" wrapText="1"/>
    </xf>
    <xf numFmtId="4" fontId="15" fillId="0" borderId="0" xfId="0" applyNumberFormat="1" applyFont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0" xfId="0" applyFont="1" applyAlignment="1">
      <alignment horizontal="right" vertical="center" wrapText="1" indent="1"/>
    </xf>
    <xf numFmtId="0" fontId="20" fillId="0" borderId="0" xfId="0" applyFont="1" applyAlignment="1">
      <alignment horizontal="center" vertical="center" wrapText="1"/>
    </xf>
    <xf numFmtId="0" fontId="21" fillId="8" borderId="0" xfId="0" applyFont="1" applyFill="1" applyAlignment="1">
      <alignment horizontal="left" vertical="center"/>
    </xf>
    <xf numFmtId="15" fontId="21" fillId="8" borderId="0" xfId="0" applyNumberFormat="1" applyFont="1" applyFill="1" applyAlignment="1">
      <alignment horizontal="right" vertical="center"/>
    </xf>
    <xf numFmtId="4" fontId="21" fillId="8" borderId="0" xfId="0" applyNumberFormat="1" applyFont="1" applyFill="1" applyAlignment="1">
      <alignment horizontal="right" vertical="center"/>
    </xf>
    <xf numFmtId="0" fontId="21" fillId="8" borderId="0" xfId="0" applyFont="1" applyFill="1" applyAlignment="1">
      <alignment horizontal="right" vertical="center"/>
    </xf>
    <xf numFmtId="0" fontId="21" fillId="9" borderId="8" xfId="0" applyFont="1" applyFill="1" applyBorder="1" applyAlignment="1">
      <alignment horizontal="left" vertical="center"/>
    </xf>
    <xf numFmtId="15" fontId="21" fillId="9" borderId="8" xfId="0" applyNumberFormat="1" applyFont="1" applyFill="1" applyBorder="1" applyAlignment="1">
      <alignment horizontal="right" vertical="center"/>
    </xf>
    <xf numFmtId="4" fontId="21" fillId="9" borderId="8" xfId="0" applyNumberFormat="1" applyFont="1" applyFill="1" applyBorder="1" applyAlignment="1">
      <alignment horizontal="right" vertical="center"/>
    </xf>
    <xf numFmtId="0" fontId="21" fillId="9" borderId="8" xfId="0" applyFont="1" applyFill="1" applyBorder="1" applyAlignment="1">
      <alignment horizontal="right" vertical="center"/>
    </xf>
    <xf numFmtId="0" fontId="21" fillId="10" borderId="8" xfId="0" applyFont="1" applyFill="1" applyBorder="1" applyAlignment="1">
      <alignment horizontal="left" vertical="center"/>
    </xf>
    <xf numFmtId="15" fontId="21" fillId="10" borderId="8" xfId="0" applyNumberFormat="1" applyFont="1" applyFill="1" applyBorder="1" applyAlignment="1">
      <alignment horizontal="right" vertical="center"/>
    </xf>
    <xf numFmtId="4" fontId="21" fillId="10" borderId="8" xfId="0" applyNumberFormat="1" applyFont="1" applyFill="1" applyBorder="1" applyAlignment="1">
      <alignment horizontal="right" vertical="center"/>
    </xf>
    <xf numFmtId="0" fontId="21" fillId="10" borderId="8" xfId="0" applyFont="1" applyFill="1" applyBorder="1" applyAlignment="1">
      <alignment horizontal="right" vertical="center"/>
    </xf>
    <xf numFmtId="0" fontId="21" fillId="8" borderId="8" xfId="0" applyFont="1" applyFill="1" applyBorder="1" applyAlignment="1">
      <alignment horizontal="left" vertical="center"/>
    </xf>
    <xf numFmtId="15" fontId="21" fillId="8" borderId="8" xfId="0" applyNumberFormat="1" applyFont="1" applyFill="1" applyBorder="1" applyAlignment="1">
      <alignment horizontal="right" vertical="center"/>
    </xf>
    <xf numFmtId="4" fontId="21" fillId="8" borderId="8" xfId="0" applyNumberFormat="1" applyFont="1" applyFill="1" applyBorder="1" applyAlignment="1">
      <alignment horizontal="right" vertical="center"/>
    </xf>
    <xf numFmtId="0" fontId="21" fillId="8" borderId="8" xfId="0" applyFont="1" applyFill="1" applyBorder="1" applyAlignment="1">
      <alignment horizontal="right" vertical="center"/>
    </xf>
    <xf numFmtId="0" fontId="20" fillId="0" borderId="9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vertical="center"/>
    </xf>
    <xf numFmtId="4" fontId="0" fillId="0" borderId="5" xfId="0" applyNumberFormat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11" borderId="0" xfId="0" applyFont="1" applyFill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22" fontId="19" fillId="0" borderId="0" xfId="0" applyNumberFormat="1" applyFont="1" applyAlignment="1">
      <alignment horizontal="left" vertical="center" wrapText="1"/>
    </xf>
    <xf numFmtId="15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5" fillId="7" borderId="0" xfId="0" applyFont="1" applyFill="1" applyAlignment="1">
      <alignment horizontal="left" vertical="center" wrapText="1"/>
    </xf>
    <xf numFmtId="0" fontId="25" fillId="7" borderId="0" xfId="0" applyFont="1" applyFill="1" applyAlignment="1">
      <alignment horizontal="center" vertical="center" wrapText="1"/>
    </xf>
    <xf numFmtId="15" fontId="25" fillId="7" borderId="0" xfId="0" applyNumberFormat="1" applyFont="1" applyFill="1" applyAlignment="1">
      <alignment horizontal="right" vertical="center" wrapText="1"/>
    </xf>
    <xf numFmtId="0" fontId="25" fillId="7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 wrapText="1"/>
    </xf>
    <xf numFmtId="4" fontId="26" fillId="0" borderId="0" xfId="0" applyNumberFormat="1" applyFont="1" applyAlignment="1">
      <alignment horizontal="right" vertical="center" wrapText="1"/>
    </xf>
    <xf numFmtId="0" fontId="26" fillId="0" borderId="10" xfId="0" applyFont="1" applyBorder="1" applyAlignment="1">
      <alignment horizontal="right" vertical="center" wrapText="1"/>
    </xf>
    <xf numFmtId="0" fontId="25" fillId="0" borderId="10" xfId="0" applyFont="1" applyBorder="1" applyAlignment="1">
      <alignment horizontal="right" vertical="center" wrapText="1"/>
    </xf>
    <xf numFmtId="4" fontId="25" fillId="0" borderId="10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4" fontId="25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right" vertical="center" wrapText="1"/>
    </xf>
    <xf numFmtId="0" fontId="26" fillId="7" borderId="0" xfId="0" applyFont="1" applyFill="1" applyAlignment="1">
      <alignment horizontal="left" vertical="center" wrapText="1"/>
    </xf>
    <xf numFmtId="0" fontId="26" fillId="7" borderId="0" xfId="0" applyFont="1" applyFill="1" applyAlignment="1">
      <alignment horizontal="center" vertical="center" wrapText="1"/>
    </xf>
    <xf numFmtId="0" fontId="26" fillId="7" borderId="0" xfId="0" applyFont="1" applyFill="1" applyAlignment="1">
      <alignment horizontal="right" vertical="center" wrapText="1"/>
    </xf>
    <xf numFmtId="4" fontId="26" fillId="7" borderId="0" xfId="0" applyNumberFormat="1" applyFont="1" applyFill="1" applyAlignment="1">
      <alignment horizontal="right" vertical="center" wrapText="1"/>
    </xf>
    <xf numFmtId="0" fontId="29" fillId="0" borderId="0" xfId="0" applyFont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" fontId="2" fillId="0" borderId="1" xfId="0" quotePrefix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" fontId="2" fillId="0" borderId="0" xfId="0" quotePrefix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" fontId="1" fillId="0" borderId="0" xfId="0" quotePrefix="1" applyNumberFormat="1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2" fontId="26" fillId="0" borderId="0" xfId="0" applyNumberFormat="1" applyFont="1" applyAlignment="1">
      <alignment horizontal="left" vertical="center" wrapText="1"/>
    </xf>
    <xf numFmtId="15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horizontal="left" vertical="top" wrapText="1"/>
    </xf>
    <xf numFmtId="0" fontId="17" fillId="7" borderId="0" xfId="0" applyFont="1" applyFill="1" applyAlignment="1">
      <alignment horizontal="left" vertical="center" wrapText="1"/>
    </xf>
    <xf numFmtId="0" fontId="17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right" vertical="center" wrapText="1"/>
    </xf>
    <xf numFmtId="15" fontId="17" fillId="0" borderId="0" xfId="0" applyNumberFormat="1" applyFont="1" applyAlignment="1">
      <alignment horizontal="left" vertical="center" wrapText="1"/>
    </xf>
    <xf numFmtId="15" fontId="17" fillId="7" borderId="0" xfId="0" applyNumberFormat="1" applyFont="1" applyFill="1" applyAlignment="1">
      <alignment horizontal="left" vertical="center" wrapText="1"/>
    </xf>
    <xf numFmtId="4" fontId="17" fillId="7" borderId="0" xfId="0" applyNumberFormat="1" applyFont="1" applyFill="1" applyAlignment="1">
      <alignment horizontal="right" vertical="center" wrapText="1"/>
    </xf>
    <xf numFmtId="4" fontId="17" fillId="0" borderId="0" xfId="0" applyNumberFormat="1" applyFont="1" applyAlignment="1">
      <alignment horizontal="right" vertical="center" wrapText="1"/>
    </xf>
    <xf numFmtId="4" fontId="0" fillId="0" borderId="0" xfId="0" applyNumberFormat="1"/>
    <xf numFmtId="4" fontId="7" fillId="0" borderId="0" xfId="0" quotePrefix="1" applyNumberFormat="1" applyFont="1"/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right" vertical="center" wrapText="1"/>
    </xf>
    <xf numFmtId="0" fontId="10" fillId="6" borderId="6" xfId="0" applyFont="1" applyFill="1" applyBorder="1" applyAlignment="1">
      <alignment horizontal="center"/>
    </xf>
    <xf numFmtId="0" fontId="10" fillId="6" borderId="6" xfId="0" applyFont="1" applyFill="1" applyBorder="1"/>
    <xf numFmtId="0" fontId="10" fillId="6" borderId="6" xfId="0" applyFont="1" applyFill="1" applyBorder="1" applyAlignment="1">
      <alignment horizontal="center" vertical="center"/>
    </xf>
    <xf numFmtId="3" fontId="18" fillId="0" borderId="0" xfId="0" applyNumberFormat="1" applyFont="1" applyAlignment="1">
      <alignment horizontal="right" vertical="center" wrapText="1"/>
    </xf>
    <xf numFmtId="3" fontId="18" fillId="7" borderId="0" xfId="0" applyNumberFormat="1" applyFont="1" applyFill="1" applyAlignment="1">
      <alignment horizontal="right" vertical="center" wrapText="1"/>
    </xf>
    <xf numFmtId="0" fontId="11" fillId="12" borderId="0" xfId="0" applyFont="1" applyFill="1"/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top" wrapText="1"/>
    </xf>
    <xf numFmtId="0" fontId="17" fillId="7" borderId="0" xfId="0" applyFont="1" applyFill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center" wrapText="1"/>
    </xf>
    <xf numFmtId="22" fontId="15" fillId="0" borderId="0" xfId="0" applyNumberFormat="1" applyFont="1" applyAlignment="1">
      <alignment horizontal="left" vertical="center" wrapText="1"/>
    </xf>
    <xf numFmtId="15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FD82-B6C0-4088-9010-4DD7598D6206}">
  <dimension ref="A1:P90"/>
  <sheetViews>
    <sheetView tabSelected="1" zoomScale="80" zoomScaleNormal="80" workbookViewId="0">
      <selection activeCell="C96" sqref="C96"/>
    </sheetView>
  </sheetViews>
  <sheetFormatPr defaultRowHeight="14.5" x14ac:dyDescent="0.35"/>
  <cols>
    <col min="2" max="2" width="57.1796875" customWidth="1"/>
    <col min="3" max="3" width="24.54296875" customWidth="1"/>
    <col min="4" max="4" width="27.26953125" bestFit="1" customWidth="1"/>
    <col min="5" max="5" width="16.81640625" customWidth="1"/>
    <col min="6" max="6" width="14.81640625" customWidth="1"/>
    <col min="7" max="7" width="21" customWidth="1"/>
    <col min="8" max="8" width="31.6328125" bestFit="1" customWidth="1"/>
    <col min="9" max="9" width="13.54296875" customWidth="1"/>
    <col min="10" max="10" width="16.453125" customWidth="1"/>
    <col min="11" max="11" width="13.1796875" customWidth="1"/>
    <col min="12" max="13" width="15.1796875" customWidth="1"/>
    <col min="14" max="14" width="15.08984375" customWidth="1"/>
    <col min="15" max="15" width="19" customWidth="1"/>
  </cols>
  <sheetData>
    <row r="1" spans="1:16" x14ac:dyDescent="0.35">
      <c r="A1" t="s">
        <v>53</v>
      </c>
      <c r="C1" s="150" t="s">
        <v>220</v>
      </c>
      <c r="D1" s="148" t="s">
        <v>221</v>
      </c>
    </row>
    <row r="2" spans="1:16" x14ac:dyDescent="0.35">
      <c r="A2" s="2"/>
      <c r="B2" s="2"/>
      <c r="C2" s="20" t="s">
        <v>0</v>
      </c>
      <c r="D2" s="20" t="s">
        <v>1</v>
      </c>
      <c r="E2" s="2"/>
      <c r="F2" s="2"/>
      <c r="G2" s="2"/>
      <c r="H2" s="2"/>
      <c r="I2" s="2"/>
      <c r="J2" s="3"/>
      <c r="K2" s="3"/>
      <c r="L2" s="3"/>
      <c r="M2" s="3"/>
      <c r="N2" s="104" t="s">
        <v>173</v>
      </c>
      <c r="O2" s="114">
        <v>-22500</v>
      </c>
      <c r="P2" s="3"/>
    </row>
    <row r="3" spans="1:16" x14ac:dyDescent="0.35">
      <c r="A3" s="2"/>
      <c r="B3" s="2"/>
      <c r="C3" s="21" t="s">
        <v>54</v>
      </c>
      <c r="D3" s="22">
        <v>44201</v>
      </c>
      <c r="E3" s="2"/>
      <c r="F3" s="2"/>
      <c r="G3" s="2"/>
      <c r="H3" s="2"/>
      <c r="I3" s="2"/>
      <c r="J3" s="4" t="s">
        <v>21</v>
      </c>
      <c r="K3" s="3"/>
      <c r="L3" s="3"/>
      <c r="M3" s="3"/>
      <c r="N3" s="73"/>
      <c r="O3" s="146"/>
      <c r="P3" s="3"/>
    </row>
    <row r="4" spans="1:16" x14ac:dyDescent="0.35">
      <c r="A4" s="5" t="s">
        <v>2</v>
      </c>
      <c r="B4" s="5" t="s">
        <v>3</v>
      </c>
      <c r="C4" s="5"/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7" t="s">
        <v>28</v>
      </c>
      <c r="P4" s="3"/>
    </row>
    <row r="5" spans="1:16" x14ac:dyDescent="0.35">
      <c r="A5" s="15">
        <v>1</v>
      </c>
      <c r="B5" s="131" t="s">
        <v>29</v>
      </c>
      <c r="C5" s="15" t="str">
        <f>C3</f>
        <v>HAXAGON MYR</v>
      </c>
      <c r="D5" s="27">
        <f>D3-2</f>
        <v>44199</v>
      </c>
      <c r="E5" s="27">
        <f>D5+1</f>
        <v>44200</v>
      </c>
      <c r="F5" s="28" t="s">
        <v>42</v>
      </c>
      <c r="G5" s="29" t="s">
        <v>48</v>
      </c>
      <c r="H5" s="26" t="s">
        <v>211</v>
      </c>
      <c r="I5" s="33">
        <v>1</v>
      </c>
      <c r="J5" s="8" t="str">
        <f>F5</f>
        <v>10,000.43256</v>
      </c>
      <c r="K5" s="9">
        <f>M5-J5</f>
        <v>5000.2162799999987</v>
      </c>
      <c r="L5" s="3">
        <f>(F5*G5)/1</f>
        <v>15000.648839999998</v>
      </c>
      <c r="M5" s="3">
        <f>F5*G5</f>
        <v>15000.648839999998</v>
      </c>
      <c r="N5" s="9">
        <f>J5+O2</f>
        <v>-12499.567440000001</v>
      </c>
      <c r="O5" s="3">
        <f>M5</f>
        <v>15000.648839999998</v>
      </c>
      <c r="P5" s="3"/>
    </row>
    <row r="6" spans="1:16" x14ac:dyDescent="0.35">
      <c r="A6" s="15">
        <f>A5+1</f>
        <v>2</v>
      </c>
      <c r="B6" s="131" t="s">
        <v>9</v>
      </c>
      <c r="C6" s="15"/>
      <c r="D6" s="27"/>
      <c r="E6" s="27"/>
      <c r="F6" s="15"/>
      <c r="G6" s="15"/>
      <c r="H6" s="30"/>
      <c r="I6" s="34"/>
      <c r="J6" s="3"/>
      <c r="K6" s="9"/>
      <c r="L6" s="3"/>
      <c r="M6" s="3"/>
      <c r="N6" s="3"/>
      <c r="O6" s="3"/>
      <c r="P6" s="3"/>
    </row>
    <row r="7" spans="1:16" x14ac:dyDescent="0.35">
      <c r="A7" s="15">
        <v>3</v>
      </c>
      <c r="B7" s="131" t="s">
        <v>31</v>
      </c>
      <c r="C7" s="15" t="str">
        <f>C3</f>
        <v>HAXAGON MYR</v>
      </c>
      <c r="D7" s="27">
        <f>D3-2</f>
        <v>44199</v>
      </c>
      <c r="E7" s="27">
        <f>D7+2</f>
        <v>44201</v>
      </c>
      <c r="F7" s="31" t="s">
        <v>43</v>
      </c>
      <c r="G7" s="29" t="s">
        <v>48</v>
      </c>
      <c r="H7" s="26" t="s">
        <v>212</v>
      </c>
      <c r="I7" s="33">
        <v>1</v>
      </c>
      <c r="J7" s="10" t="str">
        <f>F7</f>
        <v>20,000.57684</v>
      </c>
      <c r="K7" s="9">
        <f t="shared" ref="K7:K14" si="0">M7-J7</f>
        <v>10000.288420000001</v>
      </c>
      <c r="L7" s="3">
        <f t="shared" ref="L7:L14" si="1">(F7*G7)/1</f>
        <v>30000.865260000002</v>
      </c>
      <c r="M7" s="3">
        <f t="shared" ref="M7:M14" si="2">F7*G7</f>
        <v>30000.865260000002</v>
      </c>
      <c r="N7" s="9">
        <f>N5+J7</f>
        <v>7501.0094000000008</v>
      </c>
      <c r="O7" s="3">
        <f>O5+M7</f>
        <v>45001.5141</v>
      </c>
      <c r="P7" s="3"/>
    </row>
    <row r="8" spans="1:16" x14ac:dyDescent="0.35">
      <c r="A8" s="15">
        <v>4</v>
      </c>
      <c r="B8" s="131" t="s">
        <v>9</v>
      </c>
      <c r="C8" s="15"/>
      <c r="D8" s="27"/>
      <c r="E8" s="27"/>
      <c r="F8" s="15"/>
      <c r="G8" s="15"/>
      <c r="H8" s="30"/>
      <c r="I8" s="34"/>
      <c r="J8" s="3"/>
      <c r="K8" s="9"/>
      <c r="L8" s="3"/>
      <c r="M8" s="3"/>
      <c r="N8" s="3"/>
      <c r="O8" s="3"/>
      <c r="P8" s="3"/>
    </row>
    <row r="9" spans="1:16" x14ac:dyDescent="0.35">
      <c r="A9" s="15">
        <v>5</v>
      </c>
      <c r="B9" s="131" t="s">
        <v>32</v>
      </c>
      <c r="C9" s="15" t="str">
        <f>C3</f>
        <v>HAXAGON MYR</v>
      </c>
      <c r="D9" s="27">
        <f>D3-2</f>
        <v>44199</v>
      </c>
      <c r="E9" s="27">
        <f>D9+0</f>
        <v>44199</v>
      </c>
      <c r="F9" s="28" t="s">
        <v>44</v>
      </c>
      <c r="G9" s="29" t="s">
        <v>48</v>
      </c>
      <c r="H9" s="26" t="s">
        <v>213</v>
      </c>
      <c r="I9" s="33">
        <v>1</v>
      </c>
      <c r="J9" s="11" t="str">
        <f>F9</f>
        <v>5000.28491</v>
      </c>
      <c r="K9" s="9">
        <f t="shared" si="0"/>
        <v>2500.1424550000002</v>
      </c>
      <c r="L9" s="3">
        <f t="shared" si="1"/>
        <v>7500.4273650000005</v>
      </c>
      <c r="M9" s="3">
        <f t="shared" si="2"/>
        <v>7500.4273650000005</v>
      </c>
      <c r="N9" s="9">
        <f>N7-J9</f>
        <v>2500.7244900000005</v>
      </c>
      <c r="O9" s="3">
        <f>O7-M9</f>
        <v>37501.086734999997</v>
      </c>
      <c r="P9" s="3"/>
    </row>
    <row r="10" spans="1:16" x14ac:dyDescent="0.35">
      <c r="A10" s="15">
        <v>6</v>
      </c>
      <c r="B10" s="131" t="s">
        <v>9</v>
      </c>
      <c r="C10" s="15"/>
      <c r="D10" s="27"/>
      <c r="E10" s="27"/>
      <c r="F10" s="15"/>
      <c r="G10" s="15"/>
      <c r="H10" s="30"/>
      <c r="I10" s="34"/>
      <c r="J10" s="23"/>
      <c r="K10" s="9"/>
      <c r="L10" s="3"/>
      <c r="M10" s="3"/>
      <c r="N10" s="3"/>
      <c r="O10" s="3"/>
      <c r="P10" s="3"/>
    </row>
    <row r="11" spans="1:16" x14ac:dyDescent="0.35">
      <c r="A11" s="15">
        <v>7</v>
      </c>
      <c r="B11" s="131" t="s">
        <v>10</v>
      </c>
      <c r="C11" s="15"/>
      <c r="D11" s="15"/>
      <c r="E11" s="15"/>
      <c r="F11" s="15"/>
      <c r="G11" s="15"/>
      <c r="H11" s="30"/>
      <c r="I11" s="34"/>
      <c r="J11" s="3"/>
      <c r="K11" s="9"/>
      <c r="L11" s="3"/>
      <c r="M11" s="3"/>
      <c r="N11" s="3"/>
      <c r="O11" s="3"/>
      <c r="P11" s="3"/>
    </row>
    <row r="12" spans="1:16" x14ac:dyDescent="0.35">
      <c r="A12" s="15" t="s">
        <v>11</v>
      </c>
      <c r="B12" s="131" t="s">
        <v>29</v>
      </c>
      <c r="C12" s="15" t="str">
        <f>C3</f>
        <v>HAXAGON MYR</v>
      </c>
      <c r="D12" s="27">
        <f>D3-2</f>
        <v>44199</v>
      </c>
      <c r="E12" s="27">
        <f>D12+1</f>
        <v>44200</v>
      </c>
      <c r="F12" s="28" t="s">
        <v>45</v>
      </c>
      <c r="G12" s="32" t="s">
        <v>30</v>
      </c>
      <c r="H12" s="26" t="s">
        <v>214</v>
      </c>
      <c r="I12" s="33">
        <v>1</v>
      </c>
      <c r="J12" s="11" t="str">
        <f>F12</f>
        <v>10500.43256</v>
      </c>
      <c r="K12" s="9">
        <f t="shared" si="0"/>
        <v>5250.2162799999987</v>
      </c>
      <c r="L12" s="3">
        <f t="shared" si="1"/>
        <v>15750.648839999998</v>
      </c>
      <c r="M12" s="3">
        <f t="shared" si="2"/>
        <v>15750.648839999998</v>
      </c>
      <c r="N12" s="9">
        <f>N9+J12</f>
        <v>13001.15705</v>
      </c>
      <c r="O12" s="3">
        <f>O9+M12</f>
        <v>53251.735574999999</v>
      </c>
      <c r="P12" s="3"/>
    </row>
    <row r="13" spans="1:16" x14ac:dyDescent="0.35">
      <c r="A13" s="15" t="s">
        <v>12</v>
      </c>
      <c r="B13" s="131" t="s">
        <v>31</v>
      </c>
      <c r="C13" s="15" t="str">
        <f>C3</f>
        <v>HAXAGON MYR</v>
      </c>
      <c r="D13" s="27">
        <f>D3-2</f>
        <v>44199</v>
      </c>
      <c r="E13" s="27">
        <f>D13+2</f>
        <v>44201</v>
      </c>
      <c r="F13" s="31" t="s">
        <v>46</v>
      </c>
      <c r="G13" s="32" t="s">
        <v>30</v>
      </c>
      <c r="H13" s="26" t="s">
        <v>234</v>
      </c>
      <c r="I13" s="33">
        <v>1</v>
      </c>
      <c r="J13" s="10" t="str">
        <f>F13</f>
        <v>20,500.57684</v>
      </c>
      <c r="K13" s="9">
        <f t="shared" si="0"/>
        <v>10250.288420000001</v>
      </c>
      <c r="L13" s="3">
        <f t="shared" si="1"/>
        <v>30750.865260000002</v>
      </c>
      <c r="M13" s="3">
        <f t="shared" si="2"/>
        <v>30750.865260000002</v>
      </c>
      <c r="N13" s="9">
        <f>N12+J13</f>
        <v>33501.733890000003</v>
      </c>
      <c r="O13" s="3">
        <f>O12+M13</f>
        <v>84002.600835000005</v>
      </c>
      <c r="P13" s="3"/>
    </row>
    <row r="14" spans="1:16" x14ac:dyDescent="0.35">
      <c r="A14" s="15" t="s">
        <v>13</v>
      </c>
      <c r="B14" s="131" t="s">
        <v>32</v>
      </c>
      <c r="C14" s="15" t="str">
        <f>C3</f>
        <v>HAXAGON MYR</v>
      </c>
      <c r="D14" s="27">
        <f>D3-2</f>
        <v>44199</v>
      </c>
      <c r="E14" s="27">
        <f>D14+0</f>
        <v>44199</v>
      </c>
      <c r="F14" s="28" t="s">
        <v>47</v>
      </c>
      <c r="G14" s="32" t="s">
        <v>30</v>
      </c>
      <c r="H14" s="26" t="s">
        <v>235</v>
      </c>
      <c r="I14" s="33">
        <v>1</v>
      </c>
      <c r="J14" s="11" t="str">
        <f>F14</f>
        <v>5500.28491</v>
      </c>
      <c r="K14" s="9">
        <f t="shared" si="0"/>
        <v>2750.1424549999992</v>
      </c>
      <c r="L14" s="3">
        <f t="shared" si="1"/>
        <v>8250.4273649999996</v>
      </c>
      <c r="M14" s="3">
        <f t="shared" si="2"/>
        <v>8250.4273649999996</v>
      </c>
      <c r="N14" s="12">
        <f>N13-J14</f>
        <v>28001.448980000001</v>
      </c>
      <c r="O14" s="13">
        <f>O13-M14</f>
        <v>75752.173470000009</v>
      </c>
      <c r="P14" s="3"/>
    </row>
    <row r="15" spans="1:16" x14ac:dyDescent="0.35">
      <c r="A15" s="15">
        <v>8</v>
      </c>
      <c r="B15" s="131" t="s">
        <v>33</v>
      </c>
      <c r="C15" s="15"/>
      <c r="D15" s="15"/>
      <c r="E15" s="15"/>
      <c r="F15" s="15"/>
      <c r="G15" s="15"/>
      <c r="H15" s="3"/>
      <c r="I15" s="35"/>
      <c r="J15" s="3"/>
      <c r="K15" s="14"/>
      <c r="L15" s="3"/>
      <c r="M15" s="3"/>
      <c r="N15" s="3"/>
      <c r="O15" s="3"/>
      <c r="P15" s="3"/>
    </row>
    <row r="16" spans="1:16" x14ac:dyDescent="0.35">
      <c r="A16" s="15">
        <f>A15+1</f>
        <v>9</v>
      </c>
      <c r="B16" s="131" t="s">
        <v>49</v>
      </c>
      <c r="C16" s="15"/>
      <c r="D16" s="15"/>
      <c r="E16" s="15"/>
      <c r="F16" s="15"/>
      <c r="G16" s="15"/>
      <c r="H16" s="15"/>
      <c r="I16" s="16"/>
      <c r="J16" s="154" t="s">
        <v>219</v>
      </c>
      <c r="K16" s="155"/>
      <c r="L16" s="155"/>
      <c r="M16" s="155"/>
      <c r="N16" s="155"/>
      <c r="O16" s="155"/>
      <c r="P16" s="155"/>
    </row>
    <row r="17" spans="1:16" x14ac:dyDescent="0.35">
      <c r="A17" s="15">
        <f t="shared" ref="A17:A42" si="3">A16+1</f>
        <v>10</v>
      </c>
      <c r="B17" s="131" t="s">
        <v>35</v>
      </c>
      <c r="C17" s="15"/>
      <c r="D17" s="15"/>
      <c r="E17" s="15"/>
      <c r="F17" s="15"/>
      <c r="G17" s="15"/>
      <c r="H17" s="26" t="s">
        <v>234</v>
      </c>
      <c r="I17" s="16"/>
      <c r="J17" s="17"/>
      <c r="K17" s="3"/>
      <c r="L17" s="3"/>
      <c r="M17" s="3"/>
      <c r="N17" s="3"/>
      <c r="O17" s="3"/>
      <c r="P17" s="3"/>
    </row>
    <row r="18" spans="1:16" x14ac:dyDescent="0.35">
      <c r="A18" s="15">
        <f t="shared" si="3"/>
        <v>11</v>
      </c>
      <c r="B18" s="131" t="s">
        <v>9</v>
      </c>
      <c r="C18" s="15"/>
      <c r="D18" s="15"/>
      <c r="E18" s="15"/>
      <c r="F18" s="15"/>
      <c r="G18" s="15"/>
      <c r="H18" s="26"/>
      <c r="I18" s="16"/>
      <c r="J18" s="17"/>
      <c r="K18" s="3"/>
      <c r="L18" s="3"/>
      <c r="M18" s="3"/>
      <c r="N18" s="3"/>
      <c r="O18" s="3"/>
      <c r="P18" s="3"/>
    </row>
    <row r="19" spans="1:16" x14ac:dyDescent="0.35">
      <c r="A19" s="15">
        <f t="shared" si="3"/>
        <v>12</v>
      </c>
      <c r="B19" s="132" t="s">
        <v>14</v>
      </c>
      <c r="C19" s="15"/>
      <c r="D19" s="15"/>
      <c r="E19" s="15"/>
      <c r="F19" s="15"/>
      <c r="G19" s="15"/>
      <c r="H19" s="15"/>
      <c r="I19" s="16"/>
      <c r="J19" s="17"/>
      <c r="K19" s="3"/>
      <c r="L19" s="3"/>
      <c r="M19" s="3"/>
      <c r="N19" s="3"/>
      <c r="O19" s="3"/>
      <c r="P19" s="3"/>
    </row>
    <row r="20" spans="1:16" x14ac:dyDescent="0.35">
      <c r="A20" s="15">
        <f t="shared" si="3"/>
        <v>13</v>
      </c>
      <c r="B20" s="131" t="s">
        <v>52</v>
      </c>
      <c r="C20" s="15"/>
      <c r="D20" s="15"/>
      <c r="E20" s="15"/>
      <c r="F20" s="15"/>
      <c r="G20" s="15"/>
      <c r="H20" s="15"/>
      <c r="I20" s="16"/>
      <c r="J20" s="156" t="s">
        <v>36</v>
      </c>
      <c r="K20" s="155"/>
      <c r="L20" s="155"/>
      <c r="M20" s="155"/>
      <c r="N20" s="155"/>
      <c r="O20" s="155"/>
      <c r="P20" s="3"/>
    </row>
    <row r="21" spans="1:16" x14ac:dyDescent="0.35">
      <c r="A21" s="15">
        <f t="shared" si="3"/>
        <v>14</v>
      </c>
      <c r="B21" s="131" t="s">
        <v>15</v>
      </c>
      <c r="C21" s="15"/>
      <c r="D21" s="15"/>
      <c r="E21" s="15"/>
      <c r="F21" s="15"/>
      <c r="G21" s="15"/>
      <c r="H21" s="26" t="s">
        <v>211</v>
      </c>
      <c r="I21" s="24" t="s">
        <v>190</v>
      </c>
      <c r="J21" s="17"/>
      <c r="K21" s="3"/>
      <c r="L21" s="2"/>
      <c r="M21" s="3"/>
      <c r="N21" s="3"/>
      <c r="O21" s="3"/>
      <c r="P21" s="3"/>
    </row>
    <row r="22" spans="1:16" x14ac:dyDescent="0.35">
      <c r="A22" s="15">
        <f t="shared" si="3"/>
        <v>15</v>
      </c>
      <c r="B22" s="131" t="s">
        <v>9</v>
      </c>
      <c r="C22" s="15"/>
      <c r="D22" s="15"/>
      <c r="E22" s="15"/>
      <c r="F22" s="15"/>
      <c r="G22" s="15"/>
      <c r="H22" s="15"/>
      <c r="I22" s="2"/>
      <c r="J22" s="25"/>
      <c r="K22" s="3"/>
      <c r="L22" s="3"/>
      <c r="M22" s="3"/>
      <c r="N22" s="3"/>
      <c r="O22" s="3"/>
      <c r="P22" s="3"/>
    </row>
    <row r="23" spans="1:16" x14ac:dyDescent="0.35">
      <c r="A23" s="15">
        <f t="shared" si="3"/>
        <v>16</v>
      </c>
      <c r="B23" s="131" t="s">
        <v>16</v>
      </c>
      <c r="C23" s="15"/>
      <c r="D23" s="15"/>
      <c r="E23" s="15"/>
      <c r="F23" s="70" t="s">
        <v>132</v>
      </c>
      <c r="G23" s="15"/>
      <c r="H23" s="26" t="s">
        <v>214</v>
      </c>
      <c r="I23" s="24" t="s">
        <v>191</v>
      </c>
      <c r="J23" s="71">
        <v>15750.65</v>
      </c>
      <c r="K23" s="3"/>
      <c r="L23" s="3"/>
      <c r="M23" s="3"/>
      <c r="N23" s="3"/>
      <c r="O23" s="3"/>
      <c r="P23" s="3"/>
    </row>
    <row r="24" spans="1:16" x14ac:dyDescent="0.35">
      <c r="A24" s="15">
        <f t="shared" si="3"/>
        <v>17</v>
      </c>
      <c r="B24" s="131" t="s">
        <v>9</v>
      </c>
      <c r="C24" s="15"/>
      <c r="D24" s="15"/>
      <c r="E24" s="15"/>
      <c r="F24" s="15"/>
      <c r="G24" s="15"/>
      <c r="H24" s="15"/>
      <c r="I24" s="2"/>
      <c r="J24" s="3"/>
      <c r="K24" s="3"/>
      <c r="L24" s="3"/>
      <c r="M24" s="3"/>
      <c r="N24" s="3"/>
      <c r="O24" s="3"/>
      <c r="P24" s="3"/>
    </row>
    <row r="25" spans="1:16" x14ac:dyDescent="0.35">
      <c r="A25" s="15">
        <f t="shared" si="3"/>
        <v>18</v>
      </c>
      <c r="B25" s="131" t="s">
        <v>37</v>
      </c>
      <c r="C25" s="15"/>
      <c r="D25" s="15"/>
      <c r="E25" s="15"/>
      <c r="F25" s="15"/>
      <c r="G25" s="15"/>
      <c r="H25" s="15"/>
      <c r="I25" s="2"/>
      <c r="J25" s="154" t="s">
        <v>133</v>
      </c>
      <c r="K25" s="154"/>
      <c r="L25" s="154"/>
      <c r="M25" s="3"/>
      <c r="N25" s="3"/>
      <c r="O25" s="3"/>
      <c r="P25" s="3"/>
    </row>
    <row r="26" spans="1:16" x14ac:dyDescent="0.35">
      <c r="A26" s="15">
        <f t="shared" si="3"/>
        <v>19</v>
      </c>
      <c r="B26" s="131" t="s">
        <v>50</v>
      </c>
      <c r="C26" s="15"/>
      <c r="D26" s="15"/>
      <c r="E26" s="15"/>
      <c r="F26" s="15"/>
      <c r="G26" s="15"/>
      <c r="H26" s="24"/>
      <c r="I26" s="16"/>
      <c r="J26" s="17"/>
      <c r="K26" s="3"/>
      <c r="L26" s="2"/>
      <c r="M26" s="3"/>
      <c r="N26" s="3"/>
      <c r="O26" s="3"/>
      <c r="P26" s="3"/>
    </row>
    <row r="27" spans="1:16" x14ac:dyDescent="0.35">
      <c r="A27" s="15">
        <f t="shared" si="3"/>
        <v>20</v>
      </c>
      <c r="B27" s="131" t="s">
        <v>9</v>
      </c>
      <c r="C27" s="15"/>
      <c r="D27" s="15"/>
      <c r="E27" s="15"/>
      <c r="F27" s="15"/>
      <c r="G27" s="15"/>
      <c r="H27" s="15"/>
      <c r="I27" s="2"/>
      <c r="J27" s="3"/>
      <c r="K27" s="3"/>
      <c r="L27" s="3"/>
      <c r="M27" s="3"/>
      <c r="N27" s="3"/>
      <c r="O27" s="3"/>
      <c r="P27" s="3"/>
    </row>
    <row r="28" spans="1:16" x14ac:dyDescent="0.35">
      <c r="A28" s="15">
        <f t="shared" si="3"/>
        <v>21</v>
      </c>
      <c r="B28" s="131" t="s">
        <v>51</v>
      </c>
      <c r="C28" s="15"/>
      <c r="D28" s="15"/>
      <c r="E28" s="15"/>
      <c r="F28" s="15"/>
      <c r="G28" s="15"/>
      <c r="H28" s="24"/>
      <c r="I28" s="2"/>
      <c r="J28" s="3"/>
      <c r="K28" s="3"/>
      <c r="L28" s="3"/>
      <c r="M28" s="3"/>
      <c r="N28" s="3"/>
      <c r="O28" s="3"/>
      <c r="P28" s="3"/>
    </row>
    <row r="29" spans="1:16" x14ac:dyDescent="0.35">
      <c r="A29" s="15">
        <f t="shared" si="3"/>
        <v>22</v>
      </c>
      <c r="B29" s="131" t="s">
        <v>9</v>
      </c>
      <c r="C29" s="15"/>
      <c r="D29" s="15"/>
      <c r="E29" s="15"/>
      <c r="F29" s="15"/>
      <c r="G29" s="15"/>
      <c r="H29" s="15"/>
      <c r="I29" s="2"/>
      <c r="J29" s="3"/>
      <c r="K29" s="3"/>
      <c r="L29" s="3"/>
      <c r="M29" s="3"/>
      <c r="N29" s="3"/>
      <c r="O29" s="3"/>
      <c r="P29" s="3"/>
    </row>
    <row r="30" spans="1:16" x14ac:dyDescent="0.35">
      <c r="A30" s="15">
        <f t="shared" si="3"/>
        <v>23</v>
      </c>
      <c r="B30" s="131" t="s">
        <v>37</v>
      </c>
      <c r="C30" s="18"/>
      <c r="D30" s="18"/>
      <c r="E30" s="18"/>
      <c r="F30" s="18"/>
      <c r="G30" s="18"/>
      <c r="H30" s="18"/>
      <c r="I30" s="19"/>
      <c r="J30" s="154" t="s">
        <v>136</v>
      </c>
      <c r="K30" s="154"/>
      <c r="L30" s="154"/>
      <c r="M30" s="3"/>
      <c r="N30" s="3"/>
      <c r="O30" s="3"/>
      <c r="P30" s="3"/>
    </row>
    <row r="31" spans="1:16" x14ac:dyDescent="0.35">
      <c r="A31" s="15">
        <f t="shared" si="3"/>
        <v>24</v>
      </c>
      <c r="B31" s="131" t="s">
        <v>17</v>
      </c>
      <c r="C31" s="15"/>
      <c r="D31" s="15"/>
      <c r="E31" s="15"/>
      <c r="F31" s="15"/>
      <c r="G31" s="26"/>
      <c r="H31" s="26" t="s">
        <v>211</v>
      </c>
      <c r="I31" s="24" t="s">
        <v>134</v>
      </c>
      <c r="J31" s="17"/>
      <c r="K31" s="3"/>
      <c r="L31" s="2"/>
      <c r="M31" s="3"/>
      <c r="N31" s="3"/>
      <c r="O31" s="3"/>
      <c r="P31" s="3"/>
    </row>
    <row r="32" spans="1:16" x14ac:dyDescent="0.35">
      <c r="A32" s="15">
        <f t="shared" si="3"/>
        <v>25</v>
      </c>
      <c r="B32" s="131" t="s">
        <v>9</v>
      </c>
      <c r="C32" s="15"/>
      <c r="D32" s="15"/>
      <c r="E32" s="15"/>
      <c r="F32" s="15"/>
      <c r="G32" s="15"/>
      <c r="H32" s="15"/>
      <c r="I32" s="2"/>
      <c r="J32" s="3"/>
      <c r="K32" s="3"/>
      <c r="L32" s="3"/>
      <c r="M32" s="3"/>
      <c r="N32" s="3"/>
      <c r="O32" s="3"/>
      <c r="P32" s="3"/>
    </row>
    <row r="33" spans="1:16" x14ac:dyDescent="0.35">
      <c r="A33" s="15">
        <f t="shared" si="3"/>
        <v>26</v>
      </c>
      <c r="B33" s="131" t="s">
        <v>18</v>
      </c>
      <c r="C33" s="15"/>
      <c r="D33" s="15"/>
      <c r="E33" s="15"/>
      <c r="F33" s="15"/>
      <c r="G33" s="15"/>
      <c r="H33" s="15" t="s">
        <v>19</v>
      </c>
      <c r="I33" s="16"/>
      <c r="J33" s="1" t="s">
        <v>38</v>
      </c>
      <c r="K33" s="3"/>
      <c r="L33" s="2"/>
      <c r="M33" s="3"/>
      <c r="N33" s="3"/>
      <c r="O33" s="3"/>
      <c r="P33" s="3"/>
    </row>
    <row r="34" spans="1:16" x14ac:dyDescent="0.35">
      <c r="A34" s="15">
        <f t="shared" si="3"/>
        <v>27</v>
      </c>
      <c r="B34" s="131" t="s">
        <v>181</v>
      </c>
      <c r="C34" s="15"/>
      <c r="D34" s="15"/>
      <c r="E34" s="15"/>
      <c r="F34" s="15"/>
      <c r="G34" s="15"/>
      <c r="H34" s="26" t="s">
        <v>212</v>
      </c>
      <c r="I34" s="24" t="s">
        <v>135</v>
      </c>
      <c r="J34" s="17"/>
      <c r="K34" s="3"/>
      <c r="L34" s="2"/>
      <c r="M34" s="3"/>
      <c r="N34" s="3"/>
      <c r="O34" s="3"/>
      <c r="P34" s="3"/>
    </row>
    <row r="35" spans="1:16" x14ac:dyDescent="0.35">
      <c r="A35" s="15">
        <f t="shared" si="3"/>
        <v>28</v>
      </c>
      <c r="B35" s="131" t="s">
        <v>9</v>
      </c>
      <c r="C35" s="15"/>
      <c r="D35" s="15"/>
      <c r="E35" s="15"/>
      <c r="F35" s="15"/>
      <c r="G35" s="15"/>
      <c r="H35" s="15"/>
      <c r="I35" s="2"/>
      <c r="J35" s="3"/>
      <c r="K35" s="3"/>
      <c r="L35" s="3"/>
      <c r="M35" s="3"/>
      <c r="N35" s="3"/>
      <c r="O35" s="3"/>
      <c r="P35" s="3"/>
    </row>
    <row r="36" spans="1:16" x14ac:dyDescent="0.35">
      <c r="A36" s="15">
        <f t="shared" si="3"/>
        <v>29</v>
      </c>
      <c r="B36" s="131" t="s">
        <v>189</v>
      </c>
      <c r="C36" s="15"/>
      <c r="D36" s="15"/>
      <c r="E36" s="15"/>
      <c r="F36" s="15"/>
      <c r="G36" s="15"/>
      <c r="H36" s="15"/>
      <c r="I36" s="16"/>
      <c r="J36" s="17"/>
      <c r="K36" s="3"/>
      <c r="L36" s="2"/>
      <c r="M36" s="3"/>
      <c r="N36" s="3"/>
      <c r="O36" s="3"/>
      <c r="P36" s="3"/>
    </row>
    <row r="37" spans="1:16" x14ac:dyDescent="0.35">
      <c r="A37" s="15">
        <f t="shared" si="3"/>
        <v>30</v>
      </c>
      <c r="B37" s="131" t="s">
        <v>9</v>
      </c>
      <c r="C37" s="15"/>
      <c r="D37" s="15"/>
      <c r="E37" s="15"/>
      <c r="F37" s="15"/>
      <c r="G37" s="15"/>
      <c r="H37" s="15"/>
      <c r="I37" s="2"/>
      <c r="J37" s="3"/>
      <c r="K37" s="3"/>
      <c r="L37" s="3"/>
      <c r="M37" s="3"/>
      <c r="N37" s="3"/>
      <c r="O37" s="3"/>
      <c r="P37" s="3"/>
    </row>
    <row r="38" spans="1:16" x14ac:dyDescent="0.35">
      <c r="A38" s="15">
        <f t="shared" si="3"/>
        <v>31</v>
      </c>
      <c r="B38" s="131" t="s">
        <v>183</v>
      </c>
      <c r="C38" s="15"/>
      <c r="D38" s="15"/>
      <c r="E38" s="15"/>
      <c r="F38" s="15"/>
      <c r="G38" s="15"/>
      <c r="H38" s="15"/>
      <c r="I38" s="16"/>
      <c r="J38" s="17"/>
      <c r="K38" s="3"/>
      <c r="L38" s="2"/>
      <c r="M38" s="3"/>
      <c r="N38" s="3"/>
      <c r="O38" s="3"/>
      <c r="P38" s="3"/>
    </row>
    <row r="39" spans="1:16" x14ac:dyDescent="0.35">
      <c r="A39" s="15">
        <f t="shared" si="3"/>
        <v>32</v>
      </c>
      <c r="B39" s="131" t="s">
        <v>9</v>
      </c>
      <c r="C39" s="15"/>
      <c r="D39" s="15"/>
      <c r="E39" s="15"/>
      <c r="F39" s="15"/>
      <c r="G39" s="15"/>
      <c r="H39" s="15"/>
      <c r="I39" s="2"/>
      <c r="J39" s="3"/>
      <c r="K39" s="3"/>
      <c r="L39" s="3"/>
      <c r="M39" s="3"/>
      <c r="N39" s="3"/>
      <c r="O39" s="3"/>
      <c r="P39" s="3"/>
    </row>
    <row r="40" spans="1:16" x14ac:dyDescent="0.35">
      <c r="A40" s="15">
        <f t="shared" si="3"/>
        <v>33</v>
      </c>
      <c r="B40" s="131" t="s">
        <v>39</v>
      </c>
      <c r="C40" s="15"/>
      <c r="D40" s="15"/>
      <c r="E40" s="15"/>
      <c r="F40" s="15"/>
      <c r="G40" s="15"/>
      <c r="H40" s="15"/>
      <c r="I40" s="2"/>
      <c r="J40" s="3"/>
      <c r="K40" s="3"/>
      <c r="L40" s="3"/>
      <c r="M40" s="3"/>
      <c r="N40" s="3"/>
      <c r="O40" s="3"/>
      <c r="P40" s="3"/>
    </row>
    <row r="41" spans="1:16" x14ac:dyDescent="0.35">
      <c r="A41" s="15">
        <f t="shared" si="3"/>
        <v>34</v>
      </c>
      <c r="B41" s="131" t="s">
        <v>41</v>
      </c>
      <c r="C41" s="15"/>
      <c r="D41" s="15"/>
      <c r="E41" s="15"/>
      <c r="F41" s="15"/>
      <c r="G41" s="15"/>
      <c r="H41" s="72" t="s">
        <v>137</v>
      </c>
      <c r="I41" s="73"/>
      <c r="J41" s="74"/>
      <c r="K41" s="75" t="s">
        <v>138</v>
      </c>
      <c r="L41" s="3"/>
      <c r="M41" s="3"/>
      <c r="N41" s="3"/>
      <c r="O41" s="3"/>
      <c r="P41" s="3"/>
    </row>
    <row r="42" spans="1:16" x14ac:dyDescent="0.35">
      <c r="A42" s="15">
        <f t="shared" si="3"/>
        <v>35</v>
      </c>
      <c r="B42" s="131" t="s">
        <v>139</v>
      </c>
      <c r="C42" s="15"/>
      <c r="D42" s="15"/>
      <c r="E42" s="15"/>
      <c r="F42" s="15"/>
      <c r="G42" s="70" t="s">
        <v>40</v>
      </c>
      <c r="H42" s="76">
        <f>N14-F13-F7</f>
        <v>-12499.704700000002</v>
      </c>
      <c r="I42" s="70"/>
      <c r="J42" s="70" t="s">
        <v>40</v>
      </c>
      <c r="K42" s="76">
        <v>-30500.858199999999</v>
      </c>
      <c r="L42" s="3"/>
      <c r="M42" s="3"/>
      <c r="N42" s="3"/>
      <c r="O42" s="3"/>
      <c r="P42" s="3"/>
    </row>
    <row r="47" spans="1:16" x14ac:dyDescent="0.35">
      <c r="A47" s="73" t="s">
        <v>186</v>
      </c>
      <c r="B47" s="73"/>
      <c r="C47" s="150" t="s">
        <v>220</v>
      </c>
      <c r="D47" s="149" t="s">
        <v>218</v>
      </c>
      <c r="E47" s="74"/>
      <c r="F47" s="74"/>
      <c r="G47" s="74"/>
      <c r="H47" s="74"/>
      <c r="I47" s="74"/>
      <c r="J47" s="74"/>
      <c r="K47" s="74"/>
      <c r="L47" s="74"/>
      <c r="M47" s="74"/>
      <c r="N47" s="104" t="s">
        <v>173</v>
      </c>
      <c r="O47" s="145">
        <v>8000</v>
      </c>
      <c r="P47" s="74"/>
    </row>
    <row r="48" spans="1:16" x14ac:dyDescent="0.35">
      <c r="A48" s="73"/>
      <c r="B48" s="73"/>
      <c r="C48" s="20" t="s">
        <v>0</v>
      </c>
      <c r="D48" s="20" t="s">
        <v>1</v>
      </c>
      <c r="E48" s="74"/>
      <c r="F48" s="74"/>
      <c r="G48" s="74"/>
      <c r="H48" s="74"/>
      <c r="I48" s="74"/>
      <c r="J48" s="74"/>
      <c r="K48" s="74"/>
      <c r="L48" s="74"/>
      <c r="M48" s="74"/>
      <c r="N48" s="73"/>
      <c r="O48" s="147"/>
      <c r="P48" s="74"/>
    </row>
    <row r="49" spans="1:16" x14ac:dyDescent="0.35">
      <c r="A49" s="73"/>
      <c r="B49" s="73"/>
      <c r="C49" s="21" t="s">
        <v>54</v>
      </c>
      <c r="D49" s="22">
        <v>44199</v>
      </c>
      <c r="E49" s="73"/>
      <c r="F49" s="73"/>
      <c r="G49" s="74"/>
      <c r="H49" s="74"/>
      <c r="I49" s="74"/>
      <c r="J49" s="105" t="s">
        <v>21</v>
      </c>
      <c r="K49" s="74"/>
      <c r="L49" s="74"/>
      <c r="M49" s="74"/>
      <c r="N49" s="74"/>
      <c r="O49" s="74"/>
      <c r="P49" s="74"/>
    </row>
    <row r="50" spans="1:16" x14ac:dyDescent="0.35">
      <c r="A50" s="106" t="s">
        <v>2</v>
      </c>
      <c r="B50" s="106" t="s">
        <v>3</v>
      </c>
      <c r="C50" s="106"/>
      <c r="D50" s="106" t="s">
        <v>4</v>
      </c>
      <c r="E50" s="107" t="s">
        <v>5</v>
      </c>
      <c r="F50" s="107" t="s">
        <v>6</v>
      </c>
      <c r="G50" s="106" t="s">
        <v>7</v>
      </c>
      <c r="H50" s="106" t="s">
        <v>87</v>
      </c>
      <c r="I50" s="106" t="s">
        <v>22</v>
      </c>
      <c r="J50" s="108" t="s">
        <v>23</v>
      </c>
      <c r="K50" s="108" t="s">
        <v>24</v>
      </c>
      <c r="L50" s="108" t="s">
        <v>25</v>
      </c>
      <c r="M50" s="108" t="s">
        <v>26</v>
      </c>
      <c r="N50" s="108" t="s">
        <v>27</v>
      </c>
      <c r="O50" s="109" t="s">
        <v>28</v>
      </c>
      <c r="P50" s="74"/>
    </row>
    <row r="51" spans="1:16" x14ac:dyDescent="0.35">
      <c r="A51" s="70">
        <v>1</v>
      </c>
      <c r="B51" s="70" t="s">
        <v>29</v>
      </c>
      <c r="C51" s="70" t="str">
        <f>C49</f>
        <v>HAXAGON MYR</v>
      </c>
      <c r="D51" s="110">
        <f>D49</f>
        <v>44199</v>
      </c>
      <c r="E51" s="110">
        <f>D51+1</f>
        <v>44200</v>
      </c>
      <c r="F51" s="111" t="s">
        <v>42</v>
      </c>
      <c r="G51" s="29" t="s">
        <v>30</v>
      </c>
      <c r="H51" s="26" t="s">
        <v>188</v>
      </c>
      <c r="I51" s="113">
        <v>1</v>
      </c>
      <c r="J51" s="114" t="str">
        <f>F51</f>
        <v>10,000.43256</v>
      </c>
      <c r="K51" s="115">
        <f>M51-J51</f>
        <v>5000.2162799999987</v>
      </c>
      <c r="L51" s="74">
        <f>(F51*G51)/1</f>
        <v>15000.648839999998</v>
      </c>
      <c r="M51" s="74">
        <f>F51*G51</f>
        <v>15000.648839999998</v>
      </c>
      <c r="N51" s="115">
        <f>O47+J51</f>
        <v>18000.432560000001</v>
      </c>
      <c r="O51" s="115">
        <f>O48+M51</f>
        <v>15000.648839999998</v>
      </c>
      <c r="P51" s="74"/>
    </row>
    <row r="52" spans="1:16" x14ac:dyDescent="0.35">
      <c r="A52" s="70">
        <v>2</v>
      </c>
      <c r="B52" s="70" t="s">
        <v>9</v>
      </c>
      <c r="C52" s="70"/>
      <c r="D52" s="110"/>
      <c r="E52" s="110"/>
      <c r="F52" s="70"/>
      <c r="G52" s="70"/>
      <c r="H52" s="116"/>
      <c r="I52" s="117"/>
      <c r="J52" s="74"/>
      <c r="K52" s="115"/>
      <c r="L52" s="74"/>
      <c r="M52" s="74"/>
      <c r="N52" s="74"/>
      <c r="O52" s="74"/>
      <c r="P52" s="74"/>
    </row>
    <row r="53" spans="1:16" x14ac:dyDescent="0.35">
      <c r="A53" s="70">
        <v>3</v>
      </c>
      <c r="B53" s="70" t="s">
        <v>31</v>
      </c>
      <c r="C53" s="70" t="str">
        <f>C49</f>
        <v>HAXAGON MYR</v>
      </c>
      <c r="D53" s="110">
        <f>D49</f>
        <v>44199</v>
      </c>
      <c r="E53" s="110">
        <f>D53+2</f>
        <v>44201</v>
      </c>
      <c r="F53" s="118" t="s">
        <v>43</v>
      </c>
      <c r="G53" s="32" t="s">
        <v>30</v>
      </c>
      <c r="H53" s="153" t="s">
        <v>222</v>
      </c>
      <c r="I53" s="113">
        <v>1</v>
      </c>
      <c r="J53" s="119" t="str">
        <f>F53</f>
        <v>20,000.57684</v>
      </c>
      <c r="K53" s="115">
        <f t="shared" ref="K53" si="4">M53-J53</f>
        <v>10000.288420000001</v>
      </c>
      <c r="L53" s="74">
        <f t="shared" ref="L53" si="5">(F53*G53)/1</f>
        <v>30000.865260000002</v>
      </c>
      <c r="M53" s="74">
        <f>F53*G53</f>
        <v>30000.865260000002</v>
      </c>
      <c r="N53" s="115">
        <f>N51+J53</f>
        <v>38001.009400000003</v>
      </c>
      <c r="O53" s="115">
        <f>O51+M53</f>
        <v>45001.5141</v>
      </c>
      <c r="P53" s="74"/>
    </row>
    <row r="54" spans="1:16" x14ac:dyDescent="0.35">
      <c r="A54" s="70">
        <v>4</v>
      </c>
      <c r="B54" s="70" t="s">
        <v>9</v>
      </c>
      <c r="C54" s="70"/>
      <c r="D54" s="110"/>
      <c r="E54" s="110"/>
      <c r="F54" s="70"/>
      <c r="G54" s="70"/>
      <c r="H54" s="116"/>
      <c r="I54" s="117"/>
      <c r="J54" s="74"/>
      <c r="K54" s="115"/>
      <c r="L54" s="74"/>
      <c r="M54" s="74"/>
      <c r="N54" s="74"/>
      <c r="O54" s="74"/>
      <c r="P54" s="74"/>
    </row>
    <row r="55" spans="1:16" x14ac:dyDescent="0.35">
      <c r="A55" s="70">
        <v>5</v>
      </c>
      <c r="B55" s="70" t="s">
        <v>32</v>
      </c>
      <c r="C55" s="70" t="str">
        <f>C49</f>
        <v>HAXAGON MYR</v>
      </c>
      <c r="D55" s="110">
        <f>D49</f>
        <v>44199</v>
      </c>
      <c r="E55" s="110">
        <f>D55+0</f>
        <v>44199</v>
      </c>
      <c r="F55" s="111" t="s">
        <v>44</v>
      </c>
      <c r="G55" s="32" t="s">
        <v>30</v>
      </c>
      <c r="H55" s="26" t="s">
        <v>223</v>
      </c>
      <c r="I55" s="113">
        <v>1</v>
      </c>
      <c r="J55" s="120" t="str">
        <f>F55</f>
        <v>5000.28491</v>
      </c>
      <c r="K55" s="115">
        <f t="shared" ref="K55" si="6">M55-J55</f>
        <v>2500.1424550000002</v>
      </c>
      <c r="L55" s="74">
        <f t="shared" ref="L55" si="7">(F55*G55)/1</f>
        <v>7500.4273650000005</v>
      </c>
      <c r="M55" s="74">
        <f t="shared" ref="M55" si="8">F55*G55</f>
        <v>7500.4273650000005</v>
      </c>
      <c r="N55" s="115">
        <f>N53-J55</f>
        <v>33000.724490000001</v>
      </c>
      <c r="O55" s="74">
        <f>O53-M55</f>
        <v>37501.086734999997</v>
      </c>
      <c r="P55" s="74"/>
    </row>
    <row r="56" spans="1:16" x14ac:dyDescent="0.35">
      <c r="A56" s="70">
        <v>6</v>
      </c>
      <c r="B56" s="70" t="s">
        <v>9</v>
      </c>
      <c r="C56" s="70"/>
      <c r="D56" s="110"/>
      <c r="E56" s="110"/>
      <c r="F56" s="70"/>
      <c r="G56" s="70"/>
      <c r="H56" s="116"/>
      <c r="I56" s="117"/>
      <c r="J56" s="74"/>
      <c r="K56" s="115"/>
      <c r="L56" s="74"/>
      <c r="M56" s="74"/>
      <c r="N56" s="74"/>
      <c r="O56" s="74"/>
      <c r="P56" s="74"/>
    </row>
    <row r="57" spans="1:16" x14ac:dyDescent="0.35">
      <c r="A57" s="70">
        <v>7</v>
      </c>
      <c r="B57" s="70" t="s">
        <v>10</v>
      </c>
      <c r="C57" s="70"/>
      <c r="D57" s="70"/>
      <c r="E57" s="70"/>
      <c r="F57" s="70"/>
      <c r="G57" s="70"/>
      <c r="H57" s="116"/>
      <c r="I57" s="117"/>
      <c r="J57" s="74"/>
      <c r="K57" s="115"/>
      <c r="L57" s="74"/>
      <c r="M57" s="74"/>
      <c r="N57" s="74"/>
      <c r="O57" s="74"/>
      <c r="P57" s="74"/>
    </row>
    <row r="58" spans="1:16" x14ac:dyDescent="0.35">
      <c r="A58" s="121" t="s">
        <v>11</v>
      </c>
      <c r="B58" s="70" t="s">
        <v>29</v>
      </c>
      <c r="C58" s="70" t="str">
        <f>C49</f>
        <v>HAXAGON MYR</v>
      </c>
      <c r="D58" s="110">
        <f>D49</f>
        <v>44199</v>
      </c>
      <c r="E58" s="110">
        <f>D58+1</f>
        <v>44200</v>
      </c>
      <c r="F58" s="111" t="s">
        <v>45</v>
      </c>
      <c r="G58" s="32" t="s">
        <v>30</v>
      </c>
      <c r="H58" s="26" t="s">
        <v>226</v>
      </c>
      <c r="I58" s="113">
        <v>1</v>
      </c>
      <c r="J58" s="120" t="str">
        <f>F58</f>
        <v>10500.43256</v>
      </c>
      <c r="K58" s="115">
        <f t="shared" ref="K58:K60" si="9">M58-J58</f>
        <v>5250.2162799999987</v>
      </c>
      <c r="L58" s="74">
        <f t="shared" ref="L58:L60" si="10">(F58*G58)/1</f>
        <v>15750.648839999998</v>
      </c>
      <c r="M58" s="74">
        <f t="shared" ref="M58:M60" si="11">F58*G58</f>
        <v>15750.648839999998</v>
      </c>
      <c r="N58" s="115">
        <f>N55+J58</f>
        <v>43501.157050000002</v>
      </c>
      <c r="O58" s="74">
        <f>O55+M58</f>
        <v>53251.735574999999</v>
      </c>
      <c r="P58" s="74"/>
    </row>
    <row r="59" spans="1:16" x14ac:dyDescent="0.35">
      <c r="A59" s="121" t="s">
        <v>12</v>
      </c>
      <c r="B59" s="70" t="s">
        <v>31</v>
      </c>
      <c r="C59" s="70" t="str">
        <f>C49</f>
        <v>HAXAGON MYR</v>
      </c>
      <c r="D59" s="110">
        <f>D49</f>
        <v>44199</v>
      </c>
      <c r="E59" s="110">
        <f>D59+2</f>
        <v>44201</v>
      </c>
      <c r="F59" s="118" t="s">
        <v>46</v>
      </c>
      <c r="G59" s="32" t="s">
        <v>30</v>
      </c>
      <c r="H59" s="153" t="s">
        <v>56</v>
      </c>
      <c r="I59" s="113">
        <v>1</v>
      </c>
      <c r="J59" s="119" t="str">
        <f>F59</f>
        <v>20,500.57684</v>
      </c>
      <c r="K59" s="115">
        <f t="shared" si="9"/>
        <v>10250.288420000001</v>
      </c>
      <c r="L59" s="74">
        <f t="shared" si="10"/>
        <v>30750.865260000002</v>
      </c>
      <c r="M59" s="74">
        <f t="shared" si="11"/>
        <v>30750.865260000002</v>
      </c>
      <c r="N59" s="115">
        <f>N58+J59</f>
        <v>64001.733890000003</v>
      </c>
      <c r="O59" s="74">
        <f>O58+M59</f>
        <v>84002.600835000005</v>
      </c>
      <c r="P59" s="74"/>
    </row>
    <row r="60" spans="1:16" x14ac:dyDescent="0.35">
      <c r="A60" s="121" t="s">
        <v>13</v>
      </c>
      <c r="B60" s="70" t="s">
        <v>32</v>
      </c>
      <c r="C60" s="70" t="str">
        <f>C49</f>
        <v>HAXAGON MYR</v>
      </c>
      <c r="D60" s="110">
        <f>D49</f>
        <v>44199</v>
      </c>
      <c r="E60" s="110">
        <f>D60+0</f>
        <v>44199</v>
      </c>
      <c r="F60" s="111" t="s">
        <v>47</v>
      </c>
      <c r="G60" s="32" t="s">
        <v>30</v>
      </c>
      <c r="H60" s="26" t="s">
        <v>210</v>
      </c>
      <c r="I60" s="113">
        <v>1</v>
      </c>
      <c r="J60" s="120" t="str">
        <f>F60</f>
        <v>5500.28491</v>
      </c>
      <c r="K60" s="115">
        <f t="shared" si="9"/>
        <v>2750.1424549999992</v>
      </c>
      <c r="L60" s="74">
        <f t="shared" si="10"/>
        <v>8250.4273649999996</v>
      </c>
      <c r="M60" s="74">
        <f t="shared" si="11"/>
        <v>8250.4273649999996</v>
      </c>
      <c r="N60" s="122">
        <f>N59-J60</f>
        <v>58501.448980000001</v>
      </c>
      <c r="O60" s="123">
        <f>O59-M60</f>
        <v>75752.173470000009</v>
      </c>
      <c r="P60" s="74"/>
    </row>
    <row r="61" spans="1:16" x14ac:dyDescent="0.35">
      <c r="A61" s="70">
        <v>8</v>
      </c>
      <c r="B61" s="70" t="s">
        <v>9</v>
      </c>
      <c r="C61" s="70"/>
      <c r="D61" s="70"/>
      <c r="E61" s="70"/>
      <c r="F61" s="70"/>
      <c r="G61" s="70"/>
      <c r="H61" s="70"/>
      <c r="I61" s="70"/>
      <c r="J61" s="74"/>
      <c r="K61" s="74"/>
      <c r="L61" s="74"/>
      <c r="M61" s="74"/>
      <c r="N61" s="74"/>
      <c r="O61" s="74"/>
      <c r="P61" s="74"/>
    </row>
    <row r="62" spans="1:16" x14ac:dyDescent="0.35">
      <c r="A62" s="70">
        <v>9</v>
      </c>
      <c r="B62" s="131" t="s">
        <v>49</v>
      </c>
      <c r="C62" s="70"/>
      <c r="D62" s="70"/>
      <c r="E62" s="70"/>
      <c r="F62" s="70"/>
      <c r="G62" s="70"/>
      <c r="H62" s="70" t="s">
        <v>34</v>
      </c>
      <c r="I62" s="124"/>
      <c r="J62" s="154" t="s">
        <v>219</v>
      </c>
      <c r="K62" s="155"/>
      <c r="L62" s="155"/>
      <c r="M62" s="155"/>
      <c r="N62" s="155"/>
      <c r="O62" s="155"/>
      <c r="P62" s="155"/>
    </row>
    <row r="63" spans="1:16" x14ac:dyDescent="0.35">
      <c r="A63" s="70">
        <v>10</v>
      </c>
      <c r="B63" s="70" t="s">
        <v>174</v>
      </c>
      <c r="C63" s="70"/>
      <c r="D63" s="70"/>
      <c r="E63" s="70"/>
      <c r="F63" s="70"/>
      <c r="G63" s="26" t="s">
        <v>56</v>
      </c>
      <c r="H63" s="70"/>
      <c r="I63" s="124"/>
      <c r="J63" s="125"/>
      <c r="K63" s="74"/>
      <c r="L63" s="74"/>
      <c r="M63" s="74"/>
      <c r="N63" s="74"/>
      <c r="O63" s="74"/>
      <c r="P63" s="74"/>
    </row>
    <row r="64" spans="1:16" x14ac:dyDescent="0.35">
      <c r="A64" s="70">
        <v>11</v>
      </c>
      <c r="B64" s="70" t="s">
        <v>9</v>
      </c>
      <c r="C64" s="70"/>
      <c r="D64" s="70"/>
      <c r="E64" s="70"/>
      <c r="F64" s="70"/>
      <c r="G64" s="70"/>
      <c r="H64" s="115"/>
      <c r="I64" s="124"/>
      <c r="J64" s="125"/>
      <c r="K64" s="74"/>
      <c r="L64" s="74"/>
      <c r="M64" s="74"/>
      <c r="N64" s="74"/>
      <c r="O64" s="74"/>
      <c r="P64" s="74"/>
    </row>
    <row r="65" spans="1:16" x14ac:dyDescent="0.35">
      <c r="A65" s="70">
        <v>12</v>
      </c>
      <c r="B65" s="70" t="s">
        <v>175</v>
      </c>
      <c r="C65" s="70"/>
      <c r="D65" s="70"/>
      <c r="E65" s="70"/>
      <c r="F65" s="70"/>
      <c r="G65" s="70"/>
      <c r="H65" s="70"/>
      <c r="I65" s="124"/>
      <c r="J65" s="125"/>
      <c r="K65" s="74"/>
      <c r="L65" s="74"/>
      <c r="M65" s="74"/>
      <c r="N65" s="74"/>
      <c r="O65" s="74"/>
      <c r="P65" s="74"/>
    </row>
    <row r="66" spans="1:16" x14ac:dyDescent="0.35">
      <c r="A66" s="70">
        <v>13</v>
      </c>
      <c r="B66" s="70" t="s">
        <v>52</v>
      </c>
      <c r="C66" s="70"/>
      <c r="D66" s="70"/>
      <c r="E66" s="70"/>
      <c r="F66" s="70"/>
      <c r="G66" s="70"/>
      <c r="H66" s="70"/>
      <c r="I66" s="124"/>
      <c r="J66" s="156" t="s">
        <v>36</v>
      </c>
      <c r="K66" s="155"/>
      <c r="L66" s="155"/>
      <c r="M66" s="155"/>
      <c r="N66" s="155"/>
      <c r="O66" s="155"/>
      <c r="P66" s="74"/>
    </row>
    <row r="67" spans="1:16" x14ac:dyDescent="0.35">
      <c r="A67" s="70">
        <v>14</v>
      </c>
      <c r="B67" s="70" t="s">
        <v>176</v>
      </c>
      <c r="C67" s="70"/>
      <c r="D67" s="70"/>
      <c r="E67" s="70"/>
      <c r="F67" s="70"/>
      <c r="G67" s="70"/>
      <c r="H67" s="70"/>
      <c r="I67" s="70"/>
      <c r="J67" s="74"/>
      <c r="K67" s="74"/>
      <c r="L67" s="74"/>
      <c r="M67" s="74"/>
      <c r="N67" s="74"/>
      <c r="O67" s="74"/>
      <c r="P67" s="74"/>
    </row>
    <row r="68" spans="1:16" x14ac:dyDescent="0.35">
      <c r="A68" s="70">
        <v>15</v>
      </c>
      <c r="B68" s="70" t="s">
        <v>15</v>
      </c>
      <c r="C68" s="70"/>
      <c r="D68" s="70"/>
      <c r="E68" s="70"/>
      <c r="F68" s="70"/>
      <c r="G68" s="26" t="s">
        <v>188</v>
      </c>
      <c r="H68" s="70"/>
      <c r="I68" s="24" t="s">
        <v>215</v>
      </c>
      <c r="J68" s="159"/>
      <c r="K68" s="158"/>
      <c r="L68" s="158"/>
      <c r="M68" s="158"/>
      <c r="N68" s="158"/>
      <c r="O68" s="158"/>
      <c r="P68" s="74"/>
    </row>
    <row r="69" spans="1:16" x14ac:dyDescent="0.35">
      <c r="A69" s="70">
        <v>16</v>
      </c>
      <c r="B69" s="70" t="s">
        <v>9</v>
      </c>
      <c r="C69" s="70"/>
      <c r="D69" s="70"/>
      <c r="E69" s="70"/>
      <c r="F69" s="70"/>
      <c r="G69" s="70"/>
      <c r="H69" s="70"/>
      <c r="I69" s="124"/>
      <c r="J69" s="125"/>
      <c r="K69" s="74"/>
      <c r="L69" s="74"/>
      <c r="M69" s="74"/>
      <c r="N69" s="74"/>
      <c r="O69" s="74"/>
      <c r="P69" s="74"/>
    </row>
    <row r="70" spans="1:16" x14ac:dyDescent="0.35">
      <c r="A70" s="70">
        <v>17</v>
      </c>
      <c r="B70" s="70" t="s">
        <v>16</v>
      </c>
      <c r="C70" s="70"/>
      <c r="D70" s="70"/>
      <c r="E70" s="70"/>
      <c r="F70" s="70"/>
      <c r="G70" s="26" t="s">
        <v>226</v>
      </c>
      <c r="H70" s="70" t="s">
        <v>132</v>
      </c>
      <c r="I70" s="24" t="s">
        <v>216</v>
      </c>
      <c r="J70" s="125"/>
      <c r="K70" s="74"/>
      <c r="L70" s="73"/>
      <c r="M70" s="74"/>
      <c r="N70" s="74"/>
      <c r="O70" s="74"/>
      <c r="P70" s="74"/>
    </row>
    <row r="71" spans="1:16" x14ac:dyDescent="0.35">
      <c r="A71" s="70">
        <v>18</v>
      </c>
      <c r="B71" s="70" t="s">
        <v>9</v>
      </c>
      <c r="C71" s="70"/>
      <c r="D71" s="70"/>
      <c r="E71" s="70"/>
      <c r="F71" s="70"/>
      <c r="G71" s="70"/>
      <c r="H71" s="70"/>
      <c r="I71" s="73"/>
      <c r="J71" s="74"/>
      <c r="K71" s="74"/>
      <c r="L71" s="74"/>
      <c r="M71" s="74"/>
      <c r="N71" s="74"/>
      <c r="O71" s="74"/>
      <c r="P71" s="74"/>
    </row>
    <row r="72" spans="1:16" x14ac:dyDescent="0.35">
      <c r="A72" s="70">
        <v>19</v>
      </c>
      <c r="B72" s="70" t="s">
        <v>177</v>
      </c>
      <c r="C72" s="70"/>
      <c r="D72" s="70"/>
      <c r="E72" s="70"/>
      <c r="F72" s="70"/>
      <c r="G72" s="112"/>
      <c r="H72" s="70"/>
      <c r="I72" s="124"/>
      <c r="J72" s="154" t="s">
        <v>133</v>
      </c>
      <c r="K72" s="155"/>
      <c r="L72" s="155"/>
      <c r="M72" s="74"/>
      <c r="N72" s="74"/>
      <c r="O72" s="74"/>
      <c r="P72" s="74"/>
    </row>
    <row r="73" spans="1:16" x14ac:dyDescent="0.35">
      <c r="A73" s="70">
        <v>20</v>
      </c>
      <c r="B73" s="70" t="s">
        <v>178</v>
      </c>
      <c r="C73" s="70"/>
      <c r="D73" s="70"/>
      <c r="E73" s="70"/>
      <c r="F73" s="70"/>
      <c r="G73" s="70"/>
      <c r="H73" s="70"/>
      <c r="I73" s="73"/>
      <c r="J73" s="74"/>
      <c r="K73" s="74"/>
      <c r="L73" s="74"/>
      <c r="M73" s="74"/>
      <c r="N73" s="74"/>
      <c r="O73" s="74"/>
      <c r="P73" s="74"/>
    </row>
    <row r="74" spans="1:16" x14ac:dyDescent="0.35">
      <c r="A74" s="70">
        <v>21</v>
      </c>
      <c r="B74" s="70" t="s">
        <v>9</v>
      </c>
      <c r="C74" s="70"/>
      <c r="D74" s="70"/>
      <c r="E74" s="70"/>
      <c r="F74" s="70"/>
      <c r="G74" s="70"/>
      <c r="H74" s="70"/>
      <c r="I74" s="73"/>
      <c r="J74" s="157"/>
      <c r="K74" s="158"/>
      <c r="L74" s="158"/>
      <c r="M74" s="74"/>
      <c r="N74" s="74"/>
      <c r="O74" s="74"/>
      <c r="P74" s="74"/>
    </row>
    <row r="75" spans="1:16" x14ac:dyDescent="0.35">
      <c r="A75" s="70">
        <v>22</v>
      </c>
      <c r="B75" s="70" t="s">
        <v>179</v>
      </c>
      <c r="C75" s="70"/>
      <c r="D75" s="70"/>
      <c r="E75" s="70"/>
      <c r="F75" s="70"/>
      <c r="G75" s="70"/>
      <c r="H75" s="70"/>
      <c r="I75" s="124"/>
      <c r="J75" s="125"/>
      <c r="K75" s="74"/>
      <c r="L75" s="73"/>
      <c r="M75" s="74"/>
      <c r="N75" s="74"/>
      <c r="O75" s="74"/>
      <c r="P75" s="74"/>
    </row>
    <row r="76" spans="1:16" x14ac:dyDescent="0.35">
      <c r="A76" s="70">
        <v>23</v>
      </c>
      <c r="B76" s="70" t="s">
        <v>9</v>
      </c>
      <c r="C76" s="70"/>
      <c r="D76" s="70"/>
      <c r="E76" s="70"/>
      <c r="F76" s="70"/>
      <c r="G76" s="70"/>
      <c r="H76" s="70"/>
      <c r="I76" s="73"/>
      <c r="J76" s="74"/>
      <c r="K76" s="74"/>
      <c r="L76" s="74"/>
      <c r="M76" s="74"/>
      <c r="N76" s="74"/>
      <c r="O76" s="74"/>
      <c r="P76" s="74"/>
    </row>
    <row r="77" spans="1:16" x14ac:dyDescent="0.35">
      <c r="A77" s="70">
        <v>24</v>
      </c>
      <c r="B77" s="70" t="s">
        <v>177</v>
      </c>
      <c r="C77" s="126"/>
      <c r="D77" s="126"/>
      <c r="E77" s="126"/>
      <c r="F77" s="126"/>
      <c r="G77" s="70"/>
      <c r="H77" s="70"/>
      <c r="I77" s="73"/>
      <c r="J77" s="154" t="s">
        <v>136</v>
      </c>
      <c r="K77" s="155"/>
      <c r="L77" s="155"/>
      <c r="M77" s="74"/>
      <c r="N77" s="74"/>
      <c r="O77" s="74"/>
      <c r="P77" s="74"/>
    </row>
    <row r="78" spans="1:16" x14ac:dyDescent="0.35">
      <c r="A78" s="70">
        <v>25</v>
      </c>
      <c r="B78" s="70" t="s">
        <v>17</v>
      </c>
      <c r="C78" s="70"/>
      <c r="D78" s="70"/>
      <c r="E78" s="70"/>
      <c r="F78" s="70"/>
      <c r="G78" s="70"/>
      <c r="H78" s="70"/>
      <c r="I78" s="73"/>
      <c r="J78" s="74"/>
      <c r="K78" s="74"/>
      <c r="L78" s="74"/>
      <c r="M78" s="74"/>
      <c r="N78" s="74"/>
      <c r="O78" s="74"/>
      <c r="P78" s="74"/>
    </row>
    <row r="79" spans="1:16" x14ac:dyDescent="0.35">
      <c r="A79" s="70">
        <v>26</v>
      </c>
      <c r="B79" s="70" t="s">
        <v>9</v>
      </c>
      <c r="C79" s="70"/>
      <c r="D79" s="70"/>
      <c r="E79" s="70"/>
      <c r="F79" s="70"/>
      <c r="G79" s="126"/>
      <c r="H79" s="126"/>
      <c r="I79" s="127"/>
      <c r="J79" s="157"/>
      <c r="K79" s="158"/>
      <c r="L79" s="158"/>
      <c r="M79" s="74"/>
      <c r="N79" s="74"/>
      <c r="O79" s="74"/>
      <c r="P79" s="74"/>
    </row>
    <row r="80" spans="1:16" x14ac:dyDescent="0.35">
      <c r="A80" s="70">
        <v>27</v>
      </c>
      <c r="B80" s="70" t="s">
        <v>18</v>
      </c>
      <c r="C80" s="70"/>
      <c r="D80" s="70"/>
      <c r="E80" s="70"/>
      <c r="F80" s="70"/>
      <c r="G80" s="70"/>
      <c r="H80" s="70" t="s">
        <v>19</v>
      </c>
      <c r="I80" s="124"/>
      <c r="J80" s="128" t="s">
        <v>180</v>
      </c>
      <c r="K80" s="74"/>
      <c r="L80" s="73"/>
      <c r="M80" s="74"/>
      <c r="N80" s="74"/>
      <c r="O80" s="74"/>
      <c r="P80" s="74"/>
    </row>
    <row r="81" spans="1:16" x14ac:dyDescent="0.35">
      <c r="A81" s="70">
        <v>28</v>
      </c>
      <c r="B81" s="70" t="s">
        <v>176</v>
      </c>
      <c r="C81" s="70"/>
      <c r="D81" s="70"/>
      <c r="E81" s="70"/>
      <c r="F81" s="70"/>
      <c r="G81" s="73"/>
      <c r="H81" s="70"/>
      <c r="I81" s="73"/>
      <c r="J81" s="129"/>
      <c r="K81" s="74"/>
      <c r="L81" s="73"/>
      <c r="M81" s="74"/>
      <c r="N81" s="74"/>
      <c r="O81" s="74"/>
      <c r="P81" s="74"/>
    </row>
    <row r="82" spans="1:16" x14ac:dyDescent="0.35">
      <c r="A82" s="70">
        <v>29</v>
      </c>
      <c r="B82" s="70" t="s">
        <v>181</v>
      </c>
      <c r="C82" s="70"/>
      <c r="D82" s="70"/>
      <c r="E82" s="70"/>
      <c r="F82" s="70"/>
      <c r="G82" s="26" t="s">
        <v>222</v>
      </c>
      <c r="H82" s="70"/>
      <c r="I82" s="24" t="s">
        <v>217</v>
      </c>
      <c r="J82" s="74"/>
      <c r="K82" s="74"/>
      <c r="L82" s="74"/>
      <c r="M82" s="74"/>
      <c r="N82" s="74"/>
      <c r="O82" s="74"/>
      <c r="P82" s="74"/>
    </row>
    <row r="83" spans="1:16" x14ac:dyDescent="0.35">
      <c r="A83" s="70">
        <v>30</v>
      </c>
      <c r="B83" s="70" t="s">
        <v>9</v>
      </c>
      <c r="C83" s="70"/>
      <c r="D83" s="70"/>
      <c r="E83" s="70"/>
      <c r="F83" s="70"/>
      <c r="G83" s="70"/>
      <c r="H83" s="70"/>
      <c r="I83" s="124"/>
      <c r="J83" s="130"/>
      <c r="K83" s="74"/>
      <c r="L83" s="73"/>
      <c r="M83" s="74"/>
      <c r="N83" s="74"/>
      <c r="O83" s="74"/>
      <c r="P83" s="74"/>
    </row>
    <row r="84" spans="1:16" x14ac:dyDescent="0.35">
      <c r="A84" s="70">
        <v>31</v>
      </c>
      <c r="B84" s="70" t="s">
        <v>182</v>
      </c>
      <c r="C84" s="70"/>
      <c r="D84" s="70"/>
      <c r="E84" s="70"/>
      <c r="F84" s="70"/>
      <c r="G84" s="70"/>
      <c r="H84" s="70"/>
      <c r="I84" s="73"/>
      <c r="J84" s="74"/>
      <c r="K84" s="74"/>
      <c r="L84" s="74"/>
      <c r="M84" s="74"/>
      <c r="N84" s="74"/>
      <c r="O84" s="74"/>
      <c r="P84" s="74"/>
    </row>
    <row r="85" spans="1:16" x14ac:dyDescent="0.35">
      <c r="A85" s="70">
        <v>32</v>
      </c>
      <c r="B85" s="70" t="s">
        <v>9</v>
      </c>
      <c r="C85" s="70"/>
      <c r="D85" s="70"/>
      <c r="E85" s="70"/>
      <c r="F85" s="70"/>
      <c r="G85" s="112"/>
      <c r="H85" s="70"/>
      <c r="I85" s="124"/>
      <c r="J85" s="125"/>
      <c r="K85" s="74"/>
      <c r="L85" s="73"/>
      <c r="M85" s="74"/>
      <c r="N85" s="74"/>
      <c r="O85" s="74"/>
      <c r="P85" s="74"/>
    </row>
    <row r="86" spans="1:16" x14ac:dyDescent="0.35">
      <c r="A86" s="70">
        <v>33</v>
      </c>
      <c r="B86" s="70" t="s">
        <v>183</v>
      </c>
      <c r="C86" s="70"/>
      <c r="D86" s="70"/>
      <c r="E86" s="70"/>
      <c r="F86" s="70"/>
      <c r="G86" s="70"/>
      <c r="H86" s="70"/>
      <c r="I86" s="73"/>
      <c r="J86" s="74"/>
      <c r="K86" s="74"/>
      <c r="L86" s="74"/>
      <c r="M86" s="74"/>
      <c r="N86" s="74"/>
      <c r="O86" s="74"/>
      <c r="P86" s="74"/>
    </row>
    <row r="87" spans="1:16" x14ac:dyDescent="0.35">
      <c r="A87" s="70">
        <v>34</v>
      </c>
      <c r="B87" s="70" t="s">
        <v>9</v>
      </c>
      <c r="C87" s="70"/>
      <c r="D87" s="70"/>
      <c r="E87" s="70"/>
      <c r="F87" s="70"/>
      <c r="G87" s="70"/>
      <c r="H87" s="70"/>
      <c r="I87" s="124"/>
      <c r="J87" s="125"/>
      <c r="K87" s="74"/>
      <c r="L87" s="73"/>
      <c r="M87" s="74"/>
      <c r="N87" s="74"/>
      <c r="O87" s="74"/>
      <c r="P87" s="74"/>
    </row>
    <row r="88" spans="1:16" x14ac:dyDescent="0.35">
      <c r="A88" s="70">
        <v>35</v>
      </c>
      <c r="B88" s="70" t="s">
        <v>184</v>
      </c>
      <c r="C88" s="70"/>
      <c r="D88" s="70"/>
      <c r="E88" s="70"/>
      <c r="F88" s="70"/>
      <c r="G88" s="70"/>
      <c r="H88" s="70"/>
      <c r="I88" s="73"/>
      <c r="J88" s="74"/>
      <c r="K88" s="74"/>
      <c r="L88" s="74"/>
      <c r="M88" s="74"/>
      <c r="N88" s="74"/>
      <c r="O88" s="74"/>
      <c r="P88" s="74"/>
    </row>
    <row r="89" spans="1:16" x14ac:dyDescent="0.35">
      <c r="A89" s="70">
        <v>36</v>
      </c>
      <c r="B89" s="70" t="s">
        <v>175</v>
      </c>
      <c r="C89" s="70"/>
      <c r="D89" s="70"/>
      <c r="E89" s="70"/>
      <c r="F89" s="70"/>
      <c r="G89" s="70"/>
      <c r="H89" s="72" t="s">
        <v>137</v>
      </c>
      <c r="I89" s="124"/>
      <c r="J89" s="125"/>
      <c r="K89" s="75" t="s">
        <v>138</v>
      </c>
      <c r="L89" s="73"/>
      <c r="M89" s="74"/>
      <c r="N89" s="74"/>
      <c r="O89" s="74"/>
      <c r="P89" s="74"/>
    </row>
    <row r="90" spans="1:16" x14ac:dyDescent="0.35">
      <c r="A90" s="70">
        <v>37</v>
      </c>
      <c r="B90" s="70" t="s">
        <v>20</v>
      </c>
      <c r="C90" s="70"/>
      <c r="D90" s="70"/>
      <c r="E90" s="70"/>
      <c r="F90" s="70"/>
      <c r="G90" s="70" t="s">
        <v>185</v>
      </c>
      <c r="H90" s="76">
        <f>N60-F59-F53</f>
        <v>18000.295299999998</v>
      </c>
      <c r="I90" s="70"/>
      <c r="J90" s="70" t="s">
        <v>40</v>
      </c>
      <c r="K90" s="144">
        <v>-1001.28</v>
      </c>
      <c r="L90" s="74"/>
      <c r="M90" s="74"/>
      <c r="N90" s="74"/>
      <c r="O90" s="74"/>
      <c r="P90" s="74"/>
    </row>
  </sheetData>
  <mergeCells count="11">
    <mergeCell ref="J16:P16"/>
    <mergeCell ref="J20:O20"/>
    <mergeCell ref="J25:L25"/>
    <mergeCell ref="J30:L30"/>
    <mergeCell ref="J77:L77"/>
    <mergeCell ref="J79:L79"/>
    <mergeCell ref="J62:P62"/>
    <mergeCell ref="J66:O66"/>
    <mergeCell ref="J68:O68"/>
    <mergeCell ref="J72:L72"/>
    <mergeCell ref="J74:L7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777B-A9E7-424B-AEE0-AE5952414807}">
  <dimension ref="A2:AD78"/>
  <sheetViews>
    <sheetView workbookViewId="0"/>
  </sheetViews>
  <sheetFormatPr defaultRowHeight="14.5" x14ac:dyDescent="0.35"/>
  <cols>
    <col min="1" max="1" width="15.453125" bestFit="1" customWidth="1"/>
    <col min="2" max="2" width="12.453125" bestFit="1" customWidth="1"/>
    <col min="3" max="4" width="9.54296875" bestFit="1" customWidth="1"/>
    <col min="6" max="6" width="23.36328125" bestFit="1" customWidth="1"/>
    <col min="7" max="7" width="22.1796875" bestFit="1" customWidth="1"/>
    <col min="8" max="8" width="8.6328125" bestFit="1" customWidth="1"/>
    <col min="10" max="10" width="23.54296875" bestFit="1" customWidth="1"/>
    <col min="13" max="13" width="23.54296875" bestFit="1" customWidth="1"/>
    <col min="16" max="17" width="10.1796875" bestFit="1" customWidth="1"/>
  </cols>
  <sheetData>
    <row r="2" spans="1:30" ht="21" x14ac:dyDescent="0.35">
      <c r="A2" s="160" t="s">
        <v>77</v>
      </c>
      <c r="B2" s="160"/>
      <c r="C2" s="41" t="s">
        <v>78</v>
      </c>
      <c r="D2" s="41" t="s">
        <v>79</v>
      </c>
      <c r="E2" s="41" t="s">
        <v>80</v>
      </c>
      <c r="F2" s="41" t="s">
        <v>211</v>
      </c>
      <c r="G2" s="42">
        <v>44199</v>
      </c>
      <c r="H2" s="42">
        <v>44200</v>
      </c>
      <c r="I2" s="41" t="s">
        <v>81</v>
      </c>
      <c r="J2" s="43">
        <v>10000.433000000001</v>
      </c>
      <c r="K2" s="43">
        <v>15000.65</v>
      </c>
      <c r="L2" s="43">
        <v>10000.43</v>
      </c>
      <c r="M2" s="43">
        <v>82001.881599999993</v>
      </c>
      <c r="N2" s="44">
        <v>0</v>
      </c>
      <c r="O2" s="44">
        <v>1.5</v>
      </c>
      <c r="P2" s="42">
        <v>44199</v>
      </c>
    </row>
    <row r="3" spans="1:30" ht="21" x14ac:dyDescent="0.35">
      <c r="A3" s="161" t="s">
        <v>77</v>
      </c>
      <c r="B3" s="161"/>
      <c r="C3" s="45" t="s">
        <v>78</v>
      </c>
      <c r="D3" s="45" t="s">
        <v>79</v>
      </c>
      <c r="E3" s="45" t="s">
        <v>80</v>
      </c>
      <c r="F3" s="45" t="s">
        <v>212</v>
      </c>
      <c r="G3" s="46">
        <v>44199</v>
      </c>
      <c r="H3" s="46">
        <v>44201</v>
      </c>
      <c r="I3" s="45" t="s">
        <v>81</v>
      </c>
      <c r="J3" s="47">
        <v>20000.577000000001</v>
      </c>
      <c r="K3" s="47">
        <v>30000.87</v>
      </c>
      <c r="L3" s="47">
        <v>20000.580000000002</v>
      </c>
      <c r="M3" s="47">
        <v>102002.4584</v>
      </c>
      <c r="N3" s="48">
        <v>0</v>
      </c>
      <c r="O3" s="48">
        <v>1.5</v>
      </c>
      <c r="P3" s="46">
        <v>44199</v>
      </c>
    </row>
    <row r="4" spans="1:30" ht="21" x14ac:dyDescent="0.35">
      <c r="A4" s="160" t="s">
        <v>77</v>
      </c>
      <c r="B4" s="160"/>
      <c r="C4" s="41" t="s">
        <v>78</v>
      </c>
      <c r="D4" s="41" t="s">
        <v>79</v>
      </c>
      <c r="E4" s="41" t="s">
        <v>80</v>
      </c>
      <c r="F4" s="41" t="s">
        <v>213</v>
      </c>
      <c r="G4" s="42">
        <v>44199</v>
      </c>
      <c r="H4" s="42">
        <v>44199</v>
      </c>
      <c r="I4" s="41" t="s">
        <v>82</v>
      </c>
      <c r="J4" s="43">
        <v>-5000.2849999999999</v>
      </c>
      <c r="K4" s="43">
        <v>-7500.43</v>
      </c>
      <c r="L4" s="43">
        <v>-5000.28</v>
      </c>
      <c r="M4" s="43">
        <v>97002.173500000004</v>
      </c>
      <c r="N4" s="44">
        <v>0</v>
      </c>
      <c r="O4" s="44">
        <v>1.5</v>
      </c>
      <c r="P4" s="42">
        <v>44199</v>
      </c>
    </row>
    <row r="5" spans="1:30" ht="21" x14ac:dyDescent="0.35">
      <c r="A5" s="161" t="s">
        <v>77</v>
      </c>
      <c r="B5" s="161"/>
      <c r="C5" s="45" t="s">
        <v>78</v>
      </c>
      <c r="D5" s="45" t="s">
        <v>79</v>
      </c>
      <c r="E5" s="45" t="s">
        <v>80</v>
      </c>
      <c r="F5" s="45" t="s">
        <v>214</v>
      </c>
      <c r="G5" s="46">
        <v>44199</v>
      </c>
      <c r="H5" s="46">
        <v>44200</v>
      </c>
      <c r="I5" s="45" t="s">
        <v>81</v>
      </c>
      <c r="J5" s="47">
        <v>10500.433000000001</v>
      </c>
      <c r="K5" s="47">
        <v>15750.65</v>
      </c>
      <c r="L5" s="47">
        <v>10500.43</v>
      </c>
      <c r="M5" s="47">
        <v>107502.6061</v>
      </c>
      <c r="N5" s="48">
        <v>0</v>
      </c>
      <c r="O5" s="48">
        <v>1.5</v>
      </c>
      <c r="P5" s="46">
        <v>44199</v>
      </c>
    </row>
    <row r="6" spans="1:30" ht="21" x14ac:dyDescent="0.35">
      <c r="A6" s="160" t="s">
        <v>77</v>
      </c>
      <c r="B6" s="160"/>
      <c r="C6" s="41" t="s">
        <v>78</v>
      </c>
      <c r="D6" s="41" t="s">
        <v>79</v>
      </c>
      <c r="E6" s="41" t="s">
        <v>80</v>
      </c>
      <c r="F6" s="41" t="s">
        <v>234</v>
      </c>
      <c r="G6" s="42">
        <v>44199</v>
      </c>
      <c r="H6" s="42">
        <v>44201</v>
      </c>
      <c r="I6" s="41" t="s">
        <v>81</v>
      </c>
      <c r="J6" s="43">
        <v>20500.577000000001</v>
      </c>
      <c r="K6" s="43">
        <v>30750.87</v>
      </c>
      <c r="L6" s="43">
        <v>20500.580000000002</v>
      </c>
      <c r="M6" s="43">
        <v>128003.1829</v>
      </c>
      <c r="N6" s="44">
        <v>0</v>
      </c>
      <c r="O6" s="44">
        <v>1.5</v>
      </c>
      <c r="P6" s="42">
        <v>44199</v>
      </c>
    </row>
    <row r="7" spans="1:30" ht="21" x14ac:dyDescent="0.35">
      <c r="A7" s="161" t="s">
        <v>77</v>
      </c>
      <c r="B7" s="161"/>
      <c r="C7" s="45" t="s">
        <v>78</v>
      </c>
      <c r="D7" s="45" t="s">
        <v>79</v>
      </c>
      <c r="E7" s="45" t="s">
        <v>80</v>
      </c>
      <c r="F7" s="45" t="s">
        <v>235</v>
      </c>
      <c r="G7" s="46">
        <v>44199</v>
      </c>
      <c r="H7" s="46">
        <v>44199</v>
      </c>
      <c r="I7" s="45" t="s">
        <v>82</v>
      </c>
      <c r="J7" s="47">
        <v>-5500.2849999999999</v>
      </c>
      <c r="K7" s="47">
        <v>-8250.43</v>
      </c>
      <c r="L7" s="47">
        <v>-5500.28</v>
      </c>
      <c r="M7" s="47">
        <v>122502.898</v>
      </c>
      <c r="N7" s="48">
        <v>0</v>
      </c>
      <c r="O7" s="48">
        <v>1.5</v>
      </c>
      <c r="P7" s="46">
        <v>44199</v>
      </c>
    </row>
    <row r="10" spans="1:30" ht="42.5" thickBot="1" x14ac:dyDescent="0.4">
      <c r="A10" s="50" t="s">
        <v>0</v>
      </c>
      <c r="B10" s="50" t="s">
        <v>65</v>
      </c>
      <c r="C10" s="50" t="s">
        <v>85</v>
      </c>
      <c r="D10" s="50" t="s">
        <v>4</v>
      </c>
      <c r="E10" s="50" t="s">
        <v>86</v>
      </c>
      <c r="F10" s="50" t="s">
        <v>87</v>
      </c>
      <c r="G10" s="50" t="s">
        <v>88</v>
      </c>
      <c r="H10" s="50" t="s">
        <v>89</v>
      </c>
      <c r="I10" s="50" t="s">
        <v>90</v>
      </c>
      <c r="J10" s="50" t="s">
        <v>91</v>
      </c>
      <c r="K10" s="50" t="s">
        <v>92</v>
      </c>
      <c r="L10" s="50" t="s">
        <v>93</v>
      </c>
      <c r="M10" s="50" t="s">
        <v>94</v>
      </c>
      <c r="N10" s="50" t="s">
        <v>95</v>
      </c>
      <c r="O10" s="50" t="s">
        <v>96</v>
      </c>
      <c r="P10" s="50" t="s">
        <v>97</v>
      </c>
      <c r="Q10" s="50" t="s">
        <v>98</v>
      </c>
      <c r="R10" s="50" t="s">
        <v>99</v>
      </c>
      <c r="S10" s="50" t="s">
        <v>100</v>
      </c>
      <c r="T10" s="50" t="s">
        <v>101</v>
      </c>
      <c r="U10" s="50" t="s">
        <v>102</v>
      </c>
      <c r="V10" s="50" t="s">
        <v>103</v>
      </c>
      <c r="W10" s="50" t="s">
        <v>104</v>
      </c>
      <c r="X10" s="50" t="s">
        <v>105</v>
      </c>
      <c r="Y10" s="50" t="s">
        <v>106</v>
      </c>
      <c r="Z10" s="50" t="s">
        <v>107</v>
      </c>
      <c r="AA10" s="50" t="s">
        <v>108</v>
      </c>
      <c r="AB10" s="50" t="s">
        <v>109</v>
      </c>
      <c r="AC10" s="50" t="s">
        <v>110</v>
      </c>
      <c r="AD10" s="50" t="s">
        <v>111</v>
      </c>
    </row>
    <row r="11" spans="1:30" x14ac:dyDescent="0.3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x14ac:dyDescent="0.3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spans="1:30" ht="15" thickBot="1" x14ac:dyDescent="0.4">
      <c r="A13" s="53" t="s">
        <v>77</v>
      </c>
      <c r="B13" s="53" t="s">
        <v>79</v>
      </c>
      <c r="C13" s="54">
        <v>44201</v>
      </c>
      <c r="D13" s="54">
        <v>44199</v>
      </c>
      <c r="E13" s="53" t="s">
        <v>236</v>
      </c>
      <c r="F13" s="53" t="s">
        <v>234</v>
      </c>
      <c r="G13" s="53" t="s">
        <v>112</v>
      </c>
      <c r="H13" s="53" t="s">
        <v>113</v>
      </c>
      <c r="I13" s="53">
        <v>310110</v>
      </c>
      <c r="J13" s="53" t="s">
        <v>114</v>
      </c>
      <c r="K13" s="53" t="s">
        <v>115</v>
      </c>
      <c r="L13" s="53" t="s">
        <v>116</v>
      </c>
      <c r="M13" s="53" t="s">
        <v>114</v>
      </c>
      <c r="N13" s="53" t="s">
        <v>62</v>
      </c>
      <c r="O13" s="53" t="s">
        <v>117</v>
      </c>
      <c r="P13" s="55">
        <v>-10250.290000000001</v>
      </c>
      <c r="Q13" s="55">
        <v>-10250.290000000001</v>
      </c>
      <c r="R13" s="56">
        <v>1</v>
      </c>
      <c r="S13" s="53"/>
      <c r="T13" s="53"/>
      <c r="U13" s="53"/>
      <c r="V13" s="53" t="s">
        <v>118</v>
      </c>
      <c r="W13" s="53" t="s">
        <v>81</v>
      </c>
      <c r="X13" s="53"/>
      <c r="Y13" s="53"/>
      <c r="Z13" s="53" t="s">
        <v>119</v>
      </c>
      <c r="AA13" s="53" t="s">
        <v>120</v>
      </c>
      <c r="AB13" s="53" t="s">
        <v>121</v>
      </c>
      <c r="AC13" s="53" t="s">
        <v>62</v>
      </c>
      <c r="AD13" s="53" t="s">
        <v>234</v>
      </c>
    </row>
    <row r="14" spans="1:30" ht="15" thickBot="1" x14ac:dyDescent="0.4">
      <c r="A14" s="57" t="s">
        <v>77</v>
      </c>
      <c r="B14" s="57" t="s">
        <v>79</v>
      </c>
      <c r="C14" s="58">
        <v>44201</v>
      </c>
      <c r="D14" s="58">
        <v>44199</v>
      </c>
      <c r="E14" s="57" t="s">
        <v>237</v>
      </c>
      <c r="F14" s="57" t="s">
        <v>234</v>
      </c>
      <c r="G14" s="57" t="s">
        <v>112</v>
      </c>
      <c r="H14" s="57" t="s">
        <v>122</v>
      </c>
      <c r="I14" s="57">
        <v>100600</v>
      </c>
      <c r="J14" s="57" t="s">
        <v>123</v>
      </c>
      <c r="K14" s="57" t="s">
        <v>124</v>
      </c>
      <c r="L14" s="57" t="s">
        <v>125</v>
      </c>
      <c r="M14" s="57" t="s">
        <v>123</v>
      </c>
      <c r="N14" s="57" t="s">
        <v>62</v>
      </c>
      <c r="O14" s="57" t="s">
        <v>126</v>
      </c>
      <c r="P14" s="59">
        <v>30750.87</v>
      </c>
      <c r="Q14" s="59">
        <v>30750.87</v>
      </c>
      <c r="R14" s="60">
        <v>1</v>
      </c>
      <c r="S14" s="57"/>
      <c r="T14" s="57"/>
      <c r="U14" s="57"/>
      <c r="V14" s="57" t="s">
        <v>118</v>
      </c>
      <c r="W14" s="57" t="s">
        <v>81</v>
      </c>
      <c r="X14" s="57"/>
      <c r="Y14" s="57"/>
      <c r="Z14" s="57" t="s">
        <v>127</v>
      </c>
      <c r="AA14" s="57" t="s">
        <v>120</v>
      </c>
      <c r="AB14" s="57" t="s">
        <v>121</v>
      </c>
      <c r="AC14" s="57" t="s">
        <v>62</v>
      </c>
      <c r="AD14" s="57" t="s">
        <v>234</v>
      </c>
    </row>
    <row r="15" spans="1:30" ht="15" thickBot="1" x14ac:dyDescent="0.4">
      <c r="A15" s="65" t="s">
        <v>77</v>
      </c>
      <c r="B15" s="65" t="s">
        <v>79</v>
      </c>
      <c r="C15" s="66">
        <v>44201</v>
      </c>
      <c r="D15" s="66">
        <v>44199</v>
      </c>
      <c r="E15" s="65" t="s">
        <v>238</v>
      </c>
      <c r="F15" s="65" t="s">
        <v>234</v>
      </c>
      <c r="G15" s="65" t="s">
        <v>112</v>
      </c>
      <c r="H15" s="65" t="s">
        <v>113</v>
      </c>
      <c r="I15" s="65">
        <v>310100</v>
      </c>
      <c r="J15" s="65" t="s">
        <v>128</v>
      </c>
      <c r="K15" s="65" t="s">
        <v>129</v>
      </c>
      <c r="L15" s="65" t="s">
        <v>130</v>
      </c>
      <c r="M15" s="65" t="s">
        <v>128</v>
      </c>
      <c r="N15" s="65" t="s">
        <v>62</v>
      </c>
      <c r="O15" s="65" t="s">
        <v>117</v>
      </c>
      <c r="P15" s="67">
        <v>-20500.580000000002</v>
      </c>
      <c r="Q15" s="67">
        <v>-20500.580000000002</v>
      </c>
      <c r="R15" s="68">
        <v>1</v>
      </c>
      <c r="S15" s="65"/>
      <c r="T15" s="65"/>
      <c r="U15" s="65"/>
      <c r="V15" s="65" t="s">
        <v>118</v>
      </c>
      <c r="W15" s="65" t="s">
        <v>81</v>
      </c>
      <c r="X15" s="65"/>
      <c r="Y15" s="65"/>
      <c r="Z15" s="65" t="s">
        <v>131</v>
      </c>
      <c r="AA15" s="65" t="s">
        <v>120</v>
      </c>
      <c r="AB15" s="65" t="s">
        <v>121</v>
      </c>
      <c r="AC15" s="65" t="s">
        <v>62</v>
      </c>
      <c r="AD15" s="65" t="s">
        <v>234</v>
      </c>
    </row>
    <row r="16" spans="1:30" ht="15" thickBot="1" x14ac:dyDescent="0.4">
      <c r="A16" s="57" t="s">
        <v>77</v>
      </c>
      <c r="B16" s="57" t="s">
        <v>79</v>
      </c>
      <c r="C16" s="58">
        <v>44201</v>
      </c>
      <c r="D16" s="58">
        <v>44199</v>
      </c>
      <c r="E16" s="57" t="s">
        <v>236</v>
      </c>
      <c r="F16" s="57" t="s">
        <v>234</v>
      </c>
      <c r="G16" s="57" t="s">
        <v>112</v>
      </c>
      <c r="H16" s="57" t="s">
        <v>113</v>
      </c>
      <c r="I16" s="57">
        <v>310110</v>
      </c>
      <c r="J16" s="57" t="s">
        <v>114</v>
      </c>
      <c r="K16" s="57" t="s">
        <v>115</v>
      </c>
      <c r="L16" s="57" t="s">
        <v>116</v>
      </c>
      <c r="M16" s="57" t="s">
        <v>114</v>
      </c>
      <c r="N16" s="57" t="s">
        <v>62</v>
      </c>
      <c r="O16" s="57" t="s">
        <v>126</v>
      </c>
      <c r="P16" s="59">
        <v>10250.290000000001</v>
      </c>
      <c r="Q16" s="59">
        <v>10250.290000000001</v>
      </c>
      <c r="R16" s="60">
        <v>1</v>
      </c>
      <c r="S16" s="57"/>
      <c r="T16" s="57"/>
      <c r="U16" s="57"/>
      <c r="V16" s="57" t="s">
        <v>118</v>
      </c>
      <c r="W16" s="57" t="s">
        <v>81</v>
      </c>
      <c r="X16" s="57"/>
      <c r="Y16" s="57"/>
      <c r="Z16" s="57" t="s">
        <v>119</v>
      </c>
      <c r="AA16" s="57" t="s">
        <v>121</v>
      </c>
      <c r="AB16" s="57" t="s">
        <v>121</v>
      </c>
      <c r="AC16" s="57" t="s">
        <v>62</v>
      </c>
      <c r="AD16" s="57" t="s">
        <v>234</v>
      </c>
    </row>
    <row r="17" spans="1:30" ht="15" thickBot="1" x14ac:dyDescent="0.4">
      <c r="A17" s="65" t="s">
        <v>77</v>
      </c>
      <c r="B17" s="65" t="s">
        <v>79</v>
      </c>
      <c r="C17" s="66">
        <v>44201</v>
      </c>
      <c r="D17" s="66">
        <v>44199</v>
      </c>
      <c r="E17" s="65" t="s">
        <v>237</v>
      </c>
      <c r="F17" s="65" t="s">
        <v>234</v>
      </c>
      <c r="G17" s="65" t="s">
        <v>112</v>
      </c>
      <c r="H17" s="65" t="s">
        <v>122</v>
      </c>
      <c r="I17" s="65">
        <v>100600</v>
      </c>
      <c r="J17" s="65" t="s">
        <v>123</v>
      </c>
      <c r="K17" s="65" t="s">
        <v>124</v>
      </c>
      <c r="L17" s="65" t="s">
        <v>125</v>
      </c>
      <c r="M17" s="65" t="s">
        <v>123</v>
      </c>
      <c r="N17" s="65" t="s">
        <v>62</v>
      </c>
      <c r="O17" s="65" t="s">
        <v>117</v>
      </c>
      <c r="P17" s="67">
        <v>-30750.87</v>
      </c>
      <c r="Q17" s="67">
        <v>-30750.87</v>
      </c>
      <c r="R17" s="68">
        <v>1</v>
      </c>
      <c r="S17" s="65"/>
      <c r="T17" s="65"/>
      <c r="U17" s="65"/>
      <c r="V17" s="65" t="s">
        <v>118</v>
      </c>
      <c r="W17" s="65" t="s">
        <v>81</v>
      </c>
      <c r="X17" s="65"/>
      <c r="Y17" s="65"/>
      <c r="Z17" s="65" t="s">
        <v>127</v>
      </c>
      <c r="AA17" s="65" t="s">
        <v>121</v>
      </c>
      <c r="AB17" s="65" t="s">
        <v>121</v>
      </c>
      <c r="AC17" s="65" t="s">
        <v>62</v>
      </c>
      <c r="AD17" s="65" t="s">
        <v>234</v>
      </c>
    </row>
    <row r="18" spans="1:30" ht="15" thickBot="1" x14ac:dyDescent="0.4">
      <c r="A18" s="57" t="s">
        <v>77</v>
      </c>
      <c r="B18" s="57" t="s">
        <v>79</v>
      </c>
      <c r="C18" s="58">
        <v>44201</v>
      </c>
      <c r="D18" s="58">
        <v>44199</v>
      </c>
      <c r="E18" s="57" t="s">
        <v>238</v>
      </c>
      <c r="F18" s="57" t="s">
        <v>234</v>
      </c>
      <c r="G18" s="57" t="s">
        <v>112</v>
      </c>
      <c r="H18" s="57" t="s">
        <v>113</v>
      </c>
      <c r="I18" s="57">
        <v>310100</v>
      </c>
      <c r="J18" s="57" t="s">
        <v>128</v>
      </c>
      <c r="K18" s="57" t="s">
        <v>129</v>
      </c>
      <c r="L18" s="57" t="s">
        <v>130</v>
      </c>
      <c r="M18" s="57" t="s">
        <v>128</v>
      </c>
      <c r="N18" s="57" t="s">
        <v>62</v>
      </c>
      <c r="O18" s="57" t="s">
        <v>126</v>
      </c>
      <c r="P18" s="59">
        <v>20500.580000000002</v>
      </c>
      <c r="Q18" s="59">
        <v>20500.580000000002</v>
      </c>
      <c r="R18" s="60">
        <v>1</v>
      </c>
      <c r="S18" s="57"/>
      <c r="T18" s="57"/>
      <c r="U18" s="57"/>
      <c r="V18" s="57" t="s">
        <v>118</v>
      </c>
      <c r="W18" s="57" t="s">
        <v>81</v>
      </c>
      <c r="X18" s="57"/>
      <c r="Y18" s="57"/>
      <c r="Z18" s="57" t="s">
        <v>131</v>
      </c>
      <c r="AA18" s="57" t="s">
        <v>121</v>
      </c>
      <c r="AB18" s="57" t="s">
        <v>121</v>
      </c>
      <c r="AC18" s="57" t="s">
        <v>62</v>
      </c>
      <c r="AD18" s="57" t="s">
        <v>234</v>
      </c>
    </row>
    <row r="19" spans="1:30" x14ac:dyDescent="0.3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</row>
    <row r="20" spans="1:30" ht="19" x14ac:dyDescent="0.35">
      <c r="A20" s="162"/>
      <c r="B20" s="163" t="s">
        <v>57</v>
      </c>
      <c r="C20" s="163"/>
      <c r="D20" s="163"/>
      <c r="E20" s="163"/>
      <c r="F20" s="163"/>
      <c r="G20" s="163"/>
      <c r="H20" s="163"/>
      <c r="I20" s="91" t="s">
        <v>58</v>
      </c>
      <c r="J20" s="133">
        <v>45092.678483796299</v>
      </c>
      <c r="K20" s="36"/>
      <c r="L20" s="36"/>
      <c r="M20" s="36"/>
    </row>
    <row r="21" spans="1:30" ht="19" x14ac:dyDescent="0.35">
      <c r="A21" s="162"/>
      <c r="B21" s="163"/>
      <c r="C21" s="163"/>
      <c r="D21" s="163"/>
      <c r="E21" s="163"/>
      <c r="F21" s="163"/>
      <c r="G21" s="163"/>
      <c r="H21" s="163"/>
      <c r="I21" s="91" t="s">
        <v>59</v>
      </c>
      <c r="J21" s="134">
        <v>44201</v>
      </c>
      <c r="K21" s="36"/>
      <c r="L21" s="36"/>
      <c r="M21" s="36"/>
    </row>
    <row r="22" spans="1:30" ht="19" x14ac:dyDescent="0.35">
      <c r="A22" s="162"/>
      <c r="B22" s="163" t="s">
        <v>192</v>
      </c>
      <c r="C22" s="163"/>
      <c r="D22" s="163"/>
      <c r="E22" s="163"/>
      <c r="F22" s="163"/>
      <c r="G22" s="163"/>
      <c r="H22" s="163"/>
      <c r="I22" s="91" t="s">
        <v>60</v>
      </c>
      <c r="J22" s="89" t="s">
        <v>230</v>
      </c>
      <c r="K22" s="36"/>
      <c r="L22" s="36"/>
      <c r="M22" s="36"/>
    </row>
    <row r="23" spans="1:30" ht="19" x14ac:dyDescent="0.35">
      <c r="A23" s="162"/>
      <c r="B23" s="163"/>
      <c r="C23" s="163"/>
      <c r="D23" s="163"/>
      <c r="E23" s="163"/>
      <c r="F23" s="163"/>
      <c r="G23" s="163"/>
      <c r="H23" s="163"/>
      <c r="I23" s="135" t="s">
        <v>61</v>
      </c>
      <c r="J23" s="136" t="s">
        <v>62</v>
      </c>
      <c r="K23" s="36"/>
      <c r="L23" s="36"/>
      <c r="M23" s="36"/>
    </row>
    <row r="24" spans="1:30" ht="18" x14ac:dyDescent="0.35">
      <c r="A24" s="36"/>
      <c r="B24" s="163" t="s">
        <v>63</v>
      </c>
      <c r="C24" s="163"/>
      <c r="D24" s="163"/>
      <c r="E24" s="163"/>
      <c r="F24" s="163"/>
      <c r="G24" s="163"/>
      <c r="H24" s="163"/>
      <c r="I24" s="36"/>
      <c r="J24" s="36"/>
      <c r="K24" s="36"/>
      <c r="L24" s="36"/>
      <c r="M24" s="36"/>
    </row>
    <row r="25" spans="1:30" ht="48" x14ac:dyDescent="0.35">
      <c r="A25" s="137" t="s">
        <v>193</v>
      </c>
      <c r="B25" s="137" t="s">
        <v>194</v>
      </c>
      <c r="C25" s="138" t="s">
        <v>195</v>
      </c>
      <c r="D25" s="137" t="s">
        <v>95</v>
      </c>
      <c r="E25" s="137" t="s">
        <v>196</v>
      </c>
      <c r="F25" s="167" t="s">
        <v>197</v>
      </c>
      <c r="G25" s="137" t="s">
        <v>22</v>
      </c>
      <c r="H25" s="139" t="s">
        <v>198</v>
      </c>
      <c r="I25" s="139" t="s">
        <v>199</v>
      </c>
      <c r="J25" s="137" t="s">
        <v>102</v>
      </c>
      <c r="K25" s="137" t="s">
        <v>200</v>
      </c>
      <c r="L25" s="139" t="s">
        <v>201</v>
      </c>
      <c r="M25" s="137" t="s">
        <v>70</v>
      </c>
    </row>
    <row r="26" spans="1:30" ht="18" x14ac:dyDescent="0.35">
      <c r="A26" s="36"/>
      <c r="B26" s="36"/>
      <c r="C26" s="36"/>
      <c r="D26" s="36"/>
      <c r="E26" s="36"/>
      <c r="F26" s="167"/>
      <c r="G26" s="36"/>
      <c r="H26" s="36"/>
      <c r="I26" s="36"/>
      <c r="J26" s="36"/>
      <c r="K26" s="36"/>
      <c r="L26" s="36"/>
      <c r="M26" s="36"/>
    </row>
    <row r="27" spans="1:30" x14ac:dyDescent="0.35">
      <c r="A27" s="168" t="s">
        <v>206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</row>
    <row r="28" spans="1:30" ht="24" x14ac:dyDescent="0.35">
      <c r="A28" s="140">
        <v>44200</v>
      </c>
      <c r="B28" s="36"/>
      <c r="C28" s="39" t="s">
        <v>202</v>
      </c>
      <c r="D28" s="39" t="s">
        <v>62</v>
      </c>
      <c r="E28" s="39" t="s">
        <v>203</v>
      </c>
      <c r="F28" s="40">
        <v>0</v>
      </c>
      <c r="G28" s="39">
        <v>1</v>
      </c>
      <c r="H28" s="40">
        <v>0</v>
      </c>
      <c r="I28" s="40">
        <v>0</v>
      </c>
      <c r="J28" s="36"/>
      <c r="K28" s="36"/>
      <c r="L28" s="36"/>
      <c r="M28" s="36"/>
    </row>
    <row r="29" spans="1:30" ht="36" x14ac:dyDescent="0.35">
      <c r="A29" s="141">
        <v>44200</v>
      </c>
      <c r="B29" s="137" t="s">
        <v>207</v>
      </c>
      <c r="C29" s="137" t="s">
        <v>204</v>
      </c>
      <c r="D29" s="137" t="s">
        <v>62</v>
      </c>
      <c r="E29" s="137" t="s">
        <v>205</v>
      </c>
      <c r="F29" s="142">
        <v>15000.65</v>
      </c>
      <c r="G29" s="137">
        <v>1</v>
      </c>
      <c r="H29" s="142">
        <v>15000.65</v>
      </c>
      <c r="I29" s="139">
        <v>0</v>
      </c>
      <c r="J29" s="87"/>
      <c r="K29" s="87"/>
      <c r="L29" s="87"/>
      <c r="M29" s="87"/>
    </row>
    <row r="30" spans="1:30" ht="36" x14ac:dyDescent="0.35">
      <c r="A30" s="140">
        <v>44200</v>
      </c>
      <c r="B30" s="39" t="s">
        <v>207</v>
      </c>
      <c r="C30" s="39" t="s">
        <v>204</v>
      </c>
      <c r="D30" s="39" t="s">
        <v>62</v>
      </c>
      <c r="E30" s="39" t="s">
        <v>205</v>
      </c>
      <c r="F30" s="143">
        <v>-15000.65</v>
      </c>
      <c r="G30" s="39">
        <v>1</v>
      </c>
      <c r="H30" s="143">
        <v>-15000.65</v>
      </c>
      <c r="I30" s="40">
        <v>0</v>
      </c>
      <c r="J30" s="36"/>
      <c r="K30" s="36"/>
      <c r="L30" s="36"/>
      <c r="M30" s="36"/>
    </row>
    <row r="31" spans="1:30" ht="36" x14ac:dyDescent="0.35">
      <c r="A31" s="141">
        <v>44200</v>
      </c>
      <c r="B31" s="137" t="s">
        <v>231</v>
      </c>
      <c r="C31" s="137" t="s">
        <v>204</v>
      </c>
      <c r="D31" s="137" t="s">
        <v>62</v>
      </c>
      <c r="E31" s="137" t="s">
        <v>205</v>
      </c>
      <c r="F31" s="142">
        <v>-7875</v>
      </c>
      <c r="G31" s="137">
        <v>1</v>
      </c>
      <c r="H31" s="142">
        <v>-7875</v>
      </c>
      <c r="I31" s="139">
        <v>0</v>
      </c>
      <c r="J31" s="87"/>
      <c r="K31" s="87"/>
      <c r="L31" s="87"/>
      <c r="M31" s="87"/>
    </row>
    <row r="32" spans="1:30" ht="36" x14ac:dyDescent="0.35">
      <c r="A32" s="140">
        <v>44200</v>
      </c>
      <c r="B32" s="39" t="s">
        <v>231</v>
      </c>
      <c r="C32" s="39" t="s">
        <v>204</v>
      </c>
      <c r="D32" s="39" t="s">
        <v>62</v>
      </c>
      <c r="E32" s="39" t="s">
        <v>205</v>
      </c>
      <c r="F32" s="143">
        <v>7875</v>
      </c>
      <c r="G32" s="39">
        <v>1</v>
      </c>
      <c r="H32" s="143">
        <v>7875</v>
      </c>
      <c r="I32" s="40">
        <v>0</v>
      </c>
      <c r="J32" s="36"/>
      <c r="K32" s="36"/>
      <c r="L32" s="36"/>
      <c r="M32" s="36"/>
    </row>
    <row r="33" spans="1:13" x14ac:dyDescent="0.35">
      <c r="A33" s="168" t="s">
        <v>208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</row>
    <row r="34" spans="1:13" ht="24" x14ac:dyDescent="0.35">
      <c r="A34" s="140">
        <v>44200</v>
      </c>
      <c r="B34" s="36"/>
      <c r="C34" s="39" t="s">
        <v>202</v>
      </c>
      <c r="D34" s="39" t="s">
        <v>209</v>
      </c>
      <c r="E34" s="39" t="s">
        <v>203</v>
      </c>
      <c r="F34" s="40">
        <v>0</v>
      </c>
      <c r="G34" s="39">
        <v>1</v>
      </c>
      <c r="H34" s="40">
        <v>0</v>
      </c>
      <c r="I34" s="40">
        <v>0</v>
      </c>
      <c r="J34" s="36"/>
      <c r="K34" s="36"/>
      <c r="L34" s="36"/>
      <c r="M34" s="36"/>
    </row>
    <row r="38" spans="1:13" ht="48" x14ac:dyDescent="0.35">
      <c r="A38" s="169"/>
      <c r="B38" s="36"/>
      <c r="C38" s="77" t="s">
        <v>57</v>
      </c>
      <c r="D38" s="36"/>
      <c r="E38" s="78" t="s">
        <v>58</v>
      </c>
      <c r="F38" s="79">
        <v>45092.691805555558</v>
      </c>
      <c r="G38" s="36"/>
    </row>
    <row r="39" spans="1:13" ht="18" x14ac:dyDescent="0.35">
      <c r="A39" s="169"/>
      <c r="B39" s="36"/>
      <c r="C39" s="36"/>
      <c r="D39" s="36"/>
      <c r="E39" s="78" t="s">
        <v>59</v>
      </c>
      <c r="F39" s="80">
        <v>44201</v>
      </c>
      <c r="G39" s="36"/>
    </row>
    <row r="40" spans="1:13" ht="36" x14ac:dyDescent="0.35">
      <c r="A40" s="169"/>
      <c r="B40" s="36"/>
      <c r="C40" s="77" t="s">
        <v>232</v>
      </c>
      <c r="D40" s="36"/>
      <c r="E40" s="78" t="s">
        <v>60</v>
      </c>
      <c r="F40" s="81" t="s">
        <v>233</v>
      </c>
      <c r="G40" s="36"/>
    </row>
    <row r="41" spans="1:13" ht="19" x14ac:dyDescent="0.35">
      <c r="A41" s="36"/>
      <c r="B41" s="36"/>
      <c r="C41" s="36"/>
      <c r="D41" s="36"/>
      <c r="E41" s="78" t="s">
        <v>61</v>
      </c>
      <c r="F41" s="81" t="s">
        <v>62</v>
      </c>
      <c r="G41" s="36"/>
    </row>
    <row r="42" spans="1:13" ht="38" x14ac:dyDescent="0.35">
      <c r="A42" s="36"/>
      <c r="B42" s="36"/>
      <c r="C42" s="82" t="s">
        <v>63</v>
      </c>
      <c r="D42" s="36"/>
      <c r="E42" s="36"/>
      <c r="F42" s="36"/>
      <c r="G42" s="36"/>
    </row>
    <row r="43" spans="1:13" ht="18" x14ac:dyDescent="0.35">
      <c r="A43" s="83" t="s">
        <v>140</v>
      </c>
      <c r="B43" s="84" t="s">
        <v>141</v>
      </c>
      <c r="C43" s="85">
        <v>44199</v>
      </c>
      <c r="D43" s="86" t="s">
        <v>142</v>
      </c>
      <c r="E43" s="85">
        <v>44201</v>
      </c>
      <c r="F43" s="86" t="s">
        <v>143</v>
      </c>
      <c r="G43" s="36"/>
    </row>
    <row r="44" spans="1:13" ht="18" x14ac:dyDescent="0.35">
      <c r="A44" s="87"/>
      <c r="B44" s="87"/>
      <c r="C44" s="86" t="s">
        <v>144</v>
      </c>
      <c r="D44" s="87"/>
      <c r="E44" s="86" t="s">
        <v>144</v>
      </c>
      <c r="F44" s="87"/>
      <c r="G44" s="36"/>
    </row>
    <row r="45" spans="1:13" ht="18" x14ac:dyDescent="0.35">
      <c r="A45" s="88" t="s">
        <v>145</v>
      </c>
      <c r="B45" s="36"/>
      <c r="C45" s="36"/>
      <c r="D45" s="36"/>
      <c r="E45" s="36"/>
      <c r="F45" s="36"/>
      <c r="G45" s="36"/>
    </row>
    <row r="46" spans="1:13" ht="18" x14ac:dyDescent="0.35">
      <c r="A46" s="88" t="s">
        <v>146</v>
      </c>
      <c r="B46" s="36"/>
      <c r="C46" s="36"/>
      <c r="D46" s="36"/>
      <c r="E46" s="36"/>
      <c r="F46" s="36"/>
      <c r="G46" s="36"/>
    </row>
    <row r="47" spans="1:13" ht="18" x14ac:dyDescent="0.35">
      <c r="A47" s="89" t="s">
        <v>147</v>
      </c>
      <c r="B47" s="90">
        <v>2</v>
      </c>
      <c r="C47" s="91">
        <v>0</v>
      </c>
      <c r="D47" s="92">
        <v>15000.65</v>
      </c>
      <c r="E47" s="92">
        <v>15000.65</v>
      </c>
      <c r="F47" s="91">
        <v>17.647500000000001</v>
      </c>
      <c r="G47" s="36"/>
    </row>
    <row r="48" spans="1:13" ht="18.5" thickBot="1" x14ac:dyDescent="0.4">
      <c r="A48" s="93"/>
      <c r="B48" s="94" t="s">
        <v>148</v>
      </c>
      <c r="C48" s="94">
        <v>0</v>
      </c>
      <c r="D48" s="95">
        <v>15000.65</v>
      </c>
      <c r="E48" s="95">
        <v>15000.65</v>
      </c>
      <c r="F48" s="94">
        <v>17.647500000000001</v>
      </c>
      <c r="G48" s="36"/>
    </row>
    <row r="49" spans="1:7" ht="18" x14ac:dyDescent="0.35">
      <c r="A49" s="88" t="s">
        <v>149</v>
      </c>
      <c r="B49" s="36"/>
      <c r="C49" s="36"/>
      <c r="D49" s="36"/>
      <c r="E49" s="36"/>
      <c r="F49" s="36"/>
      <c r="G49" s="36"/>
    </row>
    <row r="50" spans="1:7" ht="19" x14ac:dyDescent="0.35">
      <c r="A50" s="89" t="s">
        <v>150</v>
      </c>
      <c r="B50" s="90">
        <v>3</v>
      </c>
      <c r="C50" s="92">
        <v>111503.03999999999</v>
      </c>
      <c r="D50" s="92">
        <v>5750.21</v>
      </c>
      <c r="E50" s="92">
        <v>117253.25</v>
      </c>
      <c r="F50" s="91">
        <v>137.94290000000001</v>
      </c>
      <c r="G50" s="36"/>
    </row>
    <row r="51" spans="1:7" ht="21.5" thickBot="1" x14ac:dyDescent="0.4">
      <c r="A51" s="93"/>
      <c r="B51" s="94" t="s">
        <v>151</v>
      </c>
      <c r="C51" s="95">
        <v>111503.03999999999</v>
      </c>
      <c r="D51" s="95">
        <v>5750.21</v>
      </c>
      <c r="E51" s="95">
        <v>117253.25</v>
      </c>
      <c r="F51" s="94">
        <v>137.94290000000001</v>
      </c>
      <c r="G51" s="36"/>
    </row>
    <row r="52" spans="1:7" ht="18" x14ac:dyDescent="0.35">
      <c r="A52" s="88" t="s">
        <v>152</v>
      </c>
      <c r="B52" s="36"/>
      <c r="C52" s="36"/>
      <c r="D52" s="36"/>
      <c r="E52" s="36"/>
      <c r="F52" s="36"/>
      <c r="G52" s="36"/>
    </row>
    <row r="53" spans="1:7" ht="18" x14ac:dyDescent="0.35">
      <c r="A53" s="88" t="s">
        <v>153</v>
      </c>
      <c r="B53" s="36"/>
      <c r="C53" s="36"/>
      <c r="D53" s="36"/>
      <c r="E53" s="36"/>
      <c r="F53" s="36"/>
      <c r="G53" s="36"/>
    </row>
    <row r="54" spans="1:7" ht="18" x14ac:dyDescent="0.35">
      <c r="A54" s="89" t="s">
        <v>154</v>
      </c>
      <c r="B54" s="90">
        <v>4</v>
      </c>
      <c r="C54" s="92">
        <v>-15750.86</v>
      </c>
      <c r="D54" s="92">
        <v>-31501.72</v>
      </c>
      <c r="E54" s="92">
        <v>-47252.58</v>
      </c>
      <c r="F54" s="91">
        <v>-55.590400000000002</v>
      </c>
      <c r="G54" s="36"/>
    </row>
    <row r="55" spans="1:7" ht="21.5" thickBot="1" x14ac:dyDescent="0.4">
      <c r="A55" s="93"/>
      <c r="B55" s="94" t="s">
        <v>155</v>
      </c>
      <c r="C55" s="95">
        <v>-15750.86</v>
      </c>
      <c r="D55" s="95">
        <v>-31501.72</v>
      </c>
      <c r="E55" s="95">
        <v>-47252.58</v>
      </c>
      <c r="F55" s="94">
        <v>-55.590400000000002</v>
      </c>
      <c r="G55" s="36"/>
    </row>
    <row r="56" spans="1:7" ht="18" x14ac:dyDescent="0.35">
      <c r="A56" s="88" t="s">
        <v>156</v>
      </c>
      <c r="B56" s="91"/>
      <c r="C56" s="97">
        <v>95752.18</v>
      </c>
      <c r="D56" s="97">
        <v>-10750.86</v>
      </c>
      <c r="E56" s="97">
        <v>85001.32</v>
      </c>
      <c r="F56" s="96">
        <v>100</v>
      </c>
      <c r="G56" s="36"/>
    </row>
    <row r="57" spans="1:7" ht="18" x14ac:dyDescent="0.35">
      <c r="A57" s="88" t="s">
        <v>157</v>
      </c>
      <c r="B57" s="89"/>
      <c r="C57" s="97">
        <v>58501.449000000001</v>
      </c>
      <c r="D57" s="97">
        <v>-134004.02359999999</v>
      </c>
      <c r="E57" s="97">
        <v>-75502.574600000007</v>
      </c>
      <c r="F57" s="89"/>
      <c r="G57" s="36"/>
    </row>
    <row r="58" spans="1:7" ht="18" x14ac:dyDescent="0.35">
      <c r="A58" s="88" t="s">
        <v>158</v>
      </c>
      <c r="B58" s="89"/>
      <c r="C58" s="96">
        <v>1.6367</v>
      </c>
      <c r="D58" s="96">
        <v>-1.6367</v>
      </c>
      <c r="E58" s="96">
        <v>0</v>
      </c>
      <c r="F58" s="89"/>
      <c r="G58" s="36"/>
    </row>
    <row r="59" spans="1:7" ht="18" x14ac:dyDescent="0.35">
      <c r="A59" s="88" t="s">
        <v>159</v>
      </c>
      <c r="B59" s="36"/>
      <c r="C59" s="36"/>
      <c r="D59" s="36"/>
      <c r="E59" s="36"/>
      <c r="F59" s="36"/>
      <c r="G59" s="36"/>
    </row>
    <row r="60" spans="1:7" ht="18" x14ac:dyDescent="0.35">
      <c r="A60" s="89" t="s">
        <v>128</v>
      </c>
      <c r="B60" s="89"/>
      <c r="C60" s="92">
        <v>95752.18</v>
      </c>
      <c r="D60" s="92">
        <v>-10750.86</v>
      </c>
      <c r="E60" s="92">
        <v>85001.32</v>
      </c>
      <c r="F60" s="89"/>
      <c r="G60" s="36"/>
    </row>
    <row r="61" spans="1:7" ht="18" x14ac:dyDescent="0.35">
      <c r="A61" s="89" t="s">
        <v>160</v>
      </c>
      <c r="B61" s="89"/>
      <c r="C61" s="91">
        <v>0</v>
      </c>
      <c r="D61" s="91">
        <v>0</v>
      </c>
      <c r="E61" s="91">
        <v>0</v>
      </c>
      <c r="F61" s="89"/>
      <c r="G61" s="36"/>
    </row>
    <row r="62" spans="1:7" ht="18" x14ac:dyDescent="0.35">
      <c r="A62" s="89" t="s">
        <v>161</v>
      </c>
      <c r="B62" s="89"/>
      <c r="C62" s="91">
        <v>0</v>
      </c>
      <c r="D62" s="91">
        <v>0</v>
      </c>
      <c r="E62" s="98">
        <v>0</v>
      </c>
      <c r="F62" s="89"/>
      <c r="G62" s="36"/>
    </row>
    <row r="63" spans="1:7" ht="18" x14ac:dyDescent="0.35">
      <c r="A63" s="88" t="s">
        <v>162</v>
      </c>
      <c r="B63" s="89"/>
      <c r="C63" s="97">
        <v>95752.18</v>
      </c>
      <c r="D63" s="97">
        <v>-10750.86</v>
      </c>
      <c r="E63" s="97">
        <v>85001.32</v>
      </c>
      <c r="F63" s="89"/>
      <c r="G63" s="36"/>
    </row>
    <row r="64" spans="1:7" ht="47.5" x14ac:dyDescent="0.35">
      <c r="A64" s="36"/>
      <c r="B64" s="36"/>
      <c r="C64" s="82" t="s">
        <v>163</v>
      </c>
      <c r="D64" s="36"/>
      <c r="E64" s="36"/>
      <c r="F64" s="36"/>
      <c r="G64" s="36"/>
    </row>
    <row r="65" spans="1:7" ht="18" x14ac:dyDescent="0.35">
      <c r="A65" s="83" t="s">
        <v>140</v>
      </c>
      <c r="B65" s="84" t="s">
        <v>141</v>
      </c>
      <c r="C65" s="85">
        <v>44199</v>
      </c>
      <c r="D65" s="86" t="s">
        <v>142</v>
      </c>
      <c r="E65" s="85">
        <v>44201</v>
      </c>
      <c r="F65" s="86" t="s">
        <v>143</v>
      </c>
      <c r="G65" s="36"/>
    </row>
    <row r="66" spans="1:7" ht="18" x14ac:dyDescent="0.35">
      <c r="A66" s="87"/>
      <c r="B66" s="87"/>
      <c r="C66" s="86" t="s">
        <v>144</v>
      </c>
      <c r="D66" s="87"/>
      <c r="E66" s="86" t="s">
        <v>144</v>
      </c>
      <c r="F66" s="87"/>
      <c r="G66" s="36"/>
    </row>
    <row r="67" spans="1:7" ht="18" x14ac:dyDescent="0.35">
      <c r="A67" s="88" t="s">
        <v>73</v>
      </c>
      <c r="B67" s="36"/>
      <c r="C67" s="36"/>
      <c r="D67" s="36"/>
      <c r="E67" s="36"/>
      <c r="F67" s="36"/>
      <c r="G67" s="36"/>
    </row>
    <row r="68" spans="1:7" ht="18" x14ac:dyDescent="0.35">
      <c r="A68" s="88" t="s">
        <v>164</v>
      </c>
      <c r="B68" s="36"/>
      <c r="C68" s="36"/>
      <c r="D68" s="36"/>
      <c r="E68" s="36"/>
      <c r="F68" s="36"/>
      <c r="G68" s="36"/>
    </row>
    <row r="69" spans="1:7" ht="18" x14ac:dyDescent="0.35">
      <c r="A69" s="89" t="s">
        <v>165</v>
      </c>
      <c r="B69" s="90">
        <v>6</v>
      </c>
      <c r="C69" s="92">
        <v>25250.720000000001</v>
      </c>
      <c r="D69" s="92">
        <v>-10250.299999999999</v>
      </c>
      <c r="E69" s="92">
        <v>15000.42</v>
      </c>
      <c r="F69" s="91">
        <v>17.647300000000001</v>
      </c>
      <c r="G69" s="36"/>
    </row>
    <row r="70" spans="1:7" ht="18" x14ac:dyDescent="0.35">
      <c r="A70" s="99" t="s">
        <v>166</v>
      </c>
      <c r="B70" s="100">
        <v>6</v>
      </c>
      <c r="C70" s="102">
        <v>70501.460000000006</v>
      </c>
      <c r="D70" s="101">
        <v>-500.56</v>
      </c>
      <c r="E70" s="102">
        <v>70000.899999999994</v>
      </c>
      <c r="F70" s="101">
        <v>82.352699999999999</v>
      </c>
      <c r="G70" s="36"/>
    </row>
    <row r="71" spans="1:7" ht="21.5" thickBot="1" x14ac:dyDescent="0.4">
      <c r="A71" s="93"/>
      <c r="B71" s="94" t="s">
        <v>167</v>
      </c>
      <c r="C71" s="95">
        <v>95752.18</v>
      </c>
      <c r="D71" s="95">
        <v>-10750.86</v>
      </c>
      <c r="E71" s="95">
        <v>85001.32</v>
      </c>
      <c r="F71" s="94">
        <v>100</v>
      </c>
      <c r="G71" s="36"/>
    </row>
    <row r="72" spans="1:7" ht="18" x14ac:dyDescent="0.35">
      <c r="A72" s="88" t="s">
        <v>156</v>
      </c>
      <c r="B72" s="91"/>
      <c r="C72" s="97">
        <v>95752.18</v>
      </c>
      <c r="D72" s="97">
        <v>-10750.86</v>
      </c>
      <c r="E72" s="97">
        <v>85001.32</v>
      </c>
      <c r="F72" s="96">
        <v>100</v>
      </c>
      <c r="G72" s="36"/>
    </row>
    <row r="73" spans="1:7" ht="18" x14ac:dyDescent="0.35">
      <c r="A73" s="88" t="s">
        <v>157</v>
      </c>
      <c r="B73" s="89"/>
      <c r="C73" s="97">
        <v>58501.449000000001</v>
      </c>
      <c r="D73" s="97">
        <v>-134004.02359999999</v>
      </c>
      <c r="E73" s="97">
        <v>-75502.574600000007</v>
      </c>
      <c r="F73" s="89"/>
      <c r="G73" s="36"/>
    </row>
    <row r="74" spans="1:7" ht="18" x14ac:dyDescent="0.35">
      <c r="A74" s="88" t="s">
        <v>158</v>
      </c>
      <c r="B74" s="89"/>
      <c r="C74" s="96">
        <v>1.6367</v>
      </c>
      <c r="D74" s="96">
        <v>-1.6367</v>
      </c>
      <c r="E74" s="96">
        <v>0</v>
      </c>
      <c r="F74" s="89"/>
      <c r="G74" s="36"/>
    </row>
    <row r="75" spans="1:7" ht="18" x14ac:dyDescent="0.35">
      <c r="A75" s="170" t="s">
        <v>83</v>
      </c>
      <c r="B75" s="170"/>
      <c r="C75" s="170"/>
      <c r="D75" s="170"/>
      <c r="E75" s="170"/>
      <c r="F75" s="170"/>
      <c r="G75" s="36"/>
    </row>
    <row r="76" spans="1:7" ht="21" x14ac:dyDescent="0.35">
      <c r="A76" s="103" t="s">
        <v>168</v>
      </c>
      <c r="B76" s="89"/>
      <c r="C76" s="103" t="s">
        <v>169</v>
      </c>
      <c r="D76" s="103" t="s">
        <v>170</v>
      </c>
      <c r="E76" s="164" t="s">
        <v>171</v>
      </c>
      <c r="F76" s="164"/>
      <c r="G76" s="36"/>
    </row>
    <row r="77" spans="1:7" ht="18" x14ac:dyDescent="0.35">
      <c r="A77" s="165" t="s">
        <v>172</v>
      </c>
      <c r="B77" s="165"/>
      <c r="C77" s="165"/>
      <c r="D77" s="165"/>
      <c r="E77" s="165"/>
      <c r="F77" s="165"/>
      <c r="G77" s="36"/>
    </row>
    <row r="78" spans="1:7" ht="18" x14ac:dyDescent="0.35">
      <c r="A78" s="166" t="s">
        <v>84</v>
      </c>
      <c r="B78" s="166"/>
      <c r="C78" s="166"/>
      <c r="D78" s="166"/>
      <c r="E78" s="166"/>
      <c r="F78" s="166"/>
      <c r="G78" s="36"/>
    </row>
  </sheetData>
  <mergeCells count="18">
    <mergeCell ref="E76:F76"/>
    <mergeCell ref="A77:F77"/>
    <mergeCell ref="A78:F78"/>
    <mergeCell ref="F25:F26"/>
    <mergeCell ref="A27:M27"/>
    <mergeCell ref="A33:M33"/>
    <mergeCell ref="A38:A40"/>
    <mergeCell ref="A75:F75"/>
    <mergeCell ref="A7:B7"/>
    <mergeCell ref="A20:A23"/>
    <mergeCell ref="B20:H21"/>
    <mergeCell ref="B22:H23"/>
    <mergeCell ref="B24:H24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4E-A562-46EF-B441-ED95FE6C3E8A}">
  <dimension ref="A2:AD87"/>
  <sheetViews>
    <sheetView workbookViewId="0">
      <selection activeCell="F1" sqref="F1"/>
    </sheetView>
  </sheetViews>
  <sheetFormatPr defaultRowHeight="14.5" x14ac:dyDescent="0.35"/>
  <cols>
    <col min="3" max="4" width="9.54296875" bestFit="1" customWidth="1"/>
    <col min="6" max="6" width="22.453125" bestFit="1" customWidth="1"/>
    <col min="16" max="17" width="10.1796875" bestFit="1" customWidth="1"/>
  </cols>
  <sheetData>
    <row r="2" spans="1:16" ht="21" x14ac:dyDescent="0.35">
      <c r="A2" s="162"/>
      <c r="B2" s="36"/>
      <c r="C2" s="163" t="s">
        <v>57</v>
      </c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37" t="s">
        <v>58</v>
      </c>
      <c r="O2" s="171">
        <v>45092.438587962963</v>
      </c>
      <c r="P2" s="171"/>
    </row>
    <row r="3" spans="1:16" ht="21" x14ac:dyDescent="0.35">
      <c r="A3" s="162"/>
      <c r="B3" s="36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37" t="s">
        <v>59</v>
      </c>
      <c r="O3" s="172">
        <v>44199</v>
      </c>
      <c r="P3" s="172"/>
    </row>
    <row r="4" spans="1:16" ht="21" customHeight="1" x14ac:dyDescent="0.35">
      <c r="A4" s="162"/>
      <c r="B4" s="36"/>
      <c r="C4" s="163" t="s">
        <v>224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37" t="s">
        <v>60</v>
      </c>
      <c r="O4" s="173" t="s">
        <v>225</v>
      </c>
      <c r="P4" s="173"/>
    </row>
    <row r="5" spans="1:16" ht="21" x14ac:dyDescent="0.35">
      <c r="A5" s="162"/>
      <c r="B5" s="36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38" t="s">
        <v>61</v>
      </c>
      <c r="O5" s="174" t="s">
        <v>62</v>
      </c>
      <c r="P5" s="174"/>
    </row>
    <row r="6" spans="1:16" x14ac:dyDescent="0.35">
      <c r="A6" s="168" t="s">
        <v>63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</row>
    <row r="7" spans="1:16" x14ac:dyDescent="0.35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</row>
    <row r="8" spans="1:16" ht="60" x14ac:dyDescent="0.35">
      <c r="A8" s="176" t="s">
        <v>0</v>
      </c>
      <c r="B8" s="176"/>
      <c r="C8" s="39" t="s">
        <v>64</v>
      </c>
      <c r="D8" s="39" t="s">
        <v>65</v>
      </c>
      <c r="E8" s="39" t="s">
        <v>66</v>
      </c>
      <c r="F8" s="39" t="s">
        <v>67</v>
      </c>
      <c r="G8" s="39" t="s">
        <v>68</v>
      </c>
      <c r="H8" s="39" t="s">
        <v>69</v>
      </c>
      <c r="I8" s="39" t="s">
        <v>70</v>
      </c>
      <c r="J8" s="40" t="s">
        <v>71</v>
      </c>
      <c r="K8" s="40" t="s">
        <v>72</v>
      </c>
      <c r="L8" s="40" t="s">
        <v>73</v>
      </c>
      <c r="M8" s="40" t="s">
        <v>74</v>
      </c>
      <c r="N8" s="40" t="s">
        <v>28</v>
      </c>
      <c r="O8" s="40" t="s">
        <v>75</v>
      </c>
      <c r="P8" s="39" t="s">
        <v>76</v>
      </c>
    </row>
    <row r="9" spans="1:16" ht="21" x14ac:dyDescent="0.35">
      <c r="A9" s="160" t="s">
        <v>77</v>
      </c>
      <c r="B9" s="160"/>
      <c r="C9" s="41" t="s">
        <v>78</v>
      </c>
      <c r="D9" s="41" t="s">
        <v>79</v>
      </c>
      <c r="E9" s="41" t="s">
        <v>80</v>
      </c>
      <c r="F9" s="41" t="s">
        <v>187</v>
      </c>
      <c r="G9" s="42">
        <v>44199</v>
      </c>
      <c r="H9" s="42">
        <v>44199</v>
      </c>
      <c r="I9" s="41" t="s">
        <v>81</v>
      </c>
      <c r="J9" s="43">
        <v>1500</v>
      </c>
      <c r="K9" s="151">
        <v>3000</v>
      </c>
      <c r="L9" s="151">
        <v>1500</v>
      </c>
      <c r="M9" s="151">
        <v>1500</v>
      </c>
      <c r="N9" s="44">
        <v>0</v>
      </c>
      <c r="O9" s="44">
        <v>2</v>
      </c>
      <c r="P9" s="42">
        <v>44199</v>
      </c>
    </row>
    <row r="10" spans="1:16" ht="21" x14ac:dyDescent="0.35">
      <c r="A10" s="161" t="s">
        <v>77</v>
      </c>
      <c r="B10" s="161"/>
      <c r="C10" s="45" t="s">
        <v>78</v>
      </c>
      <c r="D10" s="45" t="s">
        <v>79</v>
      </c>
      <c r="E10" s="45" t="s">
        <v>80</v>
      </c>
      <c r="F10" s="45" t="s">
        <v>55</v>
      </c>
      <c r="G10" s="46">
        <v>44199</v>
      </c>
      <c r="H10" s="46">
        <v>44199</v>
      </c>
      <c r="I10" s="45" t="s">
        <v>81</v>
      </c>
      <c r="J10" s="47">
        <v>20000</v>
      </c>
      <c r="K10" s="152">
        <v>20000</v>
      </c>
      <c r="L10" s="152">
        <v>20000</v>
      </c>
      <c r="M10" s="152">
        <v>21500</v>
      </c>
      <c r="N10" s="48">
        <v>0</v>
      </c>
      <c r="O10" s="48">
        <v>1</v>
      </c>
      <c r="P10" s="46">
        <v>44199</v>
      </c>
    </row>
    <row r="11" spans="1:16" ht="21" x14ac:dyDescent="0.35">
      <c r="A11" s="160" t="s">
        <v>77</v>
      </c>
      <c r="B11" s="160"/>
      <c r="C11" s="41" t="s">
        <v>78</v>
      </c>
      <c r="D11" s="41" t="s">
        <v>79</v>
      </c>
      <c r="E11" s="41" t="s">
        <v>80</v>
      </c>
      <c r="F11" s="41" t="s">
        <v>188</v>
      </c>
      <c r="G11" s="42">
        <v>44199</v>
      </c>
      <c r="H11" s="42">
        <v>44200</v>
      </c>
      <c r="I11" s="41" t="s">
        <v>81</v>
      </c>
      <c r="J11" s="43">
        <v>10000.433000000001</v>
      </c>
      <c r="K11" s="43">
        <v>15000.65</v>
      </c>
      <c r="L11" s="43">
        <v>10000.43</v>
      </c>
      <c r="M11" s="43">
        <v>31500.4326</v>
      </c>
      <c r="N11" s="44">
        <v>0</v>
      </c>
      <c r="O11" s="44">
        <v>1.5</v>
      </c>
      <c r="P11" s="42">
        <v>44199</v>
      </c>
    </row>
    <row r="12" spans="1:16" ht="21" x14ac:dyDescent="0.35">
      <c r="A12" s="161" t="s">
        <v>77</v>
      </c>
      <c r="B12" s="161"/>
      <c r="C12" s="45" t="s">
        <v>78</v>
      </c>
      <c r="D12" s="45" t="s">
        <v>79</v>
      </c>
      <c r="E12" s="45" t="s">
        <v>80</v>
      </c>
      <c r="F12" s="45" t="s">
        <v>222</v>
      </c>
      <c r="G12" s="46">
        <v>44199</v>
      </c>
      <c r="H12" s="46">
        <v>44201</v>
      </c>
      <c r="I12" s="45" t="s">
        <v>81</v>
      </c>
      <c r="J12" s="47">
        <v>20000.577000000001</v>
      </c>
      <c r="K12" s="47">
        <v>30000.87</v>
      </c>
      <c r="L12" s="47">
        <v>20000.580000000002</v>
      </c>
      <c r="M12" s="47">
        <v>51501.009400000003</v>
      </c>
      <c r="N12" s="48">
        <v>0</v>
      </c>
      <c r="O12" s="48">
        <v>1.5</v>
      </c>
      <c r="P12" s="46">
        <v>44199</v>
      </c>
    </row>
    <row r="13" spans="1:16" ht="21" x14ac:dyDescent="0.35">
      <c r="A13" s="160" t="s">
        <v>77</v>
      </c>
      <c r="B13" s="160"/>
      <c r="C13" s="41" t="s">
        <v>78</v>
      </c>
      <c r="D13" s="41" t="s">
        <v>79</v>
      </c>
      <c r="E13" s="41" t="s">
        <v>80</v>
      </c>
      <c r="F13" s="41" t="s">
        <v>223</v>
      </c>
      <c r="G13" s="42">
        <v>44199</v>
      </c>
      <c r="H13" s="42">
        <v>44199</v>
      </c>
      <c r="I13" s="41" t="s">
        <v>82</v>
      </c>
      <c r="J13" s="43">
        <v>-5000.2849999999999</v>
      </c>
      <c r="K13" s="43">
        <v>-7500.43</v>
      </c>
      <c r="L13" s="43">
        <v>-5000.28</v>
      </c>
      <c r="M13" s="43">
        <v>46500.724499999997</v>
      </c>
      <c r="N13" s="44">
        <v>0</v>
      </c>
      <c r="O13" s="44">
        <v>1.5</v>
      </c>
      <c r="P13" s="42">
        <v>44199</v>
      </c>
    </row>
    <row r="14" spans="1:16" ht="21" x14ac:dyDescent="0.35">
      <c r="A14" s="161" t="s">
        <v>77</v>
      </c>
      <c r="B14" s="161"/>
      <c r="C14" s="45" t="s">
        <v>78</v>
      </c>
      <c r="D14" s="45" t="s">
        <v>79</v>
      </c>
      <c r="E14" s="45" t="s">
        <v>80</v>
      </c>
      <c r="F14" s="45" t="s">
        <v>226</v>
      </c>
      <c r="G14" s="46">
        <v>44199</v>
      </c>
      <c r="H14" s="46">
        <v>44200</v>
      </c>
      <c r="I14" s="45" t="s">
        <v>81</v>
      </c>
      <c r="J14" s="47">
        <v>10500.433000000001</v>
      </c>
      <c r="K14" s="47">
        <v>15750.65</v>
      </c>
      <c r="L14" s="47">
        <v>10500.43</v>
      </c>
      <c r="M14" s="47">
        <v>57001.157099999997</v>
      </c>
      <c r="N14" s="48">
        <v>0</v>
      </c>
      <c r="O14" s="48">
        <v>1.5</v>
      </c>
      <c r="P14" s="46">
        <v>44199</v>
      </c>
    </row>
    <row r="15" spans="1:16" ht="21" x14ac:dyDescent="0.35">
      <c r="A15" s="160" t="s">
        <v>77</v>
      </c>
      <c r="B15" s="160"/>
      <c r="C15" s="41" t="s">
        <v>78</v>
      </c>
      <c r="D15" s="41" t="s">
        <v>79</v>
      </c>
      <c r="E15" s="41" t="s">
        <v>80</v>
      </c>
      <c r="F15" s="41" t="s">
        <v>56</v>
      </c>
      <c r="G15" s="42">
        <v>44199</v>
      </c>
      <c r="H15" s="42">
        <v>44201</v>
      </c>
      <c r="I15" s="41" t="s">
        <v>81</v>
      </c>
      <c r="J15" s="43">
        <v>20500.577000000001</v>
      </c>
      <c r="K15" s="43">
        <v>30750.87</v>
      </c>
      <c r="L15" s="43">
        <v>20500.580000000002</v>
      </c>
      <c r="M15" s="43">
        <v>77501.733900000007</v>
      </c>
      <c r="N15" s="44">
        <v>0</v>
      </c>
      <c r="O15" s="44">
        <v>1.5</v>
      </c>
      <c r="P15" s="42">
        <v>44199</v>
      </c>
    </row>
    <row r="16" spans="1:16" ht="21" x14ac:dyDescent="0.35">
      <c r="A16" s="161" t="s">
        <v>77</v>
      </c>
      <c r="B16" s="161"/>
      <c r="C16" s="45" t="s">
        <v>78</v>
      </c>
      <c r="D16" s="45" t="s">
        <v>79</v>
      </c>
      <c r="E16" s="45" t="s">
        <v>80</v>
      </c>
      <c r="F16" s="45" t="s">
        <v>210</v>
      </c>
      <c r="G16" s="46">
        <v>44199</v>
      </c>
      <c r="H16" s="46">
        <v>44199</v>
      </c>
      <c r="I16" s="45" t="s">
        <v>82</v>
      </c>
      <c r="J16" s="47">
        <v>-5500.2849999999999</v>
      </c>
      <c r="K16" s="47">
        <v>-8250.43</v>
      </c>
      <c r="L16" s="47">
        <v>-5500.28</v>
      </c>
      <c r="M16" s="47">
        <v>72001.448999999993</v>
      </c>
      <c r="N16" s="48">
        <v>0</v>
      </c>
      <c r="O16" s="48">
        <v>1.5</v>
      </c>
      <c r="P16" s="46">
        <v>44199</v>
      </c>
    </row>
    <row r="17" spans="1:30" ht="18" x14ac:dyDescent="0.35">
      <c r="A17" s="36"/>
      <c r="B17" s="36"/>
      <c r="C17" s="36"/>
      <c r="D17" s="36"/>
      <c r="E17" s="36"/>
      <c r="F17" s="36"/>
      <c r="G17" s="36"/>
      <c r="H17" s="36"/>
      <c r="I17" s="36"/>
      <c r="J17" s="49">
        <v>72001.448999999993</v>
      </c>
      <c r="K17" s="49">
        <v>98752.18</v>
      </c>
      <c r="L17" s="49">
        <v>72001.460000000006</v>
      </c>
      <c r="M17" s="36"/>
      <c r="N17" s="36"/>
      <c r="O17" s="36"/>
      <c r="P17" s="36"/>
    </row>
    <row r="18" spans="1:30" x14ac:dyDescent="0.35">
      <c r="A18" s="177" t="s">
        <v>83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</row>
    <row r="19" spans="1:30" x14ac:dyDescent="0.35">
      <c r="A19" s="178" t="s">
        <v>84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</row>
    <row r="22" spans="1:30" ht="42.5" thickBot="1" x14ac:dyDescent="0.4">
      <c r="A22" s="50" t="s">
        <v>0</v>
      </c>
      <c r="B22" s="50" t="s">
        <v>65</v>
      </c>
      <c r="C22" s="50" t="s">
        <v>85</v>
      </c>
      <c r="D22" s="50" t="s">
        <v>4</v>
      </c>
      <c r="E22" s="50" t="s">
        <v>86</v>
      </c>
      <c r="F22" s="50" t="s">
        <v>87</v>
      </c>
      <c r="G22" s="50" t="s">
        <v>88</v>
      </c>
      <c r="H22" s="50" t="s">
        <v>89</v>
      </c>
      <c r="I22" s="50" t="s">
        <v>90</v>
      </c>
      <c r="J22" s="50" t="s">
        <v>91</v>
      </c>
      <c r="K22" s="50" t="s">
        <v>92</v>
      </c>
      <c r="L22" s="50" t="s">
        <v>93</v>
      </c>
      <c r="M22" s="50" t="s">
        <v>94</v>
      </c>
      <c r="N22" s="50" t="s">
        <v>95</v>
      </c>
      <c r="O22" s="50" t="s">
        <v>96</v>
      </c>
      <c r="P22" s="50" t="s">
        <v>97</v>
      </c>
      <c r="Q22" s="50" t="s">
        <v>98</v>
      </c>
      <c r="R22" s="50" t="s">
        <v>99</v>
      </c>
      <c r="S22" s="50" t="s">
        <v>100</v>
      </c>
      <c r="T22" s="50" t="s">
        <v>101</v>
      </c>
      <c r="U22" s="50" t="s">
        <v>102</v>
      </c>
      <c r="V22" s="50" t="s">
        <v>103</v>
      </c>
      <c r="W22" s="50" t="s">
        <v>104</v>
      </c>
      <c r="X22" s="50" t="s">
        <v>105</v>
      </c>
      <c r="Y22" s="50" t="s">
        <v>106</v>
      </c>
      <c r="Z22" s="50" t="s">
        <v>107</v>
      </c>
      <c r="AA22" s="50" t="s">
        <v>108</v>
      </c>
      <c r="AB22" s="50" t="s">
        <v>109</v>
      </c>
      <c r="AC22" s="50" t="s">
        <v>110</v>
      </c>
      <c r="AD22" s="50" t="s">
        <v>111</v>
      </c>
    </row>
    <row r="23" spans="1:30" x14ac:dyDescent="0.3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x14ac:dyDescent="0.3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 spans="1:30" ht="15" thickBot="1" x14ac:dyDescent="0.4">
      <c r="A25" s="53" t="s">
        <v>77</v>
      </c>
      <c r="B25" s="53" t="s">
        <v>79</v>
      </c>
      <c r="C25" s="54">
        <v>44199</v>
      </c>
      <c r="D25" s="54">
        <v>44199</v>
      </c>
      <c r="E25" s="53" t="s">
        <v>227</v>
      </c>
      <c r="F25" s="53" t="s">
        <v>56</v>
      </c>
      <c r="G25" s="53" t="s">
        <v>112</v>
      </c>
      <c r="H25" s="53" t="s">
        <v>113</v>
      </c>
      <c r="I25" s="53">
        <v>310110</v>
      </c>
      <c r="J25" s="53" t="s">
        <v>114</v>
      </c>
      <c r="K25" s="53" t="s">
        <v>115</v>
      </c>
      <c r="L25" s="53" t="s">
        <v>116</v>
      </c>
      <c r="M25" s="53" t="s">
        <v>114</v>
      </c>
      <c r="N25" s="53" t="s">
        <v>62</v>
      </c>
      <c r="O25" s="53" t="s">
        <v>117</v>
      </c>
      <c r="P25" s="55">
        <v>-10250.290000000001</v>
      </c>
      <c r="Q25" s="55">
        <v>-10250.290000000001</v>
      </c>
      <c r="R25" s="56">
        <v>1</v>
      </c>
      <c r="S25" s="53"/>
      <c r="T25" s="53"/>
      <c r="U25" s="53"/>
      <c r="V25" s="53" t="s">
        <v>118</v>
      </c>
      <c r="W25" s="53" t="s">
        <v>81</v>
      </c>
      <c r="X25" s="53"/>
      <c r="Y25" s="53"/>
      <c r="Z25" s="53" t="s">
        <v>119</v>
      </c>
      <c r="AA25" s="53" t="s">
        <v>120</v>
      </c>
      <c r="AB25" s="53" t="s">
        <v>121</v>
      </c>
      <c r="AC25" s="53" t="s">
        <v>62</v>
      </c>
      <c r="AD25" s="53" t="s">
        <v>56</v>
      </c>
    </row>
    <row r="26" spans="1:30" ht="15" thickBot="1" x14ac:dyDescent="0.4">
      <c r="A26" s="57" t="s">
        <v>77</v>
      </c>
      <c r="B26" s="57" t="s">
        <v>79</v>
      </c>
      <c r="C26" s="58">
        <v>44199</v>
      </c>
      <c r="D26" s="58">
        <v>44199</v>
      </c>
      <c r="E26" s="57" t="s">
        <v>228</v>
      </c>
      <c r="F26" s="57" t="s">
        <v>56</v>
      </c>
      <c r="G26" s="57" t="s">
        <v>112</v>
      </c>
      <c r="H26" s="57" t="s">
        <v>122</v>
      </c>
      <c r="I26" s="57">
        <v>100600</v>
      </c>
      <c r="J26" s="57" t="s">
        <v>123</v>
      </c>
      <c r="K26" s="57" t="s">
        <v>124</v>
      </c>
      <c r="L26" s="57" t="s">
        <v>125</v>
      </c>
      <c r="M26" s="57" t="s">
        <v>123</v>
      </c>
      <c r="N26" s="57" t="s">
        <v>62</v>
      </c>
      <c r="O26" s="57" t="s">
        <v>126</v>
      </c>
      <c r="P26" s="59">
        <v>30750.87</v>
      </c>
      <c r="Q26" s="59">
        <v>30750.87</v>
      </c>
      <c r="R26" s="60">
        <v>1</v>
      </c>
      <c r="S26" s="57"/>
      <c r="T26" s="57"/>
      <c r="U26" s="57"/>
      <c r="V26" s="57" t="s">
        <v>118</v>
      </c>
      <c r="W26" s="57" t="s">
        <v>81</v>
      </c>
      <c r="X26" s="57"/>
      <c r="Y26" s="57"/>
      <c r="Z26" s="57" t="s">
        <v>127</v>
      </c>
      <c r="AA26" s="57" t="s">
        <v>120</v>
      </c>
      <c r="AB26" s="57" t="s">
        <v>121</v>
      </c>
      <c r="AC26" s="57" t="s">
        <v>62</v>
      </c>
      <c r="AD26" s="57" t="s">
        <v>56</v>
      </c>
    </row>
    <row r="27" spans="1:30" ht="15" thickBot="1" x14ac:dyDescent="0.4">
      <c r="A27" s="65" t="s">
        <v>77</v>
      </c>
      <c r="B27" s="65" t="s">
        <v>79</v>
      </c>
      <c r="C27" s="66">
        <v>44199</v>
      </c>
      <c r="D27" s="66">
        <v>44199</v>
      </c>
      <c r="E27" s="65" t="s">
        <v>229</v>
      </c>
      <c r="F27" s="65" t="s">
        <v>56</v>
      </c>
      <c r="G27" s="65" t="s">
        <v>112</v>
      </c>
      <c r="H27" s="65" t="s">
        <v>113</v>
      </c>
      <c r="I27" s="65">
        <v>310100</v>
      </c>
      <c r="J27" s="65" t="s">
        <v>128</v>
      </c>
      <c r="K27" s="65" t="s">
        <v>129</v>
      </c>
      <c r="L27" s="65" t="s">
        <v>130</v>
      </c>
      <c r="M27" s="65" t="s">
        <v>128</v>
      </c>
      <c r="N27" s="65" t="s">
        <v>62</v>
      </c>
      <c r="O27" s="65" t="s">
        <v>117</v>
      </c>
      <c r="P27" s="67">
        <v>-20500.580000000002</v>
      </c>
      <c r="Q27" s="67">
        <v>-20500.580000000002</v>
      </c>
      <c r="R27" s="68">
        <v>1</v>
      </c>
      <c r="S27" s="65"/>
      <c r="T27" s="65"/>
      <c r="U27" s="65"/>
      <c r="V27" s="65" t="s">
        <v>118</v>
      </c>
      <c r="W27" s="65" t="s">
        <v>81</v>
      </c>
      <c r="X27" s="65"/>
      <c r="Y27" s="65"/>
      <c r="Z27" s="65" t="s">
        <v>131</v>
      </c>
      <c r="AA27" s="65" t="s">
        <v>120</v>
      </c>
      <c r="AB27" s="65" t="s">
        <v>121</v>
      </c>
      <c r="AC27" s="65" t="s">
        <v>62</v>
      </c>
      <c r="AD27" s="65" t="s">
        <v>56</v>
      </c>
    </row>
    <row r="28" spans="1:30" ht="15" thickBot="1" x14ac:dyDescent="0.4">
      <c r="A28" s="61" t="s">
        <v>77</v>
      </c>
      <c r="B28" s="61" t="s">
        <v>79</v>
      </c>
      <c r="C28" s="62">
        <v>44199</v>
      </c>
      <c r="D28" s="62">
        <v>44199</v>
      </c>
      <c r="E28" s="61" t="s">
        <v>227</v>
      </c>
      <c r="F28" s="61" t="s">
        <v>56</v>
      </c>
      <c r="G28" s="61" t="s">
        <v>112</v>
      </c>
      <c r="H28" s="61" t="s">
        <v>113</v>
      </c>
      <c r="I28" s="61">
        <v>310110</v>
      </c>
      <c r="J28" s="61" t="s">
        <v>114</v>
      </c>
      <c r="K28" s="61" t="s">
        <v>115</v>
      </c>
      <c r="L28" s="61" t="s">
        <v>116</v>
      </c>
      <c r="M28" s="61" t="s">
        <v>114</v>
      </c>
      <c r="N28" s="61" t="s">
        <v>62</v>
      </c>
      <c r="O28" s="61" t="s">
        <v>126</v>
      </c>
      <c r="P28" s="63">
        <v>10250.290000000001</v>
      </c>
      <c r="Q28" s="63">
        <v>10250.290000000001</v>
      </c>
      <c r="R28" s="64">
        <v>1</v>
      </c>
      <c r="S28" s="61"/>
      <c r="T28" s="61"/>
      <c r="U28" s="61"/>
      <c r="V28" s="61" t="s">
        <v>118</v>
      </c>
      <c r="W28" s="61" t="s">
        <v>81</v>
      </c>
      <c r="X28" s="61"/>
      <c r="Y28" s="61"/>
      <c r="Z28" s="61" t="s">
        <v>119</v>
      </c>
      <c r="AA28" s="61" t="s">
        <v>121</v>
      </c>
      <c r="AB28" s="61" t="s">
        <v>121</v>
      </c>
      <c r="AC28" s="61" t="s">
        <v>62</v>
      </c>
      <c r="AD28" s="61" t="s">
        <v>56</v>
      </c>
    </row>
    <row r="29" spans="1:30" ht="15" thickBot="1" x14ac:dyDescent="0.4">
      <c r="A29" s="65" t="s">
        <v>77</v>
      </c>
      <c r="B29" s="65" t="s">
        <v>79</v>
      </c>
      <c r="C29" s="66">
        <v>44199</v>
      </c>
      <c r="D29" s="66">
        <v>44199</v>
      </c>
      <c r="E29" s="65" t="s">
        <v>228</v>
      </c>
      <c r="F29" s="65" t="s">
        <v>56</v>
      </c>
      <c r="G29" s="65" t="s">
        <v>112</v>
      </c>
      <c r="H29" s="65" t="s">
        <v>122</v>
      </c>
      <c r="I29" s="65">
        <v>100600</v>
      </c>
      <c r="J29" s="65" t="s">
        <v>123</v>
      </c>
      <c r="K29" s="65" t="s">
        <v>124</v>
      </c>
      <c r="L29" s="65" t="s">
        <v>125</v>
      </c>
      <c r="M29" s="65" t="s">
        <v>123</v>
      </c>
      <c r="N29" s="65" t="s">
        <v>62</v>
      </c>
      <c r="O29" s="65" t="s">
        <v>117</v>
      </c>
      <c r="P29" s="67">
        <v>-30750.87</v>
      </c>
      <c r="Q29" s="67">
        <v>-30750.87</v>
      </c>
      <c r="R29" s="68">
        <v>1</v>
      </c>
      <c r="S29" s="65"/>
      <c r="T29" s="65"/>
      <c r="U29" s="65"/>
      <c r="V29" s="65" t="s">
        <v>118</v>
      </c>
      <c r="W29" s="65" t="s">
        <v>81</v>
      </c>
      <c r="X29" s="65"/>
      <c r="Y29" s="65"/>
      <c r="Z29" s="65" t="s">
        <v>127</v>
      </c>
      <c r="AA29" s="65" t="s">
        <v>121</v>
      </c>
      <c r="AB29" s="65" t="s">
        <v>121</v>
      </c>
      <c r="AC29" s="65" t="s">
        <v>62</v>
      </c>
      <c r="AD29" s="65" t="s">
        <v>56</v>
      </c>
    </row>
    <row r="30" spans="1:30" ht="15" thickBot="1" x14ac:dyDescent="0.4">
      <c r="A30" s="57" t="s">
        <v>77</v>
      </c>
      <c r="B30" s="57" t="s">
        <v>79</v>
      </c>
      <c r="C30" s="58">
        <v>44199</v>
      </c>
      <c r="D30" s="58">
        <v>44199</v>
      </c>
      <c r="E30" s="57" t="s">
        <v>229</v>
      </c>
      <c r="F30" s="57" t="s">
        <v>56</v>
      </c>
      <c r="G30" s="57" t="s">
        <v>112</v>
      </c>
      <c r="H30" s="57" t="s">
        <v>113</v>
      </c>
      <c r="I30" s="57">
        <v>310100</v>
      </c>
      <c r="J30" s="57" t="s">
        <v>128</v>
      </c>
      <c r="K30" s="57" t="s">
        <v>129</v>
      </c>
      <c r="L30" s="57" t="s">
        <v>130</v>
      </c>
      <c r="M30" s="57" t="s">
        <v>128</v>
      </c>
      <c r="N30" s="57" t="s">
        <v>62</v>
      </c>
      <c r="O30" s="57" t="s">
        <v>126</v>
      </c>
      <c r="P30" s="59">
        <v>20500.580000000002</v>
      </c>
      <c r="Q30" s="59">
        <v>20500.580000000002</v>
      </c>
      <c r="R30" s="60">
        <v>1</v>
      </c>
      <c r="S30" s="57"/>
      <c r="T30" s="57"/>
      <c r="U30" s="57"/>
      <c r="V30" s="57" t="s">
        <v>118</v>
      </c>
      <c r="W30" s="57" t="s">
        <v>81</v>
      </c>
      <c r="X30" s="57"/>
      <c r="Y30" s="57"/>
      <c r="Z30" s="57" t="s">
        <v>131</v>
      </c>
      <c r="AA30" s="57" t="s">
        <v>121</v>
      </c>
      <c r="AB30" s="57" t="s">
        <v>121</v>
      </c>
      <c r="AC30" s="57" t="s">
        <v>62</v>
      </c>
      <c r="AD30" s="57" t="s">
        <v>56</v>
      </c>
    </row>
    <row r="31" spans="1:30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</row>
    <row r="33" spans="1:13" ht="19" x14ac:dyDescent="0.35">
      <c r="A33" s="162"/>
      <c r="B33" s="163" t="s">
        <v>57</v>
      </c>
      <c r="C33" s="163"/>
      <c r="D33" s="163"/>
      <c r="E33" s="163"/>
      <c r="F33" s="163"/>
      <c r="G33" s="163"/>
      <c r="H33" s="163"/>
      <c r="I33" s="91" t="s">
        <v>58</v>
      </c>
      <c r="J33" s="133">
        <v>45092.451990740738</v>
      </c>
      <c r="K33" s="36"/>
      <c r="L33" s="36"/>
      <c r="M33" s="36"/>
    </row>
    <row r="34" spans="1:13" ht="19" x14ac:dyDescent="0.35">
      <c r="A34" s="162"/>
      <c r="B34" s="163"/>
      <c r="C34" s="163"/>
      <c r="D34" s="163"/>
      <c r="E34" s="163"/>
      <c r="F34" s="163"/>
      <c r="G34" s="163"/>
      <c r="H34" s="163"/>
      <c r="I34" s="91" t="s">
        <v>59</v>
      </c>
      <c r="J34" s="134">
        <v>44200</v>
      </c>
      <c r="K34" s="36"/>
      <c r="L34" s="36"/>
      <c r="M34" s="36"/>
    </row>
    <row r="35" spans="1:13" ht="19" x14ac:dyDescent="0.35">
      <c r="A35" s="162"/>
      <c r="B35" s="163" t="s">
        <v>192</v>
      </c>
      <c r="C35" s="163"/>
      <c r="D35" s="163"/>
      <c r="E35" s="163"/>
      <c r="F35" s="163"/>
      <c r="G35" s="163"/>
      <c r="H35" s="163"/>
      <c r="I35" s="91" t="s">
        <v>60</v>
      </c>
      <c r="J35" s="89" t="s">
        <v>230</v>
      </c>
      <c r="K35" s="36"/>
      <c r="L35" s="36"/>
      <c r="M35" s="36"/>
    </row>
    <row r="36" spans="1:13" ht="19" x14ac:dyDescent="0.35">
      <c r="A36" s="162"/>
      <c r="B36" s="163"/>
      <c r="C36" s="163"/>
      <c r="D36" s="163"/>
      <c r="E36" s="163"/>
      <c r="F36" s="163"/>
      <c r="G36" s="163"/>
      <c r="H36" s="163"/>
      <c r="I36" s="135" t="s">
        <v>61</v>
      </c>
      <c r="J36" s="136" t="s">
        <v>62</v>
      </c>
      <c r="K36" s="36"/>
      <c r="L36" s="36"/>
      <c r="M36" s="36"/>
    </row>
    <row r="37" spans="1:13" ht="18" x14ac:dyDescent="0.35">
      <c r="A37" s="36"/>
      <c r="B37" s="163" t="s">
        <v>63</v>
      </c>
      <c r="C37" s="163"/>
      <c r="D37" s="163"/>
      <c r="E37" s="163"/>
      <c r="F37" s="163"/>
      <c r="G37" s="163"/>
      <c r="H37" s="163"/>
      <c r="I37" s="36"/>
      <c r="J37" s="36"/>
      <c r="K37" s="36"/>
      <c r="L37" s="36"/>
      <c r="M37" s="36"/>
    </row>
    <row r="38" spans="1:13" ht="48" x14ac:dyDescent="0.35">
      <c r="A38" s="137" t="s">
        <v>193</v>
      </c>
      <c r="B38" s="137" t="s">
        <v>194</v>
      </c>
      <c r="C38" s="138" t="s">
        <v>195</v>
      </c>
      <c r="D38" s="137" t="s">
        <v>95</v>
      </c>
      <c r="E38" s="137" t="s">
        <v>196</v>
      </c>
      <c r="F38" s="167" t="s">
        <v>197</v>
      </c>
      <c r="G38" s="137" t="s">
        <v>22</v>
      </c>
      <c r="H38" s="139" t="s">
        <v>198</v>
      </c>
      <c r="I38" s="139" t="s">
        <v>199</v>
      </c>
      <c r="J38" s="137" t="s">
        <v>102</v>
      </c>
      <c r="K38" s="137" t="s">
        <v>200</v>
      </c>
      <c r="L38" s="139" t="s">
        <v>201</v>
      </c>
      <c r="M38" s="137" t="s">
        <v>70</v>
      </c>
    </row>
    <row r="39" spans="1:13" ht="18" x14ac:dyDescent="0.35">
      <c r="A39" s="36"/>
      <c r="B39" s="36"/>
      <c r="C39" s="36"/>
      <c r="D39" s="36"/>
      <c r="E39" s="36"/>
      <c r="F39" s="167"/>
      <c r="G39" s="36"/>
      <c r="H39" s="36"/>
      <c r="I39" s="36"/>
      <c r="J39" s="36"/>
      <c r="K39" s="36"/>
      <c r="L39" s="36"/>
      <c r="M39" s="36"/>
    </row>
    <row r="40" spans="1:13" x14ac:dyDescent="0.35">
      <c r="A40" s="168" t="s">
        <v>206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</row>
    <row r="41" spans="1:13" ht="24" x14ac:dyDescent="0.35">
      <c r="A41" s="140">
        <v>44200</v>
      </c>
      <c r="B41" s="36"/>
      <c r="C41" s="39" t="s">
        <v>202</v>
      </c>
      <c r="D41" s="39" t="s">
        <v>62</v>
      </c>
      <c r="E41" s="39" t="s">
        <v>203</v>
      </c>
      <c r="F41" s="40">
        <v>0</v>
      </c>
      <c r="G41" s="39">
        <v>1</v>
      </c>
      <c r="H41" s="40">
        <v>0</v>
      </c>
      <c r="I41" s="40">
        <v>0</v>
      </c>
      <c r="J41" s="36"/>
      <c r="K41" s="36"/>
      <c r="L41" s="36"/>
      <c r="M41" s="36"/>
    </row>
    <row r="42" spans="1:13" ht="36" x14ac:dyDescent="0.35">
      <c r="A42" s="141">
        <v>44200</v>
      </c>
      <c r="B42" s="137" t="s">
        <v>207</v>
      </c>
      <c r="C42" s="137" t="s">
        <v>204</v>
      </c>
      <c r="D42" s="137" t="s">
        <v>62</v>
      </c>
      <c r="E42" s="137" t="s">
        <v>205</v>
      </c>
      <c r="F42" s="142">
        <v>15000.65</v>
      </c>
      <c r="G42" s="137">
        <v>1</v>
      </c>
      <c r="H42" s="142">
        <v>15000.65</v>
      </c>
      <c r="I42" s="139">
        <v>0</v>
      </c>
      <c r="J42" s="87"/>
      <c r="K42" s="87"/>
      <c r="L42" s="87"/>
      <c r="M42" s="87"/>
    </row>
    <row r="43" spans="1:13" ht="36" x14ac:dyDescent="0.35">
      <c r="A43" s="140">
        <v>44200</v>
      </c>
      <c r="B43" s="39" t="s">
        <v>207</v>
      </c>
      <c r="C43" s="39" t="s">
        <v>204</v>
      </c>
      <c r="D43" s="39" t="s">
        <v>62</v>
      </c>
      <c r="E43" s="39" t="s">
        <v>205</v>
      </c>
      <c r="F43" s="143">
        <v>-15000.65</v>
      </c>
      <c r="G43" s="39">
        <v>1</v>
      </c>
      <c r="H43" s="143">
        <v>-15000.65</v>
      </c>
      <c r="I43" s="40">
        <v>0</v>
      </c>
      <c r="J43" s="36"/>
      <c r="K43" s="36"/>
      <c r="L43" s="36"/>
      <c r="M43" s="36"/>
    </row>
    <row r="44" spans="1:13" ht="36" x14ac:dyDescent="0.35">
      <c r="A44" s="141">
        <v>44200</v>
      </c>
      <c r="B44" s="137" t="s">
        <v>231</v>
      </c>
      <c r="C44" s="137" t="s">
        <v>204</v>
      </c>
      <c r="D44" s="137" t="s">
        <v>62</v>
      </c>
      <c r="E44" s="137" t="s">
        <v>205</v>
      </c>
      <c r="F44" s="142">
        <v>-7875</v>
      </c>
      <c r="G44" s="137">
        <v>1</v>
      </c>
      <c r="H44" s="142">
        <v>-7875</v>
      </c>
      <c r="I44" s="139">
        <v>0</v>
      </c>
      <c r="J44" s="87"/>
      <c r="K44" s="87"/>
      <c r="L44" s="87"/>
      <c r="M44" s="87"/>
    </row>
    <row r="45" spans="1:13" ht="36" x14ac:dyDescent="0.35">
      <c r="A45" s="140">
        <v>44200</v>
      </c>
      <c r="B45" s="39" t="s">
        <v>231</v>
      </c>
      <c r="C45" s="39" t="s">
        <v>204</v>
      </c>
      <c r="D45" s="39" t="s">
        <v>62</v>
      </c>
      <c r="E45" s="39" t="s">
        <v>205</v>
      </c>
      <c r="F45" s="143">
        <v>7875</v>
      </c>
      <c r="G45" s="39">
        <v>1</v>
      </c>
      <c r="H45" s="143">
        <v>7875</v>
      </c>
      <c r="I45" s="40">
        <v>0</v>
      </c>
      <c r="J45" s="36"/>
      <c r="K45" s="36"/>
      <c r="L45" s="36"/>
      <c r="M45" s="36"/>
    </row>
    <row r="46" spans="1:13" x14ac:dyDescent="0.35">
      <c r="A46" s="168" t="s">
        <v>208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</row>
    <row r="47" spans="1:13" ht="24" x14ac:dyDescent="0.35">
      <c r="A47" s="140">
        <v>44200</v>
      </c>
      <c r="B47" s="36"/>
      <c r="C47" s="39" t="s">
        <v>202</v>
      </c>
      <c r="D47" s="39" t="s">
        <v>209</v>
      </c>
      <c r="E47" s="39" t="s">
        <v>203</v>
      </c>
      <c r="F47" s="40">
        <v>0</v>
      </c>
      <c r="G47" s="39">
        <v>1</v>
      </c>
      <c r="H47" s="40">
        <v>0</v>
      </c>
      <c r="I47" s="40">
        <v>0</v>
      </c>
      <c r="J47" s="36"/>
      <c r="K47" s="36"/>
      <c r="L47" s="36"/>
      <c r="M47" s="36"/>
    </row>
    <row r="50" spans="1:7" ht="48" x14ac:dyDescent="0.35">
      <c r="A50" s="169"/>
      <c r="B50" s="36"/>
      <c r="C50" s="77" t="s">
        <v>57</v>
      </c>
      <c r="D50" s="36"/>
      <c r="E50" s="78" t="s">
        <v>58</v>
      </c>
      <c r="F50" s="79">
        <v>45092.459351851852</v>
      </c>
      <c r="G50" s="36"/>
    </row>
    <row r="51" spans="1:7" ht="18" x14ac:dyDescent="0.35">
      <c r="A51" s="169"/>
      <c r="B51" s="36"/>
      <c r="C51" s="36"/>
      <c r="D51" s="36"/>
      <c r="E51" s="78" t="s">
        <v>59</v>
      </c>
      <c r="F51" s="80">
        <v>44201</v>
      </c>
      <c r="G51" s="36"/>
    </row>
    <row r="52" spans="1:7" ht="36" x14ac:dyDescent="0.35">
      <c r="A52" s="169"/>
      <c r="B52" s="36"/>
      <c r="C52" s="77" t="s">
        <v>232</v>
      </c>
      <c r="D52" s="36"/>
      <c r="E52" s="78" t="s">
        <v>60</v>
      </c>
      <c r="F52" s="81" t="s">
        <v>233</v>
      </c>
      <c r="G52" s="36"/>
    </row>
    <row r="53" spans="1:7" ht="19" x14ac:dyDescent="0.35">
      <c r="A53" s="36"/>
      <c r="B53" s="36"/>
      <c r="C53" s="36"/>
      <c r="D53" s="36"/>
      <c r="E53" s="78" t="s">
        <v>61</v>
      </c>
      <c r="F53" s="81" t="s">
        <v>62</v>
      </c>
      <c r="G53" s="36"/>
    </row>
    <row r="54" spans="1:7" ht="38" x14ac:dyDescent="0.35">
      <c r="A54" s="36"/>
      <c r="B54" s="36"/>
      <c r="C54" s="82" t="s">
        <v>63</v>
      </c>
      <c r="D54" s="36"/>
      <c r="E54" s="36"/>
      <c r="F54" s="36"/>
      <c r="G54" s="36"/>
    </row>
    <row r="55" spans="1:7" ht="18" x14ac:dyDescent="0.35">
      <c r="A55" s="83" t="s">
        <v>140</v>
      </c>
      <c r="B55" s="84" t="s">
        <v>141</v>
      </c>
      <c r="C55" s="85">
        <v>44199</v>
      </c>
      <c r="D55" s="86" t="s">
        <v>142</v>
      </c>
      <c r="E55" s="85">
        <v>44201</v>
      </c>
      <c r="F55" s="86" t="s">
        <v>143</v>
      </c>
      <c r="G55" s="36"/>
    </row>
    <row r="56" spans="1:7" ht="18" x14ac:dyDescent="0.35">
      <c r="A56" s="87"/>
      <c r="B56" s="87"/>
      <c r="C56" s="86" t="s">
        <v>144</v>
      </c>
      <c r="D56" s="87"/>
      <c r="E56" s="86" t="s">
        <v>144</v>
      </c>
      <c r="F56" s="87"/>
      <c r="G56" s="36"/>
    </row>
    <row r="57" spans="1:7" ht="18" x14ac:dyDescent="0.35">
      <c r="A57" s="88" t="s">
        <v>145</v>
      </c>
      <c r="B57" s="36"/>
      <c r="C57" s="36"/>
      <c r="D57" s="36"/>
      <c r="E57" s="36"/>
      <c r="F57" s="36"/>
      <c r="G57" s="36"/>
    </row>
    <row r="58" spans="1:7" ht="18" x14ac:dyDescent="0.35">
      <c r="A58" s="88" t="s">
        <v>149</v>
      </c>
      <c r="B58" s="36"/>
      <c r="C58" s="36"/>
      <c r="D58" s="36"/>
      <c r="E58" s="36"/>
      <c r="F58" s="36"/>
      <c r="G58" s="36"/>
    </row>
    <row r="59" spans="1:7" ht="28.5" x14ac:dyDescent="0.35">
      <c r="A59" s="89" t="s">
        <v>150</v>
      </c>
      <c r="B59" s="90">
        <v>3</v>
      </c>
      <c r="C59" s="92">
        <v>111503.03999999999</v>
      </c>
      <c r="D59" s="92">
        <v>-60751.74</v>
      </c>
      <c r="E59" s="92">
        <v>50751.3</v>
      </c>
      <c r="F59" s="91">
        <v>145.00190000000001</v>
      </c>
      <c r="G59" s="36"/>
    </row>
    <row r="60" spans="1:7" ht="21.5" thickBot="1" x14ac:dyDescent="0.4">
      <c r="A60" s="93"/>
      <c r="B60" s="94" t="s">
        <v>151</v>
      </c>
      <c r="C60" s="95">
        <v>111503.03999999999</v>
      </c>
      <c r="D60" s="95">
        <v>-60751.74</v>
      </c>
      <c r="E60" s="95">
        <v>50751.3</v>
      </c>
      <c r="F60" s="94">
        <v>145.00190000000001</v>
      </c>
      <c r="G60" s="36"/>
    </row>
    <row r="61" spans="1:7" ht="18" x14ac:dyDescent="0.35">
      <c r="A61" s="88" t="s">
        <v>152</v>
      </c>
      <c r="B61" s="36"/>
      <c r="C61" s="36"/>
      <c r="D61" s="36"/>
      <c r="E61" s="36"/>
      <c r="F61" s="36"/>
      <c r="G61" s="36"/>
    </row>
    <row r="62" spans="1:7" ht="21" x14ac:dyDescent="0.35">
      <c r="A62" s="88" t="s">
        <v>153</v>
      </c>
      <c r="B62" s="36"/>
      <c r="C62" s="36"/>
      <c r="D62" s="36"/>
      <c r="E62" s="36"/>
      <c r="F62" s="36"/>
      <c r="G62" s="36"/>
    </row>
    <row r="63" spans="1:7" ht="28.5" x14ac:dyDescent="0.35">
      <c r="A63" s="89" t="s">
        <v>154</v>
      </c>
      <c r="B63" s="90">
        <v>4</v>
      </c>
      <c r="C63" s="92">
        <v>-15750.86</v>
      </c>
      <c r="D63" s="91">
        <v>0</v>
      </c>
      <c r="E63" s="92">
        <v>-15750.86</v>
      </c>
      <c r="F63" s="91">
        <v>-45.001899999999999</v>
      </c>
      <c r="G63" s="36"/>
    </row>
    <row r="64" spans="1:7" ht="32" thickBot="1" x14ac:dyDescent="0.4">
      <c r="A64" s="93"/>
      <c r="B64" s="94" t="s">
        <v>155</v>
      </c>
      <c r="C64" s="95">
        <v>-15750.86</v>
      </c>
      <c r="D64" s="94">
        <v>0</v>
      </c>
      <c r="E64" s="95">
        <v>-15750.86</v>
      </c>
      <c r="F64" s="94">
        <v>-45.001899999999999</v>
      </c>
      <c r="G64" s="36"/>
    </row>
    <row r="65" spans="1:7" ht="21" x14ac:dyDescent="0.35">
      <c r="A65" s="88" t="s">
        <v>156</v>
      </c>
      <c r="B65" s="91"/>
      <c r="C65" s="97">
        <v>95752.18</v>
      </c>
      <c r="D65" s="97">
        <v>-60751.74</v>
      </c>
      <c r="E65" s="97">
        <v>35000.44</v>
      </c>
      <c r="F65" s="96">
        <v>100</v>
      </c>
      <c r="G65" s="36"/>
    </row>
    <row r="66" spans="1:7" ht="21" x14ac:dyDescent="0.35">
      <c r="A66" s="88" t="s">
        <v>157</v>
      </c>
      <c r="B66" s="89"/>
      <c r="C66" s="97">
        <v>58501.449000000001</v>
      </c>
      <c r="D66" s="97">
        <v>-81002.307199999996</v>
      </c>
      <c r="E66" s="97">
        <v>-22500.858199999999</v>
      </c>
      <c r="F66" s="89"/>
      <c r="G66" s="36"/>
    </row>
    <row r="67" spans="1:7" ht="31.5" x14ac:dyDescent="0.35">
      <c r="A67" s="88" t="s">
        <v>158</v>
      </c>
      <c r="B67" s="89"/>
      <c r="C67" s="96">
        <v>1.6367</v>
      </c>
      <c r="D67" s="96">
        <v>-1.6367</v>
      </c>
      <c r="E67" s="96">
        <v>0</v>
      </c>
      <c r="F67" s="89"/>
      <c r="G67" s="36"/>
    </row>
    <row r="68" spans="1:7" ht="18" x14ac:dyDescent="0.35">
      <c r="A68" s="88" t="s">
        <v>159</v>
      </c>
      <c r="B68" s="36"/>
      <c r="C68" s="36"/>
      <c r="D68" s="36"/>
      <c r="E68" s="36"/>
      <c r="F68" s="36"/>
      <c r="G68" s="36"/>
    </row>
    <row r="69" spans="1:7" ht="19" x14ac:dyDescent="0.35">
      <c r="A69" s="89" t="s">
        <v>128</v>
      </c>
      <c r="B69" s="89"/>
      <c r="C69" s="92">
        <v>95752.18</v>
      </c>
      <c r="D69" s="92">
        <v>-60751.74</v>
      </c>
      <c r="E69" s="92">
        <v>35000.44</v>
      </c>
      <c r="F69" s="89"/>
      <c r="G69" s="36"/>
    </row>
    <row r="70" spans="1:7" ht="19" x14ac:dyDescent="0.35">
      <c r="A70" s="89" t="s">
        <v>160</v>
      </c>
      <c r="B70" s="89"/>
      <c r="C70" s="91">
        <v>0</v>
      </c>
      <c r="D70" s="91">
        <v>0</v>
      </c>
      <c r="E70" s="91">
        <v>0</v>
      </c>
      <c r="F70" s="89"/>
      <c r="G70" s="36"/>
    </row>
    <row r="71" spans="1:7" ht="19" x14ac:dyDescent="0.35">
      <c r="A71" s="89" t="s">
        <v>161</v>
      </c>
      <c r="B71" s="89"/>
      <c r="C71" s="91">
        <v>0</v>
      </c>
      <c r="D71" s="91">
        <v>0</v>
      </c>
      <c r="E71" s="98">
        <v>0</v>
      </c>
      <c r="F71" s="89"/>
      <c r="G71" s="36"/>
    </row>
    <row r="72" spans="1:7" ht="18" x14ac:dyDescent="0.35">
      <c r="A72" s="88" t="s">
        <v>162</v>
      </c>
      <c r="B72" s="89"/>
      <c r="C72" s="97">
        <v>95752.18</v>
      </c>
      <c r="D72" s="97">
        <v>-60751.74</v>
      </c>
      <c r="E72" s="97">
        <v>35000.44</v>
      </c>
      <c r="F72" s="89"/>
      <c r="G72" s="36"/>
    </row>
    <row r="73" spans="1:7" ht="47.5" x14ac:dyDescent="0.35">
      <c r="A73" s="36"/>
      <c r="B73" s="36"/>
      <c r="C73" s="82" t="s">
        <v>163</v>
      </c>
      <c r="D73" s="36"/>
      <c r="E73" s="36"/>
      <c r="F73" s="36"/>
      <c r="G73" s="36"/>
    </row>
    <row r="74" spans="1:7" ht="18" x14ac:dyDescent="0.35">
      <c r="A74" s="83" t="s">
        <v>140</v>
      </c>
      <c r="B74" s="84" t="s">
        <v>141</v>
      </c>
      <c r="C74" s="85">
        <v>44199</v>
      </c>
      <c r="D74" s="86" t="s">
        <v>142</v>
      </c>
      <c r="E74" s="85">
        <v>44201</v>
      </c>
      <c r="F74" s="86" t="s">
        <v>143</v>
      </c>
      <c r="G74" s="36"/>
    </row>
    <row r="75" spans="1:7" ht="18" x14ac:dyDescent="0.35">
      <c r="A75" s="87"/>
      <c r="B75" s="87"/>
      <c r="C75" s="86" t="s">
        <v>144</v>
      </c>
      <c r="D75" s="87"/>
      <c r="E75" s="86" t="s">
        <v>144</v>
      </c>
      <c r="F75" s="87"/>
      <c r="G75" s="36"/>
    </row>
    <row r="76" spans="1:7" ht="18" x14ac:dyDescent="0.35">
      <c r="A76" s="88" t="s">
        <v>73</v>
      </c>
      <c r="B76" s="36"/>
      <c r="C76" s="36"/>
      <c r="D76" s="36"/>
      <c r="E76" s="36"/>
      <c r="F76" s="36"/>
      <c r="G76" s="36"/>
    </row>
    <row r="77" spans="1:7" ht="21" x14ac:dyDescent="0.35">
      <c r="A77" s="88" t="s">
        <v>164</v>
      </c>
      <c r="B77" s="36"/>
      <c r="C77" s="36"/>
      <c r="D77" s="36"/>
      <c r="E77" s="36"/>
      <c r="F77" s="36"/>
      <c r="G77" s="36"/>
    </row>
    <row r="78" spans="1:7" ht="28.5" x14ac:dyDescent="0.35">
      <c r="A78" s="89" t="s">
        <v>165</v>
      </c>
      <c r="B78" s="90">
        <v>6</v>
      </c>
      <c r="C78" s="92">
        <v>25250.720000000001</v>
      </c>
      <c r="D78" s="92">
        <v>-20250.580000000002</v>
      </c>
      <c r="E78" s="92">
        <v>5000.1400000000003</v>
      </c>
      <c r="F78" s="91">
        <v>14.2859</v>
      </c>
      <c r="G78" s="36"/>
    </row>
    <row r="79" spans="1:7" ht="19" x14ac:dyDescent="0.35">
      <c r="A79" s="99" t="s">
        <v>166</v>
      </c>
      <c r="B79" s="100">
        <v>6</v>
      </c>
      <c r="C79" s="102">
        <v>70501.460000000006</v>
      </c>
      <c r="D79" s="102">
        <v>-40501.160000000003</v>
      </c>
      <c r="E79" s="102">
        <v>30000.3</v>
      </c>
      <c r="F79" s="101">
        <v>85.714100000000002</v>
      </c>
      <c r="G79" s="36"/>
    </row>
    <row r="80" spans="1:7" ht="32" thickBot="1" x14ac:dyDescent="0.4">
      <c r="A80" s="93"/>
      <c r="B80" s="94" t="s">
        <v>167</v>
      </c>
      <c r="C80" s="95">
        <v>95752.18</v>
      </c>
      <c r="D80" s="95">
        <v>-60751.74</v>
      </c>
      <c r="E80" s="95">
        <v>35000.44</v>
      </c>
      <c r="F80" s="94">
        <v>100</v>
      </c>
      <c r="G80" s="36"/>
    </row>
    <row r="81" spans="1:7" ht="21" x14ac:dyDescent="0.35">
      <c r="A81" s="88" t="s">
        <v>156</v>
      </c>
      <c r="B81" s="91"/>
      <c r="C81" s="97">
        <v>95752.18</v>
      </c>
      <c r="D81" s="97">
        <v>-60751.74</v>
      </c>
      <c r="E81" s="97">
        <v>35000.44</v>
      </c>
      <c r="F81" s="96">
        <v>100</v>
      </c>
      <c r="G81" s="36"/>
    </row>
    <row r="82" spans="1:7" ht="21" x14ac:dyDescent="0.35">
      <c r="A82" s="88" t="s">
        <v>157</v>
      </c>
      <c r="B82" s="89"/>
      <c r="C82" s="97">
        <v>58501.449000000001</v>
      </c>
      <c r="D82" s="97">
        <v>-81002.307199999996</v>
      </c>
      <c r="E82" s="97">
        <v>-22500.858199999999</v>
      </c>
      <c r="F82" s="89"/>
      <c r="G82" s="36"/>
    </row>
    <row r="83" spans="1:7" ht="31.5" x14ac:dyDescent="0.35">
      <c r="A83" s="88" t="s">
        <v>158</v>
      </c>
      <c r="B83" s="89"/>
      <c r="C83" s="96">
        <v>1.6367</v>
      </c>
      <c r="D83" s="96">
        <v>-1.6367</v>
      </c>
      <c r="E83" s="96">
        <v>0</v>
      </c>
      <c r="F83" s="89"/>
      <c r="G83" s="36"/>
    </row>
    <row r="84" spans="1:7" ht="18" x14ac:dyDescent="0.35">
      <c r="A84" s="170" t="s">
        <v>83</v>
      </c>
      <c r="B84" s="170"/>
      <c r="C84" s="170"/>
      <c r="D84" s="170"/>
      <c r="E84" s="170"/>
      <c r="F84" s="170"/>
      <c r="G84" s="36"/>
    </row>
    <row r="85" spans="1:7" ht="31.5" x14ac:dyDescent="0.35">
      <c r="A85" s="103" t="s">
        <v>168</v>
      </c>
      <c r="B85" s="89"/>
      <c r="C85" s="103" t="s">
        <v>169</v>
      </c>
      <c r="D85" s="103" t="s">
        <v>170</v>
      </c>
      <c r="E85" s="164" t="s">
        <v>171</v>
      </c>
      <c r="F85" s="164"/>
      <c r="G85" s="36"/>
    </row>
    <row r="86" spans="1:7" ht="18" x14ac:dyDescent="0.35">
      <c r="A86" s="165" t="s">
        <v>172</v>
      </c>
      <c r="B86" s="165"/>
      <c r="C86" s="165"/>
      <c r="D86" s="165"/>
      <c r="E86" s="165"/>
      <c r="F86" s="165"/>
      <c r="G86" s="36"/>
    </row>
    <row r="87" spans="1:7" ht="18" x14ac:dyDescent="0.35">
      <c r="A87" s="166" t="s">
        <v>84</v>
      </c>
      <c r="B87" s="166"/>
      <c r="C87" s="166"/>
      <c r="D87" s="166"/>
      <c r="E87" s="166"/>
      <c r="F87" s="166"/>
      <c r="G87" s="36"/>
    </row>
  </sheetData>
  <mergeCells count="32">
    <mergeCell ref="A84:F84"/>
    <mergeCell ref="E85:F85"/>
    <mergeCell ref="A86:F86"/>
    <mergeCell ref="A87:F87"/>
    <mergeCell ref="B37:H37"/>
    <mergeCell ref="F38:F39"/>
    <mergeCell ref="A40:M40"/>
    <mergeCell ref="A46:M46"/>
    <mergeCell ref="A50:A52"/>
    <mergeCell ref="A33:A36"/>
    <mergeCell ref="B33:H34"/>
    <mergeCell ref="B35:H36"/>
    <mergeCell ref="A16:B16"/>
    <mergeCell ref="A18:P18"/>
    <mergeCell ref="A19:P19"/>
    <mergeCell ref="A11:B11"/>
    <mergeCell ref="A12:B12"/>
    <mergeCell ref="A13:B13"/>
    <mergeCell ref="A14:B14"/>
    <mergeCell ref="A15:B15"/>
    <mergeCell ref="A6:P6"/>
    <mergeCell ref="A7:P7"/>
    <mergeCell ref="A8:B8"/>
    <mergeCell ref="A9:B9"/>
    <mergeCell ref="A10:B10"/>
    <mergeCell ref="A2:A5"/>
    <mergeCell ref="C2:M3"/>
    <mergeCell ref="O2:P2"/>
    <mergeCell ref="O3:P3"/>
    <mergeCell ref="C4:M5"/>
    <mergeCell ref="O4:P4"/>
    <mergeCell ref="O5:P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Back Date Reports</vt:lpstr>
      <vt:lpstr>Current 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2023-02-07T11:36:13Z</dcterms:created>
  <dcterms:modified xsi:type="dcterms:W3CDTF">2023-10-12T08:28:30Z</dcterms:modified>
</cp:coreProperties>
</file>