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-210" windowWidth="24225" windowHeight="11580" activeTab="1"/>
  </bookViews>
  <sheets>
    <sheet name="Sheet2" sheetId="2" r:id="rId1"/>
    <sheet name="V6" sheetId="3" r:id="rId2"/>
    <sheet name="Order" sheetId="4" r:id="rId3"/>
  </sheets>
  <calcPr calcId="145621"/>
  <fileRecoveryPr repairLoad="1"/>
</workbook>
</file>

<file path=xl/calcChain.xml><?xml version="1.0" encoding="utf-8"?>
<calcChain xmlns="http://schemas.openxmlformats.org/spreadsheetml/2006/main">
  <c r="H42" i="3" l="1"/>
  <c r="H24" i="3" l="1"/>
  <c r="H16" i="3"/>
  <c r="H17" i="3"/>
  <c r="H23" i="3"/>
  <c r="H22" i="3"/>
  <c r="H39" i="3"/>
  <c r="H15" i="3"/>
  <c r="H14" i="3"/>
  <c r="H2" i="3"/>
  <c r="H32" i="3" l="1"/>
  <c r="H31" i="3"/>
  <c r="H30" i="3"/>
  <c r="H13" i="3"/>
  <c r="H21" i="3"/>
  <c r="H20" i="3"/>
  <c r="H25" i="3" s="1"/>
  <c r="H12" i="3"/>
  <c r="H11" i="3"/>
  <c r="G10" i="3"/>
  <c r="H10" i="3" s="1"/>
  <c r="G9" i="3"/>
  <c r="H9" i="3" s="1"/>
  <c r="G6" i="3"/>
  <c r="G5" i="3"/>
  <c r="G3" i="3"/>
  <c r="H33" i="3" l="1"/>
  <c r="H7" i="3"/>
  <c r="H4" i="3"/>
  <c r="H6" i="3"/>
  <c r="H5" i="3"/>
  <c r="H3" i="3"/>
  <c r="H2" i="4"/>
  <c r="H23" i="2" l="1"/>
  <c r="H14" i="2"/>
  <c r="H16" i="2"/>
  <c r="H15" i="2"/>
  <c r="H33" i="2" l="1"/>
  <c r="H24" i="2" l="1"/>
  <c r="H22" i="2"/>
  <c r="H21" i="2"/>
  <c r="H20" i="2"/>
  <c r="H19" i="2"/>
  <c r="H18" i="2"/>
  <c r="H17" i="2"/>
  <c r="H13" i="2"/>
  <c r="H12" i="2"/>
  <c r="H11" i="2"/>
  <c r="H10" i="2"/>
  <c r="H9" i="2"/>
  <c r="H8" i="2"/>
  <c r="H7" i="2"/>
  <c r="H6" i="2"/>
  <c r="H5" i="2"/>
  <c r="H4" i="2"/>
  <c r="H3" i="2"/>
  <c r="H2" i="2"/>
  <c r="H26" i="2" l="1"/>
</calcChain>
</file>

<file path=xl/sharedStrings.xml><?xml version="1.0" encoding="utf-8"?>
<sst xmlns="http://schemas.openxmlformats.org/spreadsheetml/2006/main" count="218" uniqueCount="144">
  <si>
    <t>Lens holder</t>
  </si>
  <si>
    <t>Supplier</t>
  </si>
  <si>
    <t>Qty</t>
  </si>
  <si>
    <t>C322C104K5R5TA7303</t>
  </si>
  <si>
    <t>IC1</t>
  </si>
  <si>
    <t>MSP430G2231IN14</t>
  </si>
  <si>
    <t>IC2</t>
  </si>
  <si>
    <t>NCP1117ST33T3G</t>
  </si>
  <si>
    <t>JP3</t>
  </si>
  <si>
    <t>IRF540NPBF</t>
  </si>
  <si>
    <t>R2</t>
  </si>
  <si>
    <t>R3</t>
  </si>
  <si>
    <t>Ref</t>
  </si>
  <si>
    <t>Part Num</t>
  </si>
  <si>
    <t>Value</t>
  </si>
  <si>
    <t>Cost</t>
  </si>
  <si>
    <t>647-UMA1H010MDD1TP</t>
  </si>
  <si>
    <t>1uF</t>
  </si>
  <si>
    <t>Mouser</t>
  </si>
  <si>
    <t>Notes</t>
  </si>
  <si>
    <t>2.2K</t>
  </si>
  <si>
    <t>Amazon</t>
  </si>
  <si>
    <t>Ext Cost</t>
  </si>
  <si>
    <t>Muser</t>
  </si>
  <si>
    <t>0.1uF</t>
  </si>
  <si>
    <t>Description</t>
  </si>
  <si>
    <t>Cap</t>
  </si>
  <si>
    <t>Diode</t>
  </si>
  <si>
    <t>https://www.amazon.com/gp/product/B01M9GOEFT/ref=ppx_od_dt_b_asin_title_s00?ie=UTF8&amp;psc=1</t>
  </si>
  <si>
    <t>Controller</t>
  </si>
  <si>
    <t>Mosfet</t>
  </si>
  <si>
    <t>https://www.amazon.com/gp/product/B07PH6FPZR/ref=ppx_od_dt_b_asin_title_s00?ie=UTF8&amp;psc=1</t>
  </si>
  <si>
    <t>WM15259-ND</t>
  </si>
  <si>
    <t>Cable 2 pin</t>
  </si>
  <si>
    <t>Digikey</t>
  </si>
  <si>
    <t>WM1731-ND</t>
  </si>
  <si>
    <t>Conn 2 pin</t>
  </si>
  <si>
    <t>WM1733-ND</t>
  </si>
  <si>
    <t>Conn 4 pin</t>
  </si>
  <si>
    <t>Socket</t>
  </si>
  <si>
    <t>https://www.amazon.com/gp/product/B013SYPY9G/ref=ppx_od_dt_b_asin_title_s00?ie=UTF8&amp;psc=1</t>
  </si>
  <si>
    <t>Regulator</t>
  </si>
  <si>
    <t>100</t>
  </si>
  <si>
    <t>Res</t>
  </si>
  <si>
    <t>10K</t>
  </si>
  <si>
    <t>Cable 4 pin</t>
  </si>
  <si>
    <t>WM15251-ND</t>
  </si>
  <si>
    <t>PCB</t>
  </si>
  <si>
    <t>Front panel PCB</t>
  </si>
  <si>
    <t>Switches</t>
  </si>
  <si>
    <t>Wolverine PS interface</t>
  </si>
  <si>
    <t>Total</t>
  </si>
  <si>
    <t>JLCPCB</t>
  </si>
  <si>
    <t>a17082900ux0309</t>
  </si>
  <si>
    <t>Motor</t>
  </si>
  <si>
    <t>uxcell</t>
  </si>
  <si>
    <t>http://www.uxcell.com/micro-motor-12v-4300rpm-%20wire-high-speed-encoder-motor-for-diy-hobby-toy-cars-remote-control-p-1323950.html</t>
  </si>
  <si>
    <t>TLH 10-2s</t>
  </si>
  <si>
    <t>theimagingsource</t>
  </si>
  <si>
    <t>Spacers 3/8"</t>
  </si>
  <si>
    <t>sparkfun.com</t>
  </si>
  <si>
    <t>https://www.sparkfun.com/products/10461</t>
  </si>
  <si>
    <t>J4,J6,J26</t>
  </si>
  <si>
    <t>DIP-14 for IC1</t>
  </si>
  <si>
    <t>R1,R4,R5,R6,R7</t>
  </si>
  <si>
    <t>https://www.amazon.com/gp/product/B0185FIDDW/ref=ppx_yo_dt_b_asin_title_o00_s00?ie=UTF8&amp;psc=1</t>
  </si>
  <si>
    <t>http://www.mdfly.com/products/20p-20-pins-fpc-to-dip-breakout-board-0-5mm-pitch-pack-of-2.html</t>
  </si>
  <si>
    <t>DFM 72BUC02-ML</t>
  </si>
  <si>
    <t>Camera</t>
  </si>
  <si>
    <t>oemcameras.com</t>
  </si>
  <si>
    <t>TBL 12-2 C 5MP </t>
  </si>
  <si>
    <t xml:space="preserve">Lens     </t>
  </si>
  <si>
    <t>Sonalert</t>
  </si>
  <si>
    <t>https://www.digikey.com/product-detail/en/mallory-sonalert-products-inc/MSE14LDD7/458-1319-ND/4895311&amp;?gclid=Cj0KCQjwvo_qBRDQARIsAE-bsH_AuEPahwqZGy--LGZOXhx5NGlwQNwQZL9EqfIwNcxO_5SBg4voE68aAj28EALw_wcB</t>
  </si>
  <si>
    <t>MSE14LDD7</t>
  </si>
  <si>
    <t>digikey</t>
  </si>
  <si>
    <t>C1 - not needed</t>
  </si>
  <si>
    <t>C2 - not needed</t>
  </si>
  <si>
    <t>R9</t>
  </si>
  <si>
    <t>1K</t>
  </si>
  <si>
    <t>https://www.amazon.com/gp/product/B07QG1V4YL/ref=ppx_yo_dt_b_asin_title_o06_s00?ie=UTF8&amp;psc=1</t>
  </si>
  <si>
    <t>R8</t>
  </si>
  <si>
    <t>1.7K</t>
  </si>
  <si>
    <t>3K</t>
  </si>
  <si>
    <t>https://www.amazon.com/gp/product/B07QG1VKCC/ref=ppx_yo_dt_b_asin_title_o00_s00?ie=UTF8&amp;psc=1</t>
  </si>
  <si>
    <t>R5</t>
  </si>
  <si>
    <t>D1,D2,D3</t>
  </si>
  <si>
    <t>https://www.amazon.com/gp/product/B07HDGX5LM/ref=ppx_yo_dt_b_asin_title_o06_s00?ie=UTF8&amp;psc=1</t>
  </si>
  <si>
    <t>J17</t>
  </si>
  <si>
    <t>H125753CT-ND </t>
  </si>
  <si>
    <t>CONN FFC BOTTOM 20POS 0.50MM </t>
  </si>
  <si>
    <t>Older non SMD alternative</t>
  </si>
  <si>
    <t>Q1 - for capstan</t>
  </si>
  <si>
    <t>Part procurement costs</t>
  </si>
  <si>
    <t>https://www.amazon.com/gp/product/B013JRWCBU/ref=ppx_yo_dt_b_asin_image_o07_s00?ie=UTF8&amp;psc=1</t>
  </si>
  <si>
    <t>extender cables for fan</t>
  </si>
  <si>
    <t>https://www.amazon.com/gp/product/B01N1WDUK0/ref=ppx_yo_dt_b_asin_title_o00_s00?ie=UTF8&amp;psc=1</t>
  </si>
  <si>
    <t>Screws for cam mount</t>
  </si>
  <si>
    <t>J3,J5,J8,J11  J1,J15 opt</t>
  </si>
  <si>
    <t>C1</t>
  </si>
  <si>
    <t>UMA1H010MDD1TP</t>
  </si>
  <si>
    <t xml:space="preserve">1µF 50V </t>
  </si>
  <si>
    <t>C2, C3, C4</t>
  </si>
  <si>
    <t>0.1uF 50V</t>
  </si>
  <si>
    <t>2N4401</t>
  </si>
  <si>
    <t>https://www.digikey.com/product-detail/en/on-semiconductor/2N4401TAR/2N4401D75ZCT-ND/458924</t>
  </si>
  <si>
    <t>Digikey shipping</t>
  </si>
  <si>
    <t>Total PCB</t>
  </si>
  <si>
    <t>3D parts</t>
  </si>
  <si>
    <t>Camera Mounting</t>
  </si>
  <si>
    <t>D1,D3,D4</t>
  </si>
  <si>
    <t>Resistor</t>
  </si>
  <si>
    <t>PCBs</t>
  </si>
  <si>
    <t>https://www.amazon.com/dp/B06ZZ24ZFL?psc=1</t>
  </si>
  <si>
    <t>Q1,2</t>
  </si>
  <si>
    <t>Assy and test</t>
  </si>
  <si>
    <t>J46</t>
  </si>
  <si>
    <t>S1</t>
  </si>
  <si>
    <t xml:space="preserve">      B3F-1020</t>
  </si>
  <si>
    <t>https://www.amazon.com/dp/B00M1ZRSDE?psc=1</t>
  </si>
  <si>
    <t>CP-050AH-ND</t>
  </si>
  <si>
    <t>Frame</t>
  </si>
  <si>
    <t>Home Depot Shelf board</t>
  </si>
  <si>
    <t>Pinch rollers</t>
  </si>
  <si>
    <t>https://www.fruugo.us/recorder-parts-10x-video-pressure-belt-wheel-recorder-pulley-13x6x25mm-for-tape-deck/p-61842325-124662196</t>
  </si>
  <si>
    <t>www.shapeways.com</t>
  </si>
  <si>
    <t>misc hardware</t>
  </si>
  <si>
    <t>camera slider</t>
  </si>
  <si>
    <t>B&amp;H</t>
  </si>
  <si>
    <t>https://www.bhphotovideo.com/c/used/193311?gclid=CjwKCAiA0KmPBhBqEiwAJqKK4xQ51cu3TOk_Tu_3EiTjGcmUk_OGfqMf-n8TJM6z_Hea8NmEfpYIRRoCPNsQAvD_BwE</t>
  </si>
  <si>
    <t>Camera mounting total</t>
  </si>
  <si>
    <t>Transport parts</t>
  </si>
  <si>
    <t>Transport Total</t>
  </si>
  <si>
    <t>jJ7,14</t>
  </si>
  <si>
    <t xml:space="preserve"> 8-Pin 2.54mm Pitch PCB Terminal Block</t>
  </si>
  <si>
    <t>https://www.amazon.com/dp/B098QLRFMF?psc=1</t>
  </si>
  <si>
    <t>https://www.amazon.com/gp/product/B00PNEQKC0</t>
  </si>
  <si>
    <t>stepper controller</t>
  </si>
  <si>
    <t>https://www.amazon.com/gp/product/B075HBJP51/</t>
  </si>
  <si>
    <t>power jack</t>
  </si>
  <si>
    <t>LED</t>
  </si>
  <si>
    <t>https://www.amazon.com/dp/B07DPQJZYZ?psc=1&amp;ref=ppx_yo2_dt_b_product_details</t>
  </si>
  <si>
    <t>Aluminum angle bar</t>
  </si>
  <si>
    <t>https://www.amazon.com/gp/product/B000EUGY24/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</si>
</sst>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777777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4" fillId="2" borderId="0" xfId="0" applyFont="1" applyFill="1"/>
    <xf numFmtId="0" fontId="0" fillId="3" borderId="0" xfId="0" applyFill="1"/>
    <xf numFmtId="0" fontId="1" fillId="4" borderId="1" xfId="1" applyFill="1" applyBorder="1" applyAlignment="1">
      <alignment vertical="center" wrapText="1" readingOrder="1"/>
    </xf>
    <xf numFmtId="0" fontId="1" fillId="4" borderId="0" xfId="1" applyFill="1" applyBorder="1" applyAlignment="1">
      <alignment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allory-sonalert-products-inc/MSE14LDD7/458-1319-ND/4895311&amp;?gclid=Cj0KCQjwvo_qBRDQARIsAE-bsH_AuEPahwqZGy--LGZOXhx5NGlwQNwQZL9EqfIwNcxO_5SBg4voE68aAj28EALw_wcB" TargetMode="External"/><Relationship Id="rId13" Type="http://schemas.openxmlformats.org/officeDocument/2006/relationships/hyperlink" Target="https://www.amazon.com/gp/product/B07HDGX5LM/ref=ppx_yo_dt_b_asin_title_o06_s00?ie=UTF8&amp;psc=1" TargetMode="External"/><Relationship Id="rId3" Type="http://schemas.openxmlformats.org/officeDocument/2006/relationships/hyperlink" Target="https://www.amazon.com/gp/product/B07PH6FPZR/ref=ppx_od_dt_b_asin_title_s00?ie=UTF8&amp;psc=1" TargetMode="External"/><Relationship Id="rId7" Type="http://schemas.openxmlformats.org/officeDocument/2006/relationships/hyperlink" Target="http://www.mdfly.com/products/20p-20-pins-fpc-to-dip-breakout-board-0-5mm-pitch-pack-of-2.html" TargetMode="External"/><Relationship Id="rId12" Type="http://schemas.openxmlformats.org/officeDocument/2006/relationships/hyperlink" Target="https://www.amazon.com/gp/product/B0185FIDDW/ref=ppx_yo_dt_b_asin_title_o00_s00?ie=UTF8&amp;psc=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13SYPY9G/ref=ppx_od_dt_b_asin_title_s00?ie=UTF8&amp;psc=1" TargetMode="External"/><Relationship Id="rId16" Type="http://schemas.openxmlformats.org/officeDocument/2006/relationships/hyperlink" Target="https://www.amazon.com/gp/product/B01N1WDUK0/ref=ppx_yo_dt_b_asin_title_o00_s00?ie=UTF8&amp;psc=1" TargetMode="External"/><Relationship Id="rId1" Type="http://schemas.openxmlformats.org/officeDocument/2006/relationships/hyperlink" Target="https://www.amazon.com/gp/product/B01M9GOEFT/ref=ppx_od_dt_b_asin_title_s00?ie=UTF8&amp;psc=1" TargetMode="External"/><Relationship Id="rId6" Type="http://schemas.openxmlformats.org/officeDocument/2006/relationships/hyperlink" Target="https://www.amazon.com/gp/product/B0185FIDDW/ref=ppx_yo_dt_b_asin_title_o00_s00?ie=UTF8&amp;psc=1" TargetMode="External"/><Relationship Id="rId11" Type="http://schemas.openxmlformats.org/officeDocument/2006/relationships/hyperlink" Target="https://www.amazon.com/gp/product/B07QG1VKCC/ref=ppx_yo_dt_b_asin_title_o00_s00?ie=UTF8&amp;psc=1" TargetMode="External"/><Relationship Id="rId5" Type="http://schemas.openxmlformats.org/officeDocument/2006/relationships/hyperlink" Target="https://www.sparkfun.com/products/10461" TargetMode="External"/><Relationship Id="rId15" Type="http://schemas.openxmlformats.org/officeDocument/2006/relationships/hyperlink" Target="https://www.amazon.com/gp/product/B013JRWCBU/ref=ppx_yo_dt_b_asin_image_o07_s00?ie=UTF8&amp;psc=1" TargetMode="External"/><Relationship Id="rId10" Type="http://schemas.openxmlformats.org/officeDocument/2006/relationships/hyperlink" Target="https://www.amazon.com/gp/product/B07QG1V4YL/ref=ppx_yo_dt_b_asin_title_o06_s00?ie=UTF8&amp;psc=1" TargetMode="External"/><Relationship Id="rId4" Type="http://schemas.openxmlformats.org/officeDocument/2006/relationships/hyperlink" Target="http://www.uxcell.com/micro-motor-12v-4300rpm-%20wire-high-speed-encoder-motor-for-diy-hobby-toy-cars-remote-control-p-1323950.html" TargetMode="External"/><Relationship Id="rId9" Type="http://schemas.openxmlformats.org/officeDocument/2006/relationships/hyperlink" Target="https://www.amazon.com/gp/product/B07QG1V4YL/ref=ppx_yo_dt_b_asin_title_o06_s00?ie=UTF8&amp;psc=1" TargetMode="External"/><Relationship Id="rId14" Type="http://schemas.openxmlformats.org/officeDocument/2006/relationships/hyperlink" Target="https://www.digikey.com/product-detail/en/hirose-electric-co-ltd/FH28D-20S-0.5SH(05)/H125753CT-ND/859483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hapeways.com/" TargetMode="External"/><Relationship Id="rId13" Type="http://schemas.openxmlformats.org/officeDocument/2006/relationships/hyperlink" Target="https://www.amazon.com/gp/product/B000EUGY24/" TargetMode="External"/><Relationship Id="rId3" Type="http://schemas.openxmlformats.org/officeDocument/2006/relationships/hyperlink" Target="https://www.amazon.com/dp/B06ZZ24ZFL?psc=1" TargetMode="External"/><Relationship Id="rId7" Type="http://schemas.openxmlformats.org/officeDocument/2006/relationships/hyperlink" Target="https://www.digikey.com/en/products/detail/cui-devices/PJ-050AH/1644583" TargetMode="External"/><Relationship Id="rId12" Type="http://schemas.openxmlformats.org/officeDocument/2006/relationships/hyperlink" Target="https://www.amazon.com/dp/B07DPQJZYZ?psc=1&amp;ref=ppx_yo2_dt_b_product_details" TargetMode="External"/><Relationship Id="rId2" Type="http://schemas.openxmlformats.org/officeDocument/2006/relationships/hyperlink" Target="https://www.amazon.com/gp/product/B013SYPY9G/ref=ppx_od_dt_b_asin_title_s00?ie=UTF8&amp;psc=1" TargetMode="External"/><Relationship Id="rId1" Type="http://schemas.openxmlformats.org/officeDocument/2006/relationships/hyperlink" Target="https://www.amazon.com/gp/product/B01M9GOEFT/ref=ppx_od_dt_b_asin_title_s00?ie=UTF8&amp;psc=1" TargetMode="External"/><Relationship Id="rId6" Type="http://schemas.openxmlformats.org/officeDocument/2006/relationships/hyperlink" Target="https://www.amazon.com/dp/B00M1ZRSDE?psc=1" TargetMode="External"/><Relationship Id="rId11" Type="http://schemas.openxmlformats.org/officeDocument/2006/relationships/hyperlink" Target="https://www.amazon.com/gp/product/B075HBJP51/" TargetMode="External"/><Relationship Id="rId5" Type="http://schemas.openxmlformats.org/officeDocument/2006/relationships/hyperlink" Target="https://www.amazon.com/gp/product/B01N1WDUK0/ref=ppx_yo_dt_b_asin_title_o00_s00?ie=UTF8&amp;psc=1" TargetMode="External"/><Relationship Id="rId10" Type="http://schemas.openxmlformats.org/officeDocument/2006/relationships/hyperlink" Target="https://www.amazon.com/gp/product/B00PNEQKC0" TargetMode="External"/><Relationship Id="rId4" Type="http://schemas.openxmlformats.org/officeDocument/2006/relationships/hyperlink" Target="https://www.digikey.com/product-detail/en/on-semiconductor/2N4401TAR/2N4401D75ZCT-ND/458924" TargetMode="External"/><Relationship Id="rId9" Type="http://schemas.openxmlformats.org/officeDocument/2006/relationships/hyperlink" Target="https://www.amazon.com/dp/B098QLRFMF?psc=1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hirose-electric-co-ltd/FH28D-20S-0.5SH(05)/H125753CT-ND/85948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26" sqref="A1:XFD1048576"/>
    </sheetView>
  </sheetViews>
  <sheetFormatPr defaultRowHeight="15" x14ac:dyDescent="0.25"/>
  <cols>
    <col min="1" max="1" width="19.28515625" customWidth="1"/>
    <col min="3" max="3" width="42.7109375" customWidth="1"/>
    <col min="4" max="4" width="17.7109375" customWidth="1"/>
    <col min="5" max="5" width="28.140625" customWidth="1"/>
    <col min="6" max="6" width="27.28515625" customWidth="1"/>
    <col min="7" max="7" width="11.85546875" customWidth="1"/>
    <col min="8" max="8" width="13.7109375" customWidth="1"/>
  </cols>
  <sheetData>
    <row r="1" spans="1:11" ht="21" x14ac:dyDescent="0.35">
      <c r="A1" s="5" t="s">
        <v>12</v>
      </c>
      <c r="B1" s="5" t="s">
        <v>2</v>
      </c>
      <c r="C1" s="5" t="s">
        <v>13</v>
      </c>
      <c r="D1" s="5" t="s">
        <v>25</v>
      </c>
      <c r="E1" s="5" t="s">
        <v>14</v>
      </c>
      <c r="F1" s="5" t="s">
        <v>1</v>
      </c>
      <c r="G1" s="5" t="s">
        <v>15</v>
      </c>
      <c r="H1" s="5" t="s">
        <v>22</v>
      </c>
      <c r="I1" s="5" t="s">
        <v>19</v>
      </c>
      <c r="J1" s="5"/>
      <c r="K1" s="5"/>
    </row>
    <row r="2" spans="1:11" x14ac:dyDescent="0.25">
      <c r="A2" t="s">
        <v>76</v>
      </c>
      <c r="B2">
        <v>0</v>
      </c>
      <c r="C2" t="s">
        <v>16</v>
      </c>
      <c r="D2" t="s">
        <v>26</v>
      </c>
      <c r="E2" t="s">
        <v>17</v>
      </c>
      <c r="F2" t="s">
        <v>18</v>
      </c>
      <c r="G2">
        <v>1.7</v>
      </c>
      <c r="H2">
        <f>G2*B2</f>
        <v>0</v>
      </c>
    </row>
    <row r="3" spans="1:11" x14ac:dyDescent="0.25">
      <c r="A3" t="s">
        <v>77</v>
      </c>
      <c r="B3">
        <v>0</v>
      </c>
      <c r="C3" t="s">
        <v>3</v>
      </c>
      <c r="D3" t="s">
        <v>26</v>
      </c>
      <c r="E3" t="s">
        <v>24</v>
      </c>
      <c r="F3" t="s">
        <v>23</v>
      </c>
      <c r="G3">
        <v>1.35</v>
      </c>
      <c r="H3">
        <f t="shared" ref="H3:H24" si="0">G3*B3</f>
        <v>0</v>
      </c>
    </row>
    <row r="4" spans="1:11" x14ac:dyDescent="0.25">
      <c r="A4" t="s">
        <v>86</v>
      </c>
      <c r="B4">
        <v>1</v>
      </c>
      <c r="D4" t="s">
        <v>27</v>
      </c>
      <c r="F4" t="s">
        <v>21</v>
      </c>
      <c r="G4">
        <v>0.1</v>
      </c>
      <c r="H4">
        <f t="shared" si="0"/>
        <v>0.1</v>
      </c>
      <c r="I4" s="1" t="s">
        <v>28</v>
      </c>
    </row>
    <row r="5" spans="1:11" x14ac:dyDescent="0.25">
      <c r="A5" t="s">
        <v>4</v>
      </c>
      <c r="B5">
        <v>1</v>
      </c>
      <c r="C5" t="s">
        <v>5</v>
      </c>
      <c r="D5" t="s">
        <v>29</v>
      </c>
      <c r="F5" t="s">
        <v>18</v>
      </c>
      <c r="G5">
        <v>1.54</v>
      </c>
      <c r="H5">
        <f t="shared" si="0"/>
        <v>1.54</v>
      </c>
      <c r="I5">
        <v>9</v>
      </c>
    </row>
    <row r="6" spans="1:11" x14ac:dyDescent="0.25">
      <c r="A6" t="s">
        <v>6</v>
      </c>
      <c r="B6">
        <v>1</v>
      </c>
      <c r="C6" t="s">
        <v>7</v>
      </c>
      <c r="D6" t="s">
        <v>41</v>
      </c>
      <c r="F6" t="s">
        <v>34</v>
      </c>
      <c r="G6">
        <v>1.3</v>
      </c>
      <c r="H6">
        <f t="shared" si="0"/>
        <v>1.3</v>
      </c>
      <c r="I6" s="1"/>
    </row>
    <row r="7" spans="1:11" x14ac:dyDescent="0.25">
      <c r="A7" t="s">
        <v>98</v>
      </c>
      <c r="B7">
        <v>4</v>
      </c>
      <c r="C7" t="s">
        <v>35</v>
      </c>
      <c r="D7" t="s">
        <v>36</v>
      </c>
      <c r="F7" t="s">
        <v>34</v>
      </c>
      <c r="G7">
        <v>1.19</v>
      </c>
      <c r="H7">
        <f t="shared" si="0"/>
        <v>4.76</v>
      </c>
    </row>
    <row r="8" spans="1:11" x14ac:dyDescent="0.25">
      <c r="A8" t="s">
        <v>62</v>
      </c>
      <c r="B8">
        <v>3</v>
      </c>
      <c r="C8" t="s">
        <v>37</v>
      </c>
      <c r="D8" t="s">
        <v>38</v>
      </c>
      <c r="F8" t="s">
        <v>34</v>
      </c>
      <c r="G8">
        <v>0.28000000000000003</v>
      </c>
      <c r="H8">
        <f t="shared" si="0"/>
        <v>0.84000000000000008</v>
      </c>
      <c r="I8">
        <v>5</v>
      </c>
    </row>
    <row r="9" spans="1:11" x14ac:dyDescent="0.25">
      <c r="B9">
        <v>1</v>
      </c>
      <c r="D9" t="s">
        <v>39</v>
      </c>
      <c r="E9" t="s">
        <v>63</v>
      </c>
      <c r="F9" t="s">
        <v>21</v>
      </c>
      <c r="G9">
        <v>1.2</v>
      </c>
      <c r="H9">
        <f t="shared" si="0"/>
        <v>1.2</v>
      </c>
      <c r="I9" s="1" t="s">
        <v>40</v>
      </c>
    </row>
    <row r="10" spans="1:11" x14ac:dyDescent="0.25">
      <c r="A10" t="s">
        <v>92</v>
      </c>
      <c r="B10">
        <v>1</v>
      </c>
      <c r="C10" t="s">
        <v>9</v>
      </c>
      <c r="D10" t="s">
        <v>30</v>
      </c>
      <c r="F10" t="s">
        <v>21</v>
      </c>
      <c r="G10">
        <v>0.9</v>
      </c>
      <c r="H10">
        <f t="shared" si="0"/>
        <v>0.9</v>
      </c>
      <c r="I10" s="1" t="s">
        <v>31</v>
      </c>
    </row>
    <row r="11" spans="1:11" x14ac:dyDescent="0.25">
      <c r="A11" t="s">
        <v>64</v>
      </c>
      <c r="B11">
        <v>5</v>
      </c>
      <c r="D11" t="s">
        <v>43</v>
      </c>
      <c r="E11" s="3" t="s">
        <v>44</v>
      </c>
      <c r="F11" t="s">
        <v>21</v>
      </c>
      <c r="G11">
        <v>0.1</v>
      </c>
      <c r="H11">
        <f t="shared" si="0"/>
        <v>0.5</v>
      </c>
      <c r="I11" s="1" t="s">
        <v>87</v>
      </c>
    </row>
    <row r="12" spans="1:11" x14ac:dyDescent="0.25">
      <c r="A12" t="s">
        <v>10</v>
      </c>
      <c r="B12">
        <v>1</v>
      </c>
      <c r="D12" t="s">
        <v>43</v>
      </c>
      <c r="E12" t="s">
        <v>83</v>
      </c>
      <c r="F12" t="s">
        <v>21</v>
      </c>
      <c r="G12">
        <v>1.3</v>
      </c>
      <c r="H12">
        <f t="shared" si="0"/>
        <v>1.3</v>
      </c>
      <c r="I12" s="1" t="s">
        <v>84</v>
      </c>
    </row>
    <row r="13" spans="1:11" x14ac:dyDescent="0.25">
      <c r="A13" t="s">
        <v>11</v>
      </c>
      <c r="B13">
        <v>1</v>
      </c>
      <c r="D13" t="s">
        <v>43</v>
      </c>
      <c r="E13" s="3" t="s">
        <v>42</v>
      </c>
      <c r="F13" t="s">
        <v>21</v>
      </c>
      <c r="G13">
        <v>0.1</v>
      </c>
      <c r="H13">
        <f t="shared" si="0"/>
        <v>0.1</v>
      </c>
      <c r="I13" s="1" t="s">
        <v>65</v>
      </c>
    </row>
    <row r="14" spans="1:11" x14ac:dyDescent="0.25">
      <c r="A14" t="s">
        <v>85</v>
      </c>
      <c r="B14">
        <v>1</v>
      </c>
      <c r="D14" t="s">
        <v>43</v>
      </c>
      <c r="E14" s="3" t="s">
        <v>20</v>
      </c>
      <c r="F14" t="s">
        <v>21</v>
      </c>
      <c r="G14">
        <v>0.1</v>
      </c>
      <c r="H14">
        <f t="shared" si="0"/>
        <v>0.1</v>
      </c>
      <c r="I14" s="1" t="s">
        <v>65</v>
      </c>
    </row>
    <row r="15" spans="1:11" x14ac:dyDescent="0.25">
      <c r="A15" t="s">
        <v>81</v>
      </c>
      <c r="B15">
        <v>1</v>
      </c>
      <c r="D15" t="s">
        <v>43</v>
      </c>
      <c r="E15" s="3" t="s">
        <v>82</v>
      </c>
      <c r="F15" t="s">
        <v>21</v>
      </c>
      <c r="G15">
        <v>0.1</v>
      </c>
      <c r="H15">
        <f t="shared" si="0"/>
        <v>0.1</v>
      </c>
      <c r="I15" s="1" t="s">
        <v>80</v>
      </c>
    </row>
    <row r="16" spans="1:11" x14ac:dyDescent="0.25">
      <c r="A16" t="s">
        <v>78</v>
      </c>
      <c r="B16">
        <v>1</v>
      </c>
      <c r="D16" t="s">
        <v>43</v>
      </c>
      <c r="E16" s="3" t="s">
        <v>79</v>
      </c>
      <c r="F16" t="s">
        <v>21</v>
      </c>
      <c r="G16">
        <v>0.1</v>
      </c>
      <c r="H16">
        <f t="shared" si="0"/>
        <v>0.1</v>
      </c>
      <c r="I16" s="1" t="s">
        <v>80</v>
      </c>
    </row>
    <row r="17" spans="1:9" x14ac:dyDescent="0.25">
      <c r="B17">
        <v>5</v>
      </c>
      <c r="C17" t="s">
        <v>46</v>
      </c>
      <c r="D17" t="s">
        <v>33</v>
      </c>
      <c r="F17" t="s">
        <v>34</v>
      </c>
      <c r="G17">
        <v>2.46</v>
      </c>
      <c r="H17">
        <f t="shared" si="0"/>
        <v>12.3</v>
      </c>
    </row>
    <row r="18" spans="1:9" x14ac:dyDescent="0.25">
      <c r="B18">
        <v>2</v>
      </c>
      <c r="C18" t="s">
        <v>32</v>
      </c>
      <c r="D18" t="s">
        <v>45</v>
      </c>
      <c r="F18" t="s">
        <v>34</v>
      </c>
      <c r="G18">
        <v>3.54</v>
      </c>
      <c r="H18">
        <f t="shared" si="0"/>
        <v>7.08</v>
      </c>
    </row>
    <row r="19" spans="1:9" x14ac:dyDescent="0.25">
      <c r="B19">
        <v>1</v>
      </c>
      <c r="C19" t="s">
        <v>47</v>
      </c>
      <c r="F19" t="s">
        <v>52</v>
      </c>
      <c r="G19">
        <v>2.8</v>
      </c>
      <c r="H19">
        <f t="shared" si="0"/>
        <v>2.8</v>
      </c>
    </row>
    <row r="20" spans="1:9" x14ac:dyDescent="0.25">
      <c r="B20">
        <v>1</v>
      </c>
      <c r="C20" t="s">
        <v>48</v>
      </c>
      <c r="F20" t="s">
        <v>52</v>
      </c>
      <c r="G20">
        <v>2.5</v>
      </c>
      <c r="H20">
        <f t="shared" si="0"/>
        <v>2.5</v>
      </c>
    </row>
    <row r="21" spans="1:9" x14ac:dyDescent="0.25">
      <c r="B21">
        <v>3</v>
      </c>
      <c r="C21" t="s">
        <v>49</v>
      </c>
      <c r="G21">
        <v>0.55000000000000004</v>
      </c>
      <c r="H21">
        <f t="shared" si="0"/>
        <v>1.6500000000000001</v>
      </c>
    </row>
    <row r="22" spans="1:9" x14ac:dyDescent="0.25">
      <c r="A22" t="s">
        <v>8</v>
      </c>
      <c r="B22">
        <v>0</v>
      </c>
      <c r="C22" t="s">
        <v>50</v>
      </c>
      <c r="D22" t="s">
        <v>91</v>
      </c>
      <c r="G22">
        <v>5</v>
      </c>
      <c r="H22">
        <f t="shared" si="0"/>
        <v>0</v>
      </c>
      <c r="I22" s="1" t="s">
        <v>66</v>
      </c>
    </row>
    <row r="23" spans="1:9" x14ac:dyDescent="0.25">
      <c r="A23" t="s">
        <v>88</v>
      </c>
      <c r="B23">
        <v>1</v>
      </c>
      <c r="C23" s="1" t="s">
        <v>89</v>
      </c>
      <c r="D23" s="2" t="s">
        <v>90</v>
      </c>
      <c r="F23" t="s">
        <v>34</v>
      </c>
      <c r="G23">
        <v>1.63</v>
      </c>
      <c r="H23">
        <f t="shared" si="0"/>
        <v>1.63</v>
      </c>
      <c r="I23" s="1"/>
    </row>
    <row r="24" spans="1:9" x14ac:dyDescent="0.25">
      <c r="B24">
        <v>1</v>
      </c>
      <c r="C24" t="s">
        <v>93</v>
      </c>
      <c r="G24">
        <v>10</v>
      </c>
      <c r="H24">
        <f t="shared" si="0"/>
        <v>10</v>
      </c>
    </row>
    <row r="26" spans="1:9" x14ac:dyDescent="0.25">
      <c r="A26" t="s">
        <v>51</v>
      </c>
      <c r="H26">
        <f>SUM(H2:H24)</f>
        <v>50.8</v>
      </c>
    </row>
    <row r="28" spans="1:9" x14ac:dyDescent="0.25">
      <c r="B28">
        <v>1</v>
      </c>
      <c r="C28" t="s">
        <v>53</v>
      </c>
      <c r="D28" t="s">
        <v>54</v>
      </c>
      <c r="F28" t="s">
        <v>55</v>
      </c>
      <c r="I28" s="1" t="s">
        <v>56</v>
      </c>
    </row>
    <row r="29" spans="1:9" x14ac:dyDescent="0.25">
      <c r="B29">
        <v>1</v>
      </c>
      <c r="C29" t="s">
        <v>57</v>
      </c>
      <c r="D29" t="s">
        <v>0</v>
      </c>
      <c r="F29" t="s">
        <v>58</v>
      </c>
    </row>
    <row r="30" spans="1:9" x14ac:dyDescent="0.25">
      <c r="B30">
        <v>4</v>
      </c>
      <c r="D30" t="s">
        <v>59</v>
      </c>
      <c r="F30" t="s">
        <v>60</v>
      </c>
      <c r="I30" s="1" t="s">
        <v>61</v>
      </c>
    </row>
    <row r="31" spans="1:9" x14ac:dyDescent="0.25">
      <c r="B31">
        <v>1</v>
      </c>
      <c r="C31" s="4" t="s">
        <v>67</v>
      </c>
      <c r="D31" t="s">
        <v>68</v>
      </c>
      <c r="F31" t="s">
        <v>69</v>
      </c>
    </row>
    <row r="32" spans="1:9" x14ac:dyDescent="0.25">
      <c r="B32">
        <v>1</v>
      </c>
      <c r="C32" s="4" t="s">
        <v>70</v>
      </c>
      <c r="D32" t="s">
        <v>71</v>
      </c>
      <c r="F32" t="s">
        <v>69</v>
      </c>
    </row>
    <row r="33" spans="2:9" x14ac:dyDescent="0.25">
      <c r="B33">
        <v>1</v>
      </c>
      <c r="C33" s="2" t="s">
        <v>74</v>
      </c>
      <c r="D33" t="s">
        <v>72</v>
      </c>
      <c r="F33" t="s">
        <v>75</v>
      </c>
      <c r="G33">
        <v>30</v>
      </c>
      <c r="H33">
        <f t="shared" ref="H33" si="1">G33*B33</f>
        <v>30</v>
      </c>
      <c r="I33" s="1" t="s">
        <v>73</v>
      </c>
    </row>
    <row r="34" spans="2:9" x14ac:dyDescent="0.25">
      <c r="B34">
        <v>1</v>
      </c>
      <c r="C34" t="s">
        <v>97</v>
      </c>
      <c r="F34" t="s">
        <v>21</v>
      </c>
      <c r="I34" s="1" t="s">
        <v>96</v>
      </c>
    </row>
    <row r="35" spans="2:9" x14ac:dyDescent="0.25">
      <c r="B35">
        <v>1</v>
      </c>
      <c r="C35" t="s">
        <v>95</v>
      </c>
      <c r="F35" t="s">
        <v>21</v>
      </c>
      <c r="I35" s="1" t="s">
        <v>94</v>
      </c>
    </row>
  </sheetData>
  <hyperlinks>
    <hyperlink ref="I4" r:id="rId1"/>
    <hyperlink ref="I9" r:id="rId2"/>
    <hyperlink ref="I10" r:id="rId3"/>
    <hyperlink ref="I28" r:id="rId4" display="http://www.uxcell.com/micro-motor-12v-4300rpm- wire-high-speed-encoder-motor-for-diy-hobby-toy-cars-remote-control-p-1323950.html"/>
    <hyperlink ref="I30" r:id="rId5"/>
    <hyperlink ref="I13" r:id="rId6"/>
    <hyperlink ref="I22" r:id="rId7"/>
    <hyperlink ref="I33" r:id="rId8"/>
    <hyperlink ref="I16" r:id="rId9"/>
    <hyperlink ref="I15" r:id="rId10"/>
    <hyperlink ref="I12" r:id="rId11"/>
    <hyperlink ref="I14" r:id="rId12"/>
    <hyperlink ref="I11" r:id="rId13"/>
    <hyperlink ref="C23" r:id="rId14" display="https://www.digikey.com/product-detail/en/hirose-electric-co-ltd/FH28D-20S-0.5SH(05)/H125753CT-ND/8594832"/>
    <hyperlink ref="I35" r:id="rId15"/>
    <hyperlink ref="I34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ySplit="630" topLeftCell="A13" activePane="bottomLeft"/>
      <selection activeCell="A34" sqref="A34:D51"/>
      <selection pane="bottomLeft" activeCell="H24" sqref="H24"/>
    </sheetView>
  </sheetViews>
  <sheetFormatPr defaultRowHeight="15" x14ac:dyDescent="0.25"/>
  <cols>
    <col min="1" max="1" width="38.28515625" customWidth="1"/>
    <col min="3" max="3" width="42.7109375" customWidth="1"/>
    <col min="4" max="4" width="17.7109375" customWidth="1"/>
    <col min="5" max="5" width="28.140625" customWidth="1"/>
    <col min="6" max="6" width="27.28515625" customWidth="1"/>
    <col min="7" max="7" width="11.85546875" customWidth="1"/>
    <col min="8" max="8" width="13.7109375" customWidth="1"/>
  </cols>
  <sheetData>
    <row r="1" spans="1:11" ht="21" x14ac:dyDescent="0.35">
      <c r="A1" s="5" t="s">
        <v>12</v>
      </c>
      <c r="B1" s="5" t="s">
        <v>2</v>
      </c>
      <c r="C1" s="5" t="s">
        <v>13</v>
      </c>
      <c r="D1" s="5" t="s">
        <v>25</v>
      </c>
      <c r="E1" s="5" t="s">
        <v>14</v>
      </c>
      <c r="F1" s="5" t="s">
        <v>1</v>
      </c>
      <c r="G1" s="5" t="s">
        <v>15</v>
      </c>
      <c r="H1" s="5" t="s">
        <v>22</v>
      </c>
      <c r="I1" s="5" t="s">
        <v>19</v>
      </c>
      <c r="J1" s="5"/>
      <c r="K1" s="5"/>
    </row>
    <row r="2" spans="1:11" x14ac:dyDescent="0.25">
      <c r="A2" s="6" t="s">
        <v>110</v>
      </c>
      <c r="B2">
        <v>3</v>
      </c>
      <c r="D2" t="s">
        <v>27</v>
      </c>
      <c r="F2" t="s">
        <v>21</v>
      </c>
      <c r="G2">
        <v>0.1</v>
      </c>
      <c r="H2">
        <f>B2*G2</f>
        <v>0.30000000000000004</v>
      </c>
      <c r="I2" s="1" t="s">
        <v>28</v>
      </c>
    </row>
    <row r="3" spans="1:11" x14ac:dyDescent="0.25">
      <c r="A3" s="6" t="s">
        <v>4</v>
      </c>
      <c r="B3">
        <v>1</v>
      </c>
      <c r="C3" t="s">
        <v>5</v>
      </c>
      <c r="D3" t="s">
        <v>29</v>
      </c>
      <c r="F3" t="s">
        <v>34</v>
      </c>
      <c r="G3">
        <f>1.81</f>
        <v>1.81</v>
      </c>
      <c r="H3">
        <f t="shared" ref="H3:H7" si="0">G3*B3</f>
        <v>1.81</v>
      </c>
      <c r="I3">
        <v>9</v>
      </c>
    </row>
    <row r="4" spans="1:11" x14ac:dyDescent="0.25">
      <c r="A4" t="s">
        <v>6</v>
      </c>
      <c r="B4">
        <v>1</v>
      </c>
      <c r="C4" t="s">
        <v>7</v>
      </c>
      <c r="D4" t="s">
        <v>41</v>
      </c>
      <c r="F4" t="s">
        <v>34</v>
      </c>
      <c r="G4">
        <v>0.47</v>
      </c>
      <c r="H4">
        <f t="shared" si="0"/>
        <v>0.47</v>
      </c>
      <c r="I4" s="1"/>
    </row>
    <row r="5" spans="1:11" x14ac:dyDescent="0.25">
      <c r="A5" s="6"/>
      <c r="B5">
        <v>1</v>
      </c>
      <c r="D5" t="s">
        <v>39</v>
      </c>
      <c r="E5" t="s">
        <v>63</v>
      </c>
      <c r="F5" t="s">
        <v>21</v>
      </c>
      <c r="G5">
        <f>5.17*2/20</f>
        <v>0.51700000000000002</v>
      </c>
      <c r="H5">
        <f t="shared" si="0"/>
        <v>0.51700000000000002</v>
      </c>
      <c r="I5" s="1" t="s">
        <v>40</v>
      </c>
    </row>
    <row r="6" spans="1:11" x14ac:dyDescent="0.25">
      <c r="B6">
        <v>11</v>
      </c>
      <c r="D6" t="s">
        <v>111</v>
      </c>
      <c r="E6" s="3" t="s">
        <v>44</v>
      </c>
      <c r="F6" t="s">
        <v>21</v>
      </c>
      <c r="G6">
        <f>5.69*3/20</f>
        <v>0.85350000000000004</v>
      </c>
      <c r="H6">
        <f t="shared" si="0"/>
        <v>9.3885000000000005</v>
      </c>
      <c r="I6" s="1"/>
    </row>
    <row r="7" spans="1:11" x14ac:dyDescent="0.25">
      <c r="B7">
        <v>1</v>
      </c>
      <c r="C7" t="s">
        <v>112</v>
      </c>
      <c r="F7" t="s">
        <v>52</v>
      </c>
      <c r="G7">
        <v>30.3</v>
      </c>
      <c r="H7">
        <f t="shared" si="0"/>
        <v>30.3</v>
      </c>
    </row>
    <row r="8" spans="1:11" x14ac:dyDescent="0.25">
      <c r="B8">
        <v>6</v>
      </c>
      <c r="C8" t="s">
        <v>49</v>
      </c>
      <c r="H8">
        <v>14</v>
      </c>
      <c r="I8" s="1" t="s">
        <v>113</v>
      </c>
    </row>
    <row r="9" spans="1:11" x14ac:dyDescent="0.25">
      <c r="A9" t="s">
        <v>99</v>
      </c>
      <c r="B9">
        <v>1</v>
      </c>
      <c r="C9" t="s">
        <v>100</v>
      </c>
      <c r="D9" t="s">
        <v>101</v>
      </c>
      <c r="G9">
        <f>1.64/20</f>
        <v>8.199999999999999E-2</v>
      </c>
      <c r="H9">
        <f t="shared" ref="H9:H16" si="1">G9*B9</f>
        <v>8.199999999999999E-2</v>
      </c>
    </row>
    <row r="10" spans="1:11" x14ac:dyDescent="0.25">
      <c r="A10" t="s">
        <v>102</v>
      </c>
      <c r="B10">
        <v>3</v>
      </c>
      <c r="C10" t="s">
        <v>3</v>
      </c>
      <c r="D10" t="s">
        <v>103</v>
      </c>
      <c r="F10" t="s">
        <v>18</v>
      </c>
      <c r="G10">
        <f>3.3*2/20</f>
        <v>0.32999999999999996</v>
      </c>
      <c r="H10">
        <f t="shared" si="1"/>
        <v>0.98999999999999988</v>
      </c>
    </row>
    <row r="11" spans="1:11" x14ac:dyDescent="0.25">
      <c r="A11" t="s">
        <v>114</v>
      </c>
      <c r="B11">
        <v>2</v>
      </c>
      <c r="C11" t="s">
        <v>104</v>
      </c>
      <c r="F11" t="s">
        <v>34</v>
      </c>
      <c r="G11">
        <v>0.28999999999999998</v>
      </c>
      <c r="H11">
        <f t="shared" si="1"/>
        <v>0.57999999999999996</v>
      </c>
      <c r="I11" s="1" t="s">
        <v>105</v>
      </c>
    </row>
    <row r="12" spans="1:11" x14ac:dyDescent="0.25">
      <c r="A12" t="s">
        <v>106</v>
      </c>
      <c r="B12">
        <v>1</v>
      </c>
      <c r="G12">
        <v>10</v>
      </c>
      <c r="H12">
        <f t="shared" si="1"/>
        <v>10</v>
      </c>
    </row>
    <row r="13" spans="1:11" x14ac:dyDescent="0.25">
      <c r="A13" t="s">
        <v>115</v>
      </c>
      <c r="B13">
        <v>1</v>
      </c>
      <c r="G13">
        <v>30</v>
      </c>
      <c r="H13">
        <f t="shared" si="1"/>
        <v>30</v>
      </c>
    </row>
    <row r="14" spans="1:11" x14ac:dyDescent="0.25">
      <c r="A14" t="s">
        <v>117</v>
      </c>
      <c r="B14">
        <v>2</v>
      </c>
      <c r="C14" t="s">
        <v>118</v>
      </c>
      <c r="G14">
        <v>2.5</v>
      </c>
      <c r="H14">
        <f t="shared" si="1"/>
        <v>5</v>
      </c>
      <c r="I14" s="1" t="s">
        <v>119</v>
      </c>
    </row>
    <row r="15" spans="1:11" ht="15.75" thickBot="1" x14ac:dyDescent="0.3">
      <c r="A15" t="s">
        <v>116</v>
      </c>
      <c r="B15">
        <v>1</v>
      </c>
      <c r="C15" s="7" t="s">
        <v>120</v>
      </c>
      <c r="D15" t="s">
        <v>139</v>
      </c>
      <c r="F15" t="s">
        <v>34</v>
      </c>
      <c r="G15">
        <v>0.7</v>
      </c>
      <c r="H15">
        <f t="shared" si="1"/>
        <v>0.7</v>
      </c>
    </row>
    <row r="16" spans="1:11" x14ac:dyDescent="0.25">
      <c r="A16" t="s">
        <v>133</v>
      </c>
      <c r="B16">
        <v>2</v>
      </c>
      <c r="C16" s="8" t="s">
        <v>134</v>
      </c>
      <c r="G16">
        <v>10</v>
      </c>
      <c r="H16">
        <f t="shared" si="1"/>
        <v>20</v>
      </c>
      <c r="I16" s="1" t="s">
        <v>135</v>
      </c>
    </row>
    <row r="17" spans="1:9" x14ac:dyDescent="0.25">
      <c r="A17" t="s">
        <v>107</v>
      </c>
      <c r="H17">
        <f>SUM(H2:H16)</f>
        <v>124.1375</v>
      </c>
    </row>
    <row r="19" spans="1:9" x14ac:dyDescent="0.25">
      <c r="A19" t="s">
        <v>131</v>
      </c>
    </row>
    <row r="20" spans="1:9" x14ac:dyDescent="0.25">
      <c r="B20">
        <v>1</v>
      </c>
      <c r="D20" t="s">
        <v>54</v>
      </c>
      <c r="G20">
        <v>16</v>
      </c>
      <c r="H20">
        <f t="shared" ref="H20:H24" si="2">G20*B20</f>
        <v>16</v>
      </c>
      <c r="I20" s="1" t="s">
        <v>136</v>
      </c>
    </row>
    <row r="21" spans="1:9" x14ac:dyDescent="0.25">
      <c r="B21">
        <v>1</v>
      </c>
      <c r="D21" t="s">
        <v>123</v>
      </c>
      <c r="G21">
        <v>35</v>
      </c>
      <c r="H21">
        <f t="shared" si="2"/>
        <v>35</v>
      </c>
      <c r="I21" s="1" t="s">
        <v>124</v>
      </c>
    </row>
    <row r="22" spans="1:9" x14ac:dyDescent="0.25">
      <c r="B22">
        <v>1</v>
      </c>
      <c r="D22" t="s">
        <v>108</v>
      </c>
      <c r="G22">
        <v>200</v>
      </c>
      <c r="H22">
        <f t="shared" si="2"/>
        <v>200</v>
      </c>
      <c r="I22" s="1" t="s">
        <v>125</v>
      </c>
    </row>
    <row r="23" spans="1:9" x14ac:dyDescent="0.25">
      <c r="B23">
        <v>1</v>
      </c>
      <c r="D23" t="s">
        <v>126</v>
      </c>
      <c r="G23">
        <v>10</v>
      </c>
      <c r="H23">
        <f t="shared" si="2"/>
        <v>10</v>
      </c>
      <c r="I23" s="1"/>
    </row>
    <row r="24" spans="1:9" x14ac:dyDescent="0.25">
      <c r="B24">
        <v>1</v>
      </c>
      <c r="D24" t="s">
        <v>137</v>
      </c>
      <c r="G24">
        <v>35</v>
      </c>
      <c r="H24">
        <f t="shared" si="2"/>
        <v>35</v>
      </c>
      <c r="I24" s="1" t="s">
        <v>138</v>
      </c>
    </row>
    <row r="25" spans="1:9" x14ac:dyDescent="0.25">
      <c r="A25" t="s">
        <v>132</v>
      </c>
      <c r="H25">
        <f>SUM(H20:H24)</f>
        <v>296</v>
      </c>
      <c r="I25" s="1"/>
    </row>
    <row r="26" spans="1:9" x14ac:dyDescent="0.25">
      <c r="I26" s="1"/>
    </row>
    <row r="27" spans="1:9" x14ac:dyDescent="0.25">
      <c r="A27" t="s">
        <v>140</v>
      </c>
      <c r="B27">
        <v>1</v>
      </c>
      <c r="H27">
        <v>11.79</v>
      </c>
      <c r="I27" s="1" t="s">
        <v>141</v>
      </c>
    </row>
    <row r="28" spans="1:9" x14ac:dyDescent="0.25">
      <c r="I28" s="1"/>
    </row>
    <row r="29" spans="1:9" x14ac:dyDescent="0.25">
      <c r="A29" t="s">
        <v>109</v>
      </c>
      <c r="I29" s="1"/>
    </row>
    <row r="30" spans="1:9" x14ac:dyDescent="0.25">
      <c r="B30">
        <v>1</v>
      </c>
      <c r="D30" t="s">
        <v>127</v>
      </c>
      <c r="F30" t="s">
        <v>128</v>
      </c>
      <c r="G30">
        <v>100</v>
      </c>
      <c r="H30">
        <f>G30*B30</f>
        <v>100</v>
      </c>
      <c r="I30" s="1" t="s">
        <v>129</v>
      </c>
    </row>
    <row r="31" spans="1:9" x14ac:dyDescent="0.25">
      <c r="H31">
        <f>G31*B31</f>
        <v>0</v>
      </c>
      <c r="I31" s="1"/>
    </row>
    <row r="32" spans="1:9" x14ac:dyDescent="0.25">
      <c r="H32">
        <f>G32*B32</f>
        <v>0</v>
      </c>
      <c r="I32" s="1" t="s">
        <v>96</v>
      </c>
    </row>
    <row r="33" spans="1:9" x14ac:dyDescent="0.25">
      <c r="A33" t="s">
        <v>130</v>
      </c>
      <c r="H33">
        <f>SUM(H30:H32)</f>
        <v>100</v>
      </c>
      <c r="I33" s="1"/>
    </row>
    <row r="34" spans="1:9" x14ac:dyDescent="0.25">
      <c r="I34" s="1"/>
    </row>
    <row r="35" spans="1:9" x14ac:dyDescent="0.25">
      <c r="A35" t="s">
        <v>142</v>
      </c>
      <c r="B35">
        <v>1</v>
      </c>
      <c r="H35">
        <v>23.79</v>
      </c>
      <c r="I35" s="1" t="s">
        <v>143</v>
      </c>
    </row>
    <row r="36" spans="1:9" x14ac:dyDescent="0.25">
      <c r="I36" s="1"/>
    </row>
    <row r="38" spans="1:9" x14ac:dyDescent="0.25">
      <c r="A38" t="s">
        <v>121</v>
      </c>
    </row>
    <row r="39" spans="1:9" x14ac:dyDescent="0.25">
      <c r="B39">
        <v>1</v>
      </c>
      <c r="C39" t="s">
        <v>122</v>
      </c>
      <c r="G39">
        <v>10</v>
      </c>
      <c r="H39">
        <f t="shared" ref="H39" si="3">G39*B39</f>
        <v>10</v>
      </c>
    </row>
    <row r="42" spans="1:9" x14ac:dyDescent="0.25">
      <c r="A42" t="s">
        <v>51</v>
      </c>
      <c r="H42">
        <f>SUM(H39,H33,H25,H17,H27,H35)</f>
        <v>565.71749999999997</v>
      </c>
    </row>
  </sheetData>
  <hyperlinks>
    <hyperlink ref="I2" r:id="rId1"/>
    <hyperlink ref="I5" r:id="rId2"/>
    <hyperlink ref="I8" r:id="rId3"/>
    <hyperlink ref="I11" r:id="rId4"/>
    <hyperlink ref="I32" r:id="rId5"/>
    <hyperlink ref="I14" r:id="rId6"/>
    <hyperlink ref="C15" r:id="rId7" display="https://www.digikey.com/en/products/detail/cui-devices/PJ-050AH/1644583"/>
    <hyperlink ref="I22" r:id="rId8"/>
    <hyperlink ref="I16" r:id="rId9"/>
    <hyperlink ref="I20" r:id="rId10"/>
    <hyperlink ref="I24" r:id="rId11"/>
    <hyperlink ref="I27" r:id="rId12"/>
    <hyperlink ref="I35" r:id="rId13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3" sqref="A3"/>
    </sheetView>
  </sheetViews>
  <sheetFormatPr defaultRowHeight="15" x14ac:dyDescent="0.25"/>
  <sheetData>
    <row r="1" spans="1:11" ht="21" x14ac:dyDescent="0.35">
      <c r="A1" s="5" t="s">
        <v>12</v>
      </c>
      <c r="B1" s="5" t="s">
        <v>2</v>
      </c>
      <c r="C1" s="5" t="s">
        <v>13</v>
      </c>
      <c r="D1" s="5" t="s">
        <v>25</v>
      </c>
      <c r="E1" s="5" t="s">
        <v>14</v>
      </c>
      <c r="F1" s="5" t="s">
        <v>1</v>
      </c>
      <c r="G1" s="5" t="s">
        <v>15</v>
      </c>
      <c r="H1" s="5" t="s">
        <v>22</v>
      </c>
      <c r="I1" s="5" t="s">
        <v>19</v>
      </c>
      <c r="J1" s="5"/>
      <c r="K1" s="5"/>
    </row>
    <row r="2" spans="1:11" x14ac:dyDescent="0.25">
      <c r="A2" t="s">
        <v>88</v>
      </c>
      <c r="B2">
        <v>1</v>
      </c>
      <c r="C2" s="1" t="s">
        <v>89</v>
      </c>
      <c r="D2" s="2" t="s">
        <v>90</v>
      </c>
      <c r="F2" t="s">
        <v>34</v>
      </c>
      <c r="G2">
        <v>1.63</v>
      </c>
      <c r="H2">
        <f t="shared" ref="H2" si="0">G2*B2</f>
        <v>1.63</v>
      </c>
      <c r="I2" s="1"/>
    </row>
  </sheetData>
  <hyperlinks>
    <hyperlink ref="C2" r:id="rId1" display="https://www.digikey.com/product-detail/en/hirose-electric-co-ltd/FH28D-20S-0.5SH(05)/H125753CT-ND/85948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V6</vt:lpstr>
      <vt:lpstr>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2019-06-01T19:45:21Z</dcterms:created>
  <dcterms:modified xsi:type="dcterms:W3CDTF">2022-02-09T15:08:34Z</dcterms:modified>
</cp:coreProperties>
</file>