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violadzianisava/Desktop/"/>
    </mc:Choice>
  </mc:AlternateContent>
  <xr:revisionPtr revIDLastSave="0" documentId="8_{E7D09372-0601-9346-893C-AA0F9670254B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Appendix 3 Primary Tables 2015" sheetId="2" state="hidden" r:id="rId1"/>
    <sheet name="Age criteria" sheetId="3" state="hidden" r:id="rId2"/>
    <sheet name="New Cost Estimation" sheetId="4" r:id="rId3"/>
    <sheet name="Appendix 4 Dev Tables 2015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4" l="1"/>
  <c r="J36" i="4" s="1"/>
  <c r="B19" i="4"/>
  <c r="B20" i="4"/>
  <c r="B21" i="4"/>
  <c r="K28" i="4"/>
  <c r="K35" i="4" s="1"/>
  <c r="K29" i="4"/>
  <c r="K36" i="4" s="1"/>
  <c r="K30" i="4"/>
  <c r="K37" i="4" s="1"/>
  <c r="I28" i="4"/>
  <c r="I35" i="4" s="1"/>
  <c r="J28" i="4"/>
  <c r="J35" i="4" s="1"/>
  <c r="I29" i="4"/>
  <c r="I30" i="4"/>
  <c r="I37" i="4" s="1"/>
  <c r="J30" i="4"/>
  <c r="J37" i="4" s="1"/>
  <c r="H29" i="4"/>
  <c r="H36" i="4" s="1"/>
  <c r="H30" i="4"/>
  <c r="H37" i="4" s="1"/>
  <c r="H28" i="4"/>
  <c r="H35" i="4" s="1"/>
  <c r="G5" i="4"/>
  <c r="F6" i="4"/>
  <c r="G6" i="4" s="1"/>
  <c r="C6" i="4"/>
  <c r="C9" i="3" a="1"/>
  <c r="C9" i="3" s="1"/>
  <c r="N3" i="3"/>
  <c r="C7" i="3"/>
  <c r="D6" i="3" s="1"/>
  <c r="G4" i="3"/>
  <c r="N4" i="3" s="1"/>
  <c r="G5" i="3"/>
  <c r="G3" i="3"/>
  <c r="M30" i="4" l="1"/>
  <c r="M37" i="4" s="1"/>
  <c r="J10" i="4"/>
  <c r="N30" i="4"/>
  <c r="J12" i="4"/>
  <c r="M29" i="4"/>
  <c r="M36" i="4" s="1"/>
  <c r="L28" i="4"/>
  <c r="L35" i="4" s="1"/>
  <c r="K11" i="4"/>
  <c r="L30" i="4"/>
  <c r="L37" i="4" s="1"/>
  <c r="O28" i="4"/>
  <c r="O35" i="4" s="1"/>
  <c r="J11" i="4"/>
  <c r="L29" i="4"/>
  <c r="L36" i="4" s="1"/>
  <c r="O29" i="4"/>
  <c r="O36" i="4" s="1"/>
  <c r="N28" i="4"/>
  <c r="N35" i="4" s="1"/>
  <c r="K10" i="4"/>
  <c r="O30" i="4"/>
  <c r="N29" i="4"/>
  <c r="N36" i="4" s="1"/>
  <c r="M28" i="4"/>
  <c r="M35" i="4" s="1"/>
  <c r="K12" i="4"/>
  <c r="N37" i="4"/>
  <c r="O37" i="4"/>
  <c r="H38" i="4"/>
  <c r="C55" i="4" s="1"/>
  <c r="N55" i="4" s="1"/>
  <c r="I36" i="4"/>
  <c r="I38" i="4" s="1"/>
  <c r="D55" i="4" s="1"/>
  <c r="K38" i="4"/>
  <c r="F55" i="4" s="1"/>
  <c r="J38" i="4"/>
  <c r="E55" i="4" s="1"/>
  <c r="D4" i="3"/>
  <c r="C11" i="3" s="1"/>
  <c r="G11" i="3" s="1"/>
  <c r="D2" i="3"/>
  <c r="D5" i="3"/>
  <c r="D3" i="3"/>
  <c r="C10" i="3" s="1"/>
  <c r="J10" i="3" s="1"/>
  <c r="N5" i="3"/>
  <c r="P37" i="4" l="1"/>
  <c r="P29" i="4"/>
  <c r="P35" i="4"/>
  <c r="P28" i="4"/>
  <c r="P36" i="4"/>
  <c r="P30" i="4"/>
  <c r="K13" i="4"/>
  <c r="O43" i="4" s="1"/>
  <c r="J13" i="4"/>
  <c r="I45" i="4" s="1"/>
  <c r="N38" i="4"/>
  <c r="O38" i="4"/>
  <c r="M38" i="4"/>
  <c r="O55" i="4"/>
  <c r="P55" i="4"/>
  <c r="Q55" i="4"/>
  <c r="L38" i="4"/>
  <c r="C12" i="3"/>
  <c r="G12" i="3" s="1"/>
  <c r="J11" i="3"/>
  <c r="N11" i="3" s="1"/>
  <c r="K11" i="3"/>
  <c r="O11" i="3" s="1"/>
  <c r="L11" i="3"/>
  <c r="P11" i="3" s="1"/>
  <c r="H55" i="4" l="1"/>
  <c r="S55" i="4" s="1"/>
  <c r="J55" i="4"/>
  <c r="I55" i="4"/>
  <c r="P38" i="4"/>
  <c r="G55" i="4"/>
  <c r="N44" i="4"/>
  <c r="I43" i="4"/>
  <c r="H45" i="4"/>
  <c r="F43" i="4"/>
  <c r="U44" i="4"/>
  <c r="R43" i="4"/>
  <c r="Q43" i="4"/>
  <c r="O44" i="4"/>
  <c r="P44" i="4"/>
  <c r="T44" i="4"/>
  <c r="T45" i="4"/>
  <c r="S45" i="4"/>
  <c r="U43" i="4"/>
  <c r="S43" i="4"/>
  <c r="Q44" i="4"/>
  <c r="T43" i="4"/>
  <c r="F44" i="4"/>
  <c r="G43" i="4"/>
  <c r="S44" i="4"/>
  <c r="P45" i="4"/>
  <c r="N43" i="4"/>
  <c r="U45" i="4"/>
  <c r="R44" i="4"/>
  <c r="P43" i="4"/>
  <c r="G45" i="4"/>
  <c r="F45" i="4"/>
  <c r="R45" i="4"/>
  <c r="Q45" i="4"/>
  <c r="O45" i="4"/>
  <c r="N45" i="4"/>
  <c r="G44" i="4"/>
  <c r="C45" i="4"/>
  <c r="D44" i="4"/>
  <c r="J43" i="4"/>
  <c r="H44" i="4"/>
  <c r="D43" i="4"/>
  <c r="E43" i="4"/>
  <c r="H43" i="4"/>
  <c r="J44" i="4"/>
  <c r="E44" i="4"/>
  <c r="D45" i="4"/>
  <c r="C43" i="4"/>
  <c r="E45" i="4"/>
  <c r="J45" i="4"/>
  <c r="C44" i="4"/>
  <c r="I44" i="4"/>
  <c r="R55" i="4"/>
  <c r="L12" i="3"/>
  <c r="P12" i="3" s="1"/>
  <c r="T12" i="3" s="1"/>
  <c r="S11" i="3"/>
  <c r="Y11" i="3" s="1"/>
  <c r="J12" i="3"/>
  <c r="N12" i="3" s="1"/>
  <c r="R12" i="3" s="1"/>
  <c r="X12" i="3" s="1"/>
  <c r="K12" i="3"/>
  <c r="O12" i="3" s="1"/>
  <c r="S12" i="3" s="1"/>
  <c r="Y12" i="3" s="1"/>
  <c r="K10" i="3"/>
  <c r="O10" i="3" s="1"/>
  <c r="G10" i="3"/>
  <c r="R11" i="3"/>
  <c r="X11" i="3" s="1"/>
  <c r="N10" i="3"/>
  <c r="L10" i="3"/>
  <c r="P10" i="3" s="1"/>
  <c r="T11" i="3"/>
  <c r="V43" i="4" l="1"/>
  <c r="V44" i="4"/>
  <c r="T55" i="4"/>
  <c r="V45" i="4"/>
  <c r="U55" i="4"/>
  <c r="K44" i="4"/>
  <c r="K43" i="4"/>
  <c r="K45" i="4"/>
  <c r="S46" i="4"/>
  <c r="R46" i="4"/>
  <c r="T46" i="4"/>
  <c r="U46" i="4"/>
  <c r="P46" i="4"/>
  <c r="Q46" i="4"/>
  <c r="I46" i="4"/>
  <c r="G46" i="4"/>
  <c r="N46" i="4"/>
  <c r="N56" i="4" s="1"/>
  <c r="O46" i="4"/>
  <c r="D46" i="4"/>
  <c r="E46" i="4"/>
  <c r="H46" i="4"/>
  <c r="C46" i="4"/>
  <c r="C56" i="4" s="1"/>
  <c r="F46" i="4"/>
  <c r="J46" i="4"/>
  <c r="Z11" i="3"/>
  <c r="Z12" i="3"/>
  <c r="T10" i="3"/>
  <c r="S10" i="3"/>
  <c r="R10" i="3"/>
  <c r="Q49" i="4" l="1"/>
  <c r="Q57" i="4" s="1"/>
  <c r="Q56" i="4"/>
  <c r="U49" i="4"/>
  <c r="U57" i="4" s="1"/>
  <c r="U56" i="4"/>
  <c r="T49" i="4"/>
  <c r="T57" i="4" s="1"/>
  <c r="T56" i="4"/>
  <c r="O49" i="4"/>
  <c r="O57" i="4" s="1"/>
  <c r="O56" i="4"/>
  <c r="R49" i="4"/>
  <c r="R57" i="4" s="1"/>
  <c r="R56" i="4"/>
  <c r="P49" i="4"/>
  <c r="P57" i="4" s="1"/>
  <c r="P56" i="4"/>
  <c r="S49" i="4"/>
  <c r="S57" i="4" s="1"/>
  <c r="S56" i="4"/>
  <c r="G49" i="4"/>
  <c r="G56" i="4"/>
  <c r="H49" i="4"/>
  <c r="H56" i="4"/>
  <c r="E49" i="4"/>
  <c r="E56" i="4"/>
  <c r="J49" i="4"/>
  <c r="J56" i="4"/>
  <c r="F49" i="4"/>
  <c r="F56" i="4"/>
  <c r="D49" i="4"/>
  <c r="D56" i="4"/>
  <c r="I49" i="4"/>
  <c r="I56" i="4"/>
  <c r="N49" i="4"/>
  <c r="N57" i="4" s="1"/>
  <c r="V46" i="4"/>
  <c r="C49" i="4"/>
  <c r="C57" i="4" s="1"/>
  <c r="K46" i="4"/>
  <c r="T13" i="3"/>
  <c r="Z10" i="3"/>
  <c r="R13" i="3"/>
  <c r="X10" i="3"/>
  <c r="S13" i="3"/>
  <c r="Y13" i="3" s="1"/>
  <c r="Y10" i="3"/>
  <c r="D57" i="4" l="1"/>
  <c r="J57" i="4"/>
  <c r="H57" i="4"/>
  <c r="I57" i="4"/>
  <c r="F57" i="4"/>
  <c r="E57" i="4"/>
  <c r="G57" i="4"/>
  <c r="V49" i="4"/>
  <c r="K49" i="4"/>
  <c r="U11" i="3"/>
  <c r="U12" i="3"/>
  <c r="U10" i="3"/>
  <c r="X13" i="3"/>
  <c r="Z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tc={6C301623-2060-409A-92A9-787078D93C80}</author>
  </authors>
  <commentList>
    <comment ref="N1" authorId="0" shapeId="0" xr:uid="{6C301623-2060-409A-92A9-787078D93C8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be more realistic using the price of vehicle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<sst xmlns="http://schemas.openxmlformats.org/spreadsheetml/2006/main" count="1030" uniqueCount="167">
  <si>
    <t>Comprehensive Cover</t>
  </si>
  <si>
    <t>Year</t>
  </si>
  <si>
    <t>Dev. Year</t>
  </si>
  <si>
    <t>Premium  Income (€)</t>
  </si>
  <si>
    <t>Exposure (Years)</t>
  </si>
  <si>
    <t>Cost  Paid (€)</t>
  </si>
  <si>
    <t>Estimated Cost  (€)</t>
  </si>
  <si>
    <t>Total Cost (€)</t>
  </si>
  <si>
    <t>No. of Large Claims &gt;€100k</t>
  </si>
  <si>
    <t>2006@2006</t>
  </si>
  <si>
    <t>2006@2007</t>
  </si>
  <si>
    <t>2006@2008</t>
  </si>
  <si>
    <t>2006@2009</t>
  </si>
  <si>
    <t>2006@2010</t>
  </si>
  <si>
    <t>2007@2007</t>
  </si>
  <si>
    <t>2007@2008</t>
  </si>
  <si>
    <t>2007@2009</t>
  </si>
  <si>
    <t>2007@2010</t>
  </si>
  <si>
    <t>2007@2011</t>
  </si>
  <si>
    <t>2008@2008</t>
  </si>
  <si>
    <t>2008@2009</t>
  </si>
  <si>
    <t>2008@2010</t>
  </si>
  <si>
    <t>2008@2011</t>
  </si>
  <si>
    <t>2008@2012</t>
  </si>
  <si>
    <t>2009@2009</t>
  </si>
  <si>
    <t>2009@2010</t>
  </si>
  <si>
    <t>2009@2011</t>
  </si>
  <si>
    <t>2009@2012</t>
  </si>
  <si>
    <t>2009@2013</t>
  </si>
  <si>
    <t>2010@2010</t>
  </si>
  <si>
    <t>2010@2011</t>
  </si>
  <si>
    <t>2010@2012</t>
  </si>
  <si>
    <t>2010@2013</t>
  </si>
  <si>
    <t>2010@2014</t>
  </si>
  <si>
    <t>2011@2011</t>
  </si>
  <si>
    <t>2011@2012</t>
  </si>
  <si>
    <t>2011@2013</t>
  </si>
  <si>
    <t>2011@2014</t>
  </si>
  <si>
    <t>2011@2015</t>
  </si>
  <si>
    <t>2012@2012</t>
  </si>
  <si>
    <t>2012@2013</t>
  </si>
  <si>
    <t>2012@2014</t>
  </si>
  <si>
    <t>2012@2015</t>
  </si>
  <si>
    <t>2013@2013</t>
  </si>
  <si>
    <t>2013@2014</t>
  </si>
  <si>
    <t>2013@2015</t>
  </si>
  <si>
    <t>2014@2014</t>
  </si>
  <si>
    <t>2014@2015</t>
  </si>
  <si>
    <t/>
  </si>
  <si>
    <t>2015@2015</t>
  </si>
  <si>
    <t>Third Party Fire &amp; Theft Cover</t>
  </si>
  <si>
    <t>2011@2015 All cover</t>
  </si>
  <si>
    <t>2011@2015 Comprehensive cover</t>
  </si>
  <si>
    <t>2011@2015 Third party fire and theft cover</t>
  </si>
  <si>
    <t>2011@2015 Third party only</t>
  </si>
  <si>
    <t>Category</t>
  </si>
  <si>
    <t>Earned Premium Income</t>
  </si>
  <si>
    <t>Exposure</t>
  </si>
  <si>
    <t>Total Paid</t>
  </si>
  <si>
    <t>Estimated Cost</t>
  </si>
  <si>
    <t>Cost</t>
  </si>
  <si>
    <t>No. of Claims</t>
  </si>
  <si>
    <t>No. of Large Claims</t>
  </si>
  <si>
    <t>(E 000)</t>
  </si>
  <si>
    <t>Years</t>
  </si>
  <si>
    <t>17 to 20, Female, Full</t>
  </si>
  <si>
    <t>17 to 20, Female, Provisional</t>
  </si>
  <si>
    <t>17 to 20, Male, Full</t>
  </si>
  <si>
    <t>17 to 20, Male, Provisional</t>
  </si>
  <si>
    <t>21 to 24, Female, Full</t>
  </si>
  <si>
    <t>21 to 24, Female, Provisional</t>
  </si>
  <si>
    <t>21 to 24, Male, Full</t>
  </si>
  <si>
    <t>21 to 24, Male, Provisional</t>
  </si>
  <si>
    <t>25 to 30, Female, Full</t>
  </si>
  <si>
    <t>25 to 30, Female, Provisional</t>
  </si>
  <si>
    <t>25 to 30, Male, Full</t>
  </si>
  <si>
    <t>25 to 30, Male, Provisional</t>
  </si>
  <si>
    <t>31 to 50, Female, Full</t>
  </si>
  <si>
    <t>31 to 50, Female, Provisional</t>
  </si>
  <si>
    <t>31 to 50, Male, Full</t>
  </si>
  <si>
    <t>31 to 50, Male, Provisional</t>
  </si>
  <si>
    <t>51 to 70, Female, Full</t>
  </si>
  <si>
    <t>51 to 70, Female, Provisional</t>
  </si>
  <si>
    <t>51 to 70, Male, Full</t>
  </si>
  <si>
    <t>51 to 70, Male, Provisional</t>
  </si>
  <si>
    <t>over 70, Female, Full</t>
  </si>
  <si>
    <t>over 70, Female, Provisional</t>
  </si>
  <si>
    <t>over 70, Male, Full</t>
  </si>
  <si>
    <t>over 70, Male, Provisional</t>
  </si>
  <si>
    <t>2012@2015 All cover</t>
  </si>
  <si>
    <t>2012@2015 Comprehensive cover</t>
  </si>
  <si>
    <t>2012@2015 Third party fire and theft</t>
  </si>
  <si>
    <t>2012@2015 Third party only</t>
  </si>
  <si>
    <t>2013@2015 All cover</t>
  </si>
  <si>
    <t>2013@2015 Comprehensive cover</t>
  </si>
  <si>
    <t>2013@2015 Third party fire and theft</t>
  </si>
  <si>
    <t>2013@2015 Third party only</t>
  </si>
  <si>
    <t>2014@2015 All cover</t>
  </si>
  <si>
    <t>2014@2015 Comphensive cover</t>
  </si>
  <si>
    <t>2014@2015 Third party fire and theft</t>
  </si>
  <si>
    <t>2014@2015 Third party only</t>
  </si>
  <si>
    <t>2015@2015 All cover</t>
  </si>
  <si>
    <t>2015@2015 Comprehensive cover</t>
  </si>
  <si>
    <t>2015@2015 Third party fire and theft</t>
  </si>
  <si>
    <t>2015@2015 Third party only</t>
  </si>
  <si>
    <t>Development Tables</t>
  </si>
  <si>
    <t>Claim Frequency (per 100 policy years)</t>
  </si>
  <si>
    <t>Costs Settled (%)</t>
  </si>
  <si>
    <t>Average Premium (€)</t>
  </si>
  <si>
    <t>Average Cost Per Vehicle Year (€)</t>
  </si>
  <si>
    <t>Number of Claims</t>
  </si>
  <si>
    <t>Average Cost Per Claim (€)</t>
  </si>
  <si>
    <t>Large Claim Rate (per 100,000 policy years)</t>
  </si>
  <si>
    <t>Age population</t>
  </si>
  <si>
    <t>0-15</t>
  </si>
  <si>
    <t>16-24</t>
  </si>
  <si>
    <t>25-44</t>
  </si>
  <si>
    <t>65+</t>
  </si>
  <si>
    <t>Yearly</t>
  </si>
  <si>
    <t>Claim</t>
  </si>
  <si>
    <t>Bad</t>
  </si>
  <si>
    <t>Mid</t>
  </si>
  <si>
    <t>Good</t>
  </si>
  <si>
    <t xml:space="preserve">Cost of claim </t>
  </si>
  <si>
    <t xml:space="preserve">Revolut </t>
  </si>
  <si>
    <t>(k)</t>
  </si>
  <si>
    <t>Profit</t>
  </si>
  <si>
    <t>revenue</t>
  </si>
  <si>
    <t>Total</t>
  </si>
  <si>
    <t>Cost (month)</t>
  </si>
  <si>
    <t>Group3</t>
  </si>
  <si>
    <t>group2</t>
  </si>
  <si>
    <t>Group1</t>
  </si>
  <si>
    <t>Risk groups</t>
  </si>
  <si>
    <t>q1</t>
  </si>
  <si>
    <t>q2</t>
  </si>
  <si>
    <t>q3</t>
  </si>
  <si>
    <t>q4</t>
  </si>
  <si>
    <t>Y1</t>
  </si>
  <si>
    <t>Y2</t>
  </si>
  <si>
    <t>Low</t>
  </si>
  <si>
    <t>Medium</t>
  </si>
  <si>
    <t>High</t>
  </si>
  <si>
    <t>total</t>
  </si>
  <si>
    <t>y1</t>
  </si>
  <si>
    <t>y2</t>
  </si>
  <si>
    <t>Number of policyholders</t>
  </si>
  <si>
    <t>Total Premium</t>
  </si>
  <si>
    <t>Probability of scenarios</t>
  </si>
  <si>
    <t>Cost of claiming (Worst Scenario)</t>
  </si>
  <si>
    <t>Cost of claiming (Best Scenario)</t>
  </si>
  <si>
    <t>Revenue</t>
  </si>
  <si>
    <t>List of assumptions</t>
  </si>
  <si>
    <t>Members of revolut</t>
  </si>
  <si>
    <t>Expected drivers from Reolut</t>
  </si>
  <si>
    <t>Client Estimation</t>
  </si>
  <si>
    <t>Year 1</t>
  </si>
  <si>
    <t>Year2</t>
  </si>
  <si>
    <t>Total of customers</t>
  </si>
  <si>
    <t>%</t>
  </si>
  <si>
    <t>Price of acquiring the premium per month</t>
  </si>
  <si>
    <t>Cost of claim per trimester</t>
  </si>
  <si>
    <t>Expected Claimers per scenario</t>
  </si>
  <si>
    <t>*Percentage of claimers per scenario</t>
  </si>
  <si>
    <t xml:space="preserve">Entrance of customer per trimester </t>
  </si>
  <si>
    <t>Creation of the scenarios</t>
  </si>
  <si>
    <t>Creation of plots (in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</si>
</sst>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#,###,"/>
    <numFmt numFmtId="168" formatCode="_([$€-2]\ * #,##0.00_);_([$€-2]\ * \(#,##0.00\);_([$€-2]\ * &quot;-&quot;??_);_(@_)"/>
    <numFmt numFmtId="169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9"/>
      <name val="Geneva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wrapText="1"/>
    </xf>
    <xf numFmtId="165" fontId="6" fillId="0" borderId="0" xfId="1" applyNumberFormat="1" applyFont="1" applyFill="1" applyBorder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1" applyNumberFormat="1" applyFont="1" applyFill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/>
    <xf numFmtId="0" fontId="8" fillId="0" borderId="3" xfId="0" applyFont="1" applyBorder="1"/>
    <xf numFmtId="0" fontId="9" fillId="0" borderId="0" xfId="0" applyFont="1"/>
    <xf numFmtId="0" fontId="10" fillId="0" borderId="3" xfId="0" applyFont="1" applyBorder="1"/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4" xfId="0" applyFont="1" applyBorder="1"/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167" fontId="10" fillId="0" borderId="0" xfId="0" applyNumberFormat="1" applyFont="1"/>
    <xf numFmtId="3" fontId="10" fillId="0" borderId="0" xfId="0" applyNumberFormat="1" applyFont="1"/>
    <xf numFmtId="0" fontId="10" fillId="0" borderId="5" xfId="0" applyFont="1" applyBorder="1"/>
    <xf numFmtId="167" fontId="10" fillId="0" borderId="6" xfId="0" applyNumberFormat="1" applyFont="1" applyBorder="1"/>
    <xf numFmtId="3" fontId="10" fillId="0" borderId="6" xfId="0" applyNumberFormat="1" applyFont="1" applyBorder="1"/>
    <xf numFmtId="0" fontId="7" fillId="0" borderId="7" xfId="0" applyFont="1" applyBorder="1"/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horizontal="center"/>
    </xf>
    <xf numFmtId="3" fontId="10" fillId="0" borderId="8" xfId="0" applyNumberFormat="1" applyFont="1" applyBorder="1"/>
    <xf numFmtId="3" fontId="10" fillId="0" borderId="10" xfId="0" applyNumberFormat="1" applyFont="1" applyBorder="1"/>
    <xf numFmtId="9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168" fontId="0" fillId="0" borderId="0" xfId="0" applyNumberFormat="1"/>
    <xf numFmtId="0" fontId="11" fillId="0" borderId="0" xfId="0" applyFont="1"/>
    <xf numFmtId="0" fontId="11" fillId="3" borderId="0" xfId="0" applyFont="1" applyFill="1"/>
    <xf numFmtId="168" fontId="11" fillId="3" borderId="0" xfId="0" applyNumberFormat="1" applyFont="1" applyFill="1"/>
    <xf numFmtId="4" fontId="0" fillId="0" borderId="0" xfId="0" applyNumberFormat="1"/>
    <xf numFmtId="0" fontId="0" fillId="0" borderId="11" xfId="0" applyBorder="1"/>
    <xf numFmtId="4" fontId="0" fillId="0" borderId="11" xfId="0" applyNumberFormat="1" applyBorder="1"/>
    <xf numFmtId="4" fontId="0" fillId="4" borderId="11" xfId="0" applyNumberFormat="1" applyFill="1" applyBorder="1"/>
    <xf numFmtId="169" fontId="0" fillId="4" borderId="11" xfId="2" applyNumberFormat="1" applyFont="1" applyFill="1" applyBorder="1"/>
    <xf numFmtId="9" fontId="0" fillId="0" borderId="11" xfId="0" applyNumberFormat="1" applyBorder="1"/>
    <xf numFmtId="9" fontId="0" fillId="0" borderId="11" xfId="2" applyFont="1" applyBorder="1"/>
    <xf numFmtId="168" fontId="0" fillId="0" borderId="11" xfId="0" applyNumberFormat="1" applyBorder="1"/>
    <xf numFmtId="10" fontId="0" fillId="5" borderId="11" xfId="2" applyNumberFormat="1" applyFont="1" applyFill="1" applyBorder="1"/>
    <xf numFmtId="0" fontId="11" fillId="0" borderId="11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12" xfId="0" applyBorder="1"/>
    <xf numFmtId="0" fontId="0" fillId="7" borderId="11" xfId="0" applyFill="1" applyBorder="1" applyAlignment="1">
      <alignment horizontal="center"/>
    </xf>
    <xf numFmtId="0" fontId="11" fillId="3" borderId="11" xfId="0" applyFont="1" applyFill="1" applyBorder="1"/>
    <xf numFmtId="168" fontId="12" fillId="0" borderId="11" xfId="0" applyNumberFormat="1" applyFont="1" applyBorder="1"/>
    <xf numFmtId="168" fontId="0" fillId="0" borderId="11" xfId="3" applyNumberFormat="1" applyFont="1" applyBorder="1"/>
    <xf numFmtId="168" fontId="0" fillId="0" borderId="0" xfId="0" applyNumberFormat="1" applyAlignment="1">
      <alignment horizontal="center"/>
    </xf>
    <xf numFmtId="168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11" xfId="0" applyFill="1" applyBorder="1" applyAlignment="1">
      <alignment horizontal="center" wrapText="1"/>
    </xf>
    <xf numFmtId="0" fontId="0" fillId="8" borderId="12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4" borderId="1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975AA"/>
      <color rgb="FF394855"/>
      <color rgb="FF008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'New Cost Estimation'!$B$55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F1F-42CE-8BE6-B0822E6D8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'New Cost Estimation'!$C$53:$J$54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Y1</c:v>
                  </c:pt>
                  <c:pt idx="4">
                    <c:v>Y2</c:v>
                  </c:pt>
                </c:lvl>
              </c:multiLvlStrCache>
            </c:multiLvlStrRef>
          </c:cat>
          <c:val>
            <c:numRef>
              <c:f>'New Cost Estimation'!$C$55:$J$55</c:f>
              <c:numCache>
                <c:formatCode>_([$€-2]\ * #,##0.00_);_([$€-2]\ * \(#,##0.00\);_([$€-2]\ * "-"??_);_(@_)</c:formatCode>
                <c:ptCount val="8"/>
                <c:pt idx="0">
                  <c:v>3.7547999999999999</c:v>
                </c:pt>
                <c:pt idx="1">
                  <c:v>11.2644</c:v>
                </c:pt>
                <c:pt idx="2">
                  <c:v>15.0192</c:v>
                </c:pt>
                <c:pt idx="3">
                  <c:v>7.5096000000000025</c:v>
                </c:pt>
                <c:pt idx="4">
                  <c:v>4.3806000000000003</c:v>
                </c:pt>
                <c:pt idx="5">
                  <c:v>21.902999999999999</c:v>
                </c:pt>
                <c:pt idx="6">
                  <c:v>30.664200000000001</c:v>
                </c:pt>
                <c:pt idx="7">
                  <c:v>30.664200000000001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1F-42CE-8BE6-B0822E6D8AFD}"/>
            </c:ext>
          </c:extLst>
        </c:ser>
        <c:ser>
          <c:idx val="1"/>
          <c:order val="1"/>
          <c:tx>
            <c:strRef>
              <c:f>'New Cost Estimation'!$B$56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rgbClr val="394855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F1F-42CE-8BE6-B0822E6D8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'New Cost Estimation'!$C$53:$J$54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Y1</c:v>
                  </c:pt>
                  <c:pt idx="4">
                    <c:v>Y2</c:v>
                  </c:pt>
                </c:lvl>
              </c:multiLvlStrCache>
            </c:multiLvlStrRef>
          </c:cat>
          <c:val>
            <c:numRef>
              <c:f>'New Cost Estimation'!$C$56:$J$56</c:f>
              <c:numCache>
                <c:formatCode>_([$€-2]\ * #,##0.00_);_([$€-2]\ * \(#,##0.00\);_([$€-2]\ * "-"??_);_(@_)</c:formatCode>
                <c:ptCount val="8"/>
                <c:pt idx="0">
                  <c:v>1.0964016000000001</c:v>
                </c:pt>
                <c:pt idx="1">
                  <c:v>3.2892048000000003</c:v>
                </c:pt>
                <c:pt idx="2">
                  <c:v>4.3856064000000003</c:v>
                </c:pt>
                <c:pt idx="3">
                  <c:v>2.1928032000000011</c:v>
                </c:pt>
                <c:pt idx="4">
                  <c:v>1.2791352000000002</c:v>
                </c:pt>
                <c:pt idx="5">
                  <c:v>6.3956759999999999</c:v>
                </c:pt>
                <c:pt idx="6">
                  <c:v>8.9539463999999995</c:v>
                </c:pt>
                <c:pt idx="7">
                  <c:v>8.9539463999999995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1F-42CE-8BE6-B0822E6D8AFD}"/>
            </c:ext>
          </c:extLst>
        </c:ser>
        <c:ser>
          <c:idx val="2"/>
          <c:order val="2"/>
          <c:tx>
            <c:strRef>
              <c:f>'New Cost Estimation'!$B$57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rgbClr val="0088FF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F1F-42CE-8BE6-B0822E6D8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3975A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'New Cost Estimation'!$C$53:$J$54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Y1</c:v>
                  </c:pt>
                  <c:pt idx="4">
                    <c:v>Y2</c:v>
                  </c:pt>
                </c:lvl>
              </c:multiLvlStrCache>
            </c:multiLvlStrRef>
          </c:cat>
          <c:val>
            <c:numRef>
              <c:f>'New Cost Estimation'!$C$57:$J$57</c:f>
              <c:numCache>
                <c:formatCode>_([$€-2]\ * #,##0.00_);_([$€-2]\ * \(#,##0.00\);_([$€-2]\ * "-"??_);_(@_)</c:formatCode>
                <c:ptCount val="8"/>
                <c:pt idx="0">
                  <c:v>2.6583983999999998</c:v>
                </c:pt>
                <c:pt idx="1">
                  <c:v>7.975195199999999</c:v>
                </c:pt>
                <c:pt idx="2">
                  <c:v>10.633593599999999</c:v>
                </c:pt>
                <c:pt idx="3">
                  <c:v>5.3167968000000014</c:v>
                </c:pt>
                <c:pt idx="4">
                  <c:v>3.1014648</c:v>
                </c:pt>
                <c:pt idx="5">
                  <c:v>15.507324000000001</c:v>
                </c:pt>
                <c:pt idx="6">
                  <c:v>21.710253600000001</c:v>
                </c:pt>
                <c:pt idx="7">
                  <c:v>21.710253600000001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1F-42CE-8BE6-B0822E6D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449192"/>
        <c:axId val="1126443792"/>
      </c:lineChart>
      <c:catAx>
        <c:axId val="112644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43792"/>
        <c:crosses val="autoZero"/>
        <c:auto val="1"/>
        <c:lblAlgn val="ctr"/>
        <c:lblOffset val="100"/>
        <c:noMultiLvlLbl val="0"/>
      </c:catAx>
      <c:valAx>
        <c:axId val="1126443792"/>
        <c:scaling>
          <c:orientation val="minMax"/>
          <c:max val="35"/>
          <c:min val="0"/>
        </c:scaling>
        <c:delete val="0"/>
        <c:axPos val="l"/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4919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'New Cost Estimation'!$M$55</c:f>
              <c:strCache>
                <c:ptCount val="1"/>
                <c:pt idx="0">
                  <c:v>Revenue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multiLvlStrRef>
              <c:f>'New Cost Estimation'!$N$53:$U$54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Y1</c:v>
                  </c:pt>
                  <c:pt idx="4">
                    <c:v>Y2</c:v>
                  </c:pt>
                </c:lvl>
              </c:multiLvlStrCache>
            </c:multiLvlStrRef>
          </c:cat>
          <c:val>
            <c:numRef>
              <c:f>'New Cost Estimation'!$N$55:$U$55</c:f>
              <c:numCache>
                <c:formatCode>_([$€-2]\ * #,##0.00_);_([$€-2]\ * \(#,##0.00\);_([$€-2]\ * "-"??_);_(@_)</c:formatCode>
                <c:ptCount val="8"/>
                <c:pt idx="0">
                  <c:v>3.7547999999999999</c:v>
                </c:pt>
                <c:pt idx="1">
                  <c:v>11.2644</c:v>
                </c:pt>
                <c:pt idx="2">
                  <c:v>15.0192</c:v>
                </c:pt>
                <c:pt idx="3">
                  <c:v>7.5096000000000025</c:v>
                </c:pt>
                <c:pt idx="4">
                  <c:v>4.3806000000000003</c:v>
                </c:pt>
                <c:pt idx="5">
                  <c:v>21.902999999999999</c:v>
                </c:pt>
                <c:pt idx="6">
                  <c:v>30.664200000000001</c:v>
                </c:pt>
                <c:pt idx="7">
                  <c:v>30.664200000000001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0EF-4C09-BC80-1C1F7CC36023}"/>
            </c:ext>
          </c:extLst>
        </c:ser>
        <c:ser>
          <c:idx val="4"/>
          <c:order val="1"/>
          <c:tx>
            <c:strRef>
              <c:f>'New Cost Estimation'!$M$56</c:f>
              <c:strCache>
                <c:ptCount val="1"/>
                <c:pt idx="0">
                  <c:v>Cost</c:v>
                </c:pt>
              </c:strCache>
            </c:strRef>
          </c:tx>
          <c:spPr>
            <a:ln>
              <a:solidFill>
                <a:srgbClr val="394855"/>
              </a:solidFill>
            </a:ln>
          </c:spPr>
          <c:marker>
            <c:symbol val="none"/>
          </c:marker>
          <c:dLbls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0EF-4C09-BC80-1C1F7CC360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'New Cost Estimation'!$N$53:$U$54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Y1</c:v>
                  </c:pt>
                  <c:pt idx="4">
                    <c:v>Y2</c:v>
                  </c:pt>
                </c:lvl>
              </c:multiLvlStrCache>
            </c:multiLvlStrRef>
          </c:cat>
          <c:val>
            <c:numRef>
              <c:f>'New Cost Estimation'!$N$56:$U$56</c:f>
              <c:numCache>
                <c:formatCode>_([$€-2]\ * #,##0.00_);_([$€-2]\ * \(#,##0.00\);_([$€-2]\ * "-"??_);_(@_)</c:formatCode>
                <c:ptCount val="8"/>
                <c:pt idx="0">
                  <c:v>0.36857116800000006</c:v>
                </c:pt>
                <c:pt idx="1">
                  <c:v>1.1057135039999999</c:v>
                </c:pt>
                <c:pt idx="2">
                  <c:v>1.4742846720000002</c:v>
                </c:pt>
                <c:pt idx="3">
                  <c:v>0.73714233600000034</c:v>
                </c:pt>
                <c:pt idx="4">
                  <c:v>0.4299996960000001</c:v>
                </c:pt>
                <c:pt idx="5">
                  <c:v>2.1499984800000003</c:v>
                </c:pt>
                <c:pt idx="6">
                  <c:v>3.009997872</c:v>
                </c:pt>
                <c:pt idx="7">
                  <c:v>3.009997872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0EF-4C09-BC80-1C1F7CC36023}"/>
            </c:ext>
          </c:extLst>
        </c:ser>
        <c:ser>
          <c:idx val="5"/>
          <c:order val="2"/>
          <c:tx>
            <c:strRef>
              <c:f>'New Cost Estimation'!$M$57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solidFill>
                <a:srgbClr val="0088FF"/>
              </a:solidFill>
            </a:ln>
          </c:spPr>
          <c:marker>
            <c:symbol val="none"/>
          </c:marker>
          <c:dLbls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0EF-4C09-BC80-1C1F7CC360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1">
                    <a:solidFill>
                      <a:srgbClr val="3975AA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'New Cost Estimation'!$N$53:$U$54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Y1</c:v>
                  </c:pt>
                  <c:pt idx="4">
                    <c:v>Y2</c:v>
                  </c:pt>
                </c:lvl>
              </c:multiLvlStrCache>
            </c:multiLvlStrRef>
          </c:cat>
          <c:val>
            <c:numRef>
              <c:f>'New Cost Estimation'!$N$57:$U$57</c:f>
              <c:numCache>
                <c:formatCode>_([$€-2]\ * #,##0.00_);_([$€-2]\ * \(#,##0.00\);_([$€-2]\ * "-"??_);_(@_)</c:formatCode>
                <c:ptCount val="8"/>
                <c:pt idx="0">
                  <c:v>3.386228832</c:v>
                </c:pt>
                <c:pt idx="1">
                  <c:v>10.158686496</c:v>
                </c:pt>
                <c:pt idx="2">
                  <c:v>13.544915328</c:v>
                </c:pt>
                <c:pt idx="3">
                  <c:v>6.7724576640000027</c:v>
                </c:pt>
                <c:pt idx="4">
                  <c:v>3.950600304</c:v>
                </c:pt>
                <c:pt idx="5">
                  <c:v>19.753001519999998</c:v>
                </c:pt>
                <c:pt idx="6">
                  <c:v>27.654202127999998</c:v>
                </c:pt>
                <c:pt idx="7">
                  <c:v>27.654202127999998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0EF-4C09-BC80-1C1F7CC36023}"/>
            </c:ext>
          </c:extLst>
        </c:ser>
        <c:ser>
          <c:idx val="0"/>
          <c:order val="3"/>
          <c:tx>
            <c:strRef>
              <c:f>'New Cost Estimation'!$B$55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0EF-4C09-BC80-1C1F7CC360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'New Cost Estimation'!$C$53:$J$54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Y1</c:v>
                  </c:pt>
                  <c:pt idx="4">
                    <c:v>Y2</c:v>
                  </c:pt>
                </c:lvl>
              </c:multiLvlStrCache>
            </c:multiLvlStrRef>
          </c:cat>
          <c:val>
            <c:numRef>
              <c:f>'New Cost Estimation'!$C$55:$J$55</c:f>
              <c:numCache>
                <c:formatCode>_([$€-2]\ * #,##0.00_);_([$€-2]\ * \(#,##0.00\);_([$€-2]\ * "-"??_);_(@_)</c:formatCode>
                <c:ptCount val="8"/>
                <c:pt idx="0">
                  <c:v>3.7547999999999999</c:v>
                </c:pt>
                <c:pt idx="1">
                  <c:v>11.2644</c:v>
                </c:pt>
                <c:pt idx="2">
                  <c:v>15.0192</c:v>
                </c:pt>
                <c:pt idx="3">
                  <c:v>7.5096000000000025</c:v>
                </c:pt>
                <c:pt idx="4">
                  <c:v>4.3806000000000003</c:v>
                </c:pt>
                <c:pt idx="5">
                  <c:v>21.902999999999999</c:v>
                </c:pt>
                <c:pt idx="6">
                  <c:v>30.664200000000001</c:v>
                </c:pt>
                <c:pt idx="7">
                  <c:v>30.664200000000001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EF-4C09-BC80-1C1F7CC36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449192"/>
        <c:axId val="1126443792"/>
      </c:lineChart>
      <c:catAx>
        <c:axId val="112644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43792"/>
        <c:crosses val="autoZero"/>
        <c:auto val="1"/>
        <c:lblAlgn val="ctr"/>
        <c:lblOffset val="100"/>
        <c:noMultiLvlLbl val="0"/>
      </c:catAx>
      <c:valAx>
        <c:axId val="1126443792"/>
        <c:scaling>
          <c:orientation val="minMax"/>
          <c:max val="35"/>
          <c:min val="0"/>
        </c:scaling>
        <c:delete val="0"/>
        <c:axPos val="l"/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49192"/>
        <c:crosses val="autoZero"/>
        <c:crossBetween val="between"/>
        <c:majorUnit val="30"/>
      </c:valAx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7912</xdr:colOff>
      <xdr:row>58</xdr:row>
      <xdr:rowOff>7503</xdr:rowOff>
    </xdr:from>
    <xdr:to>
      <xdr:col>9</xdr:col>
      <xdr:colOff>285752</xdr:colOff>
      <xdr:row>83</xdr:row>
      <xdr:rowOff>145472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43229-9DE1-2480-5A97-6A3A6819B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1077770</xdr:colOff>
      <xdr:row>57</xdr:row>
      <xdr:rowOff>183572</xdr:rowOff>
    </xdr:from>
    <xdr:to>
      <xdr:col>20</xdr:col>
      <xdr:colOff>788844</xdr:colOff>
      <xdr:row>83</xdr:row>
      <xdr:rowOff>124980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207C6-DD25-485B-BB85-C2386E757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TIAGO SALAVARRIETA" id="{F0BEBEFA-7051-4E2A-878B-16B858CCA152}" userId="15a1b674ce96bc7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4-03-09T13:15:29.65" personId="{F0BEBEFA-7051-4E2A-878B-16B858CCA152}" id="{6C301623-2060-409A-92A9-787078D93C80}">
    <text>We can be more realistic using the price of vehicle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139"/>
  <sheetViews>
    <sheetView topLeftCell="A2" zoomScale="90" zoomScaleNormal="90" workbookViewId="0">
      <selection activeCell="K7" sqref="K7"/>
    </sheetView>
  </sheetViews>
  <sheetFormatPr baseColWidth="10" defaultColWidth="8.83203125" defaultRowHeight="15" x14ac:dyDescent="0.2"/>
  <cols>
    <col min="1" max="1" width="24.1640625" bestFit="1" customWidth="1"/>
    <col min="9" max="9" width="31.6640625" bestFit="1" customWidth="1"/>
    <col min="17" max="17" width="33.1640625" customWidth="1"/>
    <col min="25" max="25" width="23.83203125" customWidth="1"/>
  </cols>
  <sheetData>
    <row r="1" spans="1:32" x14ac:dyDescent="0.2">
      <c r="A1" s="16" t="s">
        <v>51</v>
      </c>
      <c r="B1" s="16"/>
      <c r="C1" s="16"/>
      <c r="D1" s="16"/>
      <c r="E1" s="16"/>
      <c r="F1" s="16"/>
      <c r="G1" s="16"/>
      <c r="H1" s="16"/>
      <c r="I1" s="17" t="s">
        <v>52</v>
      </c>
      <c r="J1" s="16"/>
      <c r="K1" s="16"/>
      <c r="L1" s="16"/>
      <c r="M1" s="16"/>
      <c r="N1" s="16"/>
      <c r="O1" s="16"/>
      <c r="P1" s="16"/>
      <c r="Q1" s="17" t="s">
        <v>53</v>
      </c>
      <c r="R1" s="16"/>
      <c r="S1" s="16"/>
      <c r="T1" s="18"/>
      <c r="U1" s="16"/>
      <c r="V1" s="16"/>
      <c r="W1" s="16"/>
      <c r="X1" s="16"/>
      <c r="Y1" s="17" t="s">
        <v>54</v>
      </c>
      <c r="Z1" s="16"/>
      <c r="AA1" s="16"/>
      <c r="AB1" s="16"/>
      <c r="AC1" s="16"/>
      <c r="AD1" s="16"/>
      <c r="AE1" s="16"/>
      <c r="AF1" s="30"/>
    </row>
    <row r="2" spans="1:32" ht="40" x14ac:dyDescent="0.2">
      <c r="A2" s="19" t="s">
        <v>55</v>
      </c>
      <c r="B2" s="20" t="s">
        <v>56</v>
      </c>
      <c r="C2" s="21" t="s">
        <v>57</v>
      </c>
      <c r="D2" s="20" t="s">
        <v>58</v>
      </c>
      <c r="E2" s="20" t="s">
        <v>59</v>
      </c>
      <c r="F2" s="21" t="s">
        <v>60</v>
      </c>
      <c r="G2" s="20" t="s">
        <v>61</v>
      </c>
      <c r="H2" s="20" t="s">
        <v>62</v>
      </c>
      <c r="I2" s="19" t="s">
        <v>55</v>
      </c>
      <c r="J2" s="20" t="s">
        <v>56</v>
      </c>
      <c r="K2" s="21" t="s">
        <v>57</v>
      </c>
      <c r="L2" s="20" t="s">
        <v>58</v>
      </c>
      <c r="M2" s="20" t="s">
        <v>59</v>
      </c>
      <c r="N2" s="21" t="s">
        <v>60</v>
      </c>
      <c r="O2" s="20" t="s">
        <v>61</v>
      </c>
      <c r="P2" s="20" t="s">
        <v>62</v>
      </c>
      <c r="Q2" s="19" t="s">
        <v>55</v>
      </c>
      <c r="R2" s="20" t="s">
        <v>56</v>
      </c>
      <c r="S2" s="21" t="s">
        <v>57</v>
      </c>
      <c r="T2" s="20" t="s">
        <v>58</v>
      </c>
      <c r="U2" s="20" t="s">
        <v>59</v>
      </c>
      <c r="V2" s="21" t="s">
        <v>60</v>
      </c>
      <c r="W2" s="20" t="s">
        <v>61</v>
      </c>
      <c r="X2" s="20" t="s">
        <v>62</v>
      </c>
      <c r="Y2" s="19" t="s">
        <v>55</v>
      </c>
      <c r="Z2" s="20" t="s">
        <v>56</v>
      </c>
      <c r="AA2" s="21" t="s">
        <v>57</v>
      </c>
      <c r="AB2" s="20" t="s">
        <v>58</v>
      </c>
      <c r="AC2" s="20" t="s">
        <v>59</v>
      </c>
      <c r="AD2" s="21" t="s">
        <v>60</v>
      </c>
      <c r="AE2" s="20" t="s">
        <v>61</v>
      </c>
      <c r="AF2" s="31" t="s">
        <v>62</v>
      </c>
    </row>
    <row r="3" spans="1:32" x14ac:dyDescent="0.2">
      <c r="A3" s="22"/>
      <c r="B3" s="23" t="s">
        <v>63</v>
      </c>
      <c r="C3" s="24" t="s">
        <v>64</v>
      </c>
      <c r="D3" s="23" t="s">
        <v>63</v>
      </c>
      <c r="E3" s="23" t="s">
        <v>63</v>
      </c>
      <c r="F3" s="23" t="s">
        <v>63</v>
      </c>
      <c r="G3" s="24"/>
      <c r="H3" s="24"/>
      <c r="I3" s="22"/>
      <c r="J3" s="23" t="s">
        <v>63</v>
      </c>
      <c r="K3" s="24" t="s">
        <v>64</v>
      </c>
      <c r="L3" s="23" t="s">
        <v>63</v>
      </c>
      <c r="M3" s="23" t="s">
        <v>63</v>
      </c>
      <c r="N3" s="23" t="s">
        <v>63</v>
      </c>
      <c r="O3" s="24"/>
      <c r="P3" s="24"/>
      <c r="Q3" s="22"/>
      <c r="R3" s="23" t="s">
        <v>63</v>
      </c>
      <c r="S3" s="24" t="s">
        <v>64</v>
      </c>
      <c r="T3" s="23" t="s">
        <v>63</v>
      </c>
      <c r="U3" s="23" t="s">
        <v>63</v>
      </c>
      <c r="V3" s="23" t="s">
        <v>63</v>
      </c>
      <c r="W3" s="24"/>
      <c r="X3" s="24"/>
      <c r="Y3" s="22"/>
      <c r="Z3" s="23" t="s">
        <v>63</v>
      </c>
      <c r="AA3" s="24" t="s">
        <v>64</v>
      </c>
      <c r="AB3" s="23" t="s">
        <v>63</v>
      </c>
      <c r="AC3" s="23" t="s">
        <v>63</v>
      </c>
      <c r="AD3" s="23" t="s">
        <v>63</v>
      </c>
      <c r="AE3" s="24"/>
      <c r="AF3" s="32"/>
    </row>
    <row r="4" spans="1:32" x14ac:dyDescent="0.2">
      <c r="A4" s="19" t="s">
        <v>65</v>
      </c>
      <c r="B4" s="25">
        <v>7987472.4000000004</v>
      </c>
      <c r="C4" s="26">
        <v>8829.4057560000001</v>
      </c>
      <c r="D4" s="25">
        <v>5126010</v>
      </c>
      <c r="E4" s="25">
        <v>1115775</v>
      </c>
      <c r="F4" s="25">
        <v>6241785</v>
      </c>
      <c r="G4" s="26">
        <v>592</v>
      </c>
      <c r="H4" s="26">
        <v>10</v>
      </c>
      <c r="I4" s="19" t="s">
        <v>65</v>
      </c>
      <c r="J4" s="25">
        <v>4312462.4000000004</v>
      </c>
      <c r="K4" s="26">
        <v>4426.3696129999998</v>
      </c>
      <c r="L4" s="25">
        <v>2700008</v>
      </c>
      <c r="M4" s="25">
        <v>116700</v>
      </c>
      <c r="N4" s="25">
        <v>2816708</v>
      </c>
      <c r="O4" s="26">
        <v>352</v>
      </c>
      <c r="P4" s="26">
        <v>2</v>
      </c>
      <c r="Q4" s="19" t="s">
        <v>65</v>
      </c>
      <c r="R4" s="25">
        <v>3647681.6</v>
      </c>
      <c r="S4" s="26">
        <v>4366.7738429999999</v>
      </c>
      <c r="T4" s="25">
        <v>2425506</v>
      </c>
      <c r="U4" s="25">
        <v>999075</v>
      </c>
      <c r="V4" s="25">
        <v>3424581</v>
      </c>
      <c r="W4" s="26">
        <v>239</v>
      </c>
      <c r="X4" s="26">
        <v>8</v>
      </c>
      <c r="Y4" s="19" t="s">
        <v>65</v>
      </c>
      <c r="Z4" s="25">
        <v>27328.400000000001</v>
      </c>
      <c r="AA4" s="26">
        <v>36.262300000000003</v>
      </c>
      <c r="AB4" s="25">
        <v>496</v>
      </c>
      <c r="AC4" s="25">
        <v>0</v>
      </c>
      <c r="AD4" s="25">
        <v>496</v>
      </c>
      <c r="AE4" s="26">
        <v>1</v>
      </c>
      <c r="AF4" s="33">
        <v>0</v>
      </c>
    </row>
    <row r="5" spans="1:32" x14ac:dyDescent="0.2">
      <c r="A5" s="19" t="s">
        <v>66</v>
      </c>
      <c r="B5" s="25">
        <v>12272735.699999999</v>
      </c>
      <c r="C5" s="26">
        <v>9360.8319520000005</v>
      </c>
      <c r="D5" s="25">
        <v>9365679</v>
      </c>
      <c r="E5" s="25">
        <v>3487029</v>
      </c>
      <c r="F5" s="25">
        <v>12852708</v>
      </c>
      <c r="G5" s="26">
        <v>894</v>
      </c>
      <c r="H5" s="26">
        <v>20</v>
      </c>
      <c r="I5" s="19" t="s">
        <v>66</v>
      </c>
      <c r="J5" s="25">
        <v>4994866.7</v>
      </c>
      <c r="K5" s="26">
        <v>3482.292848</v>
      </c>
      <c r="L5" s="25">
        <v>3990899</v>
      </c>
      <c r="M5" s="25">
        <v>132637</v>
      </c>
      <c r="N5" s="25">
        <v>4123536</v>
      </c>
      <c r="O5" s="26">
        <v>413</v>
      </c>
      <c r="P5" s="26">
        <v>6</v>
      </c>
      <c r="Q5" s="19" t="s">
        <v>66</v>
      </c>
      <c r="R5" s="25">
        <v>7211058.5</v>
      </c>
      <c r="S5" s="26">
        <v>5824.9106869999996</v>
      </c>
      <c r="T5" s="25">
        <v>5351490</v>
      </c>
      <c r="U5" s="25">
        <v>3354392</v>
      </c>
      <c r="V5" s="25">
        <v>8705882</v>
      </c>
      <c r="W5" s="26">
        <v>477</v>
      </c>
      <c r="X5" s="26">
        <v>14</v>
      </c>
      <c r="Y5" s="19" t="s">
        <v>66</v>
      </c>
      <c r="Z5" s="25">
        <v>66810.5</v>
      </c>
      <c r="AA5" s="26">
        <v>53.628416999999999</v>
      </c>
      <c r="AB5" s="25">
        <v>23290</v>
      </c>
      <c r="AC5" s="25">
        <v>0</v>
      </c>
      <c r="AD5" s="25">
        <v>23290</v>
      </c>
      <c r="AE5" s="26">
        <v>4</v>
      </c>
      <c r="AF5" s="33">
        <v>0</v>
      </c>
    </row>
    <row r="6" spans="1:32" x14ac:dyDescent="0.2">
      <c r="A6" s="19" t="s">
        <v>67</v>
      </c>
      <c r="B6" s="25">
        <v>14279059.200000001</v>
      </c>
      <c r="C6" s="26">
        <v>10870.138664</v>
      </c>
      <c r="D6" s="25">
        <v>15874856</v>
      </c>
      <c r="E6" s="25">
        <v>6864176</v>
      </c>
      <c r="F6" s="25">
        <v>22739032</v>
      </c>
      <c r="G6" s="26">
        <v>761</v>
      </c>
      <c r="H6" s="26">
        <v>34</v>
      </c>
      <c r="I6" s="19" t="s">
        <v>67</v>
      </c>
      <c r="J6" s="25">
        <v>4826915.5999999996</v>
      </c>
      <c r="K6" s="26">
        <v>3403.8422350000001</v>
      </c>
      <c r="L6" s="25">
        <v>3518292</v>
      </c>
      <c r="M6" s="25">
        <v>134442</v>
      </c>
      <c r="N6" s="25">
        <v>3652734</v>
      </c>
      <c r="O6" s="26">
        <v>269</v>
      </c>
      <c r="P6" s="26">
        <v>7</v>
      </c>
      <c r="Q6" s="19" t="s">
        <v>67</v>
      </c>
      <c r="R6" s="25">
        <v>9351779.8000000007</v>
      </c>
      <c r="S6" s="26">
        <v>7375.0450579999997</v>
      </c>
      <c r="T6" s="25">
        <v>12312373</v>
      </c>
      <c r="U6" s="25">
        <v>6719968</v>
      </c>
      <c r="V6" s="25">
        <v>19032341</v>
      </c>
      <c r="W6" s="26">
        <v>486</v>
      </c>
      <c r="X6" s="26">
        <v>27</v>
      </c>
      <c r="Y6" s="19" t="s">
        <v>67</v>
      </c>
      <c r="Z6" s="25">
        <v>100363.8</v>
      </c>
      <c r="AA6" s="26">
        <v>91.251371000000006</v>
      </c>
      <c r="AB6" s="25">
        <v>44191</v>
      </c>
      <c r="AC6" s="25">
        <v>9766</v>
      </c>
      <c r="AD6" s="25">
        <v>53957</v>
      </c>
      <c r="AE6" s="26">
        <v>6</v>
      </c>
      <c r="AF6" s="33">
        <v>0</v>
      </c>
    </row>
    <row r="7" spans="1:32" x14ac:dyDescent="0.2">
      <c r="A7" s="19" t="s">
        <v>68</v>
      </c>
      <c r="B7" s="25">
        <v>8302858.5999999996</v>
      </c>
      <c r="C7" s="26">
        <v>4433.1292270000004</v>
      </c>
      <c r="D7" s="25">
        <v>7010165</v>
      </c>
      <c r="E7" s="25">
        <v>2605819</v>
      </c>
      <c r="F7" s="25">
        <v>9615984</v>
      </c>
      <c r="G7" s="26">
        <v>439</v>
      </c>
      <c r="H7" s="26">
        <v>20</v>
      </c>
      <c r="I7" s="19" t="s">
        <v>68</v>
      </c>
      <c r="J7" s="25">
        <v>1873642.9</v>
      </c>
      <c r="K7" s="26">
        <v>974.89362200000005</v>
      </c>
      <c r="L7" s="25">
        <v>936189</v>
      </c>
      <c r="M7" s="25">
        <v>340025</v>
      </c>
      <c r="N7" s="25">
        <v>1276214</v>
      </c>
      <c r="O7" s="26">
        <v>119</v>
      </c>
      <c r="P7" s="26">
        <v>3</v>
      </c>
      <c r="Q7" s="19" t="s">
        <v>68</v>
      </c>
      <c r="R7" s="25">
        <v>6348968.0999999996</v>
      </c>
      <c r="S7" s="26">
        <v>3416.5771340000001</v>
      </c>
      <c r="T7" s="25">
        <v>6060335</v>
      </c>
      <c r="U7" s="25">
        <v>2265794</v>
      </c>
      <c r="V7" s="25">
        <v>8326129</v>
      </c>
      <c r="W7" s="26">
        <v>316</v>
      </c>
      <c r="X7" s="26">
        <v>17</v>
      </c>
      <c r="Y7" s="19" t="s">
        <v>68</v>
      </c>
      <c r="Z7" s="25">
        <v>80247.600000000006</v>
      </c>
      <c r="AA7" s="26">
        <v>41.658470999999999</v>
      </c>
      <c r="AB7" s="25">
        <v>13641</v>
      </c>
      <c r="AC7" s="25">
        <v>0</v>
      </c>
      <c r="AD7" s="25">
        <v>13641</v>
      </c>
      <c r="AE7" s="26">
        <v>4</v>
      </c>
      <c r="AF7" s="33">
        <v>0</v>
      </c>
    </row>
    <row r="8" spans="1:32" x14ac:dyDescent="0.2">
      <c r="A8" s="19" t="s">
        <v>69</v>
      </c>
      <c r="B8" s="25">
        <v>23895909.100000001</v>
      </c>
      <c r="C8" s="26">
        <v>38642.981164999997</v>
      </c>
      <c r="D8" s="25">
        <v>13982660</v>
      </c>
      <c r="E8" s="25">
        <v>4436932</v>
      </c>
      <c r="F8" s="25">
        <v>18419592</v>
      </c>
      <c r="G8" s="26">
        <v>2440</v>
      </c>
      <c r="H8" s="26">
        <v>30</v>
      </c>
      <c r="I8" s="19" t="s">
        <v>69</v>
      </c>
      <c r="J8" s="25">
        <v>17763086.300000001</v>
      </c>
      <c r="K8" s="26">
        <v>27866.916928999999</v>
      </c>
      <c r="L8" s="25">
        <v>10285870</v>
      </c>
      <c r="M8" s="25">
        <v>3926914</v>
      </c>
      <c r="N8" s="25">
        <v>14212784</v>
      </c>
      <c r="O8" s="26">
        <v>1923</v>
      </c>
      <c r="P8" s="26">
        <v>19</v>
      </c>
      <c r="Q8" s="19" t="s">
        <v>69</v>
      </c>
      <c r="R8" s="25">
        <v>6023503.4000000004</v>
      </c>
      <c r="S8" s="26">
        <v>10589.178970000001</v>
      </c>
      <c r="T8" s="25">
        <v>3696790</v>
      </c>
      <c r="U8" s="25">
        <v>510018</v>
      </c>
      <c r="V8" s="25">
        <v>4206808</v>
      </c>
      <c r="W8" s="26">
        <v>512</v>
      </c>
      <c r="X8" s="26">
        <v>11</v>
      </c>
      <c r="Y8" s="19" t="s">
        <v>69</v>
      </c>
      <c r="Z8" s="25">
        <v>109319.4</v>
      </c>
      <c r="AA8" s="26">
        <v>186.885266</v>
      </c>
      <c r="AB8" s="25">
        <v>0</v>
      </c>
      <c r="AC8" s="25">
        <v>0</v>
      </c>
      <c r="AD8" s="25">
        <v>0</v>
      </c>
      <c r="AE8" s="26">
        <v>5</v>
      </c>
      <c r="AF8" s="33">
        <v>0</v>
      </c>
    </row>
    <row r="9" spans="1:32" x14ac:dyDescent="0.2">
      <c r="A9" s="19" t="s">
        <v>70</v>
      </c>
      <c r="B9" s="25">
        <v>12139811.9</v>
      </c>
      <c r="C9" s="26">
        <v>12939.990792000001</v>
      </c>
      <c r="D9" s="25">
        <v>7444770</v>
      </c>
      <c r="E9" s="25">
        <v>576162</v>
      </c>
      <c r="F9" s="25">
        <v>8020932</v>
      </c>
      <c r="G9" s="26">
        <v>1106</v>
      </c>
      <c r="H9" s="26">
        <v>14</v>
      </c>
      <c r="I9" s="19" t="s">
        <v>70</v>
      </c>
      <c r="J9" s="25">
        <v>6407043.2000000002</v>
      </c>
      <c r="K9" s="26">
        <v>6451.077397</v>
      </c>
      <c r="L9" s="25">
        <v>3655891</v>
      </c>
      <c r="M9" s="25">
        <v>497282</v>
      </c>
      <c r="N9" s="25">
        <v>4153173</v>
      </c>
      <c r="O9" s="26">
        <v>676</v>
      </c>
      <c r="P9" s="26">
        <v>8</v>
      </c>
      <c r="Q9" s="19" t="s">
        <v>70</v>
      </c>
      <c r="R9" s="25">
        <v>5661592.7000000002</v>
      </c>
      <c r="S9" s="26">
        <v>6412.9434510000001</v>
      </c>
      <c r="T9" s="25">
        <v>3769303</v>
      </c>
      <c r="U9" s="25">
        <v>78880</v>
      </c>
      <c r="V9" s="25">
        <v>3848183</v>
      </c>
      <c r="W9" s="26">
        <v>425</v>
      </c>
      <c r="X9" s="26">
        <v>6</v>
      </c>
      <c r="Y9" s="19" t="s">
        <v>70</v>
      </c>
      <c r="Z9" s="25">
        <v>71176</v>
      </c>
      <c r="AA9" s="26">
        <v>75.969943999999998</v>
      </c>
      <c r="AB9" s="25">
        <v>19576</v>
      </c>
      <c r="AC9" s="25">
        <v>0</v>
      </c>
      <c r="AD9" s="25">
        <v>19576</v>
      </c>
      <c r="AE9" s="26">
        <v>5</v>
      </c>
      <c r="AF9" s="33">
        <v>0</v>
      </c>
    </row>
    <row r="10" spans="1:32" x14ac:dyDescent="0.2">
      <c r="A10" s="19" t="s">
        <v>71</v>
      </c>
      <c r="B10" s="25">
        <v>32072224.300000001</v>
      </c>
      <c r="C10" s="26">
        <v>35785.999924000003</v>
      </c>
      <c r="D10" s="25">
        <v>16581326</v>
      </c>
      <c r="E10" s="25">
        <v>5037706</v>
      </c>
      <c r="F10" s="25">
        <v>21619032</v>
      </c>
      <c r="G10" s="26">
        <v>2178</v>
      </c>
      <c r="H10" s="26">
        <v>40</v>
      </c>
      <c r="I10" s="19" t="s">
        <v>71</v>
      </c>
      <c r="J10" s="25">
        <v>16777830.600000001</v>
      </c>
      <c r="K10" s="26">
        <v>17512.240454999999</v>
      </c>
      <c r="L10" s="25">
        <v>9024187</v>
      </c>
      <c r="M10" s="25">
        <v>1614853</v>
      </c>
      <c r="N10" s="25">
        <v>10639040</v>
      </c>
      <c r="O10" s="26">
        <v>1256</v>
      </c>
      <c r="P10" s="26">
        <v>24</v>
      </c>
      <c r="Q10" s="19" t="s">
        <v>71</v>
      </c>
      <c r="R10" s="25">
        <v>14952149.5</v>
      </c>
      <c r="S10" s="26">
        <v>17842.344117000001</v>
      </c>
      <c r="T10" s="25">
        <v>7402286</v>
      </c>
      <c r="U10" s="25">
        <v>3422853</v>
      </c>
      <c r="V10" s="25">
        <v>10825139</v>
      </c>
      <c r="W10" s="26">
        <v>906</v>
      </c>
      <c r="X10" s="26">
        <v>15</v>
      </c>
      <c r="Y10" s="19" t="s">
        <v>71</v>
      </c>
      <c r="Z10" s="25">
        <v>342244.2</v>
      </c>
      <c r="AA10" s="26">
        <v>431.41535199999998</v>
      </c>
      <c r="AB10" s="25">
        <v>154853</v>
      </c>
      <c r="AC10" s="25">
        <v>0</v>
      </c>
      <c r="AD10" s="25">
        <v>154853</v>
      </c>
      <c r="AE10" s="26">
        <v>16</v>
      </c>
      <c r="AF10" s="33">
        <v>1</v>
      </c>
    </row>
    <row r="11" spans="1:32" x14ac:dyDescent="0.2">
      <c r="A11" s="19" t="s">
        <v>72</v>
      </c>
      <c r="B11" s="25">
        <v>7365038</v>
      </c>
      <c r="C11" s="26">
        <v>5570.3860139999997</v>
      </c>
      <c r="D11" s="25">
        <v>4839596</v>
      </c>
      <c r="E11" s="25">
        <v>1988607</v>
      </c>
      <c r="F11" s="25">
        <v>6828203</v>
      </c>
      <c r="G11" s="26">
        <v>513</v>
      </c>
      <c r="H11" s="26">
        <v>14</v>
      </c>
      <c r="I11" s="19" t="s">
        <v>72</v>
      </c>
      <c r="J11" s="25">
        <v>2466642.2000000002</v>
      </c>
      <c r="K11" s="26">
        <v>1885.1150259999999</v>
      </c>
      <c r="L11" s="25">
        <v>1282472</v>
      </c>
      <c r="M11" s="25">
        <v>844259</v>
      </c>
      <c r="N11" s="25">
        <v>2126731</v>
      </c>
      <c r="O11" s="26">
        <v>214</v>
      </c>
      <c r="P11" s="26">
        <v>2</v>
      </c>
      <c r="Q11" s="19" t="s">
        <v>72</v>
      </c>
      <c r="R11" s="25">
        <v>4805954.5999999996</v>
      </c>
      <c r="S11" s="26">
        <v>3616.8065029999998</v>
      </c>
      <c r="T11" s="25">
        <v>3552349</v>
      </c>
      <c r="U11" s="25">
        <v>1144348</v>
      </c>
      <c r="V11" s="25">
        <v>4696697</v>
      </c>
      <c r="W11" s="26">
        <v>298</v>
      </c>
      <c r="X11" s="26">
        <v>12</v>
      </c>
      <c r="Y11" s="19" t="s">
        <v>72</v>
      </c>
      <c r="Z11" s="25">
        <v>92441.2</v>
      </c>
      <c r="AA11" s="26">
        <v>68.464484999999996</v>
      </c>
      <c r="AB11" s="25">
        <v>4775</v>
      </c>
      <c r="AC11" s="25">
        <v>0</v>
      </c>
      <c r="AD11" s="25">
        <v>4775</v>
      </c>
      <c r="AE11" s="26">
        <v>1</v>
      </c>
      <c r="AF11" s="33">
        <v>0</v>
      </c>
    </row>
    <row r="12" spans="1:32" x14ac:dyDescent="0.2">
      <c r="A12" s="19" t="s">
        <v>73</v>
      </c>
      <c r="B12" s="25">
        <v>48985004</v>
      </c>
      <c r="C12" s="26">
        <v>100485.98714299999</v>
      </c>
      <c r="D12" s="25">
        <v>27974368</v>
      </c>
      <c r="E12" s="25">
        <v>3541443</v>
      </c>
      <c r="F12" s="25">
        <v>31515811</v>
      </c>
      <c r="G12" s="26">
        <v>6075</v>
      </c>
      <c r="H12" s="26">
        <v>53</v>
      </c>
      <c r="I12" s="19" t="s">
        <v>73</v>
      </c>
      <c r="J12" s="25">
        <v>41647550.5</v>
      </c>
      <c r="K12" s="26">
        <v>84445.403189999997</v>
      </c>
      <c r="L12" s="25">
        <v>24366886</v>
      </c>
      <c r="M12" s="25">
        <v>3182070</v>
      </c>
      <c r="N12" s="25">
        <v>27548956</v>
      </c>
      <c r="O12" s="26">
        <v>5413</v>
      </c>
      <c r="P12" s="26">
        <v>43</v>
      </c>
      <c r="Q12" s="19" t="s">
        <v>73</v>
      </c>
      <c r="R12" s="25">
        <v>7058142.5</v>
      </c>
      <c r="S12" s="26">
        <v>15400.91993</v>
      </c>
      <c r="T12" s="25">
        <v>3500034</v>
      </c>
      <c r="U12" s="25">
        <v>347373</v>
      </c>
      <c r="V12" s="25">
        <v>3847407</v>
      </c>
      <c r="W12" s="26">
        <v>640</v>
      </c>
      <c r="X12" s="26">
        <v>10</v>
      </c>
      <c r="Y12" s="19" t="s">
        <v>73</v>
      </c>
      <c r="Z12" s="25">
        <v>279311</v>
      </c>
      <c r="AA12" s="26">
        <v>639.66402300000004</v>
      </c>
      <c r="AB12" s="25">
        <v>107448</v>
      </c>
      <c r="AC12" s="25">
        <v>12000</v>
      </c>
      <c r="AD12" s="25">
        <v>119448</v>
      </c>
      <c r="AE12" s="26">
        <v>22</v>
      </c>
      <c r="AF12" s="33">
        <v>0</v>
      </c>
    </row>
    <row r="13" spans="1:32" x14ac:dyDescent="0.2">
      <c r="A13" s="19" t="s">
        <v>74</v>
      </c>
      <c r="B13" s="25">
        <v>12571016.4</v>
      </c>
      <c r="C13" s="26">
        <v>16905.983164000001</v>
      </c>
      <c r="D13" s="25">
        <v>7977145</v>
      </c>
      <c r="E13" s="25">
        <v>2914037</v>
      </c>
      <c r="F13" s="25">
        <v>10891182</v>
      </c>
      <c r="G13" s="26">
        <v>1430</v>
      </c>
      <c r="H13" s="26">
        <v>17</v>
      </c>
      <c r="I13" s="19" t="s">
        <v>74</v>
      </c>
      <c r="J13" s="25">
        <v>7856791.7999999998</v>
      </c>
      <c r="K13" s="26">
        <v>10222.129859000001</v>
      </c>
      <c r="L13" s="25">
        <v>5551015</v>
      </c>
      <c r="M13" s="25">
        <v>2318189</v>
      </c>
      <c r="N13" s="25">
        <v>7869204</v>
      </c>
      <c r="O13" s="26">
        <v>1007</v>
      </c>
      <c r="P13" s="26">
        <v>10</v>
      </c>
      <c r="Q13" s="19" t="s">
        <v>74</v>
      </c>
      <c r="R13" s="25">
        <v>4626413.4000000004</v>
      </c>
      <c r="S13" s="26">
        <v>6555.0308889999997</v>
      </c>
      <c r="T13" s="25">
        <v>2389756</v>
      </c>
      <c r="U13" s="25">
        <v>595848</v>
      </c>
      <c r="V13" s="25">
        <v>2985604</v>
      </c>
      <c r="W13" s="26">
        <v>417</v>
      </c>
      <c r="X13" s="26">
        <v>7</v>
      </c>
      <c r="Y13" s="19" t="s">
        <v>74</v>
      </c>
      <c r="Z13" s="25">
        <v>87811.199999999997</v>
      </c>
      <c r="AA13" s="26">
        <v>128.822416</v>
      </c>
      <c r="AB13" s="25">
        <v>36374</v>
      </c>
      <c r="AC13" s="25">
        <v>0</v>
      </c>
      <c r="AD13" s="25">
        <v>36374</v>
      </c>
      <c r="AE13" s="26">
        <v>6</v>
      </c>
      <c r="AF13" s="33">
        <v>0</v>
      </c>
    </row>
    <row r="14" spans="1:32" x14ac:dyDescent="0.2">
      <c r="A14" s="19" t="s">
        <v>75</v>
      </c>
      <c r="B14" s="25">
        <v>54179406.100000001</v>
      </c>
      <c r="C14" s="26">
        <v>84554.64261000001</v>
      </c>
      <c r="D14" s="25">
        <v>32739312</v>
      </c>
      <c r="E14" s="25">
        <v>11983135</v>
      </c>
      <c r="F14" s="25">
        <v>44722447</v>
      </c>
      <c r="G14" s="26">
        <v>5297</v>
      </c>
      <c r="H14" s="26">
        <v>70</v>
      </c>
      <c r="I14" s="19" t="s">
        <v>75</v>
      </c>
      <c r="J14" s="25">
        <v>36116404.200000003</v>
      </c>
      <c r="K14" s="26">
        <v>54662.114197000003</v>
      </c>
      <c r="L14" s="25">
        <v>22878222</v>
      </c>
      <c r="M14" s="25">
        <v>3846537</v>
      </c>
      <c r="N14" s="25">
        <v>26724759</v>
      </c>
      <c r="O14" s="26">
        <v>3876</v>
      </c>
      <c r="P14" s="26">
        <v>45</v>
      </c>
      <c r="Q14" s="19" t="s">
        <v>75</v>
      </c>
      <c r="R14" s="25">
        <v>17249337</v>
      </c>
      <c r="S14" s="26">
        <v>28374.192127999999</v>
      </c>
      <c r="T14" s="25">
        <v>9526823</v>
      </c>
      <c r="U14" s="25">
        <v>8136598</v>
      </c>
      <c r="V14" s="25">
        <v>17663421</v>
      </c>
      <c r="W14" s="26">
        <v>1358</v>
      </c>
      <c r="X14" s="26">
        <v>25</v>
      </c>
      <c r="Y14" s="19" t="s">
        <v>75</v>
      </c>
      <c r="Z14" s="25">
        <v>813664.9</v>
      </c>
      <c r="AA14" s="26">
        <v>1518.3362850000001</v>
      </c>
      <c r="AB14" s="25">
        <v>334267</v>
      </c>
      <c r="AC14" s="25">
        <v>0</v>
      </c>
      <c r="AD14" s="25">
        <v>334267</v>
      </c>
      <c r="AE14" s="26">
        <v>63</v>
      </c>
      <c r="AF14" s="33">
        <v>0</v>
      </c>
    </row>
    <row r="15" spans="1:32" x14ac:dyDescent="0.2">
      <c r="A15" s="19" t="s">
        <v>76</v>
      </c>
      <c r="B15" s="25">
        <v>9951407.9000000004</v>
      </c>
      <c r="C15" s="26">
        <v>10336.80718</v>
      </c>
      <c r="D15" s="25">
        <v>6993854</v>
      </c>
      <c r="E15" s="25">
        <v>2597855</v>
      </c>
      <c r="F15" s="25">
        <v>9591709</v>
      </c>
      <c r="G15" s="26">
        <v>885</v>
      </c>
      <c r="H15" s="26">
        <v>22</v>
      </c>
      <c r="I15" s="19" t="s">
        <v>76</v>
      </c>
      <c r="J15" s="25">
        <v>4715964.5</v>
      </c>
      <c r="K15" s="26">
        <v>4921.4350080000004</v>
      </c>
      <c r="L15" s="25">
        <v>3241526</v>
      </c>
      <c r="M15" s="25">
        <v>1018755</v>
      </c>
      <c r="N15" s="25">
        <v>4260281</v>
      </c>
      <c r="O15" s="26">
        <v>480</v>
      </c>
      <c r="P15" s="26">
        <v>8</v>
      </c>
      <c r="Q15" s="19" t="s">
        <v>76</v>
      </c>
      <c r="R15" s="25">
        <v>5085791.5</v>
      </c>
      <c r="S15" s="26">
        <v>5238.148115</v>
      </c>
      <c r="T15" s="25">
        <v>3578590</v>
      </c>
      <c r="U15" s="25">
        <v>1479910</v>
      </c>
      <c r="V15" s="25">
        <v>5058500</v>
      </c>
      <c r="W15" s="26">
        <v>393</v>
      </c>
      <c r="X15" s="26">
        <v>12</v>
      </c>
      <c r="Y15" s="19" t="s">
        <v>76</v>
      </c>
      <c r="Z15" s="25">
        <v>149651.9</v>
      </c>
      <c r="AA15" s="26">
        <v>177.22405699999999</v>
      </c>
      <c r="AB15" s="25">
        <v>173738</v>
      </c>
      <c r="AC15" s="25">
        <v>99190</v>
      </c>
      <c r="AD15" s="25">
        <v>272928</v>
      </c>
      <c r="AE15" s="26">
        <v>12</v>
      </c>
      <c r="AF15" s="33">
        <v>2</v>
      </c>
    </row>
    <row r="16" spans="1:32" x14ac:dyDescent="0.2">
      <c r="A16" s="19" t="s">
        <v>77</v>
      </c>
      <c r="B16" s="25">
        <v>160622659.80000001</v>
      </c>
      <c r="C16" s="26">
        <v>361265.02894500003</v>
      </c>
      <c r="D16" s="25">
        <v>84911983</v>
      </c>
      <c r="E16" s="25">
        <v>18900913</v>
      </c>
      <c r="F16" s="25">
        <v>103812896</v>
      </c>
      <c r="G16" s="26">
        <v>20910</v>
      </c>
      <c r="H16" s="26">
        <v>135</v>
      </c>
      <c r="I16" s="19" t="s">
        <v>77</v>
      </c>
      <c r="J16" s="25">
        <v>147584169.80000001</v>
      </c>
      <c r="K16" s="26">
        <v>330355.49141900003</v>
      </c>
      <c r="L16" s="25">
        <v>77807942</v>
      </c>
      <c r="M16" s="25">
        <v>16994455</v>
      </c>
      <c r="N16" s="25">
        <v>94802397</v>
      </c>
      <c r="O16" s="26">
        <v>19742</v>
      </c>
      <c r="P16" s="26">
        <v>117</v>
      </c>
      <c r="Q16" s="19" t="s">
        <v>77</v>
      </c>
      <c r="R16" s="25">
        <v>12217855.699999999</v>
      </c>
      <c r="S16" s="26">
        <v>28670.422386999999</v>
      </c>
      <c r="T16" s="25">
        <v>6889985</v>
      </c>
      <c r="U16" s="25">
        <v>1906458</v>
      </c>
      <c r="V16" s="25">
        <v>8796443</v>
      </c>
      <c r="W16" s="26">
        <v>1125</v>
      </c>
      <c r="X16" s="26">
        <v>18</v>
      </c>
      <c r="Y16" s="19" t="s">
        <v>77</v>
      </c>
      <c r="Z16" s="25">
        <v>820634.3</v>
      </c>
      <c r="AA16" s="26">
        <v>2239.115139</v>
      </c>
      <c r="AB16" s="25">
        <v>214056</v>
      </c>
      <c r="AC16" s="25">
        <v>0</v>
      </c>
      <c r="AD16" s="25">
        <v>214056</v>
      </c>
      <c r="AE16" s="26">
        <v>43</v>
      </c>
      <c r="AF16" s="33">
        <v>0</v>
      </c>
    </row>
    <row r="17" spans="1:32" x14ac:dyDescent="0.2">
      <c r="A17" s="19" t="s">
        <v>78</v>
      </c>
      <c r="B17" s="25">
        <v>19167463.800000001</v>
      </c>
      <c r="C17" s="26">
        <v>30286.474515000002</v>
      </c>
      <c r="D17" s="25">
        <v>12402210</v>
      </c>
      <c r="E17" s="25">
        <v>4559929</v>
      </c>
      <c r="F17" s="25">
        <v>16962139</v>
      </c>
      <c r="G17" s="26">
        <v>2264</v>
      </c>
      <c r="H17" s="26">
        <v>34</v>
      </c>
      <c r="I17" s="19" t="s">
        <v>78</v>
      </c>
      <c r="J17" s="25">
        <v>13871507.800000001</v>
      </c>
      <c r="K17" s="26">
        <v>21706.94601</v>
      </c>
      <c r="L17" s="25">
        <v>8698646</v>
      </c>
      <c r="M17" s="25">
        <v>2306904</v>
      </c>
      <c r="N17" s="25">
        <v>11005550</v>
      </c>
      <c r="O17" s="26">
        <v>1770</v>
      </c>
      <c r="P17" s="26">
        <v>22</v>
      </c>
      <c r="Q17" s="19" t="s">
        <v>78</v>
      </c>
      <c r="R17" s="25">
        <v>5167289.5</v>
      </c>
      <c r="S17" s="26">
        <v>8357.0038860000004</v>
      </c>
      <c r="T17" s="25">
        <v>3587194</v>
      </c>
      <c r="U17" s="25">
        <v>2218400</v>
      </c>
      <c r="V17" s="25">
        <v>5805594</v>
      </c>
      <c r="W17" s="26">
        <v>484</v>
      </c>
      <c r="X17" s="26">
        <v>11</v>
      </c>
      <c r="Y17" s="19" t="s">
        <v>78</v>
      </c>
      <c r="Z17" s="25">
        <v>128666.5</v>
      </c>
      <c r="AA17" s="26">
        <v>222.524619</v>
      </c>
      <c r="AB17" s="25">
        <v>116370</v>
      </c>
      <c r="AC17" s="25">
        <v>34625</v>
      </c>
      <c r="AD17" s="25">
        <v>150995</v>
      </c>
      <c r="AE17" s="26">
        <v>10</v>
      </c>
      <c r="AF17" s="33">
        <v>1</v>
      </c>
    </row>
    <row r="18" spans="1:32" x14ac:dyDescent="0.2">
      <c r="A18" s="19" t="s">
        <v>79</v>
      </c>
      <c r="B18" s="25">
        <v>169822108.59999999</v>
      </c>
      <c r="C18" s="26">
        <v>334392.18950500002</v>
      </c>
      <c r="D18" s="25">
        <v>101895241</v>
      </c>
      <c r="E18" s="25">
        <v>24676355</v>
      </c>
      <c r="F18" s="25">
        <v>126571596</v>
      </c>
      <c r="G18" s="26">
        <v>18688</v>
      </c>
      <c r="H18" s="26">
        <v>175</v>
      </c>
      <c r="I18" s="19" t="s">
        <v>79</v>
      </c>
      <c r="J18" s="25">
        <v>138032908.90000001</v>
      </c>
      <c r="K18" s="26">
        <v>265720.93316399999</v>
      </c>
      <c r="L18" s="25">
        <v>82274234</v>
      </c>
      <c r="M18" s="25">
        <v>11447225</v>
      </c>
      <c r="N18" s="25">
        <v>93721459</v>
      </c>
      <c r="O18" s="26">
        <v>16162</v>
      </c>
      <c r="P18" s="26">
        <v>135</v>
      </c>
      <c r="Q18" s="19" t="s">
        <v>79</v>
      </c>
      <c r="R18" s="25">
        <v>29198693.800000001</v>
      </c>
      <c r="S18" s="26">
        <v>61915.173118999999</v>
      </c>
      <c r="T18" s="25">
        <v>18298854</v>
      </c>
      <c r="U18" s="25">
        <v>12928304</v>
      </c>
      <c r="V18" s="25">
        <v>31227158</v>
      </c>
      <c r="W18" s="26">
        <v>2361</v>
      </c>
      <c r="X18" s="26">
        <v>38</v>
      </c>
      <c r="Y18" s="19" t="s">
        <v>79</v>
      </c>
      <c r="Z18" s="25">
        <v>2590505.9</v>
      </c>
      <c r="AA18" s="26">
        <v>6756.0832220000002</v>
      </c>
      <c r="AB18" s="25">
        <v>1322153</v>
      </c>
      <c r="AC18" s="25">
        <v>300826</v>
      </c>
      <c r="AD18" s="25">
        <v>1622979</v>
      </c>
      <c r="AE18" s="26">
        <v>165</v>
      </c>
      <c r="AF18" s="33">
        <v>2</v>
      </c>
    </row>
    <row r="19" spans="1:32" x14ac:dyDescent="0.2">
      <c r="A19" s="19" t="s">
        <v>80</v>
      </c>
      <c r="B19" s="25">
        <v>14235275.599999998</v>
      </c>
      <c r="C19" s="26">
        <v>19559.753830000001</v>
      </c>
      <c r="D19" s="25">
        <v>8622591</v>
      </c>
      <c r="E19" s="25">
        <v>2292783</v>
      </c>
      <c r="F19" s="25">
        <v>10915374</v>
      </c>
      <c r="G19" s="26">
        <v>1474</v>
      </c>
      <c r="H19" s="26">
        <v>21</v>
      </c>
      <c r="I19" s="19" t="s">
        <v>80</v>
      </c>
      <c r="J19" s="25">
        <v>8713784.6999999993</v>
      </c>
      <c r="K19" s="26">
        <v>12256.703737</v>
      </c>
      <c r="L19" s="25">
        <v>6037188</v>
      </c>
      <c r="M19" s="25">
        <v>1632030</v>
      </c>
      <c r="N19" s="25">
        <v>7669218</v>
      </c>
      <c r="O19" s="26">
        <v>1094</v>
      </c>
      <c r="P19" s="26">
        <v>14</v>
      </c>
      <c r="Q19" s="19" t="s">
        <v>80</v>
      </c>
      <c r="R19" s="25">
        <v>5334303.3</v>
      </c>
      <c r="S19" s="26">
        <v>6987.391584</v>
      </c>
      <c r="T19" s="25">
        <v>2480778</v>
      </c>
      <c r="U19" s="25">
        <v>660753</v>
      </c>
      <c r="V19" s="25">
        <v>3141531</v>
      </c>
      <c r="W19" s="26">
        <v>371</v>
      </c>
      <c r="X19" s="26">
        <v>7</v>
      </c>
      <c r="Y19" s="19" t="s">
        <v>80</v>
      </c>
      <c r="Z19" s="25">
        <v>187187.6</v>
      </c>
      <c r="AA19" s="26">
        <v>315.65850899999998</v>
      </c>
      <c r="AB19" s="25">
        <v>104625</v>
      </c>
      <c r="AC19" s="25">
        <v>0</v>
      </c>
      <c r="AD19" s="25">
        <v>104625</v>
      </c>
      <c r="AE19" s="26">
        <v>9</v>
      </c>
      <c r="AF19" s="33">
        <v>0</v>
      </c>
    </row>
    <row r="20" spans="1:32" x14ac:dyDescent="0.2">
      <c r="A20" s="19" t="s">
        <v>81</v>
      </c>
      <c r="B20" s="25">
        <v>83546169</v>
      </c>
      <c r="C20" s="26">
        <v>201837.73801500001</v>
      </c>
      <c r="D20" s="25">
        <v>36252036</v>
      </c>
      <c r="E20" s="25">
        <v>6039880</v>
      </c>
      <c r="F20" s="25">
        <v>42291916</v>
      </c>
      <c r="G20" s="26">
        <v>9354</v>
      </c>
      <c r="H20" s="26">
        <v>59</v>
      </c>
      <c r="I20" s="19" t="s">
        <v>81</v>
      </c>
      <c r="J20" s="25">
        <v>77029882.900000006</v>
      </c>
      <c r="K20" s="26">
        <v>184937.027217</v>
      </c>
      <c r="L20" s="25">
        <v>33542175</v>
      </c>
      <c r="M20" s="25">
        <v>5370861</v>
      </c>
      <c r="N20" s="25">
        <v>38913036</v>
      </c>
      <c r="O20" s="26">
        <v>8921</v>
      </c>
      <c r="P20" s="26">
        <v>53</v>
      </c>
      <c r="Q20" s="19" t="s">
        <v>81</v>
      </c>
      <c r="R20" s="25">
        <v>6082582.2000000002</v>
      </c>
      <c r="S20" s="26">
        <v>15625.489216</v>
      </c>
      <c r="T20" s="25">
        <v>2325131</v>
      </c>
      <c r="U20" s="25">
        <v>589669</v>
      </c>
      <c r="V20" s="25">
        <v>2914800</v>
      </c>
      <c r="W20" s="26">
        <v>407</v>
      </c>
      <c r="X20" s="26">
        <v>4</v>
      </c>
      <c r="Y20" s="19" t="s">
        <v>81</v>
      </c>
      <c r="Z20" s="25">
        <v>433703.9</v>
      </c>
      <c r="AA20" s="26">
        <v>1275.2215819999999</v>
      </c>
      <c r="AB20" s="25">
        <v>384730</v>
      </c>
      <c r="AC20" s="25">
        <v>79350</v>
      </c>
      <c r="AD20" s="25">
        <v>464080</v>
      </c>
      <c r="AE20" s="26">
        <v>26</v>
      </c>
      <c r="AF20" s="33">
        <v>2</v>
      </c>
    </row>
    <row r="21" spans="1:32" x14ac:dyDescent="0.2">
      <c r="A21" s="19" t="s">
        <v>82</v>
      </c>
      <c r="B21" s="25">
        <v>7048617.1000000006</v>
      </c>
      <c r="C21" s="26">
        <v>12714.914780000001</v>
      </c>
      <c r="D21" s="25">
        <v>2418601</v>
      </c>
      <c r="E21" s="25">
        <v>3079231</v>
      </c>
      <c r="F21" s="25">
        <v>5497832</v>
      </c>
      <c r="G21" s="26">
        <v>654</v>
      </c>
      <c r="H21" s="26">
        <v>6</v>
      </c>
      <c r="I21" s="19" t="s">
        <v>82</v>
      </c>
      <c r="J21" s="25">
        <v>5477144.2000000002</v>
      </c>
      <c r="K21" s="26">
        <v>9532.0972650000003</v>
      </c>
      <c r="L21" s="25">
        <v>1889576</v>
      </c>
      <c r="M21" s="25">
        <v>3032602</v>
      </c>
      <c r="N21" s="25">
        <v>4922178</v>
      </c>
      <c r="O21" s="26">
        <v>571</v>
      </c>
      <c r="P21" s="26">
        <v>5</v>
      </c>
      <c r="Q21" s="19" t="s">
        <v>82</v>
      </c>
      <c r="R21" s="25">
        <v>1533624.6</v>
      </c>
      <c r="S21" s="26">
        <v>3096.306568</v>
      </c>
      <c r="T21" s="25">
        <v>527711</v>
      </c>
      <c r="U21" s="25">
        <v>46629</v>
      </c>
      <c r="V21" s="25">
        <v>574340</v>
      </c>
      <c r="W21" s="26">
        <v>81</v>
      </c>
      <c r="X21" s="26">
        <v>1</v>
      </c>
      <c r="Y21" s="19" t="s">
        <v>82</v>
      </c>
      <c r="Z21" s="25">
        <v>37848.300000000003</v>
      </c>
      <c r="AA21" s="26">
        <v>86.510947000000002</v>
      </c>
      <c r="AB21" s="25">
        <v>1314</v>
      </c>
      <c r="AC21" s="25">
        <v>0</v>
      </c>
      <c r="AD21" s="25">
        <v>1314</v>
      </c>
      <c r="AE21" s="26">
        <v>2</v>
      </c>
      <c r="AF21" s="33">
        <v>0</v>
      </c>
    </row>
    <row r="22" spans="1:32" x14ac:dyDescent="0.2">
      <c r="A22" s="19" t="s">
        <v>83</v>
      </c>
      <c r="B22" s="25">
        <v>132393498.59999999</v>
      </c>
      <c r="C22" s="26">
        <v>285855.81633300002</v>
      </c>
      <c r="D22" s="25">
        <v>54658341</v>
      </c>
      <c r="E22" s="25">
        <v>6031063</v>
      </c>
      <c r="F22" s="25">
        <v>60689404</v>
      </c>
      <c r="G22" s="26">
        <v>12837</v>
      </c>
      <c r="H22" s="26">
        <v>81</v>
      </c>
      <c r="I22" s="19" t="s">
        <v>83</v>
      </c>
      <c r="J22" s="25">
        <v>114568893.5</v>
      </c>
      <c r="K22" s="26">
        <v>242529.220856</v>
      </c>
      <c r="L22" s="25">
        <v>48344261</v>
      </c>
      <c r="M22" s="25">
        <v>5417732</v>
      </c>
      <c r="N22" s="25">
        <v>53761993</v>
      </c>
      <c r="O22" s="26">
        <v>11724</v>
      </c>
      <c r="P22" s="26">
        <v>70</v>
      </c>
      <c r="Q22" s="19" t="s">
        <v>83</v>
      </c>
      <c r="R22" s="25">
        <v>16013443.199999999</v>
      </c>
      <c r="S22" s="26">
        <v>38458.16547</v>
      </c>
      <c r="T22" s="25">
        <v>5711911</v>
      </c>
      <c r="U22" s="25">
        <v>573061</v>
      </c>
      <c r="V22" s="25">
        <v>6284972</v>
      </c>
      <c r="W22" s="26">
        <v>1035</v>
      </c>
      <c r="X22" s="26">
        <v>10</v>
      </c>
      <c r="Y22" s="19" t="s">
        <v>83</v>
      </c>
      <c r="Z22" s="25">
        <v>1811161.9</v>
      </c>
      <c r="AA22" s="26">
        <v>4868.4300069999999</v>
      </c>
      <c r="AB22" s="25">
        <v>602169</v>
      </c>
      <c r="AC22" s="25">
        <v>40270</v>
      </c>
      <c r="AD22" s="25">
        <v>642439</v>
      </c>
      <c r="AE22" s="26">
        <v>78</v>
      </c>
      <c r="AF22" s="33">
        <v>1</v>
      </c>
    </row>
    <row r="23" spans="1:32" x14ac:dyDescent="0.2">
      <c r="A23" s="19" t="s">
        <v>84</v>
      </c>
      <c r="B23" s="25">
        <v>4663727.5999999996</v>
      </c>
      <c r="C23" s="26">
        <v>7417.1815559999995</v>
      </c>
      <c r="D23" s="25">
        <v>1493472</v>
      </c>
      <c r="E23" s="25">
        <v>193446</v>
      </c>
      <c r="F23" s="25">
        <v>1686918</v>
      </c>
      <c r="G23" s="26">
        <v>376</v>
      </c>
      <c r="H23" s="26">
        <v>1</v>
      </c>
      <c r="I23" s="19" t="s">
        <v>84</v>
      </c>
      <c r="J23" s="25">
        <v>3100296.3</v>
      </c>
      <c r="K23" s="26">
        <v>4865.2849500000002</v>
      </c>
      <c r="L23" s="25">
        <v>958627</v>
      </c>
      <c r="M23" s="25">
        <v>193446</v>
      </c>
      <c r="N23" s="25">
        <v>1152073</v>
      </c>
      <c r="O23" s="26">
        <v>299</v>
      </c>
      <c r="P23" s="26">
        <v>0</v>
      </c>
      <c r="Q23" s="19" t="s">
        <v>84</v>
      </c>
      <c r="R23" s="25">
        <v>1448311.1</v>
      </c>
      <c r="S23" s="26">
        <v>2350.1096769999999</v>
      </c>
      <c r="T23" s="25">
        <v>530731</v>
      </c>
      <c r="U23" s="25">
        <v>0</v>
      </c>
      <c r="V23" s="25">
        <v>530731</v>
      </c>
      <c r="W23" s="26">
        <v>73</v>
      </c>
      <c r="X23" s="26">
        <v>1</v>
      </c>
      <c r="Y23" s="19" t="s">
        <v>84</v>
      </c>
      <c r="Z23" s="25">
        <v>115120.2</v>
      </c>
      <c r="AA23" s="26">
        <v>201.78692899999999</v>
      </c>
      <c r="AB23" s="25">
        <v>4114</v>
      </c>
      <c r="AC23" s="25">
        <v>0</v>
      </c>
      <c r="AD23" s="25">
        <v>4114</v>
      </c>
      <c r="AE23" s="26">
        <v>4</v>
      </c>
      <c r="AF23" s="33">
        <v>0</v>
      </c>
    </row>
    <row r="24" spans="1:32" x14ac:dyDescent="0.2">
      <c r="A24" s="19" t="s">
        <v>85</v>
      </c>
      <c r="B24" s="25">
        <v>19993703.600000001</v>
      </c>
      <c r="C24" s="26">
        <v>42997.641708000003</v>
      </c>
      <c r="D24" s="25">
        <v>9147718</v>
      </c>
      <c r="E24" s="25">
        <v>994123</v>
      </c>
      <c r="F24" s="25">
        <v>10141841</v>
      </c>
      <c r="G24" s="26">
        <v>2130</v>
      </c>
      <c r="H24" s="26">
        <v>16</v>
      </c>
      <c r="I24" s="19" t="s">
        <v>85</v>
      </c>
      <c r="J24" s="25">
        <v>17804502.800000001</v>
      </c>
      <c r="K24" s="26">
        <v>37507.372899000002</v>
      </c>
      <c r="L24" s="25">
        <v>8489267</v>
      </c>
      <c r="M24" s="25">
        <v>895003</v>
      </c>
      <c r="N24" s="25">
        <v>9384270</v>
      </c>
      <c r="O24" s="26">
        <v>1980</v>
      </c>
      <c r="P24" s="26">
        <v>14</v>
      </c>
      <c r="Q24" s="19" t="s">
        <v>85</v>
      </c>
      <c r="R24" s="25">
        <v>2024640.9</v>
      </c>
      <c r="S24" s="26">
        <v>5052.3616050000001</v>
      </c>
      <c r="T24" s="25">
        <v>593231</v>
      </c>
      <c r="U24" s="25">
        <v>99120</v>
      </c>
      <c r="V24" s="25">
        <v>692351</v>
      </c>
      <c r="W24" s="26">
        <v>118</v>
      </c>
      <c r="X24" s="26">
        <v>2</v>
      </c>
      <c r="Y24" s="19" t="s">
        <v>85</v>
      </c>
      <c r="Z24" s="25">
        <v>164559.9</v>
      </c>
      <c r="AA24" s="26">
        <v>437.90720399999998</v>
      </c>
      <c r="AB24" s="25">
        <v>65220</v>
      </c>
      <c r="AC24" s="25">
        <v>0</v>
      </c>
      <c r="AD24" s="25">
        <v>65220</v>
      </c>
      <c r="AE24" s="26">
        <v>32</v>
      </c>
      <c r="AF24" s="33">
        <v>0</v>
      </c>
    </row>
    <row r="25" spans="1:32" x14ac:dyDescent="0.2">
      <c r="A25" s="19" t="s">
        <v>86</v>
      </c>
      <c r="B25" s="25">
        <v>735416.5</v>
      </c>
      <c r="C25" s="26">
        <v>1270.481086</v>
      </c>
      <c r="D25" s="25">
        <v>129138</v>
      </c>
      <c r="E25" s="25">
        <v>0</v>
      </c>
      <c r="F25" s="25">
        <v>129138</v>
      </c>
      <c r="G25" s="26">
        <v>54</v>
      </c>
      <c r="H25" s="26">
        <v>0</v>
      </c>
      <c r="I25" s="19" t="s">
        <v>86</v>
      </c>
      <c r="J25" s="25">
        <v>532890.4</v>
      </c>
      <c r="K25" s="26">
        <v>870.84166800000003</v>
      </c>
      <c r="L25" s="25">
        <v>102133</v>
      </c>
      <c r="M25" s="25">
        <v>0</v>
      </c>
      <c r="N25" s="25">
        <v>102133</v>
      </c>
      <c r="O25" s="26">
        <v>43</v>
      </c>
      <c r="P25" s="26">
        <v>0</v>
      </c>
      <c r="Q25" s="19" t="s">
        <v>86</v>
      </c>
      <c r="R25" s="25">
        <v>189203.20000000001</v>
      </c>
      <c r="S25" s="26">
        <v>372.24050599999998</v>
      </c>
      <c r="T25" s="25">
        <v>22382</v>
      </c>
      <c r="U25" s="25">
        <v>0</v>
      </c>
      <c r="V25" s="25">
        <v>22382</v>
      </c>
      <c r="W25" s="26">
        <v>10</v>
      </c>
      <c r="X25" s="26">
        <v>0</v>
      </c>
      <c r="Y25" s="19" t="s">
        <v>86</v>
      </c>
      <c r="Z25" s="25">
        <v>13322.9</v>
      </c>
      <c r="AA25" s="26">
        <v>27.398911999999999</v>
      </c>
      <c r="AB25" s="25">
        <v>4623</v>
      </c>
      <c r="AC25" s="25">
        <v>0</v>
      </c>
      <c r="AD25" s="25">
        <v>4623</v>
      </c>
      <c r="AE25" s="26">
        <v>1</v>
      </c>
      <c r="AF25" s="33">
        <v>0</v>
      </c>
    </row>
    <row r="26" spans="1:32" x14ac:dyDescent="0.2">
      <c r="A26" s="19" t="s">
        <v>87</v>
      </c>
      <c r="B26" s="25">
        <v>38450118.100000001</v>
      </c>
      <c r="C26" s="26">
        <v>75245.477893999996</v>
      </c>
      <c r="D26" s="25">
        <v>19520230</v>
      </c>
      <c r="E26" s="25">
        <v>2209818</v>
      </c>
      <c r="F26" s="25">
        <v>21730048</v>
      </c>
      <c r="G26" s="26">
        <v>3505</v>
      </c>
      <c r="H26" s="26">
        <v>38</v>
      </c>
      <c r="I26" s="19" t="s">
        <v>87</v>
      </c>
      <c r="J26" s="25">
        <v>31866442.699999999</v>
      </c>
      <c r="K26" s="26">
        <v>59976.707219999997</v>
      </c>
      <c r="L26" s="25">
        <v>16682442</v>
      </c>
      <c r="M26" s="25">
        <v>1935190</v>
      </c>
      <c r="N26" s="25">
        <v>18617632</v>
      </c>
      <c r="O26" s="26">
        <v>3030</v>
      </c>
      <c r="P26" s="26">
        <v>30</v>
      </c>
      <c r="Q26" s="19" t="s">
        <v>87</v>
      </c>
      <c r="R26" s="25">
        <v>5917629.0999999996</v>
      </c>
      <c r="S26" s="26">
        <v>13567.32768</v>
      </c>
      <c r="T26" s="25">
        <v>2290351</v>
      </c>
      <c r="U26" s="25">
        <v>274628</v>
      </c>
      <c r="V26" s="25">
        <v>2564979</v>
      </c>
      <c r="W26" s="26">
        <v>360</v>
      </c>
      <c r="X26" s="26">
        <v>7</v>
      </c>
      <c r="Y26" s="19" t="s">
        <v>87</v>
      </c>
      <c r="Z26" s="25">
        <v>666046.30000000005</v>
      </c>
      <c r="AA26" s="26">
        <v>1701.442994</v>
      </c>
      <c r="AB26" s="25">
        <v>547437</v>
      </c>
      <c r="AC26" s="25">
        <v>0</v>
      </c>
      <c r="AD26" s="25">
        <v>547437</v>
      </c>
      <c r="AE26" s="26">
        <v>115</v>
      </c>
      <c r="AF26" s="33">
        <v>1</v>
      </c>
    </row>
    <row r="27" spans="1:32" ht="16" thickBot="1" x14ac:dyDescent="0.25">
      <c r="A27" s="27" t="s">
        <v>88</v>
      </c>
      <c r="B27" s="28">
        <v>638518.4</v>
      </c>
      <c r="C27" s="29">
        <v>1013.385411</v>
      </c>
      <c r="D27" s="28">
        <v>146750</v>
      </c>
      <c r="E27" s="28">
        <v>0</v>
      </c>
      <c r="F27" s="28">
        <v>146750</v>
      </c>
      <c r="G27" s="29">
        <v>44</v>
      </c>
      <c r="H27" s="29">
        <v>0</v>
      </c>
      <c r="I27" s="27" t="s">
        <v>88</v>
      </c>
      <c r="J27" s="28">
        <v>396580.6</v>
      </c>
      <c r="K27" s="29">
        <v>615.82796499999995</v>
      </c>
      <c r="L27" s="28">
        <v>95396</v>
      </c>
      <c r="M27" s="28">
        <v>0</v>
      </c>
      <c r="N27" s="28">
        <v>95396</v>
      </c>
      <c r="O27" s="29">
        <v>32</v>
      </c>
      <c r="P27" s="29">
        <v>0</v>
      </c>
      <c r="Q27" s="27" t="s">
        <v>88</v>
      </c>
      <c r="R27" s="28">
        <v>221855.2</v>
      </c>
      <c r="S27" s="29">
        <v>365.12028099999998</v>
      </c>
      <c r="T27" s="28">
        <v>51354</v>
      </c>
      <c r="U27" s="28">
        <v>0</v>
      </c>
      <c r="V27" s="28">
        <v>51354</v>
      </c>
      <c r="W27" s="29">
        <v>12</v>
      </c>
      <c r="X27" s="29">
        <v>0</v>
      </c>
      <c r="Y27" s="27" t="s">
        <v>88</v>
      </c>
      <c r="Z27" s="28">
        <v>20082.599999999999</v>
      </c>
      <c r="AA27" s="29">
        <v>32.437165</v>
      </c>
      <c r="AB27" s="28">
        <v>0</v>
      </c>
      <c r="AC27" s="28">
        <v>0</v>
      </c>
      <c r="AD27" s="28">
        <v>0</v>
      </c>
      <c r="AE27" s="29">
        <v>0</v>
      </c>
      <c r="AF27" s="34">
        <v>0</v>
      </c>
    </row>
    <row r="28" spans="1:32" ht="16" thickBot="1" x14ac:dyDescent="0.25"/>
    <row r="29" spans="1:32" x14ac:dyDescent="0.2">
      <c r="A29" s="16" t="s">
        <v>89</v>
      </c>
      <c r="B29" s="16"/>
      <c r="C29" s="16"/>
      <c r="D29" s="16"/>
      <c r="E29" s="16"/>
      <c r="F29" s="16"/>
      <c r="G29" s="16"/>
      <c r="H29" s="30"/>
      <c r="I29" s="16" t="s">
        <v>90</v>
      </c>
      <c r="J29" s="16"/>
      <c r="K29" s="16"/>
      <c r="L29" s="16"/>
      <c r="M29" s="16"/>
      <c r="N29" s="16"/>
      <c r="O29" s="16"/>
      <c r="P29" s="30"/>
      <c r="Q29" s="16" t="s">
        <v>91</v>
      </c>
      <c r="R29" s="16"/>
      <c r="S29" s="16"/>
      <c r="T29" s="16"/>
      <c r="U29" s="16"/>
      <c r="V29" s="16"/>
      <c r="W29" s="16"/>
      <c r="X29" s="30"/>
      <c r="Y29" s="16" t="s">
        <v>92</v>
      </c>
      <c r="Z29" s="16"/>
      <c r="AA29" s="16"/>
      <c r="AB29" s="16"/>
      <c r="AC29" s="16"/>
      <c r="AD29" s="16"/>
      <c r="AE29" s="16"/>
      <c r="AF29" s="30"/>
    </row>
    <row r="30" spans="1:32" ht="40" x14ac:dyDescent="0.2">
      <c r="A30" s="19" t="s">
        <v>55</v>
      </c>
      <c r="B30" s="20" t="s">
        <v>56</v>
      </c>
      <c r="C30" s="21" t="s">
        <v>57</v>
      </c>
      <c r="D30" s="20" t="s">
        <v>58</v>
      </c>
      <c r="E30" s="20" t="s">
        <v>59</v>
      </c>
      <c r="F30" s="21" t="s">
        <v>60</v>
      </c>
      <c r="G30" s="20" t="s">
        <v>61</v>
      </c>
      <c r="H30" s="20" t="s">
        <v>62</v>
      </c>
      <c r="I30" s="19" t="s">
        <v>55</v>
      </c>
      <c r="J30" s="20" t="s">
        <v>56</v>
      </c>
      <c r="K30" s="21" t="s">
        <v>57</v>
      </c>
      <c r="L30" s="20" t="s">
        <v>58</v>
      </c>
      <c r="M30" s="20" t="s">
        <v>59</v>
      </c>
      <c r="N30" s="21" t="s">
        <v>60</v>
      </c>
      <c r="O30" s="20" t="s">
        <v>61</v>
      </c>
      <c r="P30" s="20" t="s">
        <v>62</v>
      </c>
      <c r="Q30" s="19" t="s">
        <v>55</v>
      </c>
      <c r="R30" s="20" t="s">
        <v>56</v>
      </c>
      <c r="S30" s="21" t="s">
        <v>57</v>
      </c>
      <c r="T30" s="20" t="s">
        <v>58</v>
      </c>
      <c r="U30" s="20" t="s">
        <v>59</v>
      </c>
      <c r="V30" s="21" t="s">
        <v>60</v>
      </c>
      <c r="W30" s="20" t="s">
        <v>61</v>
      </c>
      <c r="X30" s="20" t="s">
        <v>62</v>
      </c>
      <c r="Y30" s="19" t="s">
        <v>55</v>
      </c>
      <c r="Z30" s="20" t="s">
        <v>56</v>
      </c>
      <c r="AA30" s="21" t="s">
        <v>57</v>
      </c>
      <c r="AB30" s="20" t="s">
        <v>58</v>
      </c>
      <c r="AC30" s="20" t="s">
        <v>59</v>
      </c>
      <c r="AD30" s="21" t="s">
        <v>60</v>
      </c>
      <c r="AE30" s="20" t="s">
        <v>61</v>
      </c>
      <c r="AF30" s="31" t="s">
        <v>62</v>
      </c>
    </row>
    <row r="31" spans="1:32" x14ac:dyDescent="0.2">
      <c r="A31" s="22"/>
      <c r="B31" s="23" t="s">
        <v>63</v>
      </c>
      <c r="C31" s="24" t="s">
        <v>64</v>
      </c>
      <c r="D31" s="23" t="s">
        <v>63</v>
      </c>
      <c r="E31" s="23" t="s">
        <v>63</v>
      </c>
      <c r="F31" s="23" t="s">
        <v>63</v>
      </c>
      <c r="G31" s="24"/>
      <c r="H31" s="24"/>
      <c r="I31" s="22"/>
      <c r="J31" s="23" t="s">
        <v>63</v>
      </c>
      <c r="K31" s="24" t="s">
        <v>64</v>
      </c>
      <c r="L31" s="23" t="s">
        <v>63</v>
      </c>
      <c r="M31" s="23" t="s">
        <v>63</v>
      </c>
      <c r="N31" s="23" t="s">
        <v>63</v>
      </c>
      <c r="O31" s="24"/>
      <c r="P31" s="24"/>
      <c r="Q31" s="22"/>
      <c r="R31" s="23" t="s">
        <v>63</v>
      </c>
      <c r="S31" s="24" t="s">
        <v>64</v>
      </c>
      <c r="T31" s="23" t="s">
        <v>63</v>
      </c>
      <c r="U31" s="23" t="s">
        <v>63</v>
      </c>
      <c r="V31" s="23" t="s">
        <v>63</v>
      </c>
      <c r="W31" s="24"/>
      <c r="X31" s="24"/>
      <c r="Y31" s="22"/>
      <c r="Z31" s="23" t="s">
        <v>63</v>
      </c>
      <c r="AA31" s="24" t="s">
        <v>64</v>
      </c>
      <c r="AB31" s="23" t="s">
        <v>63</v>
      </c>
      <c r="AC31" s="23" t="s">
        <v>63</v>
      </c>
      <c r="AD31" s="23" t="s">
        <v>63</v>
      </c>
      <c r="AE31" s="24"/>
      <c r="AF31" s="32"/>
    </row>
    <row r="32" spans="1:32" x14ac:dyDescent="0.2">
      <c r="A32" s="19" t="s">
        <v>65</v>
      </c>
      <c r="B32" s="25">
        <v>6297303</v>
      </c>
      <c r="C32" s="26">
        <v>7025.7405509999999</v>
      </c>
      <c r="D32" s="25">
        <v>2710578</v>
      </c>
      <c r="E32" s="25">
        <v>761602</v>
      </c>
      <c r="F32" s="25">
        <v>3472180</v>
      </c>
      <c r="G32" s="26">
        <v>452</v>
      </c>
      <c r="H32" s="26">
        <v>5</v>
      </c>
      <c r="I32" s="19" t="s">
        <v>65</v>
      </c>
      <c r="J32" s="25">
        <v>3292101.3</v>
      </c>
      <c r="K32" s="26">
        <v>3409.128498</v>
      </c>
      <c r="L32" s="25">
        <v>1705715</v>
      </c>
      <c r="M32" s="25">
        <v>321925</v>
      </c>
      <c r="N32" s="25">
        <v>2027640</v>
      </c>
      <c r="O32" s="26">
        <v>250</v>
      </c>
      <c r="P32" s="26">
        <v>3</v>
      </c>
      <c r="Q32" s="19" t="s">
        <v>65</v>
      </c>
      <c r="R32" s="25">
        <v>2973665.4</v>
      </c>
      <c r="S32" s="26">
        <v>3568.1858229999998</v>
      </c>
      <c r="T32" s="25">
        <v>955761</v>
      </c>
      <c r="U32" s="25">
        <v>439677</v>
      </c>
      <c r="V32" s="25">
        <v>1395438</v>
      </c>
      <c r="W32" s="26">
        <v>196</v>
      </c>
      <c r="X32" s="26">
        <v>2</v>
      </c>
      <c r="Y32" s="19" t="s">
        <v>65</v>
      </c>
      <c r="Z32" s="25">
        <v>31536.3</v>
      </c>
      <c r="AA32" s="26">
        <v>48.426229999999997</v>
      </c>
      <c r="AB32" s="25">
        <v>49102</v>
      </c>
      <c r="AC32" s="25">
        <v>0</v>
      </c>
      <c r="AD32" s="25">
        <v>49102</v>
      </c>
      <c r="AE32" s="26">
        <v>6</v>
      </c>
      <c r="AF32" s="33">
        <v>0</v>
      </c>
    </row>
    <row r="33" spans="1:32" x14ac:dyDescent="0.2">
      <c r="A33" s="19" t="s">
        <v>66</v>
      </c>
      <c r="B33" s="25">
        <v>10065316.4</v>
      </c>
      <c r="C33" s="26">
        <v>7628.4427680000008</v>
      </c>
      <c r="D33" s="25">
        <v>6062965</v>
      </c>
      <c r="E33" s="25">
        <v>1542076</v>
      </c>
      <c r="F33" s="25">
        <v>7605041</v>
      </c>
      <c r="G33" s="26">
        <v>664</v>
      </c>
      <c r="H33" s="26">
        <v>19</v>
      </c>
      <c r="I33" s="19" t="s">
        <v>66</v>
      </c>
      <c r="J33" s="25">
        <v>4281753.7</v>
      </c>
      <c r="K33" s="26">
        <v>2987.5437790000001</v>
      </c>
      <c r="L33" s="25">
        <v>2606875</v>
      </c>
      <c r="M33" s="25">
        <v>746161</v>
      </c>
      <c r="N33" s="25">
        <v>3353036</v>
      </c>
      <c r="O33" s="26">
        <v>354</v>
      </c>
      <c r="P33" s="26">
        <v>9</v>
      </c>
      <c r="Q33" s="19" t="s">
        <v>66</v>
      </c>
      <c r="R33" s="25">
        <v>5717055.7000000002</v>
      </c>
      <c r="S33" s="26">
        <v>4586.0465270000004</v>
      </c>
      <c r="T33" s="25">
        <v>3305170</v>
      </c>
      <c r="U33" s="25">
        <v>795915</v>
      </c>
      <c r="V33" s="25">
        <v>4101085</v>
      </c>
      <c r="W33" s="26">
        <v>307</v>
      </c>
      <c r="X33" s="26">
        <v>10</v>
      </c>
      <c r="Y33" s="19" t="s">
        <v>66</v>
      </c>
      <c r="Z33" s="25">
        <v>66507</v>
      </c>
      <c r="AA33" s="26">
        <v>54.852462000000003</v>
      </c>
      <c r="AB33" s="25">
        <v>150920</v>
      </c>
      <c r="AC33" s="25">
        <v>0</v>
      </c>
      <c r="AD33" s="25">
        <v>150920</v>
      </c>
      <c r="AE33" s="26">
        <v>3</v>
      </c>
      <c r="AF33" s="33">
        <v>0</v>
      </c>
    </row>
    <row r="34" spans="1:32" x14ac:dyDescent="0.2">
      <c r="A34" s="19" t="s">
        <v>67</v>
      </c>
      <c r="B34" s="25">
        <v>10270045</v>
      </c>
      <c r="C34" s="26">
        <v>8315.7160590000003</v>
      </c>
      <c r="D34" s="25">
        <v>7027655</v>
      </c>
      <c r="E34" s="25">
        <v>3224850</v>
      </c>
      <c r="F34" s="25">
        <v>10252505</v>
      </c>
      <c r="G34" s="26">
        <v>573</v>
      </c>
      <c r="H34" s="26">
        <v>20</v>
      </c>
      <c r="I34" s="19" t="s">
        <v>67</v>
      </c>
      <c r="J34" s="25">
        <v>3490823.8</v>
      </c>
      <c r="K34" s="26">
        <v>2560.5246630000001</v>
      </c>
      <c r="L34" s="25">
        <v>2293799</v>
      </c>
      <c r="M34" s="25">
        <v>1594562</v>
      </c>
      <c r="N34" s="25">
        <v>3888361</v>
      </c>
      <c r="O34" s="26">
        <v>216</v>
      </c>
      <c r="P34" s="26">
        <v>6</v>
      </c>
      <c r="Q34" s="19" t="s">
        <v>67</v>
      </c>
      <c r="R34" s="25">
        <v>6665328.2000000002</v>
      </c>
      <c r="S34" s="26">
        <v>5646.7132570000003</v>
      </c>
      <c r="T34" s="25">
        <v>4729602</v>
      </c>
      <c r="U34" s="25">
        <v>1630288</v>
      </c>
      <c r="V34" s="25">
        <v>6359890</v>
      </c>
      <c r="W34" s="26">
        <v>354</v>
      </c>
      <c r="X34" s="26">
        <v>14</v>
      </c>
      <c r="Y34" s="19" t="s">
        <v>67</v>
      </c>
      <c r="Z34" s="25">
        <v>113893</v>
      </c>
      <c r="AA34" s="26">
        <v>108.478139</v>
      </c>
      <c r="AB34" s="25">
        <v>4254</v>
      </c>
      <c r="AC34" s="25">
        <v>0</v>
      </c>
      <c r="AD34" s="25">
        <v>4254</v>
      </c>
      <c r="AE34" s="26">
        <v>3</v>
      </c>
      <c r="AF34" s="33">
        <v>0</v>
      </c>
    </row>
    <row r="35" spans="1:32" x14ac:dyDescent="0.2">
      <c r="A35" s="19" t="s">
        <v>68</v>
      </c>
      <c r="B35" s="25">
        <v>4866443.2</v>
      </c>
      <c r="C35" s="26">
        <v>2896.245973</v>
      </c>
      <c r="D35" s="25">
        <v>2851744</v>
      </c>
      <c r="E35" s="25">
        <v>4072967</v>
      </c>
      <c r="F35" s="25">
        <v>6924711</v>
      </c>
      <c r="G35" s="26">
        <v>275</v>
      </c>
      <c r="H35" s="26">
        <v>14</v>
      </c>
      <c r="I35" s="19" t="s">
        <v>68</v>
      </c>
      <c r="J35" s="25">
        <v>1303521.7</v>
      </c>
      <c r="K35" s="26">
        <v>734.63662399999998</v>
      </c>
      <c r="L35" s="25">
        <v>974000</v>
      </c>
      <c r="M35" s="25">
        <v>541950</v>
      </c>
      <c r="N35" s="25">
        <v>1515950</v>
      </c>
      <c r="O35" s="26">
        <v>94</v>
      </c>
      <c r="P35" s="26">
        <v>2</v>
      </c>
      <c r="Q35" s="19" t="s">
        <v>68</v>
      </c>
      <c r="R35" s="25">
        <v>3494196.7</v>
      </c>
      <c r="S35" s="26">
        <v>2126.978196</v>
      </c>
      <c r="T35" s="25">
        <v>1877088</v>
      </c>
      <c r="U35" s="25">
        <v>3531017</v>
      </c>
      <c r="V35" s="25">
        <v>5408105</v>
      </c>
      <c r="W35" s="26">
        <v>180</v>
      </c>
      <c r="X35" s="26">
        <v>12</v>
      </c>
      <c r="Y35" s="19" t="s">
        <v>68</v>
      </c>
      <c r="Z35" s="25">
        <v>68724.800000000003</v>
      </c>
      <c r="AA35" s="26">
        <v>34.631152999999998</v>
      </c>
      <c r="AB35" s="25">
        <v>656</v>
      </c>
      <c r="AC35" s="25">
        <v>0</v>
      </c>
      <c r="AD35" s="25">
        <v>656</v>
      </c>
      <c r="AE35" s="26">
        <v>1</v>
      </c>
      <c r="AF35" s="33">
        <v>0</v>
      </c>
    </row>
    <row r="36" spans="1:32" x14ac:dyDescent="0.2">
      <c r="A36" s="19" t="s">
        <v>69</v>
      </c>
      <c r="B36" s="25">
        <v>20716733.800000001</v>
      </c>
      <c r="C36" s="26">
        <v>34886.781501000005</v>
      </c>
      <c r="D36" s="25">
        <v>12075472</v>
      </c>
      <c r="E36" s="25">
        <v>3867413</v>
      </c>
      <c r="F36" s="25">
        <v>15942885</v>
      </c>
      <c r="G36" s="26">
        <v>2013</v>
      </c>
      <c r="H36" s="26">
        <v>28</v>
      </c>
      <c r="I36" s="19" t="s">
        <v>69</v>
      </c>
      <c r="J36" s="25">
        <v>14949737.300000001</v>
      </c>
      <c r="K36" s="26">
        <v>24451.486437</v>
      </c>
      <c r="L36" s="25">
        <v>8695026</v>
      </c>
      <c r="M36" s="25">
        <v>2621451</v>
      </c>
      <c r="N36" s="25">
        <v>11316477</v>
      </c>
      <c r="O36" s="26">
        <v>1514</v>
      </c>
      <c r="P36" s="26">
        <v>21</v>
      </c>
      <c r="Q36" s="19" t="s">
        <v>69</v>
      </c>
      <c r="R36" s="25">
        <v>5655096.9000000004</v>
      </c>
      <c r="S36" s="26">
        <v>10215.614729000001</v>
      </c>
      <c r="T36" s="25">
        <v>3313230</v>
      </c>
      <c r="U36" s="25">
        <v>1204362</v>
      </c>
      <c r="V36" s="25">
        <v>4517592</v>
      </c>
      <c r="W36" s="26">
        <v>487</v>
      </c>
      <c r="X36" s="26">
        <v>7</v>
      </c>
      <c r="Y36" s="19" t="s">
        <v>69</v>
      </c>
      <c r="Z36" s="25">
        <v>111899.6</v>
      </c>
      <c r="AA36" s="26">
        <v>219.68033500000001</v>
      </c>
      <c r="AB36" s="25">
        <v>67216</v>
      </c>
      <c r="AC36" s="25">
        <v>41600</v>
      </c>
      <c r="AD36" s="25">
        <v>108816</v>
      </c>
      <c r="AE36" s="26">
        <v>12</v>
      </c>
      <c r="AF36" s="33">
        <v>0</v>
      </c>
    </row>
    <row r="37" spans="1:32" x14ac:dyDescent="0.2">
      <c r="A37" s="19" t="s">
        <v>70</v>
      </c>
      <c r="B37" s="25">
        <v>10864715.899999999</v>
      </c>
      <c r="C37" s="26">
        <v>11887.745909000001</v>
      </c>
      <c r="D37" s="25">
        <v>6299591</v>
      </c>
      <c r="E37" s="25">
        <v>1929049</v>
      </c>
      <c r="F37" s="25">
        <v>8228640</v>
      </c>
      <c r="G37" s="26">
        <v>895</v>
      </c>
      <c r="H37" s="26">
        <v>13</v>
      </c>
      <c r="I37" s="19" t="s">
        <v>70</v>
      </c>
      <c r="J37" s="25">
        <v>5657877.0999999996</v>
      </c>
      <c r="K37" s="26">
        <v>5876.338804</v>
      </c>
      <c r="L37" s="25">
        <v>3209802</v>
      </c>
      <c r="M37" s="25">
        <v>921166</v>
      </c>
      <c r="N37" s="25">
        <v>4130968</v>
      </c>
      <c r="O37" s="26">
        <v>515</v>
      </c>
      <c r="P37" s="26">
        <v>6</v>
      </c>
      <c r="Q37" s="19" t="s">
        <v>70</v>
      </c>
      <c r="R37" s="25">
        <v>5132412.0999999996</v>
      </c>
      <c r="S37" s="26">
        <v>5930.3579200000004</v>
      </c>
      <c r="T37" s="25">
        <v>3080042</v>
      </c>
      <c r="U37" s="25">
        <v>1007883</v>
      </c>
      <c r="V37" s="25">
        <v>4087925</v>
      </c>
      <c r="W37" s="26">
        <v>375</v>
      </c>
      <c r="X37" s="26">
        <v>7</v>
      </c>
      <c r="Y37" s="19" t="s">
        <v>70</v>
      </c>
      <c r="Z37" s="25">
        <v>74426.7</v>
      </c>
      <c r="AA37" s="26">
        <v>81.049184999999994</v>
      </c>
      <c r="AB37" s="25">
        <v>9747</v>
      </c>
      <c r="AC37" s="25">
        <v>0</v>
      </c>
      <c r="AD37" s="25">
        <v>9747</v>
      </c>
      <c r="AE37" s="26">
        <v>5</v>
      </c>
      <c r="AF37" s="33">
        <v>0</v>
      </c>
    </row>
    <row r="38" spans="1:32" x14ac:dyDescent="0.2">
      <c r="A38" s="19" t="s">
        <v>71</v>
      </c>
      <c r="B38" s="25">
        <v>27259786.899999999</v>
      </c>
      <c r="C38" s="26">
        <v>32918.251564999999</v>
      </c>
      <c r="D38" s="25">
        <v>14244170</v>
      </c>
      <c r="E38" s="25">
        <v>5331545</v>
      </c>
      <c r="F38" s="25">
        <v>19575715</v>
      </c>
      <c r="G38" s="26">
        <v>1853</v>
      </c>
      <c r="H38" s="26">
        <v>46</v>
      </c>
      <c r="I38" s="19" t="s">
        <v>71</v>
      </c>
      <c r="J38" s="25">
        <v>13656323.5</v>
      </c>
      <c r="K38" s="26">
        <v>15321.593021999999</v>
      </c>
      <c r="L38" s="25">
        <v>6871786</v>
      </c>
      <c r="M38" s="25">
        <v>2583871</v>
      </c>
      <c r="N38" s="25">
        <v>9455657</v>
      </c>
      <c r="O38" s="26">
        <v>968</v>
      </c>
      <c r="P38" s="26">
        <v>19</v>
      </c>
      <c r="Q38" s="19" t="s">
        <v>71</v>
      </c>
      <c r="R38" s="25">
        <v>13244846.1</v>
      </c>
      <c r="S38" s="26">
        <v>17118.396239999998</v>
      </c>
      <c r="T38" s="25">
        <v>7028273</v>
      </c>
      <c r="U38" s="25">
        <v>2747674</v>
      </c>
      <c r="V38" s="25">
        <v>9775947</v>
      </c>
      <c r="W38" s="26">
        <v>871</v>
      </c>
      <c r="X38" s="26">
        <v>26</v>
      </c>
      <c r="Y38" s="19" t="s">
        <v>71</v>
      </c>
      <c r="Z38" s="25">
        <v>358617.3</v>
      </c>
      <c r="AA38" s="26">
        <v>478.26230299999997</v>
      </c>
      <c r="AB38" s="25">
        <v>344111</v>
      </c>
      <c r="AC38" s="25">
        <v>0</v>
      </c>
      <c r="AD38" s="25">
        <v>344111</v>
      </c>
      <c r="AE38" s="26">
        <v>14</v>
      </c>
      <c r="AF38" s="33">
        <v>1</v>
      </c>
    </row>
    <row r="39" spans="1:32" x14ac:dyDescent="0.2">
      <c r="A39" s="19" t="s">
        <v>72</v>
      </c>
      <c r="B39" s="25">
        <v>5486563.2999999998</v>
      </c>
      <c r="C39" s="26">
        <v>4455.1694649999999</v>
      </c>
      <c r="D39" s="25">
        <v>4109648</v>
      </c>
      <c r="E39" s="25">
        <v>1301697</v>
      </c>
      <c r="F39" s="25">
        <v>5411345</v>
      </c>
      <c r="G39" s="26">
        <v>384</v>
      </c>
      <c r="H39" s="26">
        <v>18</v>
      </c>
      <c r="I39" s="19" t="s">
        <v>72</v>
      </c>
      <c r="J39" s="25">
        <v>1744752.8</v>
      </c>
      <c r="K39" s="26">
        <v>1405.9481129999999</v>
      </c>
      <c r="L39" s="25">
        <v>1070533</v>
      </c>
      <c r="M39" s="25">
        <v>402842</v>
      </c>
      <c r="N39" s="25">
        <v>1473375</v>
      </c>
      <c r="O39" s="26">
        <v>132</v>
      </c>
      <c r="P39" s="26">
        <v>5</v>
      </c>
      <c r="Q39" s="19" t="s">
        <v>72</v>
      </c>
      <c r="R39" s="25">
        <v>3655765</v>
      </c>
      <c r="S39" s="26">
        <v>2984.4918459999999</v>
      </c>
      <c r="T39" s="25">
        <v>2945919</v>
      </c>
      <c r="U39" s="25">
        <v>898855</v>
      </c>
      <c r="V39" s="25">
        <v>3844774</v>
      </c>
      <c r="W39" s="26">
        <v>245</v>
      </c>
      <c r="X39" s="26">
        <v>13</v>
      </c>
      <c r="Y39" s="19" t="s">
        <v>72</v>
      </c>
      <c r="Z39" s="25">
        <v>86045.5</v>
      </c>
      <c r="AA39" s="26">
        <v>64.729506000000001</v>
      </c>
      <c r="AB39" s="25">
        <v>93196</v>
      </c>
      <c r="AC39" s="25">
        <v>0</v>
      </c>
      <c r="AD39" s="25">
        <v>93196</v>
      </c>
      <c r="AE39" s="26">
        <v>7</v>
      </c>
      <c r="AF39" s="33">
        <v>0</v>
      </c>
    </row>
    <row r="40" spans="1:32" x14ac:dyDescent="0.2">
      <c r="A40" s="19" t="s">
        <v>73</v>
      </c>
      <c r="B40" s="25">
        <v>47171953.099999994</v>
      </c>
      <c r="C40" s="26">
        <v>103744.879688</v>
      </c>
      <c r="D40" s="25">
        <v>29271621</v>
      </c>
      <c r="E40" s="25">
        <v>8351511</v>
      </c>
      <c r="F40" s="25">
        <v>37623132</v>
      </c>
      <c r="G40" s="26">
        <v>5819</v>
      </c>
      <c r="H40" s="26">
        <v>59</v>
      </c>
      <c r="I40" s="19" t="s">
        <v>73</v>
      </c>
      <c r="J40" s="25">
        <v>39801325.799999997</v>
      </c>
      <c r="K40" s="26">
        <v>86499.570989</v>
      </c>
      <c r="L40" s="25">
        <v>24495369</v>
      </c>
      <c r="M40" s="25">
        <v>5997491</v>
      </c>
      <c r="N40" s="25">
        <v>30492860</v>
      </c>
      <c r="O40" s="26">
        <v>5086</v>
      </c>
      <c r="P40" s="26">
        <v>43</v>
      </c>
      <c r="Q40" s="19" t="s">
        <v>73</v>
      </c>
      <c r="R40" s="25">
        <v>7148698.0999999996</v>
      </c>
      <c r="S40" s="26">
        <v>16678.808684</v>
      </c>
      <c r="T40" s="25">
        <v>4375929</v>
      </c>
      <c r="U40" s="25">
        <v>2167881</v>
      </c>
      <c r="V40" s="25">
        <v>6543810</v>
      </c>
      <c r="W40" s="26">
        <v>712</v>
      </c>
      <c r="X40" s="26">
        <v>15</v>
      </c>
      <c r="Y40" s="19" t="s">
        <v>73</v>
      </c>
      <c r="Z40" s="25">
        <v>221929.2</v>
      </c>
      <c r="AA40" s="26">
        <v>566.50001499999996</v>
      </c>
      <c r="AB40" s="25">
        <v>400323</v>
      </c>
      <c r="AC40" s="25">
        <v>186139</v>
      </c>
      <c r="AD40" s="25">
        <v>586462</v>
      </c>
      <c r="AE40" s="26">
        <v>21</v>
      </c>
      <c r="AF40" s="33">
        <v>1</v>
      </c>
    </row>
    <row r="41" spans="1:32" x14ac:dyDescent="0.2">
      <c r="A41" s="19" t="s">
        <v>74</v>
      </c>
      <c r="B41" s="25">
        <v>10959648</v>
      </c>
      <c r="C41" s="26">
        <v>15559.663945</v>
      </c>
      <c r="D41" s="25">
        <v>6601409</v>
      </c>
      <c r="E41" s="25">
        <v>4152031</v>
      </c>
      <c r="F41" s="25">
        <v>10753440</v>
      </c>
      <c r="G41" s="26">
        <v>1146</v>
      </c>
      <c r="H41" s="26">
        <v>19</v>
      </c>
      <c r="I41" s="19" t="s">
        <v>74</v>
      </c>
      <c r="J41" s="25">
        <v>6692333.7000000002</v>
      </c>
      <c r="K41" s="26">
        <v>9185.0546689999992</v>
      </c>
      <c r="L41" s="25">
        <v>4315002</v>
      </c>
      <c r="M41" s="25">
        <v>2613087</v>
      </c>
      <c r="N41" s="25">
        <v>6928089</v>
      </c>
      <c r="O41" s="26">
        <v>800</v>
      </c>
      <c r="P41" s="26">
        <v>11</v>
      </c>
      <c r="Q41" s="19" t="s">
        <v>74</v>
      </c>
      <c r="R41" s="25">
        <v>4188255.3</v>
      </c>
      <c r="S41" s="26">
        <v>6258.1092699999999</v>
      </c>
      <c r="T41" s="25">
        <v>2192200</v>
      </c>
      <c r="U41" s="25">
        <v>1535030</v>
      </c>
      <c r="V41" s="25">
        <v>3727230</v>
      </c>
      <c r="W41" s="26">
        <v>339</v>
      </c>
      <c r="X41" s="26">
        <v>8</v>
      </c>
      <c r="Y41" s="19" t="s">
        <v>74</v>
      </c>
      <c r="Z41" s="25">
        <v>79059</v>
      </c>
      <c r="AA41" s="26">
        <v>116.500006</v>
      </c>
      <c r="AB41" s="25">
        <v>94207</v>
      </c>
      <c r="AC41" s="25">
        <v>3914</v>
      </c>
      <c r="AD41" s="25">
        <v>98121</v>
      </c>
      <c r="AE41" s="26">
        <v>7</v>
      </c>
      <c r="AF41" s="33">
        <v>0</v>
      </c>
    </row>
    <row r="42" spans="1:32" x14ac:dyDescent="0.2">
      <c r="A42" s="19" t="s">
        <v>75</v>
      </c>
      <c r="B42" s="25">
        <v>50109308.599999994</v>
      </c>
      <c r="C42" s="26">
        <v>83875.074078000005</v>
      </c>
      <c r="D42" s="25">
        <v>32783093</v>
      </c>
      <c r="E42" s="25">
        <v>11953057</v>
      </c>
      <c r="F42" s="25">
        <v>44736150</v>
      </c>
      <c r="G42" s="26">
        <v>4741</v>
      </c>
      <c r="H42" s="26">
        <v>89</v>
      </c>
      <c r="I42" s="19" t="s">
        <v>75</v>
      </c>
      <c r="J42" s="25">
        <v>33166805.399999999</v>
      </c>
      <c r="K42" s="26">
        <v>53538.451076999998</v>
      </c>
      <c r="L42" s="25">
        <v>20116091</v>
      </c>
      <c r="M42" s="25">
        <v>7910355</v>
      </c>
      <c r="N42" s="25">
        <v>28026446</v>
      </c>
      <c r="O42" s="26">
        <v>3362</v>
      </c>
      <c r="P42" s="26">
        <v>47</v>
      </c>
      <c r="Q42" s="19" t="s">
        <v>75</v>
      </c>
      <c r="R42" s="25">
        <v>16235598.6</v>
      </c>
      <c r="S42" s="26">
        <v>28956.825158</v>
      </c>
      <c r="T42" s="25">
        <v>11957700</v>
      </c>
      <c r="U42" s="25">
        <v>3806532</v>
      </c>
      <c r="V42" s="25">
        <v>15764232</v>
      </c>
      <c r="W42" s="26">
        <v>1333</v>
      </c>
      <c r="X42" s="26">
        <v>40</v>
      </c>
      <c r="Y42" s="19" t="s">
        <v>75</v>
      </c>
      <c r="Z42" s="25">
        <v>706904.6</v>
      </c>
      <c r="AA42" s="26">
        <v>1379.7978430000001</v>
      </c>
      <c r="AB42" s="25">
        <v>709302</v>
      </c>
      <c r="AC42" s="25">
        <v>236170</v>
      </c>
      <c r="AD42" s="25">
        <v>945472</v>
      </c>
      <c r="AE42" s="26">
        <v>46</v>
      </c>
      <c r="AF42" s="33">
        <v>2</v>
      </c>
    </row>
    <row r="43" spans="1:32" x14ac:dyDescent="0.2">
      <c r="A43" s="19" t="s">
        <v>76</v>
      </c>
      <c r="B43" s="25">
        <v>8551943.8000000007</v>
      </c>
      <c r="C43" s="26">
        <v>9344.4263329999994</v>
      </c>
      <c r="D43" s="25">
        <v>4466916</v>
      </c>
      <c r="E43" s="25">
        <v>2303225</v>
      </c>
      <c r="F43" s="25">
        <v>6770141</v>
      </c>
      <c r="G43" s="26">
        <v>729</v>
      </c>
      <c r="H43" s="26">
        <v>14</v>
      </c>
      <c r="I43" s="19" t="s">
        <v>76</v>
      </c>
      <c r="J43" s="25">
        <v>3805304.1</v>
      </c>
      <c r="K43" s="26">
        <v>4092.7732719999999</v>
      </c>
      <c r="L43" s="25">
        <v>2084535</v>
      </c>
      <c r="M43" s="25">
        <v>1509339</v>
      </c>
      <c r="N43" s="25">
        <v>3593874</v>
      </c>
      <c r="O43" s="26">
        <v>370</v>
      </c>
      <c r="P43" s="26">
        <v>7</v>
      </c>
      <c r="Q43" s="19" t="s">
        <v>76</v>
      </c>
      <c r="R43" s="25">
        <v>4617758.5</v>
      </c>
      <c r="S43" s="26">
        <v>5113.7650809999996</v>
      </c>
      <c r="T43" s="25">
        <v>2371333</v>
      </c>
      <c r="U43" s="25">
        <v>793886</v>
      </c>
      <c r="V43" s="25">
        <v>3165219</v>
      </c>
      <c r="W43" s="26">
        <v>350</v>
      </c>
      <c r="X43" s="26">
        <v>7</v>
      </c>
      <c r="Y43" s="19" t="s">
        <v>76</v>
      </c>
      <c r="Z43" s="25">
        <v>128881.2</v>
      </c>
      <c r="AA43" s="26">
        <v>137.88798</v>
      </c>
      <c r="AB43" s="25">
        <v>11048</v>
      </c>
      <c r="AC43" s="25">
        <v>0</v>
      </c>
      <c r="AD43" s="25">
        <v>11048</v>
      </c>
      <c r="AE43" s="26">
        <v>9</v>
      </c>
      <c r="AF43" s="33">
        <v>0</v>
      </c>
    </row>
    <row r="44" spans="1:32" x14ac:dyDescent="0.2">
      <c r="A44" s="19" t="s">
        <v>77</v>
      </c>
      <c r="B44" s="25">
        <v>166395092.59999999</v>
      </c>
      <c r="C44" s="26">
        <v>402113.97971500002</v>
      </c>
      <c r="D44" s="25">
        <v>91575143</v>
      </c>
      <c r="E44" s="25">
        <v>27765308</v>
      </c>
      <c r="F44" s="25">
        <v>119340451</v>
      </c>
      <c r="G44" s="26">
        <v>21379</v>
      </c>
      <c r="H44" s="26">
        <v>216</v>
      </c>
      <c r="I44" s="19" t="s">
        <v>77</v>
      </c>
      <c r="J44" s="25">
        <v>152179876.59999999</v>
      </c>
      <c r="K44" s="26">
        <v>367109.81045300001</v>
      </c>
      <c r="L44" s="25">
        <v>83282593</v>
      </c>
      <c r="M44" s="25">
        <v>23405060</v>
      </c>
      <c r="N44" s="25">
        <v>106687653</v>
      </c>
      <c r="O44" s="26">
        <v>20011</v>
      </c>
      <c r="P44" s="26">
        <v>185</v>
      </c>
      <c r="Q44" s="19" t="s">
        <v>77</v>
      </c>
      <c r="R44" s="25">
        <v>13479639</v>
      </c>
      <c r="S44" s="26">
        <v>32843.409661999998</v>
      </c>
      <c r="T44" s="25">
        <v>7733277</v>
      </c>
      <c r="U44" s="25">
        <v>3761055</v>
      </c>
      <c r="V44" s="25">
        <v>11494332</v>
      </c>
      <c r="W44" s="26">
        <v>1289</v>
      </c>
      <c r="X44" s="26">
        <v>29</v>
      </c>
      <c r="Y44" s="19" t="s">
        <v>77</v>
      </c>
      <c r="Z44" s="25">
        <v>735577</v>
      </c>
      <c r="AA44" s="26">
        <v>2160.7595999999999</v>
      </c>
      <c r="AB44" s="25">
        <v>559273</v>
      </c>
      <c r="AC44" s="25">
        <v>599193</v>
      </c>
      <c r="AD44" s="25">
        <v>1158466</v>
      </c>
      <c r="AE44" s="26">
        <v>79</v>
      </c>
      <c r="AF44" s="33">
        <v>2</v>
      </c>
    </row>
    <row r="45" spans="1:32" x14ac:dyDescent="0.2">
      <c r="A45" s="19" t="s">
        <v>78</v>
      </c>
      <c r="B45" s="25">
        <v>16570431.699999999</v>
      </c>
      <c r="C45" s="26">
        <v>28112.546402</v>
      </c>
      <c r="D45" s="25">
        <v>10691686</v>
      </c>
      <c r="E45" s="25">
        <v>3423597</v>
      </c>
      <c r="F45" s="25">
        <v>14115283</v>
      </c>
      <c r="G45" s="26">
        <v>1999</v>
      </c>
      <c r="H45" s="26">
        <v>28</v>
      </c>
      <c r="I45" s="19" t="s">
        <v>78</v>
      </c>
      <c r="J45" s="25">
        <v>11887774.9</v>
      </c>
      <c r="K45" s="26">
        <v>19841.122901999999</v>
      </c>
      <c r="L45" s="25">
        <v>7501504</v>
      </c>
      <c r="M45" s="25">
        <v>2403973</v>
      </c>
      <c r="N45" s="25">
        <v>9905477</v>
      </c>
      <c r="O45" s="26">
        <v>1608</v>
      </c>
      <c r="P45" s="26">
        <v>19</v>
      </c>
      <c r="Q45" s="19" t="s">
        <v>78</v>
      </c>
      <c r="R45" s="25">
        <v>4565706.3</v>
      </c>
      <c r="S45" s="26">
        <v>8063.3907040000004</v>
      </c>
      <c r="T45" s="25">
        <v>3162923</v>
      </c>
      <c r="U45" s="25">
        <v>1019624</v>
      </c>
      <c r="V45" s="25">
        <v>4182547</v>
      </c>
      <c r="W45" s="26">
        <v>377</v>
      </c>
      <c r="X45" s="26">
        <v>9</v>
      </c>
      <c r="Y45" s="19" t="s">
        <v>78</v>
      </c>
      <c r="Z45" s="25">
        <v>116950.5</v>
      </c>
      <c r="AA45" s="26">
        <v>208.03279599999999</v>
      </c>
      <c r="AB45" s="25">
        <v>27259</v>
      </c>
      <c r="AC45" s="25">
        <v>0</v>
      </c>
      <c r="AD45" s="25">
        <v>27259</v>
      </c>
      <c r="AE45" s="26">
        <v>14</v>
      </c>
      <c r="AF45" s="33">
        <v>0</v>
      </c>
    </row>
    <row r="46" spans="1:32" x14ac:dyDescent="0.2">
      <c r="A46" s="19" t="s">
        <v>79</v>
      </c>
      <c r="B46" s="25">
        <v>167620014.79999998</v>
      </c>
      <c r="C46" s="26">
        <v>357502.057302</v>
      </c>
      <c r="D46" s="25">
        <v>96699941</v>
      </c>
      <c r="E46" s="25">
        <v>34138098</v>
      </c>
      <c r="F46" s="25">
        <v>130838039</v>
      </c>
      <c r="G46" s="26">
        <v>18811</v>
      </c>
      <c r="H46" s="26">
        <v>235</v>
      </c>
      <c r="I46" s="19" t="s">
        <v>79</v>
      </c>
      <c r="J46" s="25">
        <v>136092451.09999999</v>
      </c>
      <c r="K46" s="26">
        <v>284500.31677400001</v>
      </c>
      <c r="L46" s="25">
        <v>75568951</v>
      </c>
      <c r="M46" s="25">
        <v>24865473</v>
      </c>
      <c r="N46" s="25">
        <v>100434424</v>
      </c>
      <c r="O46" s="26">
        <v>15959</v>
      </c>
      <c r="P46" s="26">
        <v>165</v>
      </c>
      <c r="Q46" s="19" t="s">
        <v>79</v>
      </c>
      <c r="R46" s="25">
        <v>29279415.399999999</v>
      </c>
      <c r="S46" s="26">
        <v>66912.969941999996</v>
      </c>
      <c r="T46" s="25">
        <v>19742070</v>
      </c>
      <c r="U46" s="25">
        <v>8255850</v>
      </c>
      <c r="V46" s="25">
        <v>27997920</v>
      </c>
      <c r="W46" s="26">
        <v>2659</v>
      </c>
      <c r="X46" s="26">
        <v>64</v>
      </c>
      <c r="Y46" s="19" t="s">
        <v>79</v>
      </c>
      <c r="Z46" s="25">
        <v>2248148.2999999998</v>
      </c>
      <c r="AA46" s="26">
        <v>6088.7705859999996</v>
      </c>
      <c r="AB46" s="25">
        <v>1388920</v>
      </c>
      <c r="AC46" s="25">
        <v>1016775</v>
      </c>
      <c r="AD46" s="25">
        <v>2405695</v>
      </c>
      <c r="AE46" s="26">
        <v>193</v>
      </c>
      <c r="AF46" s="33">
        <v>6</v>
      </c>
    </row>
    <row r="47" spans="1:32" x14ac:dyDescent="0.2">
      <c r="A47" s="19" t="s">
        <v>80</v>
      </c>
      <c r="B47" s="25">
        <v>12679124.5</v>
      </c>
      <c r="C47" s="26">
        <v>19092.106510999998</v>
      </c>
      <c r="D47" s="25">
        <v>9133642</v>
      </c>
      <c r="E47" s="25">
        <v>3878306</v>
      </c>
      <c r="F47" s="25">
        <v>13011948</v>
      </c>
      <c r="G47" s="26">
        <v>1328</v>
      </c>
      <c r="H47" s="26">
        <v>25</v>
      </c>
      <c r="I47" s="19" t="s">
        <v>80</v>
      </c>
      <c r="J47" s="25">
        <v>7492652.7000000002</v>
      </c>
      <c r="K47" s="26">
        <v>11497.289579</v>
      </c>
      <c r="L47" s="25">
        <v>4496879</v>
      </c>
      <c r="M47" s="25">
        <v>2586057</v>
      </c>
      <c r="N47" s="25">
        <v>7082936</v>
      </c>
      <c r="O47" s="26">
        <v>939</v>
      </c>
      <c r="P47" s="26">
        <v>15</v>
      </c>
      <c r="Q47" s="19" t="s">
        <v>80</v>
      </c>
      <c r="R47" s="25">
        <v>5028885.5</v>
      </c>
      <c r="S47" s="26">
        <v>7322.508186</v>
      </c>
      <c r="T47" s="25">
        <v>4519050</v>
      </c>
      <c r="U47" s="25">
        <v>1185501</v>
      </c>
      <c r="V47" s="25">
        <v>5704551</v>
      </c>
      <c r="W47" s="26">
        <v>373</v>
      </c>
      <c r="X47" s="26">
        <v>10</v>
      </c>
      <c r="Y47" s="19" t="s">
        <v>80</v>
      </c>
      <c r="Z47" s="25">
        <v>157586.29999999999</v>
      </c>
      <c r="AA47" s="26">
        <v>272.30874599999999</v>
      </c>
      <c r="AB47" s="25">
        <v>117713</v>
      </c>
      <c r="AC47" s="25">
        <v>106748</v>
      </c>
      <c r="AD47" s="25">
        <v>224461</v>
      </c>
      <c r="AE47" s="26">
        <v>16</v>
      </c>
      <c r="AF47" s="33">
        <v>0</v>
      </c>
    </row>
    <row r="48" spans="1:32" x14ac:dyDescent="0.2">
      <c r="A48" s="19" t="s">
        <v>81</v>
      </c>
      <c r="B48" s="25">
        <v>89538543.100000009</v>
      </c>
      <c r="C48" s="26">
        <v>225352.09484999999</v>
      </c>
      <c r="D48" s="25">
        <v>41479985</v>
      </c>
      <c r="E48" s="25">
        <v>11792461</v>
      </c>
      <c r="F48" s="25">
        <v>53272446</v>
      </c>
      <c r="G48" s="26">
        <v>9524</v>
      </c>
      <c r="H48" s="26">
        <v>84</v>
      </c>
      <c r="I48" s="19" t="s">
        <v>81</v>
      </c>
      <c r="J48" s="25">
        <v>82683667.400000006</v>
      </c>
      <c r="K48" s="26">
        <v>207600.90633100001</v>
      </c>
      <c r="L48" s="25">
        <v>37893694</v>
      </c>
      <c r="M48" s="25">
        <v>10105038</v>
      </c>
      <c r="N48" s="25">
        <v>47998732</v>
      </c>
      <c r="O48" s="26">
        <v>9080</v>
      </c>
      <c r="P48" s="26">
        <v>70</v>
      </c>
      <c r="Q48" s="19" t="s">
        <v>81</v>
      </c>
      <c r="R48" s="25">
        <v>6445978.7999999998</v>
      </c>
      <c r="S48" s="26">
        <v>16531.289597999999</v>
      </c>
      <c r="T48" s="25">
        <v>3384245</v>
      </c>
      <c r="U48" s="25">
        <v>1537423</v>
      </c>
      <c r="V48" s="25">
        <v>4921668</v>
      </c>
      <c r="W48" s="26">
        <v>415</v>
      </c>
      <c r="X48" s="26">
        <v>14</v>
      </c>
      <c r="Y48" s="19" t="s">
        <v>81</v>
      </c>
      <c r="Z48" s="25">
        <v>408896.9</v>
      </c>
      <c r="AA48" s="26">
        <v>1219.898921</v>
      </c>
      <c r="AB48" s="25">
        <v>202046</v>
      </c>
      <c r="AC48" s="25">
        <v>150000</v>
      </c>
      <c r="AD48" s="25">
        <v>352046</v>
      </c>
      <c r="AE48" s="26">
        <v>29</v>
      </c>
      <c r="AF48" s="33">
        <v>0</v>
      </c>
    </row>
    <row r="49" spans="1:32" x14ac:dyDescent="0.2">
      <c r="A49" s="19" t="s">
        <v>82</v>
      </c>
      <c r="B49" s="25">
        <v>5403860.4000000004</v>
      </c>
      <c r="C49" s="26">
        <v>10435.844267</v>
      </c>
      <c r="D49" s="25">
        <v>2431220</v>
      </c>
      <c r="E49" s="25">
        <v>355892</v>
      </c>
      <c r="F49" s="25">
        <v>2787112</v>
      </c>
      <c r="G49" s="26">
        <v>474</v>
      </c>
      <c r="H49" s="26">
        <v>4</v>
      </c>
      <c r="I49" s="19" t="s">
        <v>82</v>
      </c>
      <c r="J49" s="25">
        <v>4180674</v>
      </c>
      <c r="K49" s="26">
        <v>7740.2404470000001</v>
      </c>
      <c r="L49" s="25">
        <v>1721910</v>
      </c>
      <c r="M49" s="25">
        <v>172315</v>
      </c>
      <c r="N49" s="25">
        <v>1894225</v>
      </c>
      <c r="O49" s="26">
        <v>392</v>
      </c>
      <c r="P49" s="26">
        <v>3</v>
      </c>
      <c r="Q49" s="19" t="s">
        <v>82</v>
      </c>
      <c r="R49" s="25">
        <v>1190337.3</v>
      </c>
      <c r="S49" s="26">
        <v>2620.1147489999998</v>
      </c>
      <c r="T49" s="25">
        <v>652229</v>
      </c>
      <c r="U49" s="25">
        <v>183577</v>
      </c>
      <c r="V49" s="25">
        <v>835806</v>
      </c>
      <c r="W49" s="26">
        <v>78</v>
      </c>
      <c r="X49" s="26">
        <v>1</v>
      </c>
      <c r="Y49" s="19" t="s">
        <v>82</v>
      </c>
      <c r="Z49" s="25">
        <v>32849.1</v>
      </c>
      <c r="AA49" s="26">
        <v>75.489070999999996</v>
      </c>
      <c r="AB49" s="25">
        <v>57081</v>
      </c>
      <c r="AC49" s="25">
        <v>0</v>
      </c>
      <c r="AD49" s="25">
        <v>57081</v>
      </c>
      <c r="AE49" s="26">
        <v>4</v>
      </c>
      <c r="AF49" s="33">
        <v>0</v>
      </c>
    </row>
    <row r="50" spans="1:32" x14ac:dyDescent="0.2">
      <c r="A50" s="19" t="s">
        <v>83</v>
      </c>
      <c r="B50" s="25">
        <v>120117857</v>
      </c>
      <c r="C50" s="26">
        <v>276682.17721599998</v>
      </c>
      <c r="D50" s="25">
        <v>55258873</v>
      </c>
      <c r="E50" s="25">
        <v>18489015</v>
      </c>
      <c r="F50" s="25">
        <v>73747888</v>
      </c>
      <c r="G50" s="26">
        <v>11375</v>
      </c>
      <c r="H50" s="26">
        <v>126</v>
      </c>
      <c r="I50" s="19" t="s">
        <v>83</v>
      </c>
      <c r="J50" s="25">
        <v>103163990.2</v>
      </c>
      <c r="K50" s="26">
        <v>234162.63628599999</v>
      </c>
      <c r="L50" s="25">
        <v>45402204</v>
      </c>
      <c r="M50" s="25">
        <v>15589616</v>
      </c>
      <c r="N50" s="25">
        <v>60991820</v>
      </c>
      <c r="O50" s="26">
        <v>10261</v>
      </c>
      <c r="P50" s="26">
        <v>96</v>
      </c>
      <c r="Q50" s="19" t="s">
        <v>83</v>
      </c>
      <c r="R50" s="25">
        <v>15308544.9</v>
      </c>
      <c r="S50" s="26">
        <v>38105.311396999998</v>
      </c>
      <c r="T50" s="25">
        <v>9187868</v>
      </c>
      <c r="U50" s="25">
        <v>2643278</v>
      </c>
      <c r="V50" s="25">
        <v>11831146</v>
      </c>
      <c r="W50" s="26">
        <v>1032</v>
      </c>
      <c r="X50" s="26">
        <v>27</v>
      </c>
      <c r="Y50" s="19" t="s">
        <v>83</v>
      </c>
      <c r="Z50" s="25">
        <v>1645321.9</v>
      </c>
      <c r="AA50" s="26">
        <v>4414.2295329999997</v>
      </c>
      <c r="AB50" s="25">
        <v>668801</v>
      </c>
      <c r="AC50" s="25">
        <v>256121</v>
      </c>
      <c r="AD50" s="25">
        <v>924922</v>
      </c>
      <c r="AE50" s="26">
        <v>82</v>
      </c>
      <c r="AF50" s="33">
        <v>3</v>
      </c>
    </row>
    <row r="51" spans="1:32" x14ac:dyDescent="0.2">
      <c r="A51" s="19" t="s">
        <v>84</v>
      </c>
      <c r="B51" s="25">
        <v>3447527.5</v>
      </c>
      <c r="C51" s="26">
        <v>5934.393427</v>
      </c>
      <c r="D51" s="25">
        <v>1435908</v>
      </c>
      <c r="E51" s="25">
        <v>926309</v>
      </c>
      <c r="F51" s="25">
        <v>2362217</v>
      </c>
      <c r="G51" s="26">
        <v>275</v>
      </c>
      <c r="H51" s="26">
        <v>4</v>
      </c>
      <c r="I51" s="19" t="s">
        <v>84</v>
      </c>
      <c r="J51" s="25">
        <v>2251469</v>
      </c>
      <c r="K51" s="26">
        <v>3803.5546340000001</v>
      </c>
      <c r="L51" s="25">
        <v>1133132</v>
      </c>
      <c r="M51" s="25">
        <v>198801</v>
      </c>
      <c r="N51" s="25">
        <v>1331933</v>
      </c>
      <c r="O51" s="26">
        <v>210</v>
      </c>
      <c r="P51" s="26">
        <v>3</v>
      </c>
      <c r="Q51" s="19" t="s">
        <v>84</v>
      </c>
      <c r="R51" s="25">
        <v>1098618.7</v>
      </c>
      <c r="S51" s="26">
        <v>1955.8852429999999</v>
      </c>
      <c r="T51" s="25">
        <v>298429</v>
      </c>
      <c r="U51" s="25">
        <v>727508</v>
      </c>
      <c r="V51" s="25">
        <v>1025937</v>
      </c>
      <c r="W51" s="26">
        <v>63</v>
      </c>
      <c r="X51" s="26">
        <v>1</v>
      </c>
      <c r="Y51" s="19" t="s">
        <v>84</v>
      </c>
      <c r="Z51" s="25">
        <v>97439.8</v>
      </c>
      <c r="AA51" s="26">
        <v>174.95355000000001</v>
      </c>
      <c r="AB51" s="25">
        <v>4347</v>
      </c>
      <c r="AC51" s="25">
        <v>0</v>
      </c>
      <c r="AD51" s="25">
        <v>4347</v>
      </c>
      <c r="AE51" s="26">
        <v>2</v>
      </c>
      <c r="AF51" s="33">
        <v>0</v>
      </c>
    </row>
    <row r="52" spans="1:32" x14ac:dyDescent="0.2">
      <c r="A52" s="19" t="s">
        <v>85</v>
      </c>
      <c r="B52" s="25">
        <v>21678533.5</v>
      </c>
      <c r="C52" s="26">
        <v>48307.016126000002</v>
      </c>
      <c r="D52" s="25">
        <v>10627668</v>
      </c>
      <c r="E52" s="25">
        <v>5520495</v>
      </c>
      <c r="F52" s="25">
        <v>16148163</v>
      </c>
      <c r="G52" s="26">
        <v>2281</v>
      </c>
      <c r="H52" s="26">
        <v>26</v>
      </c>
      <c r="I52" s="19" t="s">
        <v>85</v>
      </c>
      <c r="J52" s="25">
        <v>19472187.399999999</v>
      </c>
      <c r="K52" s="26">
        <v>42606.081719000002</v>
      </c>
      <c r="L52" s="25">
        <v>9890906</v>
      </c>
      <c r="M52" s="25">
        <v>5214864</v>
      </c>
      <c r="N52" s="25">
        <v>15105770</v>
      </c>
      <c r="O52" s="26">
        <v>2138</v>
      </c>
      <c r="P52" s="26">
        <v>23</v>
      </c>
      <c r="Q52" s="19" t="s">
        <v>85</v>
      </c>
      <c r="R52" s="25">
        <v>2047865.2</v>
      </c>
      <c r="S52" s="26">
        <v>5277.2158280000003</v>
      </c>
      <c r="T52" s="25">
        <v>723138</v>
      </c>
      <c r="U52" s="25">
        <v>305631</v>
      </c>
      <c r="V52" s="25">
        <v>1028769</v>
      </c>
      <c r="W52" s="26">
        <v>133</v>
      </c>
      <c r="X52" s="26">
        <v>3</v>
      </c>
      <c r="Y52" s="19" t="s">
        <v>85</v>
      </c>
      <c r="Z52" s="25">
        <v>158480.9</v>
      </c>
      <c r="AA52" s="26">
        <v>423.71857899999998</v>
      </c>
      <c r="AB52" s="25">
        <v>13624</v>
      </c>
      <c r="AC52" s="25">
        <v>0</v>
      </c>
      <c r="AD52" s="25">
        <v>13624</v>
      </c>
      <c r="AE52" s="26">
        <v>10</v>
      </c>
      <c r="AF52" s="33">
        <v>0</v>
      </c>
    </row>
    <row r="53" spans="1:32" x14ac:dyDescent="0.2">
      <c r="A53" s="19" t="s">
        <v>86</v>
      </c>
      <c r="B53" s="25">
        <v>680613.5</v>
      </c>
      <c r="C53" s="26">
        <v>1223.811457</v>
      </c>
      <c r="D53" s="25">
        <v>212092</v>
      </c>
      <c r="E53" s="25">
        <v>0</v>
      </c>
      <c r="F53" s="25">
        <v>212092</v>
      </c>
      <c r="G53" s="26">
        <v>38</v>
      </c>
      <c r="H53" s="26">
        <v>0</v>
      </c>
      <c r="I53" s="19" t="s">
        <v>86</v>
      </c>
      <c r="J53" s="25">
        <v>480578.6</v>
      </c>
      <c r="K53" s="26">
        <v>824.92894699999999</v>
      </c>
      <c r="L53" s="25">
        <v>167327</v>
      </c>
      <c r="M53" s="25">
        <v>0</v>
      </c>
      <c r="N53" s="25">
        <v>167327</v>
      </c>
      <c r="O53" s="26">
        <v>28</v>
      </c>
      <c r="P53" s="26">
        <v>0</v>
      </c>
      <c r="Q53" s="19" t="s">
        <v>86</v>
      </c>
      <c r="R53" s="25">
        <v>188485.1</v>
      </c>
      <c r="S53" s="26">
        <v>374.58196400000003</v>
      </c>
      <c r="T53" s="25">
        <v>42299</v>
      </c>
      <c r="U53" s="25">
        <v>0</v>
      </c>
      <c r="V53" s="25">
        <v>42299</v>
      </c>
      <c r="W53" s="26">
        <v>9</v>
      </c>
      <c r="X53" s="26">
        <v>0</v>
      </c>
      <c r="Y53" s="19" t="s">
        <v>86</v>
      </c>
      <c r="Z53" s="25">
        <v>11549.8</v>
      </c>
      <c r="AA53" s="26">
        <v>24.300546000000001</v>
      </c>
      <c r="AB53" s="25">
        <v>2466</v>
      </c>
      <c r="AC53" s="25">
        <v>0</v>
      </c>
      <c r="AD53" s="25">
        <v>2466</v>
      </c>
      <c r="AE53" s="26">
        <v>1</v>
      </c>
      <c r="AF53" s="33">
        <v>0</v>
      </c>
    </row>
    <row r="54" spans="1:32" x14ac:dyDescent="0.2">
      <c r="A54" s="19" t="s">
        <v>87</v>
      </c>
      <c r="B54" s="25">
        <v>39929928</v>
      </c>
      <c r="C54" s="26">
        <v>81982.067917000008</v>
      </c>
      <c r="D54" s="25">
        <v>23764307</v>
      </c>
      <c r="E54" s="25">
        <v>11396662</v>
      </c>
      <c r="F54" s="25">
        <v>35160969</v>
      </c>
      <c r="G54" s="26">
        <v>3608</v>
      </c>
      <c r="H54" s="26">
        <v>58</v>
      </c>
      <c r="I54" s="19" t="s">
        <v>87</v>
      </c>
      <c r="J54" s="25">
        <v>33530441</v>
      </c>
      <c r="K54" s="26">
        <v>66750.095260000002</v>
      </c>
      <c r="L54" s="25">
        <v>19004729</v>
      </c>
      <c r="M54" s="25">
        <v>7582268</v>
      </c>
      <c r="N54" s="25">
        <v>26586997</v>
      </c>
      <c r="O54" s="26">
        <v>3167</v>
      </c>
      <c r="P54" s="26">
        <v>41</v>
      </c>
      <c r="Q54" s="19" t="s">
        <v>87</v>
      </c>
      <c r="R54" s="25">
        <v>5787254.2000000002</v>
      </c>
      <c r="S54" s="26">
        <v>13692.587398</v>
      </c>
      <c r="T54" s="25">
        <v>4127530</v>
      </c>
      <c r="U54" s="25">
        <v>3622325</v>
      </c>
      <c r="V54" s="25">
        <v>7749855</v>
      </c>
      <c r="W54" s="26">
        <v>345</v>
      </c>
      <c r="X54" s="26">
        <v>14</v>
      </c>
      <c r="Y54" s="19" t="s">
        <v>87</v>
      </c>
      <c r="Z54" s="25">
        <v>612232.80000000005</v>
      </c>
      <c r="AA54" s="26">
        <v>1539.3852589999999</v>
      </c>
      <c r="AB54" s="25">
        <v>632048</v>
      </c>
      <c r="AC54" s="25">
        <v>192069</v>
      </c>
      <c r="AD54" s="25">
        <v>824117</v>
      </c>
      <c r="AE54" s="26">
        <v>96</v>
      </c>
      <c r="AF54" s="33">
        <v>3</v>
      </c>
    </row>
    <row r="55" spans="1:32" ht="16" thickBot="1" x14ac:dyDescent="0.25">
      <c r="A55" s="27" t="s">
        <v>88</v>
      </c>
      <c r="B55" s="28">
        <v>498338</v>
      </c>
      <c r="C55" s="29">
        <v>823.53551599999992</v>
      </c>
      <c r="D55" s="28">
        <v>197246</v>
      </c>
      <c r="E55" s="28">
        <v>224114</v>
      </c>
      <c r="F55" s="28">
        <v>421360</v>
      </c>
      <c r="G55" s="29">
        <v>32</v>
      </c>
      <c r="H55" s="29">
        <v>1</v>
      </c>
      <c r="I55" s="27" t="s">
        <v>88</v>
      </c>
      <c r="J55" s="28">
        <v>291620.09999999998</v>
      </c>
      <c r="K55" s="29">
        <v>475.21038299999998</v>
      </c>
      <c r="L55" s="28">
        <v>99772</v>
      </c>
      <c r="M55" s="28">
        <v>0</v>
      </c>
      <c r="N55" s="28">
        <v>99772</v>
      </c>
      <c r="O55" s="29">
        <v>21</v>
      </c>
      <c r="P55" s="29">
        <v>0</v>
      </c>
      <c r="Q55" s="27" t="s">
        <v>88</v>
      </c>
      <c r="R55" s="28">
        <v>190821.1</v>
      </c>
      <c r="S55" s="29">
        <v>323.34972399999998</v>
      </c>
      <c r="T55" s="28">
        <v>96079</v>
      </c>
      <c r="U55" s="28">
        <v>224114</v>
      </c>
      <c r="V55" s="28">
        <v>320193</v>
      </c>
      <c r="W55" s="29">
        <v>10</v>
      </c>
      <c r="X55" s="29">
        <v>1</v>
      </c>
      <c r="Y55" s="27" t="s">
        <v>88</v>
      </c>
      <c r="Z55" s="28">
        <v>15896.8</v>
      </c>
      <c r="AA55" s="29">
        <v>24.975408999999999</v>
      </c>
      <c r="AB55" s="28">
        <v>1395</v>
      </c>
      <c r="AC55" s="28">
        <v>0</v>
      </c>
      <c r="AD55" s="28">
        <v>1395</v>
      </c>
      <c r="AE55" s="29">
        <v>1</v>
      </c>
      <c r="AF55" s="34">
        <v>0</v>
      </c>
    </row>
    <row r="56" spans="1:32" ht="16" thickBot="1" x14ac:dyDescent="0.25"/>
    <row r="57" spans="1:32" x14ac:dyDescent="0.2">
      <c r="A57" s="16" t="s">
        <v>93</v>
      </c>
      <c r="B57" s="16"/>
      <c r="C57" s="16"/>
      <c r="D57" s="16"/>
      <c r="E57" s="16"/>
      <c r="F57" s="16"/>
      <c r="G57" s="16"/>
      <c r="H57" s="30"/>
      <c r="I57" s="16" t="s">
        <v>94</v>
      </c>
      <c r="J57" s="16"/>
      <c r="K57" s="16"/>
      <c r="L57" s="16"/>
      <c r="M57" s="16"/>
      <c r="N57" s="16"/>
      <c r="O57" s="16"/>
      <c r="P57" s="30"/>
      <c r="Q57" s="16" t="s">
        <v>95</v>
      </c>
      <c r="R57" s="16"/>
      <c r="S57" s="16"/>
      <c r="T57" s="16"/>
      <c r="U57" s="16"/>
      <c r="V57" s="16"/>
      <c r="W57" s="16"/>
      <c r="X57" s="30"/>
      <c r="Y57" s="16" t="s">
        <v>96</v>
      </c>
      <c r="Z57" s="16"/>
      <c r="AA57" s="16"/>
      <c r="AB57" s="16"/>
      <c r="AC57" s="16"/>
      <c r="AD57" s="16"/>
      <c r="AE57" s="16"/>
      <c r="AF57" s="30"/>
    </row>
    <row r="58" spans="1:32" ht="40" x14ac:dyDescent="0.2">
      <c r="A58" s="19" t="s">
        <v>55</v>
      </c>
      <c r="B58" s="20" t="s">
        <v>56</v>
      </c>
      <c r="C58" s="21" t="s">
        <v>57</v>
      </c>
      <c r="D58" s="20" t="s">
        <v>58</v>
      </c>
      <c r="E58" s="20" t="s">
        <v>59</v>
      </c>
      <c r="F58" s="21" t="s">
        <v>60</v>
      </c>
      <c r="G58" s="20" t="s">
        <v>61</v>
      </c>
      <c r="H58" s="20" t="s">
        <v>62</v>
      </c>
      <c r="I58" s="19" t="s">
        <v>55</v>
      </c>
      <c r="J58" s="20" t="s">
        <v>56</v>
      </c>
      <c r="K58" s="21" t="s">
        <v>57</v>
      </c>
      <c r="L58" s="20" t="s">
        <v>58</v>
      </c>
      <c r="M58" s="20" t="s">
        <v>59</v>
      </c>
      <c r="N58" s="21" t="s">
        <v>60</v>
      </c>
      <c r="O58" s="20" t="s">
        <v>61</v>
      </c>
      <c r="P58" s="20" t="s">
        <v>62</v>
      </c>
      <c r="Q58" s="19" t="s">
        <v>55</v>
      </c>
      <c r="R58" s="20" t="s">
        <v>56</v>
      </c>
      <c r="S58" s="21" t="s">
        <v>57</v>
      </c>
      <c r="T58" s="20" t="s">
        <v>58</v>
      </c>
      <c r="U58" s="20" t="s">
        <v>59</v>
      </c>
      <c r="V58" s="21" t="s">
        <v>60</v>
      </c>
      <c r="W58" s="20" t="s">
        <v>61</v>
      </c>
      <c r="X58" s="20" t="s">
        <v>62</v>
      </c>
      <c r="Y58" s="19" t="s">
        <v>55</v>
      </c>
      <c r="Z58" s="20" t="s">
        <v>56</v>
      </c>
      <c r="AA58" s="21" t="s">
        <v>57</v>
      </c>
      <c r="AB58" s="20" t="s">
        <v>58</v>
      </c>
      <c r="AC58" s="20" t="s">
        <v>59</v>
      </c>
      <c r="AD58" s="21" t="s">
        <v>60</v>
      </c>
      <c r="AE58" s="20" t="s">
        <v>61</v>
      </c>
      <c r="AF58" s="31" t="s">
        <v>62</v>
      </c>
    </row>
    <row r="59" spans="1:32" x14ac:dyDescent="0.2">
      <c r="A59" s="22"/>
      <c r="B59" s="23" t="s">
        <v>63</v>
      </c>
      <c r="C59" s="24" t="s">
        <v>64</v>
      </c>
      <c r="D59" s="23" t="s">
        <v>63</v>
      </c>
      <c r="E59" s="23" t="s">
        <v>63</v>
      </c>
      <c r="F59" s="23" t="s">
        <v>63</v>
      </c>
      <c r="G59" s="24"/>
      <c r="H59" s="24"/>
      <c r="I59" s="22"/>
      <c r="J59" s="23" t="s">
        <v>63</v>
      </c>
      <c r="K59" s="24" t="s">
        <v>64</v>
      </c>
      <c r="L59" s="23" t="s">
        <v>63</v>
      </c>
      <c r="M59" s="23" t="s">
        <v>63</v>
      </c>
      <c r="N59" s="23" t="s">
        <v>63</v>
      </c>
      <c r="O59" s="24"/>
      <c r="P59" s="24"/>
      <c r="Q59" s="22"/>
      <c r="R59" s="23" t="s">
        <v>63</v>
      </c>
      <c r="S59" s="24" t="s">
        <v>64</v>
      </c>
      <c r="T59" s="23" t="s">
        <v>63</v>
      </c>
      <c r="U59" s="23" t="s">
        <v>63</v>
      </c>
      <c r="V59" s="23" t="s">
        <v>63</v>
      </c>
      <c r="W59" s="24"/>
      <c r="X59" s="24"/>
      <c r="Y59" s="22"/>
      <c r="Z59" s="23" t="s">
        <v>63</v>
      </c>
      <c r="AA59" s="24" t="s">
        <v>64</v>
      </c>
      <c r="AB59" s="23" t="s">
        <v>63</v>
      </c>
      <c r="AC59" s="23" t="s">
        <v>63</v>
      </c>
      <c r="AD59" s="23" t="s">
        <v>63</v>
      </c>
      <c r="AE59" s="24"/>
      <c r="AF59" s="32"/>
    </row>
    <row r="60" spans="1:32" x14ac:dyDescent="0.2">
      <c r="A60" s="19" t="s">
        <v>65</v>
      </c>
      <c r="B60" s="25">
        <v>4971805.5</v>
      </c>
      <c r="C60" s="26">
        <v>5239.3862719999997</v>
      </c>
      <c r="D60" s="25">
        <v>2303969</v>
      </c>
      <c r="E60" s="25">
        <v>2007862</v>
      </c>
      <c r="F60" s="25">
        <v>4311831</v>
      </c>
      <c r="G60" s="26">
        <v>315</v>
      </c>
      <c r="H60" s="26">
        <v>8</v>
      </c>
      <c r="I60" s="19" t="s">
        <v>65</v>
      </c>
      <c r="J60" s="25">
        <v>2715197.7</v>
      </c>
      <c r="K60" s="26">
        <v>2691.6590219999998</v>
      </c>
      <c r="L60" s="25">
        <v>1375698</v>
      </c>
      <c r="M60" s="25">
        <v>631162</v>
      </c>
      <c r="N60" s="25">
        <v>2006860</v>
      </c>
      <c r="O60" s="26">
        <v>184</v>
      </c>
      <c r="P60" s="26">
        <v>4</v>
      </c>
      <c r="Q60" s="19" t="s">
        <v>65</v>
      </c>
      <c r="R60" s="25">
        <v>2195319.7000000002</v>
      </c>
      <c r="S60" s="26">
        <v>2467.7518289999998</v>
      </c>
      <c r="T60" s="25">
        <v>923062</v>
      </c>
      <c r="U60" s="25">
        <v>1376700</v>
      </c>
      <c r="V60" s="25">
        <v>2299762</v>
      </c>
      <c r="W60" s="26">
        <v>124</v>
      </c>
      <c r="X60" s="26">
        <v>4</v>
      </c>
      <c r="Y60" s="19" t="s">
        <v>65</v>
      </c>
      <c r="Z60" s="25">
        <v>61288.1</v>
      </c>
      <c r="AA60" s="26">
        <v>79.975420999999997</v>
      </c>
      <c r="AB60" s="25">
        <v>5209</v>
      </c>
      <c r="AC60" s="25">
        <v>0</v>
      </c>
      <c r="AD60" s="25">
        <v>5209</v>
      </c>
      <c r="AE60" s="26">
        <v>7</v>
      </c>
      <c r="AF60" s="33">
        <v>0</v>
      </c>
    </row>
    <row r="61" spans="1:32" x14ac:dyDescent="0.2">
      <c r="A61" s="19" t="s">
        <v>66</v>
      </c>
      <c r="B61" s="25">
        <v>6273959.2000000002</v>
      </c>
      <c r="C61" s="26">
        <v>4404.6757280000002</v>
      </c>
      <c r="D61" s="25">
        <v>2042628</v>
      </c>
      <c r="E61" s="25">
        <v>1027588</v>
      </c>
      <c r="F61" s="25">
        <v>3070216</v>
      </c>
      <c r="G61" s="26">
        <v>288</v>
      </c>
      <c r="H61" s="26">
        <v>6</v>
      </c>
      <c r="I61" s="19" t="s">
        <v>66</v>
      </c>
      <c r="J61" s="25">
        <v>2778589.7</v>
      </c>
      <c r="K61" s="26">
        <v>1783.0468149999999</v>
      </c>
      <c r="L61" s="25">
        <v>1052614</v>
      </c>
      <c r="M61" s="25">
        <v>443145</v>
      </c>
      <c r="N61" s="25">
        <v>1495759</v>
      </c>
      <c r="O61" s="26">
        <v>145</v>
      </c>
      <c r="P61" s="26">
        <v>4</v>
      </c>
      <c r="Q61" s="19" t="s">
        <v>66</v>
      </c>
      <c r="R61" s="25">
        <v>3400191.8</v>
      </c>
      <c r="S61" s="26">
        <v>2550.5824579999999</v>
      </c>
      <c r="T61" s="25">
        <v>949712</v>
      </c>
      <c r="U61" s="25">
        <v>584443</v>
      </c>
      <c r="V61" s="25">
        <v>1534155</v>
      </c>
      <c r="W61" s="26">
        <v>137</v>
      </c>
      <c r="X61" s="26">
        <v>2</v>
      </c>
      <c r="Y61" s="19" t="s">
        <v>66</v>
      </c>
      <c r="Z61" s="25">
        <v>95177.7</v>
      </c>
      <c r="AA61" s="26">
        <v>71.046454999999995</v>
      </c>
      <c r="AB61" s="25">
        <v>40302</v>
      </c>
      <c r="AC61" s="25">
        <v>0</v>
      </c>
      <c r="AD61" s="25">
        <v>40302</v>
      </c>
      <c r="AE61" s="26">
        <v>6</v>
      </c>
      <c r="AF61" s="33">
        <v>0</v>
      </c>
    </row>
    <row r="62" spans="1:32" x14ac:dyDescent="0.2">
      <c r="A62" s="19" t="s">
        <v>67</v>
      </c>
      <c r="B62" s="25">
        <v>6709076.2000000002</v>
      </c>
      <c r="C62" s="26">
        <v>5873.1842770000003</v>
      </c>
      <c r="D62" s="25">
        <v>2327073</v>
      </c>
      <c r="E62" s="25">
        <v>1530799</v>
      </c>
      <c r="F62" s="25">
        <v>3857872</v>
      </c>
      <c r="G62" s="26">
        <v>366</v>
      </c>
      <c r="H62" s="26">
        <v>8</v>
      </c>
      <c r="I62" s="19" t="s">
        <v>67</v>
      </c>
      <c r="J62" s="25">
        <v>2601061.2000000002</v>
      </c>
      <c r="K62" s="26">
        <v>2114.9594459999998</v>
      </c>
      <c r="L62" s="25">
        <v>1105655</v>
      </c>
      <c r="M62" s="25">
        <v>392804</v>
      </c>
      <c r="N62" s="25">
        <v>1498459</v>
      </c>
      <c r="O62" s="26">
        <v>163</v>
      </c>
      <c r="P62" s="26">
        <v>3</v>
      </c>
      <c r="Q62" s="19" t="s">
        <v>67</v>
      </c>
      <c r="R62" s="25">
        <v>3958223.5</v>
      </c>
      <c r="S62" s="26">
        <v>3605.555413</v>
      </c>
      <c r="T62" s="25">
        <v>1199604</v>
      </c>
      <c r="U62" s="25">
        <v>1130995</v>
      </c>
      <c r="V62" s="25">
        <v>2330599</v>
      </c>
      <c r="W62" s="26">
        <v>195</v>
      </c>
      <c r="X62" s="26">
        <v>5</v>
      </c>
      <c r="Y62" s="19" t="s">
        <v>67</v>
      </c>
      <c r="Z62" s="25">
        <v>149791.5</v>
      </c>
      <c r="AA62" s="26">
        <v>152.66941800000001</v>
      </c>
      <c r="AB62" s="25">
        <v>21814</v>
      </c>
      <c r="AC62" s="25">
        <v>7000</v>
      </c>
      <c r="AD62" s="25">
        <v>28814</v>
      </c>
      <c r="AE62" s="26">
        <v>8</v>
      </c>
      <c r="AF62" s="33">
        <v>0</v>
      </c>
    </row>
    <row r="63" spans="1:32" x14ac:dyDescent="0.2">
      <c r="A63" s="19" t="s">
        <v>68</v>
      </c>
      <c r="B63" s="25">
        <v>3030674.7</v>
      </c>
      <c r="C63" s="26">
        <v>1929.2298609999998</v>
      </c>
      <c r="D63" s="25">
        <v>1352030</v>
      </c>
      <c r="E63" s="25">
        <v>3278649</v>
      </c>
      <c r="F63" s="25">
        <v>4630679</v>
      </c>
      <c r="G63" s="26">
        <v>154</v>
      </c>
      <c r="H63" s="26">
        <v>5</v>
      </c>
      <c r="I63" s="19" t="s">
        <v>68</v>
      </c>
      <c r="J63" s="25">
        <v>994044.6</v>
      </c>
      <c r="K63" s="26">
        <v>599.43728399999998</v>
      </c>
      <c r="L63" s="25">
        <v>430003</v>
      </c>
      <c r="M63" s="25">
        <v>1873593</v>
      </c>
      <c r="N63" s="25">
        <v>2303596</v>
      </c>
      <c r="O63" s="26">
        <v>62</v>
      </c>
      <c r="P63" s="26">
        <v>1</v>
      </c>
      <c r="Q63" s="19" t="s">
        <v>68</v>
      </c>
      <c r="R63" s="25">
        <v>1935637.8</v>
      </c>
      <c r="S63" s="26">
        <v>1274.9455849999999</v>
      </c>
      <c r="T63" s="25">
        <v>713309</v>
      </c>
      <c r="U63" s="25">
        <v>1223688</v>
      </c>
      <c r="V63" s="25">
        <v>1936997</v>
      </c>
      <c r="W63" s="26">
        <v>84</v>
      </c>
      <c r="X63" s="26">
        <v>2</v>
      </c>
      <c r="Y63" s="19" t="s">
        <v>68</v>
      </c>
      <c r="Z63" s="25">
        <v>100992.3</v>
      </c>
      <c r="AA63" s="26">
        <v>54.846992</v>
      </c>
      <c r="AB63" s="25">
        <v>208718</v>
      </c>
      <c r="AC63" s="25">
        <v>181368</v>
      </c>
      <c r="AD63" s="25">
        <v>390086</v>
      </c>
      <c r="AE63" s="26">
        <v>8</v>
      </c>
      <c r="AF63" s="33">
        <v>2</v>
      </c>
    </row>
    <row r="64" spans="1:32" x14ac:dyDescent="0.2">
      <c r="A64" s="19" t="s">
        <v>69</v>
      </c>
      <c r="B64" s="25">
        <v>20317179.5</v>
      </c>
      <c r="C64" s="26">
        <v>31379.950152000001</v>
      </c>
      <c r="D64" s="25">
        <v>9994455</v>
      </c>
      <c r="E64" s="25">
        <v>5380717</v>
      </c>
      <c r="F64" s="25">
        <v>15375172</v>
      </c>
      <c r="G64" s="26">
        <v>1814</v>
      </c>
      <c r="H64" s="26">
        <v>31</v>
      </c>
      <c r="I64" s="19" t="s">
        <v>69</v>
      </c>
      <c r="J64" s="25">
        <v>14049183.5</v>
      </c>
      <c r="K64" s="26">
        <v>21190.582696000001</v>
      </c>
      <c r="L64" s="25">
        <v>7911550</v>
      </c>
      <c r="M64" s="25">
        <v>3803179</v>
      </c>
      <c r="N64" s="25">
        <v>11714729</v>
      </c>
      <c r="O64" s="26">
        <v>1336</v>
      </c>
      <c r="P64" s="26">
        <v>22</v>
      </c>
      <c r="Q64" s="19" t="s">
        <v>69</v>
      </c>
      <c r="R64" s="25">
        <v>6065193.2999999998</v>
      </c>
      <c r="S64" s="26">
        <v>9862.9275249999992</v>
      </c>
      <c r="T64" s="25">
        <v>1894633</v>
      </c>
      <c r="U64" s="25">
        <v>1434038</v>
      </c>
      <c r="V64" s="25">
        <v>3328671</v>
      </c>
      <c r="W64" s="26">
        <v>462</v>
      </c>
      <c r="X64" s="26">
        <v>7</v>
      </c>
      <c r="Y64" s="19" t="s">
        <v>69</v>
      </c>
      <c r="Z64" s="25">
        <v>202802.7</v>
      </c>
      <c r="AA64" s="26">
        <v>326.439931</v>
      </c>
      <c r="AB64" s="25">
        <v>188272</v>
      </c>
      <c r="AC64" s="25">
        <v>143500</v>
      </c>
      <c r="AD64" s="25">
        <v>331772</v>
      </c>
      <c r="AE64" s="26">
        <v>16</v>
      </c>
      <c r="AF64" s="33">
        <v>2</v>
      </c>
    </row>
    <row r="65" spans="1:32" x14ac:dyDescent="0.2">
      <c r="A65" s="19" t="s">
        <v>70</v>
      </c>
      <c r="B65" s="25">
        <v>10789217.4</v>
      </c>
      <c r="C65" s="26">
        <v>10759.974306</v>
      </c>
      <c r="D65" s="25">
        <v>4480481</v>
      </c>
      <c r="E65" s="25">
        <v>2569532</v>
      </c>
      <c r="F65" s="25">
        <v>7050013</v>
      </c>
      <c r="G65" s="26">
        <v>790</v>
      </c>
      <c r="H65" s="26">
        <v>12</v>
      </c>
      <c r="I65" s="19" t="s">
        <v>70</v>
      </c>
      <c r="J65" s="25">
        <v>5399018.9000000004</v>
      </c>
      <c r="K65" s="26">
        <v>5182.8150900000001</v>
      </c>
      <c r="L65" s="25">
        <v>2629962</v>
      </c>
      <c r="M65" s="25">
        <v>1413670</v>
      </c>
      <c r="N65" s="25">
        <v>4043632</v>
      </c>
      <c r="O65" s="26">
        <v>425</v>
      </c>
      <c r="P65" s="26">
        <v>9</v>
      </c>
      <c r="Q65" s="19" t="s">
        <v>70</v>
      </c>
      <c r="R65" s="25">
        <v>5258657</v>
      </c>
      <c r="S65" s="26">
        <v>5458.2439109999996</v>
      </c>
      <c r="T65" s="25">
        <v>1818217</v>
      </c>
      <c r="U65" s="25">
        <v>1154924</v>
      </c>
      <c r="V65" s="25">
        <v>2973141</v>
      </c>
      <c r="W65" s="26">
        <v>356</v>
      </c>
      <c r="X65" s="26">
        <v>3</v>
      </c>
      <c r="Y65" s="19" t="s">
        <v>70</v>
      </c>
      <c r="Z65" s="25">
        <v>131541.5</v>
      </c>
      <c r="AA65" s="26">
        <v>118.915305</v>
      </c>
      <c r="AB65" s="25">
        <v>32302</v>
      </c>
      <c r="AC65" s="25">
        <v>938</v>
      </c>
      <c r="AD65" s="25">
        <v>33240</v>
      </c>
      <c r="AE65" s="26">
        <v>9</v>
      </c>
      <c r="AF65" s="33">
        <v>0</v>
      </c>
    </row>
    <row r="66" spans="1:32" x14ac:dyDescent="0.2">
      <c r="A66" s="19" t="s">
        <v>71</v>
      </c>
      <c r="B66" s="25">
        <v>23209390.600000001</v>
      </c>
      <c r="C66" s="26">
        <v>29643.223413</v>
      </c>
      <c r="D66" s="25">
        <v>12447953</v>
      </c>
      <c r="E66" s="25">
        <v>6380932</v>
      </c>
      <c r="F66" s="25">
        <v>18828885</v>
      </c>
      <c r="G66" s="26">
        <v>1588</v>
      </c>
      <c r="H66" s="26">
        <v>31</v>
      </c>
      <c r="I66" s="19" t="s">
        <v>71</v>
      </c>
      <c r="J66" s="25">
        <v>11427026.5</v>
      </c>
      <c r="K66" s="26">
        <v>13825.20717</v>
      </c>
      <c r="L66" s="25">
        <v>5304320</v>
      </c>
      <c r="M66" s="25">
        <v>1893600</v>
      </c>
      <c r="N66" s="25">
        <v>7197920</v>
      </c>
      <c r="O66" s="26">
        <v>865</v>
      </c>
      <c r="P66" s="26">
        <v>7</v>
      </c>
      <c r="Q66" s="19" t="s">
        <v>71</v>
      </c>
      <c r="R66" s="25">
        <v>11299583</v>
      </c>
      <c r="S66" s="26">
        <v>15133.540743</v>
      </c>
      <c r="T66" s="25">
        <v>6840604</v>
      </c>
      <c r="U66" s="25">
        <v>3938978</v>
      </c>
      <c r="V66" s="25">
        <v>10779582</v>
      </c>
      <c r="W66" s="26">
        <v>689</v>
      </c>
      <c r="X66" s="26">
        <v>21</v>
      </c>
      <c r="Y66" s="19" t="s">
        <v>71</v>
      </c>
      <c r="Z66" s="25">
        <v>482781.1</v>
      </c>
      <c r="AA66" s="26">
        <v>684.47550000000001</v>
      </c>
      <c r="AB66" s="25">
        <v>303029</v>
      </c>
      <c r="AC66" s="25">
        <v>548354</v>
      </c>
      <c r="AD66" s="25">
        <v>851383</v>
      </c>
      <c r="AE66" s="26">
        <v>34</v>
      </c>
      <c r="AF66" s="33">
        <v>3</v>
      </c>
    </row>
    <row r="67" spans="1:32" x14ac:dyDescent="0.2">
      <c r="A67" s="19" t="s">
        <v>72</v>
      </c>
      <c r="B67" s="25">
        <v>5291259.0999999996</v>
      </c>
      <c r="C67" s="26">
        <v>4586.5169690000002</v>
      </c>
      <c r="D67" s="25">
        <v>2898473</v>
      </c>
      <c r="E67" s="25">
        <v>1459978</v>
      </c>
      <c r="F67" s="25">
        <v>4358451</v>
      </c>
      <c r="G67" s="26">
        <v>359</v>
      </c>
      <c r="H67" s="26">
        <v>11</v>
      </c>
      <c r="I67" s="19" t="s">
        <v>72</v>
      </c>
      <c r="J67" s="25">
        <v>1734750.4</v>
      </c>
      <c r="K67" s="26">
        <v>1489.7706920000001</v>
      </c>
      <c r="L67" s="25">
        <v>822689</v>
      </c>
      <c r="M67" s="25">
        <v>324793</v>
      </c>
      <c r="N67" s="25">
        <v>1147482</v>
      </c>
      <c r="O67" s="26">
        <v>140</v>
      </c>
      <c r="P67" s="26">
        <v>1</v>
      </c>
      <c r="Q67" s="19" t="s">
        <v>72</v>
      </c>
      <c r="R67" s="25">
        <v>3395658.8</v>
      </c>
      <c r="S67" s="26">
        <v>2969.642441</v>
      </c>
      <c r="T67" s="25">
        <v>1869554</v>
      </c>
      <c r="U67" s="25">
        <v>962615</v>
      </c>
      <c r="V67" s="25">
        <v>2832169</v>
      </c>
      <c r="W67" s="26">
        <v>208</v>
      </c>
      <c r="X67" s="26">
        <v>8</v>
      </c>
      <c r="Y67" s="19" t="s">
        <v>72</v>
      </c>
      <c r="Z67" s="25">
        <v>160849.9</v>
      </c>
      <c r="AA67" s="26">
        <v>127.103836</v>
      </c>
      <c r="AB67" s="25">
        <v>206230</v>
      </c>
      <c r="AC67" s="25">
        <v>172570</v>
      </c>
      <c r="AD67" s="25">
        <v>378800</v>
      </c>
      <c r="AE67" s="26">
        <v>11</v>
      </c>
      <c r="AF67" s="33">
        <v>2</v>
      </c>
    </row>
    <row r="68" spans="1:32" x14ac:dyDescent="0.2">
      <c r="A68" s="19" t="s">
        <v>73</v>
      </c>
      <c r="B68" s="25">
        <v>46042396.100000001</v>
      </c>
      <c r="C68" s="26">
        <v>96790.041324000005</v>
      </c>
      <c r="D68" s="25">
        <v>22451797</v>
      </c>
      <c r="E68" s="25">
        <v>13311882</v>
      </c>
      <c r="F68" s="25">
        <v>35763679</v>
      </c>
      <c r="G68" s="26">
        <v>5309</v>
      </c>
      <c r="H68" s="26">
        <v>50</v>
      </c>
      <c r="I68" s="19" t="s">
        <v>73</v>
      </c>
      <c r="J68" s="25">
        <v>38266300.399999999</v>
      </c>
      <c r="K68" s="26">
        <v>79772.894562000001</v>
      </c>
      <c r="L68" s="25">
        <v>19281031</v>
      </c>
      <c r="M68" s="25">
        <v>10779120</v>
      </c>
      <c r="N68" s="25">
        <v>30060151</v>
      </c>
      <c r="O68" s="26">
        <v>4619</v>
      </c>
      <c r="P68" s="26">
        <v>42</v>
      </c>
      <c r="Q68" s="19" t="s">
        <v>73</v>
      </c>
      <c r="R68" s="25">
        <v>7476187.4000000004</v>
      </c>
      <c r="S68" s="26">
        <v>16335.275078000001</v>
      </c>
      <c r="T68" s="25">
        <v>3085388</v>
      </c>
      <c r="U68" s="25">
        <v>2532762</v>
      </c>
      <c r="V68" s="25">
        <v>5618150</v>
      </c>
      <c r="W68" s="26">
        <v>672</v>
      </c>
      <c r="X68" s="26">
        <v>8</v>
      </c>
      <c r="Y68" s="19" t="s">
        <v>73</v>
      </c>
      <c r="Z68" s="25">
        <v>299908.3</v>
      </c>
      <c r="AA68" s="26">
        <v>681.87168399999996</v>
      </c>
      <c r="AB68" s="25">
        <v>85378</v>
      </c>
      <c r="AC68" s="25">
        <v>0</v>
      </c>
      <c r="AD68" s="25">
        <v>85378</v>
      </c>
      <c r="AE68" s="26">
        <v>18</v>
      </c>
      <c r="AF68" s="33">
        <v>0</v>
      </c>
    </row>
    <row r="69" spans="1:32" x14ac:dyDescent="0.2">
      <c r="A69" s="19" t="s">
        <v>74</v>
      </c>
      <c r="B69" s="25">
        <v>10786802.699999999</v>
      </c>
      <c r="C69" s="26">
        <v>14280.127533999999</v>
      </c>
      <c r="D69" s="25">
        <v>4722704</v>
      </c>
      <c r="E69" s="25">
        <v>5067247</v>
      </c>
      <c r="F69" s="25">
        <v>9789951</v>
      </c>
      <c r="G69" s="26">
        <v>1031</v>
      </c>
      <c r="H69" s="26">
        <v>21</v>
      </c>
      <c r="I69" s="19" t="s">
        <v>74</v>
      </c>
      <c r="J69" s="25">
        <v>6284179.2999999998</v>
      </c>
      <c r="K69" s="26">
        <v>8187.0312260000001</v>
      </c>
      <c r="L69" s="25">
        <v>2579355</v>
      </c>
      <c r="M69" s="25">
        <v>3550359</v>
      </c>
      <c r="N69" s="25">
        <v>6129714</v>
      </c>
      <c r="O69" s="26">
        <v>684</v>
      </c>
      <c r="P69" s="26">
        <v>12</v>
      </c>
      <c r="Q69" s="19" t="s">
        <v>74</v>
      </c>
      <c r="R69" s="25">
        <v>4370320.5</v>
      </c>
      <c r="S69" s="26">
        <v>5950.3886480000001</v>
      </c>
      <c r="T69" s="25">
        <v>2086242</v>
      </c>
      <c r="U69" s="25">
        <v>1516888</v>
      </c>
      <c r="V69" s="25">
        <v>3603130</v>
      </c>
      <c r="W69" s="26">
        <v>338</v>
      </c>
      <c r="X69" s="26">
        <v>9</v>
      </c>
      <c r="Y69" s="19" t="s">
        <v>74</v>
      </c>
      <c r="Z69" s="25">
        <v>132302.9</v>
      </c>
      <c r="AA69" s="26">
        <v>142.70766</v>
      </c>
      <c r="AB69" s="25">
        <v>57107</v>
      </c>
      <c r="AC69" s="25">
        <v>0</v>
      </c>
      <c r="AD69" s="25">
        <v>57107</v>
      </c>
      <c r="AE69" s="26">
        <v>9</v>
      </c>
      <c r="AF69" s="33">
        <v>0</v>
      </c>
    </row>
    <row r="70" spans="1:32" x14ac:dyDescent="0.2">
      <c r="A70" s="19" t="s">
        <v>75</v>
      </c>
      <c r="B70" s="25">
        <v>42685173.5</v>
      </c>
      <c r="C70" s="26">
        <v>74307.405050000001</v>
      </c>
      <c r="D70" s="25">
        <v>20040015</v>
      </c>
      <c r="E70" s="25">
        <v>20616915</v>
      </c>
      <c r="F70" s="25">
        <v>40656930</v>
      </c>
      <c r="G70" s="26">
        <v>4034</v>
      </c>
      <c r="H70" s="26">
        <v>59</v>
      </c>
      <c r="I70" s="19" t="s">
        <v>75</v>
      </c>
      <c r="J70" s="25">
        <v>28580280.600000001</v>
      </c>
      <c r="K70" s="26">
        <v>48442.229186999997</v>
      </c>
      <c r="L70" s="25">
        <v>13885691</v>
      </c>
      <c r="M70" s="25">
        <v>15785004</v>
      </c>
      <c r="N70" s="25">
        <v>29670695</v>
      </c>
      <c r="O70" s="26">
        <v>2933</v>
      </c>
      <c r="P70" s="26">
        <v>38</v>
      </c>
      <c r="Q70" s="19" t="s">
        <v>75</v>
      </c>
      <c r="R70" s="25">
        <v>13310919.9</v>
      </c>
      <c r="S70" s="26">
        <v>24285.315021999999</v>
      </c>
      <c r="T70" s="25">
        <v>5694466</v>
      </c>
      <c r="U70" s="25">
        <v>4676411</v>
      </c>
      <c r="V70" s="25">
        <v>10370877</v>
      </c>
      <c r="W70" s="26">
        <v>1020</v>
      </c>
      <c r="X70" s="26">
        <v>21</v>
      </c>
      <c r="Y70" s="19" t="s">
        <v>75</v>
      </c>
      <c r="Z70" s="25">
        <v>793973</v>
      </c>
      <c r="AA70" s="26">
        <v>1579.8608409999999</v>
      </c>
      <c r="AB70" s="25">
        <v>459858</v>
      </c>
      <c r="AC70" s="25">
        <v>155500</v>
      </c>
      <c r="AD70" s="25">
        <v>615358</v>
      </c>
      <c r="AE70" s="26">
        <v>81</v>
      </c>
      <c r="AF70" s="33">
        <v>0</v>
      </c>
    </row>
    <row r="71" spans="1:32" x14ac:dyDescent="0.2">
      <c r="A71" s="19" t="s">
        <v>76</v>
      </c>
      <c r="B71" s="25">
        <v>7795512.5</v>
      </c>
      <c r="C71" s="26">
        <v>8598.971039</v>
      </c>
      <c r="D71" s="25">
        <v>3747051</v>
      </c>
      <c r="E71" s="25">
        <v>2430963</v>
      </c>
      <c r="F71" s="25">
        <v>6178014</v>
      </c>
      <c r="G71" s="26">
        <v>668</v>
      </c>
      <c r="H71" s="26">
        <v>10</v>
      </c>
      <c r="I71" s="19" t="s">
        <v>76</v>
      </c>
      <c r="J71" s="25">
        <v>3300857.7</v>
      </c>
      <c r="K71" s="26">
        <v>3642.3475570000001</v>
      </c>
      <c r="L71" s="25">
        <v>1445432</v>
      </c>
      <c r="M71" s="25">
        <v>554929</v>
      </c>
      <c r="N71" s="25">
        <v>2000361</v>
      </c>
      <c r="O71" s="26">
        <v>335</v>
      </c>
      <c r="P71" s="26">
        <v>2</v>
      </c>
      <c r="Q71" s="19" t="s">
        <v>76</v>
      </c>
      <c r="R71" s="25">
        <v>4307232.7</v>
      </c>
      <c r="S71" s="26">
        <v>4774.5797439999997</v>
      </c>
      <c r="T71" s="25">
        <v>2103239</v>
      </c>
      <c r="U71" s="25">
        <v>1823134</v>
      </c>
      <c r="V71" s="25">
        <v>3926373</v>
      </c>
      <c r="W71" s="26">
        <v>314</v>
      </c>
      <c r="X71" s="26">
        <v>8</v>
      </c>
      <c r="Y71" s="19" t="s">
        <v>76</v>
      </c>
      <c r="Z71" s="25">
        <v>187422.1</v>
      </c>
      <c r="AA71" s="26">
        <v>182.04373799999999</v>
      </c>
      <c r="AB71" s="25">
        <v>198380</v>
      </c>
      <c r="AC71" s="25">
        <v>52900</v>
      </c>
      <c r="AD71" s="25">
        <v>251280</v>
      </c>
      <c r="AE71" s="26">
        <v>19</v>
      </c>
      <c r="AF71" s="33">
        <v>0</v>
      </c>
    </row>
    <row r="72" spans="1:32" x14ac:dyDescent="0.2">
      <c r="A72" s="19" t="s">
        <v>77</v>
      </c>
      <c r="B72" s="25">
        <v>171223973.70000002</v>
      </c>
      <c r="C72" s="26">
        <v>411694.642207</v>
      </c>
      <c r="D72" s="25">
        <v>81021099</v>
      </c>
      <c r="E72" s="25">
        <v>49677660</v>
      </c>
      <c r="F72" s="25">
        <v>130698759</v>
      </c>
      <c r="G72" s="26">
        <v>22679</v>
      </c>
      <c r="H72" s="26">
        <v>213</v>
      </c>
      <c r="I72" s="19" t="s">
        <v>77</v>
      </c>
      <c r="J72" s="25">
        <v>155675766.80000001</v>
      </c>
      <c r="K72" s="26">
        <v>374363.48409300001</v>
      </c>
      <c r="L72" s="25">
        <v>74043307</v>
      </c>
      <c r="M72" s="25">
        <v>44367499</v>
      </c>
      <c r="N72" s="25">
        <v>118410806</v>
      </c>
      <c r="O72" s="26">
        <v>21247</v>
      </c>
      <c r="P72" s="26">
        <v>186</v>
      </c>
      <c r="Q72" s="19" t="s">
        <v>77</v>
      </c>
      <c r="R72" s="25">
        <v>14744632.199999999</v>
      </c>
      <c r="S72" s="26">
        <v>35025.594852000002</v>
      </c>
      <c r="T72" s="25">
        <v>6372195</v>
      </c>
      <c r="U72" s="25">
        <v>4908401</v>
      </c>
      <c r="V72" s="25">
        <v>11280596</v>
      </c>
      <c r="W72" s="26">
        <v>1362</v>
      </c>
      <c r="X72" s="26">
        <v>24</v>
      </c>
      <c r="Y72" s="19" t="s">
        <v>77</v>
      </c>
      <c r="Z72" s="25">
        <v>803574.7</v>
      </c>
      <c r="AA72" s="26">
        <v>2305.5632620000001</v>
      </c>
      <c r="AB72" s="25">
        <v>605597</v>
      </c>
      <c r="AC72" s="25">
        <v>401760</v>
      </c>
      <c r="AD72" s="25">
        <v>1007357</v>
      </c>
      <c r="AE72" s="26">
        <v>70</v>
      </c>
      <c r="AF72" s="33">
        <v>3</v>
      </c>
    </row>
    <row r="73" spans="1:32" x14ac:dyDescent="0.2">
      <c r="A73" s="19" t="s">
        <v>78</v>
      </c>
      <c r="B73" s="25">
        <v>15921297.4</v>
      </c>
      <c r="C73" s="26">
        <v>26307.949398000001</v>
      </c>
      <c r="D73" s="25">
        <v>6965425</v>
      </c>
      <c r="E73" s="25">
        <v>5195015</v>
      </c>
      <c r="F73" s="25">
        <v>12160440</v>
      </c>
      <c r="G73" s="26">
        <v>1797</v>
      </c>
      <c r="H73" s="26">
        <v>26</v>
      </c>
      <c r="I73" s="19" t="s">
        <v>78</v>
      </c>
      <c r="J73" s="25">
        <v>11218499.4</v>
      </c>
      <c r="K73" s="26">
        <v>18395.248914</v>
      </c>
      <c r="L73" s="25">
        <v>5077449</v>
      </c>
      <c r="M73" s="25">
        <v>3350744</v>
      </c>
      <c r="N73" s="25">
        <v>8428193</v>
      </c>
      <c r="O73" s="26">
        <v>1361</v>
      </c>
      <c r="P73" s="26">
        <v>18</v>
      </c>
      <c r="Q73" s="19" t="s">
        <v>78</v>
      </c>
      <c r="R73" s="25">
        <v>4555183.8</v>
      </c>
      <c r="S73" s="26">
        <v>7694.5638449999997</v>
      </c>
      <c r="T73" s="25">
        <v>1867477</v>
      </c>
      <c r="U73" s="25">
        <v>1844271</v>
      </c>
      <c r="V73" s="25">
        <v>3711748</v>
      </c>
      <c r="W73" s="26">
        <v>427</v>
      </c>
      <c r="X73" s="26">
        <v>8</v>
      </c>
      <c r="Y73" s="19" t="s">
        <v>78</v>
      </c>
      <c r="Z73" s="25">
        <v>147614.20000000001</v>
      </c>
      <c r="AA73" s="26">
        <v>218.136639</v>
      </c>
      <c r="AB73" s="25">
        <v>20499</v>
      </c>
      <c r="AC73" s="25">
        <v>0</v>
      </c>
      <c r="AD73" s="25">
        <v>20499</v>
      </c>
      <c r="AE73" s="26">
        <v>9</v>
      </c>
      <c r="AF73" s="33">
        <v>0</v>
      </c>
    </row>
    <row r="74" spans="1:32" x14ac:dyDescent="0.2">
      <c r="A74" s="19" t="s">
        <v>79</v>
      </c>
      <c r="B74" s="25">
        <v>156422038.5</v>
      </c>
      <c r="C74" s="26">
        <v>346432.24423200003</v>
      </c>
      <c r="D74" s="25">
        <v>77279883</v>
      </c>
      <c r="E74" s="25">
        <v>50730306</v>
      </c>
      <c r="F74" s="25">
        <v>128010189</v>
      </c>
      <c r="G74" s="26">
        <v>18183</v>
      </c>
      <c r="H74" s="26">
        <v>201</v>
      </c>
      <c r="I74" s="19" t="s">
        <v>79</v>
      </c>
      <c r="J74" s="25">
        <v>127505104.5</v>
      </c>
      <c r="K74" s="26">
        <v>279027.58045800001</v>
      </c>
      <c r="L74" s="25">
        <v>62275121</v>
      </c>
      <c r="M74" s="25">
        <v>38338363</v>
      </c>
      <c r="N74" s="25">
        <v>100613484</v>
      </c>
      <c r="O74" s="26">
        <v>15765</v>
      </c>
      <c r="P74" s="26">
        <v>149</v>
      </c>
      <c r="Q74" s="19" t="s">
        <v>79</v>
      </c>
      <c r="R74" s="25">
        <v>26668875.5</v>
      </c>
      <c r="S74" s="26">
        <v>61198.162689999997</v>
      </c>
      <c r="T74" s="25">
        <v>13882916</v>
      </c>
      <c r="U74" s="25">
        <v>11817166</v>
      </c>
      <c r="V74" s="25">
        <v>25700082</v>
      </c>
      <c r="W74" s="26">
        <v>2265</v>
      </c>
      <c r="X74" s="26">
        <v>49</v>
      </c>
      <c r="Y74" s="19" t="s">
        <v>79</v>
      </c>
      <c r="Z74" s="25">
        <v>2248058.5</v>
      </c>
      <c r="AA74" s="26">
        <v>6206.5010840000004</v>
      </c>
      <c r="AB74" s="25">
        <v>1121846</v>
      </c>
      <c r="AC74" s="25">
        <v>574777</v>
      </c>
      <c r="AD74" s="25">
        <v>1696623</v>
      </c>
      <c r="AE74" s="26">
        <v>153</v>
      </c>
      <c r="AF74" s="33">
        <v>3</v>
      </c>
    </row>
    <row r="75" spans="1:32" x14ac:dyDescent="0.2">
      <c r="A75" s="19" t="s">
        <v>80</v>
      </c>
      <c r="B75" s="25">
        <v>11707909.800000001</v>
      </c>
      <c r="C75" s="26">
        <v>17916.527320000001</v>
      </c>
      <c r="D75" s="25">
        <v>6547667</v>
      </c>
      <c r="E75" s="25">
        <v>3304808</v>
      </c>
      <c r="F75" s="25">
        <v>9852475</v>
      </c>
      <c r="G75" s="26">
        <v>1235</v>
      </c>
      <c r="H75" s="26">
        <v>18</v>
      </c>
      <c r="I75" s="19" t="s">
        <v>80</v>
      </c>
      <c r="J75" s="25">
        <v>6844500.7999999998</v>
      </c>
      <c r="K75" s="26">
        <v>10706.630171999999</v>
      </c>
      <c r="L75" s="25">
        <v>4146757</v>
      </c>
      <c r="M75" s="25">
        <v>1717072</v>
      </c>
      <c r="N75" s="25">
        <v>5863829</v>
      </c>
      <c r="O75" s="26">
        <v>862</v>
      </c>
      <c r="P75" s="26">
        <v>11</v>
      </c>
      <c r="Q75" s="19" t="s">
        <v>80</v>
      </c>
      <c r="R75" s="25">
        <v>4663124.0999999996</v>
      </c>
      <c r="S75" s="26">
        <v>6926.2741640000004</v>
      </c>
      <c r="T75" s="25">
        <v>2306748</v>
      </c>
      <c r="U75" s="25">
        <v>1419415</v>
      </c>
      <c r="V75" s="25">
        <v>3726163</v>
      </c>
      <c r="W75" s="26">
        <v>360</v>
      </c>
      <c r="X75" s="26">
        <v>6</v>
      </c>
      <c r="Y75" s="19" t="s">
        <v>80</v>
      </c>
      <c r="Z75" s="25">
        <v>200284.9</v>
      </c>
      <c r="AA75" s="26">
        <v>283.62298399999997</v>
      </c>
      <c r="AB75" s="25">
        <v>94162</v>
      </c>
      <c r="AC75" s="25">
        <v>168321</v>
      </c>
      <c r="AD75" s="25">
        <v>262483</v>
      </c>
      <c r="AE75" s="26">
        <v>13</v>
      </c>
      <c r="AF75" s="33">
        <v>1</v>
      </c>
    </row>
    <row r="76" spans="1:32" x14ac:dyDescent="0.2">
      <c r="A76" s="19" t="s">
        <v>81</v>
      </c>
      <c r="B76" s="25">
        <v>94660679.100000009</v>
      </c>
      <c r="C76" s="26">
        <v>236962.18618299998</v>
      </c>
      <c r="D76" s="25">
        <v>35874263</v>
      </c>
      <c r="E76" s="25">
        <v>17067818</v>
      </c>
      <c r="F76" s="25">
        <v>52942081</v>
      </c>
      <c r="G76" s="26">
        <v>10262</v>
      </c>
      <c r="H76" s="26">
        <v>87</v>
      </c>
      <c r="I76" s="19" t="s">
        <v>81</v>
      </c>
      <c r="J76" s="25">
        <v>87299983.900000006</v>
      </c>
      <c r="K76" s="26">
        <v>218632.62300699999</v>
      </c>
      <c r="L76" s="25">
        <v>33842598</v>
      </c>
      <c r="M76" s="25">
        <v>15358481</v>
      </c>
      <c r="N76" s="25">
        <v>49201079</v>
      </c>
      <c r="O76" s="26">
        <v>9810</v>
      </c>
      <c r="P76" s="26">
        <v>78</v>
      </c>
      <c r="Q76" s="19" t="s">
        <v>81</v>
      </c>
      <c r="R76" s="25">
        <v>6938539.0999999996</v>
      </c>
      <c r="S76" s="26">
        <v>17091.057463000001</v>
      </c>
      <c r="T76" s="25">
        <v>1902341</v>
      </c>
      <c r="U76" s="25">
        <v>1037066</v>
      </c>
      <c r="V76" s="25">
        <v>2939407</v>
      </c>
      <c r="W76" s="26">
        <v>431</v>
      </c>
      <c r="X76" s="26">
        <v>7</v>
      </c>
      <c r="Y76" s="19" t="s">
        <v>81</v>
      </c>
      <c r="Z76" s="25">
        <v>422156.1</v>
      </c>
      <c r="AA76" s="26">
        <v>1238.505713</v>
      </c>
      <c r="AB76" s="25">
        <v>129324</v>
      </c>
      <c r="AC76" s="25">
        <v>672271</v>
      </c>
      <c r="AD76" s="25">
        <v>801595</v>
      </c>
      <c r="AE76" s="26">
        <v>21</v>
      </c>
      <c r="AF76" s="33">
        <v>2</v>
      </c>
    </row>
    <row r="77" spans="1:32" x14ac:dyDescent="0.2">
      <c r="A77" s="19" t="s">
        <v>82</v>
      </c>
      <c r="B77" s="25">
        <v>5001428.2</v>
      </c>
      <c r="C77" s="26">
        <v>9599.5974559999995</v>
      </c>
      <c r="D77" s="25">
        <v>999350</v>
      </c>
      <c r="E77" s="25">
        <v>741824</v>
      </c>
      <c r="F77" s="25">
        <v>1741174</v>
      </c>
      <c r="G77" s="26">
        <v>440</v>
      </c>
      <c r="H77" s="26">
        <v>1</v>
      </c>
      <c r="I77" s="19" t="s">
        <v>82</v>
      </c>
      <c r="J77" s="25">
        <v>3852169.4</v>
      </c>
      <c r="K77" s="26">
        <v>7137.408469</v>
      </c>
      <c r="L77" s="25">
        <v>844136</v>
      </c>
      <c r="M77" s="25">
        <v>552765</v>
      </c>
      <c r="N77" s="25">
        <v>1396901</v>
      </c>
      <c r="O77" s="26">
        <v>365</v>
      </c>
      <c r="P77" s="26">
        <v>1</v>
      </c>
      <c r="Q77" s="19" t="s">
        <v>82</v>
      </c>
      <c r="R77" s="25">
        <v>1117261.7</v>
      </c>
      <c r="S77" s="26">
        <v>2395.0769529999998</v>
      </c>
      <c r="T77" s="25">
        <v>155214</v>
      </c>
      <c r="U77" s="25">
        <v>189059</v>
      </c>
      <c r="V77" s="25">
        <v>344273</v>
      </c>
      <c r="W77" s="26">
        <v>75</v>
      </c>
      <c r="X77" s="26">
        <v>0</v>
      </c>
      <c r="Y77" s="19" t="s">
        <v>82</v>
      </c>
      <c r="Z77" s="25">
        <v>31997.1</v>
      </c>
      <c r="AA77" s="26">
        <v>67.112033999999994</v>
      </c>
      <c r="AB77" s="25">
        <v>0</v>
      </c>
      <c r="AC77" s="25">
        <v>0</v>
      </c>
      <c r="AD77" s="25">
        <v>0</v>
      </c>
      <c r="AE77" s="26">
        <v>0</v>
      </c>
      <c r="AF77" s="33">
        <v>0</v>
      </c>
    </row>
    <row r="78" spans="1:32" x14ac:dyDescent="0.2">
      <c r="A78" s="19" t="s">
        <v>83</v>
      </c>
      <c r="B78" s="25">
        <v>114558712.69999999</v>
      </c>
      <c r="C78" s="26">
        <v>271152.62648099998</v>
      </c>
      <c r="D78" s="25">
        <v>45106605</v>
      </c>
      <c r="E78" s="25">
        <v>28038293</v>
      </c>
      <c r="F78" s="25">
        <v>73144898</v>
      </c>
      <c r="G78" s="26">
        <v>11377</v>
      </c>
      <c r="H78" s="26">
        <v>101</v>
      </c>
      <c r="I78" s="19" t="s">
        <v>83</v>
      </c>
      <c r="J78" s="25">
        <v>98891613.099999994</v>
      </c>
      <c r="K78" s="26">
        <v>232000.651862</v>
      </c>
      <c r="L78" s="25">
        <v>38728701</v>
      </c>
      <c r="M78" s="25">
        <v>19104523</v>
      </c>
      <c r="N78" s="25">
        <v>57833224</v>
      </c>
      <c r="O78" s="26">
        <v>10371</v>
      </c>
      <c r="P78" s="26">
        <v>84</v>
      </c>
      <c r="Q78" s="19" t="s">
        <v>83</v>
      </c>
      <c r="R78" s="25">
        <v>14074991.9</v>
      </c>
      <c r="S78" s="26">
        <v>34929.664997</v>
      </c>
      <c r="T78" s="25">
        <v>5738726</v>
      </c>
      <c r="U78" s="25">
        <v>8237443</v>
      </c>
      <c r="V78" s="25">
        <v>13976169</v>
      </c>
      <c r="W78" s="26">
        <v>931</v>
      </c>
      <c r="X78" s="26">
        <v>15</v>
      </c>
      <c r="Y78" s="19" t="s">
        <v>83</v>
      </c>
      <c r="Z78" s="25">
        <v>1592107.7</v>
      </c>
      <c r="AA78" s="26">
        <v>4222.3096219999998</v>
      </c>
      <c r="AB78" s="25">
        <v>639178</v>
      </c>
      <c r="AC78" s="25">
        <v>696327</v>
      </c>
      <c r="AD78" s="25">
        <v>1335505</v>
      </c>
      <c r="AE78" s="26">
        <v>75</v>
      </c>
      <c r="AF78" s="33">
        <v>2</v>
      </c>
    </row>
    <row r="79" spans="1:32" x14ac:dyDescent="0.2">
      <c r="A79" s="19" t="s">
        <v>84</v>
      </c>
      <c r="B79" s="25">
        <v>3084666.4</v>
      </c>
      <c r="C79" s="26">
        <v>5514.7032589999999</v>
      </c>
      <c r="D79" s="25">
        <v>838741</v>
      </c>
      <c r="E79" s="25">
        <v>468086</v>
      </c>
      <c r="F79" s="25">
        <v>1306827</v>
      </c>
      <c r="G79" s="26">
        <v>242</v>
      </c>
      <c r="H79" s="26">
        <v>1</v>
      </c>
      <c r="I79" s="19" t="s">
        <v>84</v>
      </c>
      <c r="J79" s="25">
        <v>1992919</v>
      </c>
      <c r="K79" s="26">
        <v>3482.000693</v>
      </c>
      <c r="L79" s="25">
        <v>525939</v>
      </c>
      <c r="M79" s="25">
        <v>335665</v>
      </c>
      <c r="N79" s="25">
        <v>861604</v>
      </c>
      <c r="O79" s="26">
        <v>180</v>
      </c>
      <c r="P79" s="26">
        <v>1</v>
      </c>
      <c r="Q79" s="19" t="s">
        <v>84</v>
      </c>
      <c r="R79" s="25">
        <v>1002638.4</v>
      </c>
      <c r="S79" s="26">
        <v>1868.5987029999999</v>
      </c>
      <c r="T79" s="25">
        <v>308719</v>
      </c>
      <c r="U79" s="25">
        <v>132421</v>
      </c>
      <c r="V79" s="25">
        <v>441140</v>
      </c>
      <c r="W79" s="26">
        <v>58</v>
      </c>
      <c r="X79" s="26">
        <v>0</v>
      </c>
      <c r="Y79" s="19" t="s">
        <v>84</v>
      </c>
      <c r="Z79" s="25">
        <v>89109</v>
      </c>
      <c r="AA79" s="26">
        <v>164.10386299999999</v>
      </c>
      <c r="AB79" s="25">
        <v>4083</v>
      </c>
      <c r="AC79" s="25">
        <v>0</v>
      </c>
      <c r="AD79" s="25">
        <v>4083</v>
      </c>
      <c r="AE79" s="26">
        <v>4</v>
      </c>
      <c r="AF79" s="33">
        <v>0</v>
      </c>
    </row>
    <row r="80" spans="1:32" x14ac:dyDescent="0.2">
      <c r="A80" s="19" t="s">
        <v>85</v>
      </c>
      <c r="B80" s="25">
        <v>23235678.5</v>
      </c>
      <c r="C80" s="26">
        <v>51687.345153000002</v>
      </c>
      <c r="D80" s="25">
        <v>8702165</v>
      </c>
      <c r="E80" s="25">
        <v>4135443</v>
      </c>
      <c r="F80" s="25">
        <v>12837608</v>
      </c>
      <c r="G80" s="26">
        <v>2300</v>
      </c>
      <c r="H80" s="26">
        <v>18</v>
      </c>
      <c r="I80" s="19" t="s">
        <v>85</v>
      </c>
      <c r="J80" s="25">
        <v>20902157.800000001</v>
      </c>
      <c r="K80" s="26">
        <v>45775.163844000002</v>
      </c>
      <c r="L80" s="25">
        <v>7992097</v>
      </c>
      <c r="M80" s="25">
        <v>3569078</v>
      </c>
      <c r="N80" s="25">
        <v>11561175</v>
      </c>
      <c r="O80" s="26">
        <v>2157</v>
      </c>
      <c r="P80" s="26">
        <v>14</v>
      </c>
      <c r="Q80" s="19" t="s">
        <v>85</v>
      </c>
      <c r="R80" s="25">
        <v>2175508.2000000002</v>
      </c>
      <c r="S80" s="26">
        <v>5501.8970730000001</v>
      </c>
      <c r="T80" s="25">
        <v>516929</v>
      </c>
      <c r="U80" s="25">
        <v>384821</v>
      </c>
      <c r="V80" s="25">
        <v>901750</v>
      </c>
      <c r="W80" s="26">
        <v>130</v>
      </c>
      <c r="X80" s="26">
        <v>2</v>
      </c>
      <c r="Y80" s="19" t="s">
        <v>85</v>
      </c>
      <c r="Z80" s="25">
        <v>158012.5</v>
      </c>
      <c r="AA80" s="26">
        <v>410.28423600000002</v>
      </c>
      <c r="AB80" s="25">
        <v>193139</v>
      </c>
      <c r="AC80" s="25">
        <v>181544</v>
      </c>
      <c r="AD80" s="25">
        <v>374683</v>
      </c>
      <c r="AE80" s="26">
        <v>13</v>
      </c>
      <c r="AF80" s="33">
        <v>2</v>
      </c>
    </row>
    <row r="81" spans="1:32" x14ac:dyDescent="0.2">
      <c r="A81" s="19" t="s">
        <v>86</v>
      </c>
      <c r="B81" s="25">
        <v>681137.10000000009</v>
      </c>
      <c r="C81" s="26">
        <v>1214.9291720000001</v>
      </c>
      <c r="D81" s="25">
        <v>162444</v>
      </c>
      <c r="E81" s="25">
        <v>148215</v>
      </c>
      <c r="F81" s="25">
        <v>310659</v>
      </c>
      <c r="G81" s="26">
        <v>50</v>
      </c>
      <c r="H81" s="26">
        <v>1</v>
      </c>
      <c r="I81" s="19" t="s">
        <v>86</v>
      </c>
      <c r="J81" s="25">
        <v>478344.9</v>
      </c>
      <c r="K81" s="26">
        <v>823.37992399999996</v>
      </c>
      <c r="L81" s="25">
        <v>123290</v>
      </c>
      <c r="M81" s="25">
        <v>148215</v>
      </c>
      <c r="N81" s="25">
        <v>271505</v>
      </c>
      <c r="O81" s="26">
        <v>38</v>
      </c>
      <c r="P81" s="26">
        <v>1</v>
      </c>
      <c r="Q81" s="19" t="s">
        <v>86</v>
      </c>
      <c r="R81" s="25">
        <v>190058.5</v>
      </c>
      <c r="S81" s="26">
        <v>366.92902400000003</v>
      </c>
      <c r="T81" s="25">
        <v>39154</v>
      </c>
      <c r="U81" s="25">
        <v>0</v>
      </c>
      <c r="V81" s="25">
        <v>39154</v>
      </c>
      <c r="W81" s="26">
        <v>12</v>
      </c>
      <c r="X81" s="26">
        <v>0</v>
      </c>
      <c r="Y81" s="19" t="s">
        <v>86</v>
      </c>
      <c r="Z81" s="25">
        <v>12733.7</v>
      </c>
      <c r="AA81" s="26">
        <v>24.620224</v>
      </c>
      <c r="AB81" s="25">
        <v>0</v>
      </c>
      <c r="AC81" s="25">
        <v>0</v>
      </c>
      <c r="AD81" s="25">
        <v>0</v>
      </c>
      <c r="AE81" s="26">
        <v>0</v>
      </c>
      <c r="AF81" s="33">
        <v>0</v>
      </c>
    </row>
    <row r="82" spans="1:32" x14ac:dyDescent="0.2">
      <c r="A82" s="19" t="s">
        <v>87</v>
      </c>
      <c r="B82" s="25">
        <v>39817185.200000003</v>
      </c>
      <c r="C82" s="26">
        <v>84041.228174999997</v>
      </c>
      <c r="D82" s="25">
        <v>17157775</v>
      </c>
      <c r="E82" s="25">
        <v>14396252</v>
      </c>
      <c r="F82" s="25">
        <v>31554027</v>
      </c>
      <c r="G82" s="26">
        <v>3722</v>
      </c>
      <c r="H82" s="26">
        <v>55</v>
      </c>
      <c r="I82" s="19" t="s">
        <v>87</v>
      </c>
      <c r="J82" s="25">
        <v>33742435.100000001</v>
      </c>
      <c r="K82" s="26">
        <v>69404.843011999998</v>
      </c>
      <c r="L82" s="25">
        <v>14842629</v>
      </c>
      <c r="M82" s="25">
        <v>8884192</v>
      </c>
      <c r="N82" s="25">
        <v>23726821</v>
      </c>
      <c r="O82" s="26">
        <v>3291</v>
      </c>
      <c r="P82" s="26">
        <v>44</v>
      </c>
      <c r="Q82" s="19" t="s">
        <v>87</v>
      </c>
      <c r="R82" s="25">
        <v>5504027.2000000002</v>
      </c>
      <c r="S82" s="26">
        <v>13217.699087000001</v>
      </c>
      <c r="T82" s="25">
        <v>1962120</v>
      </c>
      <c r="U82" s="25">
        <v>5187808</v>
      </c>
      <c r="V82" s="25">
        <v>7149928</v>
      </c>
      <c r="W82" s="26">
        <v>373</v>
      </c>
      <c r="X82" s="26">
        <v>8</v>
      </c>
      <c r="Y82" s="19" t="s">
        <v>87</v>
      </c>
      <c r="Z82" s="25">
        <v>570722.9</v>
      </c>
      <c r="AA82" s="26">
        <v>1418.686076</v>
      </c>
      <c r="AB82" s="25">
        <v>353026</v>
      </c>
      <c r="AC82" s="25">
        <v>324252</v>
      </c>
      <c r="AD82" s="25">
        <v>677278</v>
      </c>
      <c r="AE82" s="26">
        <v>58</v>
      </c>
      <c r="AF82" s="33">
        <v>3</v>
      </c>
    </row>
    <row r="83" spans="1:32" ht="16" thickBot="1" x14ac:dyDescent="0.25">
      <c r="A83" s="27" t="s">
        <v>88</v>
      </c>
      <c r="B83" s="28">
        <v>455335</v>
      </c>
      <c r="C83" s="29">
        <v>770.93183399999998</v>
      </c>
      <c r="D83" s="28">
        <v>202477</v>
      </c>
      <c r="E83" s="28">
        <v>123444</v>
      </c>
      <c r="F83" s="28">
        <v>325921</v>
      </c>
      <c r="G83" s="29">
        <v>41</v>
      </c>
      <c r="H83" s="29">
        <v>2</v>
      </c>
      <c r="I83" s="27" t="s">
        <v>88</v>
      </c>
      <c r="J83" s="28">
        <v>275853</v>
      </c>
      <c r="K83" s="29">
        <v>459.05200200000002</v>
      </c>
      <c r="L83" s="28">
        <v>191980</v>
      </c>
      <c r="M83" s="28">
        <v>17461</v>
      </c>
      <c r="N83" s="28">
        <v>209441</v>
      </c>
      <c r="O83" s="29">
        <v>32</v>
      </c>
      <c r="P83" s="29">
        <v>1</v>
      </c>
      <c r="Q83" s="27" t="s">
        <v>88</v>
      </c>
      <c r="R83" s="28">
        <v>164347.9</v>
      </c>
      <c r="S83" s="29">
        <v>289.92081100000001</v>
      </c>
      <c r="T83" s="28">
        <v>10497</v>
      </c>
      <c r="U83" s="28">
        <v>105983</v>
      </c>
      <c r="V83" s="28">
        <v>116480</v>
      </c>
      <c r="W83" s="29">
        <v>9</v>
      </c>
      <c r="X83" s="29">
        <v>1</v>
      </c>
      <c r="Y83" s="27" t="s">
        <v>88</v>
      </c>
      <c r="Z83" s="28">
        <v>15134.1</v>
      </c>
      <c r="AA83" s="29">
        <v>21.959021</v>
      </c>
      <c r="AB83" s="28">
        <v>0</v>
      </c>
      <c r="AC83" s="28">
        <v>0</v>
      </c>
      <c r="AD83" s="28">
        <v>0</v>
      </c>
      <c r="AE83" s="29">
        <v>0</v>
      </c>
      <c r="AF83" s="34">
        <v>0</v>
      </c>
    </row>
    <row r="84" spans="1:32" ht="16" thickBot="1" x14ac:dyDescent="0.25"/>
    <row r="85" spans="1:32" x14ac:dyDescent="0.2">
      <c r="A85" s="16" t="s">
        <v>97</v>
      </c>
      <c r="B85" s="16"/>
      <c r="C85" s="16"/>
      <c r="D85" s="16"/>
      <c r="E85" s="16"/>
      <c r="F85" s="16"/>
      <c r="G85" s="16"/>
      <c r="H85" s="30"/>
      <c r="I85" s="16" t="s">
        <v>98</v>
      </c>
      <c r="J85" s="16"/>
      <c r="K85" s="16"/>
      <c r="L85" s="16"/>
      <c r="M85" s="16"/>
      <c r="N85" s="16"/>
      <c r="O85" s="16"/>
      <c r="P85" s="30"/>
      <c r="Q85" s="16" t="s">
        <v>99</v>
      </c>
      <c r="R85" s="16"/>
      <c r="S85" s="16"/>
      <c r="T85" s="16"/>
      <c r="U85" s="16"/>
      <c r="V85" s="16"/>
      <c r="W85" s="16"/>
      <c r="X85" s="30"/>
      <c r="Y85" s="16" t="s">
        <v>100</v>
      </c>
      <c r="Z85" s="16"/>
      <c r="AA85" s="16"/>
      <c r="AB85" s="16"/>
      <c r="AC85" s="16"/>
      <c r="AD85" s="16"/>
      <c r="AE85" s="16"/>
      <c r="AF85" s="30"/>
    </row>
    <row r="86" spans="1:32" ht="40" x14ac:dyDescent="0.2">
      <c r="A86" s="19" t="s">
        <v>55</v>
      </c>
      <c r="B86" s="20" t="s">
        <v>56</v>
      </c>
      <c r="C86" s="21" t="s">
        <v>57</v>
      </c>
      <c r="D86" s="20" t="s">
        <v>58</v>
      </c>
      <c r="E86" s="20" t="s">
        <v>59</v>
      </c>
      <c r="F86" s="21" t="s">
        <v>60</v>
      </c>
      <c r="G86" s="20" t="s">
        <v>61</v>
      </c>
      <c r="H86" s="20" t="s">
        <v>62</v>
      </c>
      <c r="I86" s="19" t="s">
        <v>55</v>
      </c>
      <c r="J86" s="20" t="s">
        <v>56</v>
      </c>
      <c r="K86" s="21" t="s">
        <v>57</v>
      </c>
      <c r="L86" s="20" t="s">
        <v>58</v>
      </c>
      <c r="M86" s="20" t="s">
        <v>59</v>
      </c>
      <c r="N86" s="21" t="s">
        <v>60</v>
      </c>
      <c r="O86" s="20" t="s">
        <v>61</v>
      </c>
      <c r="P86" s="20" t="s">
        <v>62</v>
      </c>
      <c r="Q86" s="19" t="s">
        <v>55</v>
      </c>
      <c r="R86" s="20" t="s">
        <v>56</v>
      </c>
      <c r="S86" s="21" t="s">
        <v>57</v>
      </c>
      <c r="T86" s="20" t="s">
        <v>58</v>
      </c>
      <c r="U86" s="20" t="s">
        <v>59</v>
      </c>
      <c r="V86" s="21" t="s">
        <v>60</v>
      </c>
      <c r="W86" s="20" t="s">
        <v>61</v>
      </c>
      <c r="X86" s="20" t="s">
        <v>62</v>
      </c>
      <c r="Y86" s="19" t="s">
        <v>55</v>
      </c>
      <c r="Z86" s="20" t="s">
        <v>56</v>
      </c>
      <c r="AA86" s="21" t="s">
        <v>57</v>
      </c>
      <c r="AB86" s="20" t="s">
        <v>58</v>
      </c>
      <c r="AC86" s="20" t="s">
        <v>59</v>
      </c>
      <c r="AD86" s="21" t="s">
        <v>60</v>
      </c>
      <c r="AE86" s="20" t="s">
        <v>61</v>
      </c>
      <c r="AF86" s="31" t="s">
        <v>62</v>
      </c>
    </row>
    <row r="87" spans="1:32" x14ac:dyDescent="0.2">
      <c r="A87" s="22"/>
      <c r="B87" s="23" t="s">
        <v>63</v>
      </c>
      <c r="C87" s="24" t="s">
        <v>64</v>
      </c>
      <c r="D87" s="23" t="s">
        <v>63</v>
      </c>
      <c r="E87" s="23" t="s">
        <v>63</v>
      </c>
      <c r="F87" s="23" t="s">
        <v>63</v>
      </c>
      <c r="G87" s="24"/>
      <c r="H87" s="24"/>
      <c r="I87" s="22"/>
      <c r="J87" s="23" t="s">
        <v>63</v>
      </c>
      <c r="K87" s="24" t="s">
        <v>64</v>
      </c>
      <c r="L87" s="23" t="s">
        <v>63</v>
      </c>
      <c r="M87" s="23" t="s">
        <v>63</v>
      </c>
      <c r="N87" s="23" t="s">
        <v>63</v>
      </c>
      <c r="O87" s="24"/>
      <c r="P87" s="24"/>
      <c r="Q87" s="22"/>
      <c r="R87" s="23" t="s">
        <v>63</v>
      </c>
      <c r="S87" s="24" t="s">
        <v>64</v>
      </c>
      <c r="T87" s="23" t="s">
        <v>63</v>
      </c>
      <c r="U87" s="23" t="s">
        <v>63</v>
      </c>
      <c r="V87" s="23" t="s">
        <v>63</v>
      </c>
      <c r="W87" s="24"/>
      <c r="X87" s="24"/>
      <c r="Y87" s="22"/>
      <c r="Z87" s="23" t="s">
        <v>63</v>
      </c>
      <c r="AA87" s="24" t="s">
        <v>64</v>
      </c>
      <c r="AB87" s="23" t="s">
        <v>63</v>
      </c>
      <c r="AC87" s="23" t="s">
        <v>63</v>
      </c>
      <c r="AD87" s="23" t="s">
        <v>63</v>
      </c>
      <c r="AE87" s="24"/>
      <c r="AF87" s="32"/>
    </row>
    <row r="88" spans="1:32" x14ac:dyDescent="0.2">
      <c r="A88" s="19" t="s">
        <v>65</v>
      </c>
      <c r="B88" s="25">
        <v>4033651.2</v>
      </c>
      <c r="C88" s="26">
        <v>3886.8449760000003</v>
      </c>
      <c r="D88" s="25">
        <v>733320</v>
      </c>
      <c r="E88" s="25">
        <v>2033121</v>
      </c>
      <c r="F88" s="25">
        <v>2766441</v>
      </c>
      <c r="G88" s="26">
        <v>185</v>
      </c>
      <c r="H88" s="26">
        <v>3</v>
      </c>
      <c r="I88" s="19" t="s">
        <v>65</v>
      </c>
      <c r="J88" s="25">
        <v>2307737.1</v>
      </c>
      <c r="K88" s="26">
        <v>2131.279078</v>
      </c>
      <c r="L88" s="25">
        <v>467697</v>
      </c>
      <c r="M88" s="25">
        <v>1331006</v>
      </c>
      <c r="N88" s="25">
        <v>1798703</v>
      </c>
      <c r="O88" s="26">
        <v>111</v>
      </c>
      <c r="P88" s="26">
        <v>2</v>
      </c>
      <c r="Q88" s="19" t="s">
        <v>65</v>
      </c>
      <c r="R88" s="25">
        <v>1678600.2</v>
      </c>
      <c r="S88" s="26">
        <v>1703.6505850000001</v>
      </c>
      <c r="T88" s="25">
        <v>264075</v>
      </c>
      <c r="U88" s="25">
        <v>702115</v>
      </c>
      <c r="V88" s="25">
        <v>966190</v>
      </c>
      <c r="W88" s="26">
        <v>73</v>
      </c>
      <c r="X88" s="26">
        <v>1</v>
      </c>
      <c r="Y88" s="19" t="s">
        <v>65</v>
      </c>
      <c r="Z88" s="25">
        <v>47313.9</v>
      </c>
      <c r="AA88" s="26">
        <v>51.915312999999998</v>
      </c>
      <c r="AB88" s="25">
        <v>1548</v>
      </c>
      <c r="AC88" s="25">
        <v>0</v>
      </c>
      <c r="AD88" s="25">
        <v>1548</v>
      </c>
      <c r="AE88" s="26">
        <v>1</v>
      </c>
      <c r="AF88" s="33">
        <v>0</v>
      </c>
    </row>
    <row r="89" spans="1:32" x14ac:dyDescent="0.2">
      <c r="A89" s="19" t="s">
        <v>66</v>
      </c>
      <c r="B89" s="25">
        <v>3899564.7</v>
      </c>
      <c r="C89" s="26">
        <v>2485.7900659999996</v>
      </c>
      <c r="D89" s="25">
        <v>568290</v>
      </c>
      <c r="E89" s="25">
        <v>909329</v>
      </c>
      <c r="F89" s="25">
        <v>1477619</v>
      </c>
      <c r="G89" s="26">
        <v>150</v>
      </c>
      <c r="H89" s="26">
        <v>3</v>
      </c>
      <c r="I89" s="19" t="s">
        <v>66</v>
      </c>
      <c r="J89" s="25">
        <v>1770319.5</v>
      </c>
      <c r="K89" s="26">
        <v>1063.54117</v>
      </c>
      <c r="L89" s="25">
        <v>325204</v>
      </c>
      <c r="M89" s="25">
        <v>154811</v>
      </c>
      <c r="N89" s="25">
        <v>480015</v>
      </c>
      <c r="O89" s="26">
        <v>66</v>
      </c>
      <c r="P89" s="26">
        <v>0</v>
      </c>
      <c r="Q89" s="19" t="s">
        <v>66</v>
      </c>
      <c r="R89" s="25">
        <v>2066740.7</v>
      </c>
      <c r="S89" s="26">
        <v>1377.9565319999999</v>
      </c>
      <c r="T89" s="25">
        <v>236667</v>
      </c>
      <c r="U89" s="25">
        <v>754518</v>
      </c>
      <c r="V89" s="25">
        <v>991185</v>
      </c>
      <c r="W89" s="26">
        <v>83</v>
      </c>
      <c r="X89" s="26">
        <v>3</v>
      </c>
      <c r="Y89" s="19" t="s">
        <v>66</v>
      </c>
      <c r="Z89" s="25">
        <v>62504.5</v>
      </c>
      <c r="AA89" s="26">
        <v>44.292363999999999</v>
      </c>
      <c r="AB89" s="25">
        <v>6419</v>
      </c>
      <c r="AC89" s="25">
        <v>0</v>
      </c>
      <c r="AD89" s="25">
        <v>6419</v>
      </c>
      <c r="AE89" s="26">
        <v>1</v>
      </c>
      <c r="AF89" s="33">
        <v>0</v>
      </c>
    </row>
    <row r="90" spans="1:32" x14ac:dyDescent="0.2">
      <c r="A90" s="19" t="s">
        <v>67</v>
      </c>
      <c r="B90" s="25">
        <v>5637709.7000000002</v>
      </c>
      <c r="C90" s="26">
        <v>4772.987126</v>
      </c>
      <c r="D90" s="25">
        <v>1573192</v>
      </c>
      <c r="E90" s="25">
        <v>1840912</v>
      </c>
      <c r="F90" s="25">
        <v>3414104</v>
      </c>
      <c r="G90" s="26">
        <v>303</v>
      </c>
      <c r="H90" s="26">
        <v>5</v>
      </c>
      <c r="I90" s="19" t="s">
        <v>67</v>
      </c>
      <c r="J90" s="25">
        <v>2463517.5</v>
      </c>
      <c r="K90" s="26">
        <v>2021.0659000000001</v>
      </c>
      <c r="L90" s="25">
        <v>886327</v>
      </c>
      <c r="M90" s="25">
        <v>549516</v>
      </c>
      <c r="N90" s="25">
        <v>1435843</v>
      </c>
      <c r="O90" s="26">
        <v>158</v>
      </c>
      <c r="P90" s="26">
        <v>1</v>
      </c>
      <c r="Q90" s="19" t="s">
        <v>67</v>
      </c>
      <c r="R90" s="25">
        <v>3017361.6</v>
      </c>
      <c r="S90" s="26">
        <v>2620.8064420000001</v>
      </c>
      <c r="T90" s="25">
        <v>654695</v>
      </c>
      <c r="U90" s="25">
        <v>1068592</v>
      </c>
      <c r="V90" s="25">
        <v>1723287</v>
      </c>
      <c r="W90" s="26">
        <v>139</v>
      </c>
      <c r="X90" s="26">
        <v>2</v>
      </c>
      <c r="Y90" s="19" t="s">
        <v>67</v>
      </c>
      <c r="Z90" s="25">
        <v>156830.6</v>
      </c>
      <c r="AA90" s="26">
        <v>131.11478399999999</v>
      </c>
      <c r="AB90" s="25">
        <v>32170</v>
      </c>
      <c r="AC90" s="25">
        <v>222804</v>
      </c>
      <c r="AD90" s="25">
        <v>254974</v>
      </c>
      <c r="AE90" s="26">
        <v>6</v>
      </c>
      <c r="AF90" s="33">
        <v>2</v>
      </c>
    </row>
    <row r="91" spans="1:32" x14ac:dyDescent="0.2">
      <c r="A91" s="19" t="s">
        <v>68</v>
      </c>
      <c r="B91" s="25">
        <v>3715708</v>
      </c>
      <c r="C91" s="26">
        <v>2099.060383</v>
      </c>
      <c r="D91" s="25">
        <v>894419</v>
      </c>
      <c r="E91" s="25">
        <v>939761</v>
      </c>
      <c r="F91" s="25">
        <v>1834180</v>
      </c>
      <c r="G91" s="26">
        <v>183</v>
      </c>
      <c r="H91" s="26">
        <v>3</v>
      </c>
      <c r="I91" s="19" t="s">
        <v>68</v>
      </c>
      <c r="J91" s="25">
        <v>1272018.1000000001</v>
      </c>
      <c r="K91" s="26">
        <v>702.66677400000003</v>
      </c>
      <c r="L91" s="25">
        <v>175498</v>
      </c>
      <c r="M91" s="25">
        <v>105166</v>
      </c>
      <c r="N91" s="25">
        <v>280664</v>
      </c>
      <c r="O91" s="26">
        <v>60</v>
      </c>
      <c r="P91" s="26">
        <v>0</v>
      </c>
      <c r="Q91" s="19" t="s">
        <v>68</v>
      </c>
      <c r="R91" s="25">
        <v>2279892.9</v>
      </c>
      <c r="S91" s="26">
        <v>1316.9400430000001</v>
      </c>
      <c r="T91" s="25">
        <v>704869</v>
      </c>
      <c r="U91" s="25">
        <v>834595</v>
      </c>
      <c r="V91" s="25">
        <v>1539464</v>
      </c>
      <c r="W91" s="26">
        <v>117</v>
      </c>
      <c r="X91" s="26">
        <v>3</v>
      </c>
      <c r="Y91" s="19" t="s">
        <v>68</v>
      </c>
      <c r="Z91" s="25">
        <v>163797</v>
      </c>
      <c r="AA91" s="26">
        <v>79.453565999999995</v>
      </c>
      <c r="AB91" s="25">
        <v>14052</v>
      </c>
      <c r="AC91" s="25">
        <v>0</v>
      </c>
      <c r="AD91" s="25">
        <v>14052</v>
      </c>
      <c r="AE91" s="26">
        <v>6</v>
      </c>
      <c r="AF91" s="33">
        <v>0</v>
      </c>
    </row>
    <row r="92" spans="1:32" x14ac:dyDescent="0.2">
      <c r="A92" s="19" t="s">
        <v>69</v>
      </c>
      <c r="B92" s="25">
        <v>20723263.199999999</v>
      </c>
      <c r="C92" s="26">
        <v>29790.031627000004</v>
      </c>
      <c r="D92" s="25">
        <v>6009165</v>
      </c>
      <c r="E92" s="25">
        <v>5798293</v>
      </c>
      <c r="F92" s="25">
        <v>11807458</v>
      </c>
      <c r="G92" s="26">
        <v>1574</v>
      </c>
      <c r="H92" s="26">
        <v>13</v>
      </c>
      <c r="I92" s="19" t="s">
        <v>69</v>
      </c>
      <c r="J92" s="25">
        <v>13686035.699999999</v>
      </c>
      <c r="K92" s="26">
        <v>19334.581988000002</v>
      </c>
      <c r="L92" s="25">
        <v>4301269</v>
      </c>
      <c r="M92" s="25">
        <v>3968297</v>
      </c>
      <c r="N92" s="25">
        <v>8269566</v>
      </c>
      <c r="O92" s="26">
        <v>1138</v>
      </c>
      <c r="P92" s="26">
        <v>9</v>
      </c>
      <c r="Q92" s="19" t="s">
        <v>69</v>
      </c>
      <c r="R92" s="25">
        <v>6780549.4000000004</v>
      </c>
      <c r="S92" s="26">
        <v>10096.679074</v>
      </c>
      <c r="T92" s="25">
        <v>1702952</v>
      </c>
      <c r="U92" s="25">
        <v>1829996</v>
      </c>
      <c r="V92" s="25">
        <v>3532948</v>
      </c>
      <c r="W92" s="26">
        <v>428</v>
      </c>
      <c r="X92" s="26">
        <v>4</v>
      </c>
      <c r="Y92" s="19" t="s">
        <v>69</v>
      </c>
      <c r="Z92" s="25">
        <v>256678.1</v>
      </c>
      <c r="AA92" s="26">
        <v>358.77056499999998</v>
      </c>
      <c r="AB92" s="25">
        <v>4944</v>
      </c>
      <c r="AC92" s="25">
        <v>0</v>
      </c>
      <c r="AD92" s="25">
        <v>4944</v>
      </c>
      <c r="AE92" s="26">
        <v>8</v>
      </c>
      <c r="AF92" s="33">
        <v>0</v>
      </c>
    </row>
    <row r="93" spans="1:32" x14ac:dyDescent="0.2">
      <c r="A93" s="19" t="s">
        <v>70</v>
      </c>
      <c r="B93" s="25">
        <v>10683546.1</v>
      </c>
      <c r="C93" s="26">
        <v>9918.8976419999999</v>
      </c>
      <c r="D93" s="25">
        <v>2158148</v>
      </c>
      <c r="E93" s="25">
        <v>1972832</v>
      </c>
      <c r="F93" s="25">
        <v>4130980</v>
      </c>
      <c r="G93" s="26">
        <v>592</v>
      </c>
      <c r="H93" s="26">
        <v>2</v>
      </c>
      <c r="I93" s="19" t="s">
        <v>70</v>
      </c>
      <c r="J93" s="25">
        <v>4862597.5</v>
      </c>
      <c r="K93" s="26">
        <v>4490.8258690000002</v>
      </c>
      <c r="L93" s="25">
        <v>812536</v>
      </c>
      <c r="M93" s="25">
        <v>718936</v>
      </c>
      <c r="N93" s="25">
        <v>1531472</v>
      </c>
      <c r="O93" s="26">
        <v>279</v>
      </c>
      <c r="P93" s="26">
        <v>1</v>
      </c>
      <c r="Q93" s="19" t="s">
        <v>70</v>
      </c>
      <c r="R93" s="25">
        <v>5632454.2999999998</v>
      </c>
      <c r="S93" s="26">
        <v>5282.8149190000004</v>
      </c>
      <c r="T93" s="25">
        <v>1239745</v>
      </c>
      <c r="U93" s="25">
        <v>1155315</v>
      </c>
      <c r="V93" s="25">
        <v>2395060</v>
      </c>
      <c r="W93" s="26">
        <v>304</v>
      </c>
      <c r="X93" s="26">
        <v>0</v>
      </c>
      <c r="Y93" s="19" t="s">
        <v>70</v>
      </c>
      <c r="Z93" s="25">
        <v>188494.3</v>
      </c>
      <c r="AA93" s="26">
        <v>145.256854</v>
      </c>
      <c r="AB93" s="25">
        <v>105867</v>
      </c>
      <c r="AC93" s="25">
        <v>98581</v>
      </c>
      <c r="AD93" s="25">
        <v>204448</v>
      </c>
      <c r="AE93" s="26">
        <v>9</v>
      </c>
      <c r="AF93" s="33">
        <v>1</v>
      </c>
    </row>
    <row r="94" spans="1:32" x14ac:dyDescent="0.2">
      <c r="A94" s="19" t="s">
        <v>71</v>
      </c>
      <c r="B94" s="25">
        <v>22841695.699999999</v>
      </c>
      <c r="C94" s="26">
        <v>28594.165402999999</v>
      </c>
      <c r="D94" s="25">
        <v>7616215</v>
      </c>
      <c r="E94" s="25">
        <v>9486814</v>
      </c>
      <c r="F94" s="25">
        <v>17103029</v>
      </c>
      <c r="G94" s="26">
        <v>1554</v>
      </c>
      <c r="H94" s="26">
        <v>30</v>
      </c>
      <c r="I94" s="19" t="s">
        <v>71</v>
      </c>
      <c r="J94" s="25">
        <v>11263038</v>
      </c>
      <c r="K94" s="26">
        <v>13731.881726</v>
      </c>
      <c r="L94" s="25">
        <v>4499259</v>
      </c>
      <c r="M94" s="25">
        <v>5601264</v>
      </c>
      <c r="N94" s="25">
        <v>10100523</v>
      </c>
      <c r="O94" s="26">
        <v>875</v>
      </c>
      <c r="P94" s="26">
        <v>19</v>
      </c>
      <c r="Q94" s="19" t="s">
        <v>71</v>
      </c>
      <c r="R94" s="25">
        <v>10971102.699999999</v>
      </c>
      <c r="S94" s="26">
        <v>14080.376426999999</v>
      </c>
      <c r="T94" s="25">
        <v>2992412</v>
      </c>
      <c r="U94" s="25">
        <v>3513059</v>
      </c>
      <c r="V94" s="25">
        <v>6505471</v>
      </c>
      <c r="W94" s="26">
        <v>655</v>
      </c>
      <c r="X94" s="26">
        <v>9</v>
      </c>
      <c r="Y94" s="19" t="s">
        <v>71</v>
      </c>
      <c r="Z94" s="25">
        <v>607555</v>
      </c>
      <c r="AA94" s="26">
        <v>781.90724999999998</v>
      </c>
      <c r="AB94" s="25">
        <v>124544</v>
      </c>
      <c r="AC94" s="25">
        <v>372491</v>
      </c>
      <c r="AD94" s="25">
        <v>497035</v>
      </c>
      <c r="AE94" s="26">
        <v>24</v>
      </c>
      <c r="AF94" s="33">
        <v>2</v>
      </c>
    </row>
    <row r="95" spans="1:32" x14ac:dyDescent="0.2">
      <c r="A95" s="19" t="s">
        <v>72</v>
      </c>
      <c r="B95" s="25">
        <v>6907676.5</v>
      </c>
      <c r="C95" s="26">
        <v>5634.4022939999995</v>
      </c>
      <c r="D95" s="25">
        <v>1896961</v>
      </c>
      <c r="E95" s="25">
        <v>3719627</v>
      </c>
      <c r="F95" s="25">
        <v>5616588</v>
      </c>
      <c r="G95" s="26">
        <v>461</v>
      </c>
      <c r="H95" s="26">
        <v>9</v>
      </c>
      <c r="I95" s="19" t="s">
        <v>72</v>
      </c>
      <c r="J95" s="25">
        <v>2247375.7999999998</v>
      </c>
      <c r="K95" s="26">
        <v>1851.789839</v>
      </c>
      <c r="L95" s="25">
        <v>680245</v>
      </c>
      <c r="M95" s="25">
        <v>874539</v>
      </c>
      <c r="N95" s="25">
        <v>1554784</v>
      </c>
      <c r="O95" s="26">
        <v>162</v>
      </c>
      <c r="P95" s="26">
        <v>2</v>
      </c>
      <c r="Q95" s="19" t="s">
        <v>72</v>
      </c>
      <c r="R95" s="25">
        <v>4389731.2</v>
      </c>
      <c r="S95" s="26">
        <v>3597.1452260000001</v>
      </c>
      <c r="T95" s="25">
        <v>993738</v>
      </c>
      <c r="U95" s="25">
        <v>2703493</v>
      </c>
      <c r="V95" s="25">
        <v>3697231</v>
      </c>
      <c r="W95" s="26">
        <v>264</v>
      </c>
      <c r="X95" s="26">
        <v>6</v>
      </c>
      <c r="Y95" s="19" t="s">
        <v>72</v>
      </c>
      <c r="Z95" s="25">
        <v>270569.5</v>
      </c>
      <c r="AA95" s="26">
        <v>185.467229</v>
      </c>
      <c r="AB95" s="25">
        <v>222978</v>
      </c>
      <c r="AC95" s="25">
        <v>141595</v>
      </c>
      <c r="AD95" s="25">
        <v>364573</v>
      </c>
      <c r="AE95" s="26">
        <v>35</v>
      </c>
      <c r="AF95" s="33">
        <v>1</v>
      </c>
    </row>
    <row r="96" spans="1:32" x14ac:dyDescent="0.2">
      <c r="A96" s="19" t="s">
        <v>73</v>
      </c>
      <c r="B96" s="25">
        <v>47571627.900000006</v>
      </c>
      <c r="C96" s="26">
        <v>94294.056792999996</v>
      </c>
      <c r="D96" s="25">
        <v>16157160</v>
      </c>
      <c r="E96" s="25">
        <v>18354209</v>
      </c>
      <c r="F96" s="25">
        <v>34511369</v>
      </c>
      <c r="G96" s="26">
        <v>5129</v>
      </c>
      <c r="H96" s="26">
        <v>38</v>
      </c>
      <c r="I96" s="19" t="s">
        <v>73</v>
      </c>
      <c r="J96" s="25">
        <v>38954257.600000001</v>
      </c>
      <c r="K96" s="26">
        <v>77310.141965000003</v>
      </c>
      <c r="L96" s="25">
        <v>13966696</v>
      </c>
      <c r="M96" s="25">
        <v>15651144</v>
      </c>
      <c r="N96" s="25">
        <v>29617840</v>
      </c>
      <c r="O96" s="26">
        <v>4407</v>
      </c>
      <c r="P96" s="26">
        <v>34</v>
      </c>
      <c r="Q96" s="19" t="s">
        <v>73</v>
      </c>
      <c r="R96" s="25">
        <v>8197930.2999999998</v>
      </c>
      <c r="S96" s="26">
        <v>16169.999363999999</v>
      </c>
      <c r="T96" s="25">
        <v>1951848</v>
      </c>
      <c r="U96" s="25">
        <v>2514994</v>
      </c>
      <c r="V96" s="25">
        <v>4466842</v>
      </c>
      <c r="W96" s="26">
        <v>692</v>
      </c>
      <c r="X96" s="26">
        <v>3</v>
      </c>
      <c r="Y96" s="19" t="s">
        <v>73</v>
      </c>
      <c r="Z96" s="25">
        <v>419440</v>
      </c>
      <c r="AA96" s="26">
        <v>813.91546400000004</v>
      </c>
      <c r="AB96" s="25">
        <v>238616</v>
      </c>
      <c r="AC96" s="25">
        <v>188071</v>
      </c>
      <c r="AD96" s="25">
        <v>426687</v>
      </c>
      <c r="AE96" s="26">
        <v>30</v>
      </c>
      <c r="AF96" s="33">
        <v>1</v>
      </c>
    </row>
    <row r="97" spans="1:32" x14ac:dyDescent="0.2">
      <c r="A97" s="19" t="s">
        <v>74</v>
      </c>
      <c r="B97" s="25">
        <v>11624779.600000001</v>
      </c>
      <c r="C97" s="26">
        <v>14051.930786999999</v>
      </c>
      <c r="D97" s="25">
        <v>2895064</v>
      </c>
      <c r="E97" s="25">
        <v>3683423</v>
      </c>
      <c r="F97" s="25">
        <v>6578487</v>
      </c>
      <c r="G97" s="26">
        <v>936</v>
      </c>
      <c r="H97" s="26">
        <v>11</v>
      </c>
      <c r="I97" s="19" t="s">
        <v>74</v>
      </c>
      <c r="J97" s="25">
        <v>6378345.7000000002</v>
      </c>
      <c r="K97" s="26">
        <v>7807.1677589999999</v>
      </c>
      <c r="L97" s="25">
        <v>1696762</v>
      </c>
      <c r="M97" s="25">
        <v>2182551</v>
      </c>
      <c r="N97" s="25">
        <v>3879313</v>
      </c>
      <c r="O97" s="26">
        <v>588</v>
      </c>
      <c r="P97" s="26">
        <v>4</v>
      </c>
      <c r="Q97" s="19" t="s">
        <v>74</v>
      </c>
      <c r="R97" s="25">
        <v>5080712</v>
      </c>
      <c r="S97" s="26">
        <v>6091.2903269999997</v>
      </c>
      <c r="T97" s="25">
        <v>1187121</v>
      </c>
      <c r="U97" s="25">
        <v>1449240</v>
      </c>
      <c r="V97" s="25">
        <v>2636361</v>
      </c>
      <c r="W97" s="26">
        <v>338</v>
      </c>
      <c r="X97" s="26">
        <v>7</v>
      </c>
      <c r="Y97" s="19" t="s">
        <v>74</v>
      </c>
      <c r="Z97" s="25">
        <v>165721.9</v>
      </c>
      <c r="AA97" s="26">
        <v>153.472701</v>
      </c>
      <c r="AB97" s="25">
        <v>11181</v>
      </c>
      <c r="AC97" s="25">
        <v>51632</v>
      </c>
      <c r="AD97" s="25">
        <v>62813</v>
      </c>
      <c r="AE97" s="26">
        <v>10</v>
      </c>
      <c r="AF97" s="33">
        <v>0</v>
      </c>
    </row>
    <row r="98" spans="1:32" x14ac:dyDescent="0.2">
      <c r="A98" s="19" t="s">
        <v>75</v>
      </c>
      <c r="B98" s="25">
        <v>41955138.399999999</v>
      </c>
      <c r="C98" s="26">
        <v>71297.892259999993</v>
      </c>
      <c r="D98" s="25">
        <v>16325651</v>
      </c>
      <c r="E98" s="25">
        <v>28838598</v>
      </c>
      <c r="F98" s="25">
        <v>45164249</v>
      </c>
      <c r="G98" s="26">
        <v>3909</v>
      </c>
      <c r="H98" s="26">
        <v>63</v>
      </c>
      <c r="I98" s="19" t="s">
        <v>75</v>
      </c>
      <c r="J98" s="25">
        <v>28232409.300000001</v>
      </c>
      <c r="K98" s="26">
        <v>47702.186921</v>
      </c>
      <c r="L98" s="25">
        <v>11533574</v>
      </c>
      <c r="M98" s="25">
        <v>20001644</v>
      </c>
      <c r="N98" s="25">
        <v>31535218</v>
      </c>
      <c r="O98" s="26">
        <v>2911</v>
      </c>
      <c r="P98" s="26">
        <v>39</v>
      </c>
      <c r="Q98" s="19" t="s">
        <v>75</v>
      </c>
      <c r="R98" s="25">
        <v>12633753.5</v>
      </c>
      <c r="S98" s="26">
        <v>21651.655835000001</v>
      </c>
      <c r="T98" s="25">
        <v>4570254</v>
      </c>
      <c r="U98" s="25">
        <v>7699184</v>
      </c>
      <c r="V98" s="25">
        <v>12269438</v>
      </c>
      <c r="W98" s="26">
        <v>925</v>
      </c>
      <c r="X98" s="26">
        <v>19</v>
      </c>
      <c r="Y98" s="19" t="s">
        <v>75</v>
      </c>
      <c r="Z98" s="25">
        <v>1088975.6000000001</v>
      </c>
      <c r="AA98" s="26">
        <v>1944.0495040000001</v>
      </c>
      <c r="AB98" s="25">
        <v>221823</v>
      </c>
      <c r="AC98" s="25">
        <v>1137770</v>
      </c>
      <c r="AD98" s="25">
        <v>1359593</v>
      </c>
      <c r="AE98" s="26">
        <v>73</v>
      </c>
      <c r="AF98" s="33">
        <v>5</v>
      </c>
    </row>
    <row r="99" spans="1:32" x14ac:dyDescent="0.2">
      <c r="A99" s="19" t="s">
        <v>76</v>
      </c>
      <c r="B99" s="25">
        <v>8367414.9000000004</v>
      </c>
      <c r="C99" s="26">
        <v>8454.8452839999991</v>
      </c>
      <c r="D99" s="25">
        <v>2250441</v>
      </c>
      <c r="E99" s="25">
        <v>2719603</v>
      </c>
      <c r="F99" s="25">
        <v>4970044</v>
      </c>
      <c r="G99" s="26">
        <v>680</v>
      </c>
      <c r="H99" s="26">
        <v>8</v>
      </c>
      <c r="I99" s="19" t="s">
        <v>76</v>
      </c>
      <c r="J99" s="25">
        <v>3254519.2</v>
      </c>
      <c r="K99" s="26">
        <v>3417.6425429999999</v>
      </c>
      <c r="L99" s="25">
        <v>802463</v>
      </c>
      <c r="M99" s="25">
        <v>1191767</v>
      </c>
      <c r="N99" s="25">
        <v>1994230</v>
      </c>
      <c r="O99" s="26">
        <v>333</v>
      </c>
      <c r="P99" s="26">
        <v>4</v>
      </c>
      <c r="Q99" s="19" t="s">
        <v>76</v>
      </c>
      <c r="R99" s="25">
        <v>4830956.4000000004</v>
      </c>
      <c r="S99" s="26">
        <v>4799.5032600000004</v>
      </c>
      <c r="T99" s="25">
        <v>1306143</v>
      </c>
      <c r="U99" s="25">
        <v>1510177</v>
      </c>
      <c r="V99" s="25">
        <v>2816320</v>
      </c>
      <c r="W99" s="26">
        <v>329</v>
      </c>
      <c r="X99" s="26">
        <v>4</v>
      </c>
      <c r="Y99" s="19" t="s">
        <v>76</v>
      </c>
      <c r="Z99" s="25">
        <v>281939.3</v>
      </c>
      <c r="AA99" s="26">
        <v>237.69948099999999</v>
      </c>
      <c r="AB99" s="25">
        <v>141835</v>
      </c>
      <c r="AC99" s="25">
        <v>17659</v>
      </c>
      <c r="AD99" s="25">
        <v>159494</v>
      </c>
      <c r="AE99" s="26">
        <v>18</v>
      </c>
      <c r="AF99" s="33">
        <v>0</v>
      </c>
    </row>
    <row r="100" spans="1:32" x14ac:dyDescent="0.2">
      <c r="A100" s="19" t="s">
        <v>77</v>
      </c>
      <c r="B100" s="25">
        <v>182099359.60000002</v>
      </c>
      <c r="C100" s="26">
        <v>430894.90350299998</v>
      </c>
      <c r="D100" s="25">
        <v>63942273</v>
      </c>
      <c r="E100" s="25">
        <v>71053952</v>
      </c>
      <c r="F100" s="25">
        <v>134996225</v>
      </c>
      <c r="G100" s="26">
        <v>23017</v>
      </c>
      <c r="H100" s="26">
        <v>160</v>
      </c>
      <c r="I100" s="19" t="s">
        <v>77</v>
      </c>
      <c r="J100" s="25">
        <v>164628765.80000001</v>
      </c>
      <c r="K100" s="26">
        <v>391209.97135599999</v>
      </c>
      <c r="L100" s="25">
        <v>59427193</v>
      </c>
      <c r="M100" s="25">
        <v>63751949</v>
      </c>
      <c r="N100" s="25">
        <v>123179142</v>
      </c>
      <c r="O100" s="26">
        <v>21605</v>
      </c>
      <c r="P100" s="26">
        <v>146</v>
      </c>
      <c r="Q100" s="19" t="s">
        <v>77</v>
      </c>
      <c r="R100" s="25">
        <v>16414996.5</v>
      </c>
      <c r="S100" s="26">
        <v>37043.699417000003</v>
      </c>
      <c r="T100" s="25">
        <v>4059350</v>
      </c>
      <c r="U100" s="25">
        <v>6842309</v>
      </c>
      <c r="V100" s="25">
        <v>10901659</v>
      </c>
      <c r="W100" s="26">
        <v>1318</v>
      </c>
      <c r="X100" s="26">
        <v>11</v>
      </c>
      <c r="Y100" s="19" t="s">
        <v>77</v>
      </c>
      <c r="Z100" s="25">
        <v>1055597.3</v>
      </c>
      <c r="AA100" s="26">
        <v>2641.2327300000002</v>
      </c>
      <c r="AB100" s="25">
        <v>455730</v>
      </c>
      <c r="AC100" s="25">
        <v>459694</v>
      </c>
      <c r="AD100" s="25">
        <v>915424</v>
      </c>
      <c r="AE100" s="26">
        <v>94</v>
      </c>
      <c r="AF100" s="33">
        <v>3</v>
      </c>
    </row>
    <row r="101" spans="1:32" x14ac:dyDescent="0.2">
      <c r="A101" s="19" t="s">
        <v>78</v>
      </c>
      <c r="B101" s="25">
        <v>16539421.1</v>
      </c>
      <c r="C101" s="26">
        <v>25557.960023</v>
      </c>
      <c r="D101" s="25">
        <v>4708530</v>
      </c>
      <c r="E101" s="25">
        <v>6848941</v>
      </c>
      <c r="F101" s="25">
        <v>11557471</v>
      </c>
      <c r="G101" s="26">
        <v>1708</v>
      </c>
      <c r="H101" s="26">
        <v>13</v>
      </c>
      <c r="I101" s="19" t="s">
        <v>78</v>
      </c>
      <c r="J101" s="25">
        <v>11208249.5</v>
      </c>
      <c r="K101" s="26">
        <v>17604.243051000001</v>
      </c>
      <c r="L101" s="25">
        <v>3482124</v>
      </c>
      <c r="M101" s="25">
        <v>5082921</v>
      </c>
      <c r="N101" s="25">
        <v>8565045</v>
      </c>
      <c r="O101" s="26">
        <v>1301</v>
      </c>
      <c r="P101" s="26">
        <v>6</v>
      </c>
      <c r="Q101" s="19" t="s">
        <v>78</v>
      </c>
      <c r="R101" s="25">
        <v>5133093.8</v>
      </c>
      <c r="S101" s="26">
        <v>7699.2934310000001</v>
      </c>
      <c r="T101" s="25">
        <v>1204704</v>
      </c>
      <c r="U101" s="25">
        <v>1766020</v>
      </c>
      <c r="V101" s="25">
        <v>2970724</v>
      </c>
      <c r="W101" s="26">
        <v>396</v>
      </c>
      <c r="X101" s="26">
        <v>7</v>
      </c>
      <c r="Y101" s="19" t="s">
        <v>78</v>
      </c>
      <c r="Z101" s="25">
        <v>198077.8</v>
      </c>
      <c r="AA101" s="26">
        <v>254.423541</v>
      </c>
      <c r="AB101" s="25">
        <v>21702</v>
      </c>
      <c r="AC101" s="25">
        <v>0</v>
      </c>
      <c r="AD101" s="25">
        <v>21702</v>
      </c>
      <c r="AE101" s="26">
        <v>11</v>
      </c>
      <c r="AF101" s="33">
        <v>0</v>
      </c>
    </row>
    <row r="102" spans="1:32" x14ac:dyDescent="0.2">
      <c r="A102" s="19" t="s">
        <v>79</v>
      </c>
      <c r="B102" s="25">
        <v>160263783.90000001</v>
      </c>
      <c r="C102" s="26">
        <v>353146.724415</v>
      </c>
      <c r="D102" s="25">
        <v>62802926</v>
      </c>
      <c r="E102" s="25">
        <v>59527065</v>
      </c>
      <c r="F102" s="25">
        <v>122329991</v>
      </c>
      <c r="G102" s="26">
        <v>18568</v>
      </c>
      <c r="H102" s="26">
        <v>169</v>
      </c>
      <c r="I102" s="19" t="s">
        <v>79</v>
      </c>
      <c r="J102" s="25">
        <v>130658448.40000001</v>
      </c>
      <c r="K102" s="26">
        <v>287880.430743</v>
      </c>
      <c r="L102" s="25">
        <v>54004918</v>
      </c>
      <c r="M102" s="25">
        <v>46483495</v>
      </c>
      <c r="N102" s="25">
        <v>100488413</v>
      </c>
      <c r="O102" s="26">
        <v>16384</v>
      </c>
      <c r="P102" s="26">
        <v>133</v>
      </c>
      <c r="Q102" s="19" t="s">
        <v>79</v>
      </c>
      <c r="R102" s="25">
        <v>26850422.100000001</v>
      </c>
      <c r="S102" s="26">
        <v>58302.959043000003</v>
      </c>
      <c r="T102" s="25">
        <v>8006532</v>
      </c>
      <c r="U102" s="25">
        <v>12195795</v>
      </c>
      <c r="V102" s="25">
        <v>20202327</v>
      </c>
      <c r="W102" s="26">
        <v>2007</v>
      </c>
      <c r="X102" s="26">
        <v>34</v>
      </c>
      <c r="Y102" s="19" t="s">
        <v>79</v>
      </c>
      <c r="Z102" s="25">
        <v>2754913.4</v>
      </c>
      <c r="AA102" s="26">
        <v>6963.3346289999999</v>
      </c>
      <c r="AB102" s="25">
        <v>791476</v>
      </c>
      <c r="AC102" s="25">
        <v>847775</v>
      </c>
      <c r="AD102" s="25">
        <v>1639251</v>
      </c>
      <c r="AE102" s="26">
        <v>177</v>
      </c>
      <c r="AF102" s="33">
        <v>2</v>
      </c>
    </row>
    <row r="103" spans="1:32" x14ac:dyDescent="0.2">
      <c r="A103" s="19" t="s">
        <v>80</v>
      </c>
      <c r="B103" s="25">
        <v>11025102.9</v>
      </c>
      <c r="C103" s="26">
        <v>14552.944767000001</v>
      </c>
      <c r="D103" s="25">
        <v>3424463</v>
      </c>
      <c r="E103" s="25">
        <v>4648324</v>
      </c>
      <c r="F103" s="25">
        <v>8072787</v>
      </c>
      <c r="G103" s="26">
        <v>1012</v>
      </c>
      <c r="H103" s="26">
        <v>11</v>
      </c>
      <c r="I103" s="19" t="s">
        <v>80</v>
      </c>
      <c r="J103" s="25">
        <v>5947146.4000000004</v>
      </c>
      <c r="K103" s="26">
        <v>8119.3837860000003</v>
      </c>
      <c r="L103" s="25">
        <v>2131036</v>
      </c>
      <c r="M103" s="25">
        <v>2560691</v>
      </c>
      <c r="N103" s="25">
        <v>4691727</v>
      </c>
      <c r="O103" s="26">
        <v>683</v>
      </c>
      <c r="P103" s="26">
        <v>5</v>
      </c>
      <c r="Q103" s="19" t="s">
        <v>80</v>
      </c>
      <c r="R103" s="25">
        <v>4775943.5</v>
      </c>
      <c r="S103" s="26">
        <v>6100.0363450000004</v>
      </c>
      <c r="T103" s="25">
        <v>1216531</v>
      </c>
      <c r="U103" s="25">
        <v>1956592</v>
      </c>
      <c r="V103" s="25">
        <v>3173123</v>
      </c>
      <c r="W103" s="26">
        <v>312</v>
      </c>
      <c r="X103" s="26">
        <v>6</v>
      </c>
      <c r="Y103" s="19" t="s">
        <v>80</v>
      </c>
      <c r="Z103" s="25">
        <v>302013</v>
      </c>
      <c r="AA103" s="26">
        <v>333.52463599999999</v>
      </c>
      <c r="AB103" s="25">
        <v>76896</v>
      </c>
      <c r="AC103" s="25">
        <v>131041</v>
      </c>
      <c r="AD103" s="25">
        <v>207937</v>
      </c>
      <c r="AE103" s="26">
        <v>17</v>
      </c>
      <c r="AF103" s="33">
        <v>0</v>
      </c>
    </row>
    <row r="104" spans="1:32" x14ac:dyDescent="0.2">
      <c r="A104" s="19" t="s">
        <v>81</v>
      </c>
      <c r="B104" s="25">
        <v>103404214.7</v>
      </c>
      <c r="C104" s="26">
        <v>256024.79407800001</v>
      </c>
      <c r="D104" s="25">
        <v>32063544</v>
      </c>
      <c r="E104" s="25">
        <v>30397914</v>
      </c>
      <c r="F104" s="25">
        <v>62461458</v>
      </c>
      <c r="G104" s="26">
        <v>11610</v>
      </c>
      <c r="H104" s="26">
        <v>80</v>
      </c>
      <c r="I104" s="19" t="s">
        <v>81</v>
      </c>
      <c r="J104" s="25">
        <v>95227238.400000006</v>
      </c>
      <c r="K104" s="26">
        <v>236426.482005</v>
      </c>
      <c r="L104" s="25">
        <v>30407823</v>
      </c>
      <c r="M104" s="25">
        <v>27791404</v>
      </c>
      <c r="N104" s="25">
        <v>58199227</v>
      </c>
      <c r="O104" s="26">
        <v>11115</v>
      </c>
      <c r="P104" s="26">
        <v>71</v>
      </c>
      <c r="Q104" s="19" t="s">
        <v>81</v>
      </c>
      <c r="R104" s="25">
        <v>7702630.5999999996</v>
      </c>
      <c r="S104" s="26">
        <v>18328.792679999999</v>
      </c>
      <c r="T104" s="25">
        <v>1505472</v>
      </c>
      <c r="U104" s="25">
        <v>2338602</v>
      </c>
      <c r="V104" s="25">
        <v>3844074</v>
      </c>
      <c r="W104" s="26">
        <v>479</v>
      </c>
      <c r="X104" s="26">
        <v>7</v>
      </c>
      <c r="Y104" s="19" t="s">
        <v>81</v>
      </c>
      <c r="Z104" s="25">
        <v>474345.7</v>
      </c>
      <c r="AA104" s="26">
        <v>1269.519393</v>
      </c>
      <c r="AB104" s="25">
        <v>150249</v>
      </c>
      <c r="AC104" s="25">
        <v>267908</v>
      </c>
      <c r="AD104" s="25">
        <v>418157</v>
      </c>
      <c r="AE104" s="26">
        <v>16</v>
      </c>
      <c r="AF104" s="33">
        <v>2</v>
      </c>
    </row>
    <row r="105" spans="1:32" x14ac:dyDescent="0.2">
      <c r="A105" s="19" t="s">
        <v>82</v>
      </c>
      <c r="B105" s="25">
        <v>4562654.5</v>
      </c>
      <c r="C105" s="26">
        <v>8786.8459800000001</v>
      </c>
      <c r="D105" s="25">
        <v>1058436</v>
      </c>
      <c r="E105" s="25">
        <v>920415</v>
      </c>
      <c r="F105" s="25">
        <v>1978851</v>
      </c>
      <c r="G105" s="26">
        <v>389</v>
      </c>
      <c r="H105" s="26">
        <v>1</v>
      </c>
      <c r="I105" s="19" t="s">
        <v>82</v>
      </c>
      <c r="J105" s="25">
        <v>3411571.2</v>
      </c>
      <c r="K105" s="26">
        <v>6454.8182239999996</v>
      </c>
      <c r="L105" s="25">
        <v>805141</v>
      </c>
      <c r="M105" s="25">
        <v>474335</v>
      </c>
      <c r="N105" s="25">
        <v>1279476</v>
      </c>
      <c r="O105" s="26">
        <v>306</v>
      </c>
      <c r="P105" s="26">
        <v>0</v>
      </c>
      <c r="Q105" s="19" t="s">
        <v>82</v>
      </c>
      <c r="R105" s="25">
        <v>1110495.1000000001</v>
      </c>
      <c r="S105" s="26">
        <v>2258.6752820000002</v>
      </c>
      <c r="T105" s="25">
        <v>240562</v>
      </c>
      <c r="U105" s="25">
        <v>446080</v>
      </c>
      <c r="V105" s="25">
        <v>686642</v>
      </c>
      <c r="W105" s="26">
        <v>82</v>
      </c>
      <c r="X105" s="26">
        <v>1</v>
      </c>
      <c r="Y105" s="19" t="s">
        <v>82</v>
      </c>
      <c r="Z105" s="25">
        <v>40588.199999999997</v>
      </c>
      <c r="AA105" s="26">
        <v>73.352474000000001</v>
      </c>
      <c r="AB105" s="25">
        <v>12733</v>
      </c>
      <c r="AC105" s="25">
        <v>0</v>
      </c>
      <c r="AD105" s="25">
        <v>12733</v>
      </c>
      <c r="AE105" s="26">
        <v>1</v>
      </c>
      <c r="AF105" s="33">
        <v>0</v>
      </c>
    </row>
    <row r="106" spans="1:32" x14ac:dyDescent="0.2">
      <c r="A106" s="19" t="s">
        <v>83</v>
      </c>
      <c r="B106" s="25">
        <v>117013441.5</v>
      </c>
      <c r="C106" s="26">
        <v>278659.78753999999</v>
      </c>
      <c r="D106" s="25">
        <v>34770211</v>
      </c>
      <c r="E106" s="25">
        <v>33092022</v>
      </c>
      <c r="F106" s="25">
        <v>67862233</v>
      </c>
      <c r="G106" s="26">
        <v>11582</v>
      </c>
      <c r="H106" s="26">
        <v>83</v>
      </c>
      <c r="I106" s="19" t="s">
        <v>83</v>
      </c>
      <c r="J106" s="25">
        <v>101020255</v>
      </c>
      <c r="K106" s="26">
        <v>240121.354589</v>
      </c>
      <c r="L106" s="25">
        <v>30496002</v>
      </c>
      <c r="M106" s="25">
        <v>26043728</v>
      </c>
      <c r="N106" s="25">
        <v>56539730</v>
      </c>
      <c r="O106" s="26">
        <v>10628</v>
      </c>
      <c r="P106" s="26">
        <v>65</v>
      </c>
      <c r="Q106" s="19" t="s">
        <v>83</v>
      </c>
      <c r="R106" s="25">
        <v>14374306.300000001</v>
      </c>
      <c r="S106" s="26">
        <v>34340.497661000001</v>
      </c>
      <c r="T106" s="25">
        <v>3746883</v>
      </c>
      <c r="U106" s="25">
        <v>6328462</v>
      </c>
      <c r="V106" s="25">
        <v>10075345</v>
      </c>
      <c r="W106" s="26">
        <v>878</v>
      </c>
      <c r="X106" s="26">
        <v>15</v>
      </c>
      <c r="Y106" s="19" t="s">
        <v>83</v>
      </c>
      <c r="Z106" s="25">
        <v>1618880.2</v>
      </c>
      <c r="AA106" s="26">
        <v>4197.9352900000004</v>
      </c>
      <c r="AB106" s="25">
        <v>527326</v>
      </c>
      <c r="AC106" s="25">
        <v>719832</v>
      </c>
      <c r="AD106" s="25">
        <v>1247158</v>
      </c>
      <c r="AE106" s="26">
        <v>76</v>
      </c>
      <c r="AF106" s="33">
        <v>3</v>
      </c>
    </row>
    <row r="107" spans="1:32" x14ac:dyDescent="0.2">
      <c r="A107" s="19" t="s">
        <v>84</v>
      </c>
      <c r="B107" s="25">
        <v>2477256.5</v>
      </c>
      <c r="C107" s="26">
        <v>4212.6784979999993</v>
      </c>
      <c r="D107" s="25">
        <v>964394</v>
      </c>
      <c r="E107" s="25">
        <v>1033457</v>
      </c>
      <c r="F107" s="25">
        <v>1997851</v>
      </c>
      <c r="G107" s="26">
        <v>216</v>
      </c>
      <c r="H107" s="26">
        <v>3</v>
      </c>
      <c r="I107" s="19" t="s">
        <v>84</v>
      </c>
      <c r="J107" s="25">
        <v>1474266.7</v>
      </c>
      <c r="K107" s="26">
        <v>2448.0551989999999</v>
      </c>
      <c r="L107" s="25">
        <v>832534</v>
      </c>
      <c r="M107" s="25">
        <v>628176</v>
      </c>
      <c r="N107" s="25">
        <v>1460710</v>
      </c>
      <c r="O107" s="26">
        <v>167</v>
      </c>
      <c r="P107" s="26">
        <v>2</v>
      </c>
      <c r="Q107" s="19" t="s">
        <v>84</v>
      </c>
      <c r="R107" s="25">
        <v>915136.3</v>
      </c>
      <c r="S107" s="26">
        <v>1616.057693</v>
      </c>
      <c r="T107" s="25">
        <v>127835</v>
      </c>
      <c r="U107" s="25">
        <v>405281</v>
      </c>
      <c r="V107" s="25">
        <v>533116</v>
      </c>
      <c r="W107" s="26">
        <v>47</v>
      </c>
      <c r="X107" s="26">
        <v>1</v>
      </c>
      <c r="Y107" s="19" t="s">
        <v>84</v>
      </c>
      <c r="Z107" s="25">
        <v>87853.5</v>
      </c>
      <c r="AA107" s="26">
        <v>148.565606</v>
      </c>
      <c r="AB107" s="25">
        <v>4025</v>
      </c>
      <c r="AC107" s="25">
        <v>0</v>
      </c>
      <c r="AD107" s="25">
        <v>4025</v>
      </c>
      <c r="AE107" s="26">
        <v>2</v>
      </c>
      <c r="AF107" s="33">
        <v>0</v>
      </c>
    </row>
    <row r="108" spans="1:32" x14ac:dyDescent="0.2">
      <c r="A108" s="19" t="s">
        <v>85</v>
      </c>
      <c r="B108" s="25">
        <v>25029341.799999997</v>
      </c>
      <c r="C108" s="26">
        <v>55516.534220000001</v>
      </c>
      <c r="D108" s="25">
        <v>8336935</v>
      </c>
      <c r="E108" s="25">
        <v>7398240</v>
      </c>
      <c r="F108" s="25">
        <v>15735175</v>
      </c>
      <c r="G108" s="26">
        <v>2593</v>
      </c>
      <c r="H108" s="26">
        <v>17</v>
      </c>
      <c r="I108" s="19" t="s">
        <v>85</v>
      </c>
      <c r="J108" s="25">
        <v>22421629.399999999</v>
      </c>
      <c r="K108" s="26">
        <v>49178.224361</v>
      </c>
      <c r="L108" s="25">
        <v>7641138</v>
      </c>
      <c r="M108" s="25">
        <v>6074251</v>
      </c>
      <c r="N108" s="25">
        <v>13715389</v>
      </c>
      <c r="O108" s="26">
        <v>2391</v>
      </c>
      <c r="P108" s="26">
        <v>13</v>
      </c>
      <c r="Q108" s="19" t="s">
        <v>85</v>
      </c>
      <c r="R108" s="25">
        <v>2431957.7000000002</v>
      </c>
      <c r="S108" s="26">
        <v>5905.9272620000002</v>
      </c>
      <c r="T108" s="25">
        <v>608342</v>
      </c>
      <c r="U108" s="25">
        <v>1300058</v>
      </c>
      <c r="V108" s="25">
        <v>1908400</v>
      </c>
      <c r="W108" s="26">
        <v>176</v>
      </c>
      <c r="X108" s="26">
        <v>4</v>
      </c>
      <c r="Y108" s="19" t="s">
        <v>85</v>
      </c>
      <c r="Z108" s="25">
        <v>175754.7</v>
      </c>
      <c r="AA108" s="26">
        <v>432.38259699999998</v>
      </c>
      <c r="AB108" s="25">
        <v>87455</v>
      </c>
      <c r="AC108" s="25">
        <v>23931</v>
      </c>
      <c r="AD108" s="25">
        <v>111386</v>
      </c>
      <c r="AE108" s="26">
        <v>26</v>
      </c>
      <c r="AF108" s="33">
        <v>0</v>
      </c>
    </row>
    <row r="109" spans="1:32" x14ac:dyDescent="0.2">
      <c r="A109" s="19" t="s">
        <v>86</v>
      </c>
      <c r="B109" s="25">
        <v>703104.9</v>
      </c>
      <c r="C109" s="26">
        <v>1214.1286279999999</v>
      </c>
      <c r="D109" s="25">
        <v>81955</v>
      </c>
      <c r="E109" s="25">
        <v>98892</v>
      </c>
      <c r="F109" s="25">
        <v>180847</v>
      </c>
      <c r="G109" s="26">
        <v>46</v>
      </c>
      <c r="H109" s="26">
        <v>0</v>
      </c>
      <c r="I109" s="19" t="s">
        <v>86</v>
      </c>
      <c r="J109" s="25">
        <v>491998.5</v>
      </c>
      <c r="K109" s="26">
        <v>827.205063</v>
      </c>
      <c r="L109" s="25">
        <v>74225</v>
      </c>
      <c r="M109" s="25">
        <v>98892</v>
      </c>
      <c r="N109" s="25">
        <v>173117</v>
      </c>
      <c r="O109" s="26">
        <v>39</v>
      </c>
      <c r="P109" s="26">
        <v>0</v>
      </c>
      <c r="Q109" s="19" t="s">
        <v>86</v>
      </c>
      <c r="R109" s="25">
        <v>199099.1</v>
      </c>
      <c r="S109" s="26">
        <v>367.22410600000001</v>
      </c>
      <c r="T109" s="25">
        <v>7730</v>
      </c>
      <c r="U109" s="25">
        <v>0</v>
      </c>
      <c r="V109" s="25">
        <v>7730</v>
      </c>
      <c r="W109" s="26">
        <v>7</v>
      </c>
      <c r="X109" s="26">
        <v>0</v>
      </c>
      <c r="Y109" s="19" t="s">
        <v>86</v>
      </c>
      <c r="Z109" s="25">
        <v>12007.3</v>
      </c>
      <c r="AA109" s="26">
        <v>19.699459000000001</v>
      </c>
      <c r="AB109" s="25">
        <v>0</v>
      </c>
      <c r="AC109" s="25">
        <v>0</v>
      </c>
      <c r="AD109" s="25">
        <v>0</v>
      </c>
      <c r="AE109" s="26">
        <v>0</v>
      </c>
      <c r="AF109" s="33">
        <v>0</v>
      </c>
    </row>
    <row r="110" spans="1:32" x14ac:dyDescent="0.2">
      <c r="A110" s="19" t="s">
        <v>87</v>
      </c>
      <c r="B110" s="25">
        <v>41029352.700000003</v>
      </c>
      <c r="C110" s="26">
        <v>87089.596937999988</v>
      </c>
      <c r="D110" s="25">
        <v>13907668</v>
      </c>
      <c r="E110" s="25">
        <v>16946463</v>
      </c>
      <c r="F110" s="25">
        <v>30854131</v>
      </c>
      <c r="G110" s="26">
        <v>4076</v>
      </c>
      <c r="H110" s="26">
        <v>38</v>
      </c>
      <c r="I110" s="19" t="s">
        <v>87</v>
      </c>
      <c r="J110" s="25">
        <v>34778258.700000003</v>
      </c>
      <c r="K110" s="26">
        <v>72275.689971999993</v>
      </c>
      <c r="L110" s="25">
        <v>12003549</v>
      </c>
      <c r="M110" s="25">
        <v>14277268</v>
      </c>
      <c r="N110" s="25">
        <v>26280817</v>
      </c>
      <c r="O110" s="26">
        <v>3646</v>
      </c>
      <c r="P110" s="26">
        <v>32</v>
      </c>
      <c r="Q110" s="19" t="s">
        <v>87</v>
      </c>
      <c r="R110" s="25">
        <v>5680442.7000000002</v>
      </c>
      <c r="S110" s="26">
        <v>13409.412139</v>
      </c>
      <c r="T110" s="25">
        <v>1699734</v>
      </c>
      <c r="U110" s="25">
        <v>2329659</v>
      </c>
      <c r="V110" s="25">
        <v>4029393</v>
      </c>
      <c r="W110" s="26">
        <v>389</v>
      </c>
      <c r="X110" s="26">
        <v>5</v>
      </c>
      <c r="Y110" s="19" t="s">
        <v>87</v>
      </c>
      <c r="Z110" s="25">
        <v>570651.30000000005</v>
      </c>
      <c r="AA110" s="26">
        <v>1404.494827</v>
      </c>
      <c r="AB110" s="25">
        <v>204385</v>
      </c>
      <c r="AC110" s="25">
        <v>339536</v>
      </c>
      <c r="AD110" s="25">
        <v>543921</v>
      </c>
      <c r="AE110" s="26">
        <v>41</v>
      </c>
      <c r="AF110" s="33">
        <v>1</v>
      </c>
    </row>
    <row r="111" spans="1:32" ht="16" thickBot="1" x14ac:dyDescent="0.25">
      <c r="A111" s="27" t="s">
        <v>88</v>
      </c>
      <c r="B111" s="28">
        <v>381182.1</v>
      </c>
      <c r="C111" s="29">
        <v>599.47006399999998</v>
      </c>
      <c r="D111" s="28">
        <v>64525</v>
      </c>
      <c r="E111" s="28">
        <v>0</v>
      </c>
      <c r="F111" s="28">
        <v>64525</v>
      </c>
      <c r="G111" s="29">
        <v>19</v>
      </c>
      <c r="H111" s="29">
        <v>0</v>
      </c>
      <c r="I111" s="27" t="s">
        <v>88</v>
      </c>
      <c r="J111" s="28">
        <v>215243.5</v>
      </c>
      <c r="K111" s="29">
        <v>323.70224999999999</v>
      </c>
      <c r="L111" s="28">
        <v>32745</v>
      </c>
      <c r="M111" s="28">
        <v>0</v>
      </c>
      <c r="N111" s="28">
        <v>32745</v>
      </c>
      <c r="O111" s="29">
        <v>10</v>
      </c>
      <c r="P111" s="29">
        <v>0</v>
      </c>
      <c r="Q111" s="27" t="s">
        <v>88</v>
      </c>
      <c r="R111" s="28">
        <v>150535.79999999999</v>
      </c>
      <c r="S111" s="29">
        <v>253.59021300000001</v>
      </c>
      <c r="T111" s="28">
        <v>30517</v>
      </c>
      <c r="U111" s="28">
        <v>0</v>
      </c>
      <c r="V111" s="28">
        <v>30517</v>
      </c>
      <c r="W111" s="29">
        <v>8</v>
      </c>
      <c r="X111" s="29">
        <v>0</v>
      </c>
      <c r="Y111" s="27" t="s">
        <v>88</v>
      </c>
      <c r="Z111" s="28">
        <v>15402.8</v>
      </c>
      <c r="AA111" s="29">
        <v>22.177600999999999</v>
      </c>
      <c r="AB111" s="28">
        <v>1263</v>
      </c>
      <c r="AC111" s="28">
        <v>0</v>
      </c>
      <c r="AD111" s="28">
        <v>1263</v>
      </c>
      <c r="AE111" s="29">
        <v>1</v>
      </c>
      <c r="AF111" s="34">
        <v>0</v>
      </c>
    </row>
    <row r="112" spans="1:32" ht="16" thickBot="1" x14ac:dyDescent="0.25"/>
    <row r="113" spans="1:32" x14ac:dyDescent="0.2">
      <c r="A113" s="16" t="s">
        <v>101</v>
      </c>
      <c r="B113" s="16"/>
      <c r="C113" s="16"/>
      <c r="D113" s="16"/>
      <c r="E113" s="16"/>
      <c r="F113" s="16"/>
      <c r="G113" s="16"/>
      <c r="H113" s="30"/>
      <c r="I113" s="16" t="s">
        <v>102</v>
      </c>
      <c r="J113" s="16"/>
      <c r="K113" s="16"/>
      <c r="L113" s="16"/>
      <c r="M113" s="16"/>
      <c r="N113" s="16"/>
      <c r="O113" s="16"/>
      <c r="P113" s="30"/>
      <c r="Q113" s="16" t="s">
        <v>103</v>
      </c>
      <c r="R113" s="16"/>
      <c r="S113" s="16"/>
      <c r="T113" s="16"/>
      <c r="U113" s="16"/>
      <c r="V113" s="16"/>
      <c r="W113" s="16"/>
      <c r="X113" s="30"/>
      <c r="Y113" s="16" t="s">
        <v>104</v>
      </c>
      <c r="Z113" s="16"/>
      <c r="AA113" s="16"/>
      <c r="AB113" s="16"/>
      <c r="AC113" s="16"/>
      <c r="AD113" s="16"/>
      <c r="AE113" s="16"/>
      <c r="AF113" s="30"/>
    </row>
    <row r="114" spans="1:32" ht="40" x14ac:dyDescent="0.2">
      <c r="A114" s="19" t="s">
        <v>55</v>
      </c>
      <c r="B114" s="20" t="s">
        <v>56</v>
      </c>
      <c r="C114" s="21" t="s">
        <v>57</v>
      </c>
      <c r="D114" s="20" t="s">
        <v>58</v>
      </c>
      <c r="E114" s="20" t="s">
        <v>59</v>
      </c>
      <c r="F114" s="21" t="s">
        <v>60</v>
      </c>
      <c r="G114" s="20" t="s">
        <v>61</v>
      </c>
      <c r="H114" s="20" t="s">
        <v>62</v>
      </c>
      <c r="I114" s="19" t="s">
        <v>55</v>
      </c>
      <c r="J114" s="20" t="s">
        <v>56</v>
      </c>
      <c r="K114" s="21" t="s">
        <v>57</v>
      </c>
      <c r="L114" s="20" t="s">
        <v>58</v>
      </c>
      <c r="M114" s="20" t="s">
        <v>59</v>
      </c>
      <c r="N114" s="21" t="s">
        <v>60</v>
      </c>
      <c r="O114" s="20" t="s">
        <v>61</v>
      </c>
      <c r="P114" s="20" t="s">
        <v>62</v>
      </c>
      <c r="Q114" s="19" t="s">
        <v>55</v>
      </c>
      <c r="R114" s="20" t="s">
        <v>56</v>
      </c>
      <c r="S114" s="21" t="s">
        <v>57</v>
      </c>
      <c r="T114" s="20" t="s">
        <v>58</v>
      </c>
      <c r="U114" s="20" t="s">
        <v>59</v>
      </c>
      <c r="V114" s="21" t="s">
        <v>60</v>
      </c>
      <c r="W114" s="20" t="s">
        <v>61</v>
      </c>
      <c r="X114" s="20" t="s">
        <v>62</v>
      </c>
      <c r="Y114" s="19" t="s">
        <v>55</v>
      </c>
      <c r="Z114" s="20" t="s">
        <v>56</v>
      </c>
      <c r="AA114" s="21" t="s">
        <v>57</v>
      </c>
      <c r="AB114" s="20" t="s">
        <v>58</v>
      </c>
      <c r="AC114" s="20" t="s">
        <v>59</v>
      </c>
      <c r="AD114" s="21" t="s">
        <v>60</v>
      </c>
      <c r="AE114" s="20" t="s">
        <v>61</v>
      </c>
      <c r="AF114" s="31" t="s">
        <v>62</v>
      </c>
    </row>
    <row r="115" spans="1:32" x14ac:dyDescent="0.2">
      <c r="A115" s="22"/>
      <c r="B115" s="23" t="s">
        <v>63</v>
      </c>
      <c r="C115" s="24" t="s">
        <v>64</v>
      </c>
      <c r="D115" s="23" t="s">
        <v>63</v>
      </c>
      <c r="E115" s="23" t="s">
        <v>63</v>
      </c>
      <c r="F115" s="23" t="s">
        <v>63</v>
      </c>
      <c r="G115" s="24"/>
      <c r="H115" s="24"/>
      <c r="I115" s="22"/>
      <c r="J115" s="23" t="s">
        <v>63</v>
      </c>
      <c r="K115" s="24" t="s">
        <v>64</v>
      </c>
      <c r="L115" s="23" t="s">
        <v>63</v>
      </c>
      <c r="M115" s="23" t="s">
        <v>63</v>
      </c>
      <c r="N115" s="23" t="s">
        <v>63</v>
      </c>
      <c r="O115" s="24"/>
      <c r="P115" s="24"/>
      <c r="Q115" s="22"/>
      <c r="R115" s="23" t="s">
        <v>63</v>
      </c>
      <c r="S115" s="24" t="s">
        <v>64</v>
      </c>
      <c r="T115" s="23" t="s">
        <v>63</v>
      </c>
      <c r="U115" s="23" t="s">
        <v>63</v>
      </c>
      <c r="V115" s="23" t="s">
        <v>63</v>
      </c>
      <c r="W115" s="24"/>
      <c r="X115" s="24"/>
      <c r="Y115" s="22"/>
      <c r="Z115" s="23" t="s">
        <v>63</v>
      </c>
      <c r="AA115" s="24" t="s">
        <v>64</v>
      </c>
      <c r="AB115" s="23" t="s">
        <v>63</v>
      </c>
      <c r="AC115" s="23" t="s">
        <v>63</v>
      </c>
      <c r="AD115" s="23" t="s">
        <v>63</v>
      </c>
      <c r="AE115" s="24"/>
      <c r="AF115" s="32"/>
    </row>
    <row r="116" spans="1:32" x14ac:dyDescent="0.2">
      <c r="A116" s="19" t="s">
        <v>65</v>
      </c>
      <c r="B116" s="25">
        <v>5643208.3000000007</v>
      </c>
      <c r="C116" s="26">
        <v>4076.6672949999997</v>
      </c>
      <c r="D116" s="25">
        <v>393708</v>
      </c>
      <c r="E116" s="25">
        <v>1326966</v>
      </c>
      <c r="F116" s="25">
        <v>1720674</v>
      </c>
      <c r="G116" s="26">
        <v>174</v>
      </c>
      <c r="H116" s="26">
        <v>4</v>
      </c>
      <c r="I116" s="19" t="s">
        <v>65</v>
      </c>
      <c r="J116" s="25">
        <v>2475895.6</v>
      </c>
      <c r="K116" s="26">
        <v>1975.3582759999999</v>
      </c>
      <c r="L116" s="25">
        <v>238412</v>
      </c>
      <c r="M116" s="25">
        <v>538864</v>
      </c>
      <c r="N116" s="25">
        <v>777276</v>
      </c>
      <c r="O116" s="26">
        <v>84</v>
      </c>
      <c r="P116" s="26">
        <v>2</v>
      </c>
      <c r="Q116" s="19" t="s">
        <v>65</v>
      </c>
      <c r="R116" s="25">
        <v>2969791.2</v>
      </c>
      <c r="S116" s="26">
        <v>2027.38006</v>
      </c>
      <c r="T116" s="25">
        <v>151624</v>
      </c>
      <c r="U116" s="25">
        <v>770701</v>
      </c>
      <c r="V116" s="25">
        <v>922325</v>
      </c>
      <c r="W116" s="26">
        <v>87</v>
      </c>
      <c r="X116" s="26">
        <v>2</v>
      </c>
      <c r="Y116" s="19" t="s">
        <v>65</v>
      </c>
      <c r="Z116" s="25">
        <v>197521.5</v>
      </c>
      <c r="AA116" s="26">
        <v>73.928959000000006</v>
      </c>
      <c r="AB116" s="25">
        <v>3672</v>
      </c>
      <c r="AC116" s="25">
        <v>17401</v>
      </c>
      <c r="AD116" s="25">
        <v>21073</v>
      </c>
      <c r="AE116" s="26">
        <v>3</v>
      </c>
      <c r="AF116" s="33">
        <v>0</v>
      </c>
    </row>
    <row r="117" spans="1:32" x14ac:dyDescent="0.2">
      <c r="A117" s="19" t="s">
        <v>66</v>
      </c>
      <c r="B117" s="25">
        <v>5080497.7</v>
      </c>
      <c r="C117" s="26">
        <v>2535.0113190000002</v>
      </c>
      <c r="D117" s="25">
        <v>310704</v>
      </c>
      <c r="E117" s="25">
        <v>787273</v>
      </c>
      <c r="F117" s="25">
        <v>1097977</v>
      </c>
      <c r="G117" s="26">
        <v>88</v>
      </c>
      <c r="H117" s="26">
        <v>1</v>
      </c>
      <c r="I117" s="19" t="s">
        <v>66</v>
      </c>
      <c r="J117" s="25">
        <v>1926983.9</v>
      </c>
      <c r="K117" s="26">
        <v>1084.287051</v>
      </c>
      <c r="L117" s="25">
        <v>110817</v>
      </c>
      <c r="M117" s="25">
        <v>146945</v>
      </c>
      <c r="N117" s="25">
        <v>257762</v>
      </c>
      <c r="O117" s="26">
        <v>29</v>
      </c>
      <c r="P117" s="26">
        <v>0</v>
      </c>
      <c r="Q117" s="19" t="s">
        <v>66</v>
      </c>
      <c r="R117" s="25">
        <v>3006858.1</v>
      </c>
      <c r="S117" s="26">
        <v>1408.5302799999999</v>
      </c>
      <c r="T117" s="25">
        <v>198990</v>
      </c>
      <c r="U117" s="25">
        <v>639127</v>
      </c>
      <c r="V117" s="25">
        <v>838117</v>
      </c>
      <c r="W117" s="26">
        <v>57</v>
      </c>
      <c r="X117" s="26">
        <v>1</v>
      </c>
      <c r="Y117" s="19" t="s">
        <v>66</v>
      </c>
      <c r="Z117" s="25">
        <v>146655.70000000001</v>
      </c>
      <c r="AA117" s="26">
        <v>42.193987999999997</v>
      </c>
      <c r="AB117" s="25">
        <v>897</v>
      </c>
      <c r="AC117" s="25">
        <v>1201</v>
      </c>
      <c r="AD117" s="25">
        <v>2098</v>
      </c>
      <c r="AE117" s="26">
        <v>2</v>
      </c>
      <c r="AF117" s="33">
        <v>0</v>
      </c>
    </row>
    <row r="118" spans="1:32" x14ac:dyDescent="0.2">
      <c r="A118" s="19" t="s">
        <v>67</v>
      </c>
      <c r="B118" s="25">
        <v>10690298.800000001</v>
      </c>
      <c r="C118" s="26">
        <v>6158.2739540000002</v>
      </c>
      <c r="D118" s="25">
        <v>919226</v>
      </c>
      <c r="E118" s="25">
        <v>2523454</v>
      </c>
      <c r="F118" s="25">
        <v>3442680</v>
      </c>
      <c r="G118" s="26">
        <v>324</v>
      </c>
      <c r="H118" s="26">
        <v>4</v>
      </c>
      <c r="I118" s="19" t="s">
        <v>67</v>
      </c>
      <c r="J118" s="25">
        <v>3067585.8</v>
      </c>
      <c r="K118" s="26">
        <v>2209.9429789999999</v>
      </c>
      <c r="L118" s="25">
        <v>335734</v>
      </c>
      <c r="M118" s="25">
        <v>1122442</v>
      </c>
      <c r="N118" s="25">
        <v>1458176</v>
      </c>
      <c r="O118" s="26">
        <v>106</v>
      </c>
      <c r="P118" s="26">
        <v>4</v>
      </c>
      <c r="Q118" s="19" t="s">
        <v>67</v>
      </c>
      <c r="R118" s="25">
        <v>6831959.2999999998</v>
      </c>
      <c r="S118" s="26">
        <v>3707.8145840000002</v>
      </c>
      <c r="T118" s="25">
        <v>573592</v>
      </c>
      <c r="U118" s="25">
        <v>1349418</v>
      </c>
      <c r="V118" s="25">
        <v>1923010</v>
      </c>
      <c r="W118" s="26">
        <v>206</v>
      </c>
      <c r="X118" s="26">
        <v>0</v>
      </c>
      <c r="Y118" s="19" t="s">
        <v>67</v>
      </c>
      <c r="Z118" s="25">
        <v>790753.7</v>
      </c>
      <c r="AA118" s="26">
        <v>240.516391</v>
      </c>
      <c r="AB118" s="25">
        <v>9900</v>
      </c>
      <c r="AC118" s="25">
        <v>51594</v>
      </c>
      <c r="AD118" s="25">
        <v>61494</v>
      </c>
      <c r="AE118" s="26">
        <v>12</v>
      </c>
      <c r="AF118" s="33">
        <v>0</v>
      </c>
    </row>
    <row r="119" spans="1:32" x14ac:dyDescent="0.2">
      <c r="A119" s="19" t="s">
        <v>68</v>
      </c>
      <c r="B119" s="25">
        <v>6012607</v>
      </c>
      <c r="C119" s="26">
        <v>2502.2735870000001</v>
      </c>
      <c r="D119" s="25">
        <v>427603</v>
      </c>
      <c r="E119" s="25">
        <v>954368</v>
      </c>
      <c r="F119" s="25">
        <v>1381971</v>
      </c>
      <c r="G119" s="26">
        <v>149</v>
      </c>
      <c r="H119" s="26">
        <v>1</v>
      </c>
      <c r="I119" s="19" t="s">
        <v>68</v>
      </c>
      <c r="J119" s="25">
        <v>1562592.3</v>
      </c>
      <c r="K119" s="26">
        <v>799.814345</v>
      </c>
      <c r="L119" s="25">
        <v>91997</v>
      </c>
      <c r="M119" s="25">
        <v>143298</v>
      </c>
      <c r="N119" s="25">
        <v>235295</v>
      </c>
      <c r="O119" s="26">
        <v>39</v>
      </c>
      <c r="P119" s="26">
        <v>0</v>
      </c>
      <c r="Q119" s="19" t="s">
        <v>68</v>
      </c>
      <c r="R119" s="25">
        <v>3923066.9</v>
      </c>
      <c r="S119" s="26">
        <v>1584.265249</v>
      </c>
      <c r="T119" s="25">
        <v>310261</v>
      </c>
      <c r="U119" s="25">
        <v>794169</v>
      </c>
      <c r="V119" s="25">
        <v>1104430</v>
      </c>
      <c r="W119" s="26">
        <v>104</v>
      </c>
      <c r="X119" s="26">
        <v>1</v>
      </c>
      <c r="Y119" s="19" t="s">
        <v>68</v>
      </c>
      <c r="Z119" s="25">
        <v>526947.80000000005</v>
      </c>
      <c r="AA119" s="26">
        <v>118.19399300000001</v>
      </c>
      <c r="AB119" s="25">
        <v>25345</v>
      </c>
      <c r="AC119" s="25">
        <v>16901</v>
      </c>
      <c r="AD119" s="25">
        <v>42246</v>
      </c>
      <c r="AE119" s="26">
        <v>6</v>
      </c>
      <c r="AF119" s="33">
        <v>0</v>
      </c>
    </row>
    <row r="120" spans="1:32" x14ac:dyDescent="0.2">
      <c r="A120" s="19" t="s">
        <v>69</v>
      </c>
      <c r="B120" s="25">
        <v>22741128.399999999</v>
      </c>
      <c r="C120" s="26">
        <v>28612.157515999999</v>
      </c>
      <c r="D120" s="25">
        <v>2966381</v>
      </c>
      <c r="E120" s="25">
        <v>5051439</v>
      </c>
      <c r="F120" s="25">
        <v>8017820</v>
      </c>
      <c r="G120" s="26">
        <v>1094</v>
      </c>
      <c r="H120" s="26">
        <v>6</v>
      </c>
      <c r="I120" s="19" t="s">
        <v>69</v>
      </c>
      <c r="J120" s="25">
        <v>14135131.6</v>
      </c>
      <c r="K120" s="26">
        <v>18007.410037000001</v>
      </c>
      <c r="L120" s="25">
        <v>2193657</v>
      </c>
      <c r="M120" s="25">
        <v>3044872</v>
      </c>
      <c r="N120" s="25">
        <v>5238529</v>
      </c>
      <c r="O120" s="26">
        <v>772</v>
      </c>
      <c r="P120" s="26">
        <v>3</v>
      </c>
      <c r="Q120" s="19" t="s">
        <v>69</v>
      </c>
      <c r="R120" s="25">
        <v>8323283.0999999996</v>
      </c>
      <c r="S120" s="26">
        <v>10355.517938999999</v>
      </c>
      <c r="T120" s="25">
        <v>750942</v>
      </c>
      <c r="U120" s="25">
        <v>1898824</v>
      </c>
      <c r="V120" s="25">
        <v>2649766</v>
      </c>
      <c r="W120" s="26">
        <v>313</v>
      </c>
      <c r="X120" s="26">
        <v>3</v>
      </c>
      <c r="Y120" s="19" t="s">
        <v>69</v>
      </c>
      <c r="Z120" s="25">
        <v>282713.7</v>
      </c>
      <c r="AA120" s="26">
        <v>249.22953999999999</v>
      </c>
      <c r="AB120" s="25">
        <v>21782</v>
      </c>
      <c r="AC120" s="25">
        <v>107743</v>
      </c>
      <c r="AD120" s="25">
        <v>129525</v>
      </c>
      <c r="AE120" s="26">
        <v>9</v>
      </c>
      <c r="AF120" s="33">
        <v>0</v>
      </c>
    </row>
    <row r="121" spans="1:32" x14ac:dyDescent="0.2">
      <c r="A121" s="19" t="s">
        <v>70</v>
      </c>
      <c r="B121" s="25">
        <v>10829301.6</v>
      </c>
      <c r="C121" s="26">
        <v>8552.4877290000004</v>
      </c>
      <c r="D121" s="25">
        <v>956461</v>
      </c>
      <c r="E121" s="25">
        <v>2164850</v>
      </c>
      <c r="F121" s="25">
        <v>3121311</v>
      </c>
      <c r="G121" s="26">
        <v>390</v>
      </c>
      <c r="H121" s="26">
        <v>3</v>
      </c>
      <c r="I121" s="19" t="s">
        <v>70</v>
      </c>
      <c r="J121" s="25">
        <v>4538416.0999999996</v>
      </c>
      <c r="K121" s="26">
        <v>3725.9159119999999</v>
      </c>
      <c r="L121" s="25">
        <v>470232</v>
      </c>
      <c r="M121" s="25">
        <v>978651</v>
      </c>
      <c r="N121" s="25">
        <v>1448883</v>
      </c>
      <c r="O121" s="26">
        <v>177</v>
      </c>
      <c r="P121" s="26">
        <v>1</v>
      </c>
      <c r="Q121" s="19" t="s">
        <v>70</v>
      </c>
      <c r="R121" s="25">
        <v>6054461.5999999996</v>
      </c>
      <c r="S121" s="26">
        <v>4706.1127859999997</v>
      </c>
      <c r="T121" s="25">
        <v>474557</v>
      </c>
      <c r="U121" s="25">
        <v>1068499</v>
      </c>
      <c r="V121" s="25">
        <v>1543056</v>
      </c>
      <c r="W121" s="26">
        <v>210</v>
      </c>
      <c r="X121" s="26">
        <v>1</v>
      </c>
      <c r="Y121" s="19" t="s">
        <v>70</v>
      </c>
      <c r="Z121" s="25">
        <v>236423.9</v>
      </c>
      <c r="AA121" s="26">
        <v>120.459031</v>
      </c>
      <c r="AB121" s="25">
        <v>11672</v>
      </c>
      <c r="AC121" s="25">
        <v>117700</v>
      </c>
      <c r="AD121" s="25">
        <v>129372</v>
      </c>
      <c r="AE121" s="26">
        <v>3</v>
      </c>
      <c r="AF121" s="33">
        <v>1</v>
      </c>
    </row>
    <row r="122" spans="1:32" x14ac:dyDescent="0.2">
      <c r="A122" s="19" t="s">
        <v>71</v>
      </c>
      <c r="B122" s="25">
        <v>27305365.100000001</v>
      </c>
      <c r="C122" s="26">
        <v>28853.332322999999</v>
      </c>
      <c r="D122" s="25">
        <v>3784556</v>
      </c>
      <c r="E122" s="25">
        <v>8007268</v>
      </c>
      <c r="F122" s="25">
        <v>11791824</v>
      </c>
      <c r="G122" s="26">
        <v>1272</v>
      </c>
      <c r="H122" s="26">
        <v>9</v>
      </c>
      <c r="I122" s="19" t="s">
        <v>71</v>
      </c>
      <c r="J122" s="25">
        <v>12323663.5</v>
      </c>
      <c r="K122" s="26">
        <v>13473.584213</v>
      </c>
      <c r="L122" s="25">
        <v>2146325</v>
      </c>
      <c r="M122" s="25">
        <v>3819247</v>
      </c>
      <c r="N122" s="25">
        <v>5965572</v>
      </c>
      <c r="O122" s="26">
        <v>677</v>
      </c>
      <c r="P122" s="26">
        <v>2</v>
      </c>
      <c r="Q122" s="19" t="s">
        <v>71</v>
      </c>
      <c r="R122" s="25">
        <v>14153127.5</v>
      </c>
      <c r="S122" s="26">
        <v>14759.234366999999</v>
      </c>
      <c r="T122" s="25">
        <v>1590465</v>
      </c>
      <c r="U122" s="25">
        <v>4013632</v>
      </c>
      <c r="V122" s="25">
        <v>5604097</v>
      </c>
      <c r="W122" s="26">
        <v>564</v>
      </c>
      <c r="X122" s="26">
        <v>7</v>
      </c>
      <c r="Y122" s="19" t="s">
        <v>71</v>
      </c>
      <c r="Z122" s="25">
        <v>828574.1</v>
      </c>
      <c r="AA122" s="26">
        <v>620.51374299999998</v>
      </c>
      <c r="AB122" s="25">
        <v>47766</v>
      </c>
      <c r="AC122" s="25">
        <v>174389</v>
      </c>
      <c r="AD122" s="25">
        <v>222155</v>
      </c>
      <c r="AE122" s="26">
        <v>31</v>
      </c>
      <c r="AF122" s="33">
        <v>0</v>
      </c>
    </row>
    <row r="123" spans="1:32" x14ac:dyDescent="0.2">
      <c r="A123" s="19" t="s">
        <v>72</v>
      </c>
      <c r="B123" s="25">
        <v>8630977.0999999996</v>
      </c>
      <c r="C123" s="26">
        <v>5671.9733799999995</v>
      </c>
      <c r="D123" s="25">
        <v>841279</v>
      </c>
      <c r="E123" s="25">
        <v>2736617</v>
      </c>
      <c r="F123" s="25">
        <v>3577896</v>
      </c>
      <c r="G123" s="26">
        <v>363</v>
      </c>
      <c r="H123" s="26">
        <v>3</v>
      </c>
      <c r="I123" s="19" t="s">
        <v>72</v>
      </c>
      <c r="J123" s="25">
        <v>2371427.5</v>
      </c>
      <c r="K123" s="26">
        <v>1748.9073699999999</v>
      </c>
      <c r="L123" s="25">
        <v>284557</v>
      </c>
      <c r="M123" s="25">
        <v>636375</v>
      </c>
      <c r="N123" s="25">
        <v>920932</v>
      </c>
      <c r="O123" s="26">
        <v>126</v>
      </c>
      <c r="P123" s="26">
        <v>1</v>
      </c>
      <c r="Q123" s="19" t="s">
        <v>72</v>
      </c>
      <c r="R123" s="25">
        <v>5819423</v>
      </c>
      <c r="S123" s="26">
        <v>3726.5523459999999</v>
      </c>
      <c r="T123" s="25">
        <v>536740</v>
      </c>
      <c r="U123" s="25">
        <v>1910220</v>
      </c>
      <c r="V123" s="25">
        <v>2446960</v>
      </c>
      <c r="W123" s="26">
        <v>221</v>
      </c>
      <c r="X123" s="26">
        <v>2</v>
      </c>
      <c r="Y123" s="19" t="s">
        <v>72</v>
      </c>
      <c r="Z123" s="25">
        <v>440126.6</v>
      </c>
      <c r="AA123" s="26">
        <v>196.51366400000001</v>
      </c>
      <c r="AB123" s="25">
        <v>19982</v>
      </c>
      <c r="AC123" s="25">
        <v>190022</v>
      </c>
      <c r="AD123" s="25">
        <v>210004</v>
      </c>
      <c r="AE123" s="26">
        <v>16</v>
      </c>
      <c r="AF123" s="33">
        <v>0</v>
      </c>
    </row>
    <row r="124" spans="1:32" x14ac:dyDescent="0.2">
      <c r="A124" s="19" t="s">
        <v>73</v>
      </c>
      <c r="B124" s="25">
        <v>48674075.600000001</v>
      </c>
      <c r="C124" s="26">
        <v>85842.301095000003</v>
      </c>
      <c r="D124" s="25">
        <v>8009488</v>
      </c>
      <c r="E124" s="25">
        <v>14405951</v>
      </c>
      <c r="F124" s="25">
        <v>22415439</v>
      </c>
      <c r="G124" s="26">
        <v>3656</v>
      </c>
      <c r="H124" s="26">
        <v>13</v>
      </c>
      <c r="I124" s="19" t="s">
        <v>73</v>
      </c>
      <c r="J124" s="25">
        <v>39342280.200000003</v>
      </c>
      <c r="K124" s="26">
        <v>70099.407957999996</v>
      </c>
      <c r="L124" s="25">
        <v>7087525</v>
      </c>
      <c r="M124" s="25">
        <v>11901896</v>
      </c>
      <c r="N124" s="25">
        <v>18989421</v>
      </c>
      <c r="O124" s="26">
        <v>3132</v>
      </c>
      <c r="P124" s="26">
        <v>11</v>
      </c>
      <c r="Q124" s="19" t="s">
        <v>73</v>
      </c>
      <c r="R124" s="25">
        <v>8983516.8000000007</v>
      </c>
      <c r="S124" s="26">
        <v>15252.30286</v>
      </c>
      <c r="T124" s="25">
        <v>836044</v>
      </c>
      <c r="U124" s="25">
        <v>2430139</v>
      </c>
      <c r="V124" s="25">
        <v>3266183</v>
      </c>
      <c r="W124" s="26">
        <v>502</v>
      </c>
      <c r="X124" s="26">
        <v>2</v>
      </c>
      <c r="Y124" s="19" t="s">
        <v>73</v>
      </c>
      <c r="Z124" s="25">
        <v>348278.6</v>
      </c>
      <c r="AA124" s="26">
        <v>490.59027700000001</v>
      </c>
      <c r="AB124" s="25">
        <v>85919</v>
      </c>
      <c r="AC124" s="25">
        <v>73916</v>
      </c>
      <c r="AD124" s="25">
        <v>159835</v>
      </c>
      <c r="AE124" s="26">
        <v>22</v>
      </c>
      <c r="AF124" s="33">
        <v>0</v>
      </c>
    </row>
    <row r="125" spans="1:32" x14ac:dyDescent="0.2">
      <c r="A125" s="19" t="s">
        <v>74</v>
      </c>
      <c r="B125" s="25">
        <v>11271808</v>
      </c>
      <c r="C125" s="26">
        <v>12015.343508</v>
      </c>
      <c r="D125" s="25">
        <v>940522</v>
      </c>
      <c r="E125" s="25">
        <v>3827730</v>
      </c>
      <c r="F125" s="25">
        <v>4768252</v>
      </c>
      <c r="G125" s="26">
        <v>633</v>
      </c>
      <c r="H125" s="26">
        <v>6</v>
      </c>
      <c r="I125" s="19" t="s">
        <v>74</v>
      </c>
      <c r="J125" s="25">
        <v>6159275.9000000004</v>
      </c>
      <c r="K125" s="26">
        <v>6749.1241129999999</v>
      </c>
      <c r="L125" s="25">
        <v>613391</v>
      </c>
      <c r="M125" s="25">
        <v>1550591</v>
      </c>
      <c r="N125" s="25">
        <v>2163982</v>
      </c>
      <c r="O125" s="26">
        <v>397</v>
      </c>
      <c r="P125" s="26">
        <v>1</v>
      </c>
      <c r="Q125" s="19" t="s">
        <v>74</v>
      </c>
      <c r="R125" s="25">
        <v>4979254.5</v>
      </c>
      <c r="S125" s="26">
        <v>5166.6920630000004</v>
      </c>
      <c r="T125" s="25">
        <v>314228</v>
      </c>
      <c r="U125" s="25">
        <v>2249739</v>
      </c>
      <c r="V125" s="25">
        <v>2563967</v>
      </c>
      <c r="W125" s="26">
        <v>229</v>
      </c>
      <c r="X125" s="26">
        <v>5</v>
      </c>
      <c r="Y125" s="19" t="s">
        <v>74</v>
      </c>
      <c r="Z125" s="25">
        <v>133277.6</v>
      </c>
      <c r="AA125" s="26">
        <v>99.527332000000001</v>
      </c>
      <c r="AB125" s="25">
        <v>12903</v>
      </c>
      <c r="AC125" s="25">
        <v>27400</v>
      </c>
      <c r="AD125" s="25">
        <v>40303</v>
      </c>
      <c r="AE125" s="26">
        <v>7</v>
      </c>
      <c r="AF125" s="33">
        <v>0</v>
      </c>
    </row>
    <row r="126" spans="1:32" x14ac:dyDescent="0.2">
      <c r="A126" s="19" t="s">
        <v>75</v>
      </c>
      <c r="B126" s="25">
        <v>44280257.700000003</v>
      </c>
      <c r="C126" s="26">
        <v>66311.117369</v>
      </c>
      <c r="D126" s="25">
        <v>7464196</v>
      </c>
      <c r="E126" s="25">
        <v>17177230</v>
      </c>
      <c r="F126" s="25">
        <v>24641426</v>
      </c>
      <c r="G126" s="26">
        <v>2886</v>
      </c>
      <c r="H126" s="26">
        <v>28</v>
      </c>
      <c r="I126" s="19" t="s">
        <v>75</v>
      </c>
      <c r="J126" s="25">
        <v>29397016.5</v>
      </c>
      <c r="K126" s="26">
        <v>44727.548476000004</v>
      </c>
      <c r="L126" s="25">
        <v>5745802</v>
      </c>
      <c r="M126" s="25">
        <v>12522907</v>
      </c>
      <c r="N126" s="25">
        <v>18268709</v>
      </c>
      <c r="O126" s="26">
        <v>2182</v>
      </c>
      <c r="P126" s="26">
        <v>23</v>
      </c>
      <c r="Q126" s="19" t="s">
        <v>75</v>
      </c>
      <c r="R126" s="25">
        <v>13923135.199999999</v>
      </c>
      <c r="S126" s="26">
        <v>20377.000327999998</v>
      </c>
      <c r="T126" s="25">
        <v>1569327</v>
      </c>
      <c r="U126" s="25">
        <v>4309800</v>
      </c>
      <c r="V126" s="25">
        <v>5879127</v>
      </c>
      <c r="W126" s="26">
        <v>646</v>
      </c>
      <c r="X126" s="26">
        <v>5</v>
      </c>
      <c r="Y126" s="19" t="s">
        <v>75</v>
      </c>
      <c r="Z126" s="25">
        <v>960106</v>
      </c>
      <c r="AA126" s="26">
        <v>1206.568565</v>
      </c>
      <c r="AB126" s="25">
        <v>149067</v>
      </c>
      <c r="AC126" s="25">
        <v>344523</v>
      </c>
      <c r="AD126" s="25">
        <v>493590</v>
      </c>
      <c r="AE126" s="26">
        <v>58</v>
      </c>
      <c r="AF126" s="33">
        <v>0</v>
      </c>
    </row>
    <row r="127" spans="1:32" x14ac:dyDescent="0.2">
      <c r="A127" s="19" t="s">
        <v>76</v>
      </c>
      <c r="B127" s="25">
        <v>8376659.6000000006</v>
      </c>
      <c r="C127" s="26">
        <v>7518.4410279999993</v>
      </c>
      <c r="D127" s="25">
        <v>835556</v>
      </c>
      <c r="E127" s="25">
        <v>3396808</v>
      </c>
      <c r="F127" s="25">
        <v>4232364</v>
      </c>
      <c r="G127" s="26">
        <v>469</v>
      </c>
      <c r="H127" s="26">
        <v>9</v>
      </c>
      <c r="I127" s="19" t="s">
        <v>76</v>
      </c>
      <c r="J127" s="25">
        <v>3342501.2</v>
      </c>
      <c r="K127" s="26">
        <v>3183.451329</v>
      </c>
      <c r="L127" s="25">
        <v>470053</v>
      </c>
      <c r="M127" s="25">
        <v>1610239</v>
      </c>
      <c r="N127" s="25">
        <v>2080292</v>
      </c>
      <c r="O127" s="26">
        <v>259</v>
      </c>
      <c r="P127" s="26">
        <v>3</v>
      </c>
      <c r="Q127" s="19" t="s">
        <v>76</v>
      </c>
      <c r="R127" s="25">
        <v>4821696.9000000004</v>
      </c>
      <c r="S127" s="26">
        <v>4200.3803939999998</v>
      </c>
      <c r="T127" s="25">
        <v>318688</v>
      </c>
      <c r="U127" s="25">
        <v>1634965</v>
      </c>
      <c r="V127" s="25">
        <v>1953653</v>
      </c>
      <c r="W127" s="26">
        <v>201</v>
      </c>
      <c r="X127" s="26">
        <v>5</v>
      </c>
      <c r="Y127" s="19" t="s">
        <v>76</v>
      </c>
      <c r="Z127" s="25">
        <v>212461.5</v>
      </c>
      <c r="AA127" s="26">
        <v>134.60930500000001</v>
      </c>
      <c r="AB127" s="25">
        <v>46815</v>
      </c>
      <c r="AC127" s="25">
        <v>151604</v>
      </c>
      <c r="AD127" s="25">
        <v>198419</v>
      </c>
      <c r="AE127" s="26">
        <v>9</v>
      </c>
      <c r="AF127" s="33">
        <v>1</v>
      </c>
    </row>
    <row r="128" spans="1:32" x14ac:dyDescent="0.2">
      <c r="A128" s="19" t="s">
        <v>77</v>
      </c>
      <c r="B128" s="25">
        <v>193408477.69999999</v>
      </c>
      <c r="C128" s="26">
        <v>420379.99005600001</v>
      </c>
      <c r="D128" s="25">
        <v>39243130</v>
      </c>
      <c r="E128" s="25">
        <v>57496663</v>
      </c>
      <c r="F128" s="25">
        <v>96739793</v>
      </c>
      <c r="G128" s="26">
        <v>19261</v>
      </c>
      <c r="H128" s="26">
        <v>54</v>
      </c>
      <c r="I128" s="19" t="s">
        <v>77</v>
      </c>
      <c r="J128" s="25">
        <v>174450432</v>
      </c>
      <c r="K128" s="26">
        <v>382381.01658900001</v>
      </c>
      <c r="L128" s="25">
        <v>37101232</v>
      </c>
      <c r="M128" s="25">
        <v>51512955</v>
      </c>
      <c r="N128" s="25">
        <v>88614187</v>
      </c>
      <c r="O128" s="26">
        <v>18139</v>
      </c>
      <c r="P128" s="26">
        <v>44</v>
      </c>
      <c r="Q128" s="19" t="s">
        <v>77</v>
      </c>
      <c r="R128" s="25">
        <v>17966245.699999999</v>
      </c>
      <c r="S128" s="26">
        <v>36175.158842999997</v>
      </c>
      <c r="T128" s="25">
        <v>2059538</v>
      </c>
      <c r="U128" s="25">
        <v>5830817</v>
      </c>
      <c r="V128" s="25">
        <v>7890355</v>
      </c>
      <c r="W128" s="26">
        <v>1080</v>
      </c>
      <c r="X128" s="26">
        <v>10</v>
      </c>
      <c r="Y128" s="19" t="s">
        <v>77</v>
      </c>
      <c r="Z128" s="25">
        <v>991800</v>
      </c>
      <c r="AA128" s="26">
        <v>1823.8146240000001</v>
      </c>
      <c r="AB128" s="25">
        <v>82360</v>
      </c>
      <c r="AC128" s="25">
        <v>152891</v>
      </c>
      <c r="AD128" s="25">
        <v>235251</v>
      </c>
      <c r="AE128" s="26">
        <v>42</v>
      </c>
      <c r="AF128" s="33">
        <v>0</v>
      </c>
    </row>
    <row r="129" spans="1:32" x14ac:dyDescent="0.2">
      <c r="A129" s="19" t="s">
        <v>78</v>
      </c>
      <c r="B129" s="25">
        <v>16941207</v>
      </c>
      <c r="C129" s="26">
        <v>23028.473969999999</v>
      </c>
      <c r="D129" s="25">
        <v>1744964</v>
      </c>
      <c r="E129" s="25">
        <v>3612370</v>
      </c>
      <c r="F129" s="25">
        <v>5357334</v>
      </c>
      <c r="G129" s="26">
        <v>1225</v>
      </c>
      <c r="H129" s="26">
        <v>2</v>
      </c>
      <c r="I129" s="19" t="s">
        <v>78</v>
      </c>
      <c r="J129" s="25">
        <v>11607354.4</v>
      </c>
      <c r="K129" s="26">
        <v>16026.830683</v>
      </c>
      <c r="L129" s="25">
        <v>1364195</v>
      </c>
      <c r="M129" s="25">
        <v>2618357</v>
      </c>
      <c r="N129" s="25">
        <v>3982552</v>
      </c>
      <c r="O129" s="26">
        <v>955</v>
      </c>
      <c r="P129" s="26">
        <v>2</v>
      </c>
      <c r="Q129" s="19" t="s">
        <v>78</v>
      </c>
      <c r="R129" s="25">
        <v>5144890.9000000004</v>
      </c>
      <c r="S129" s="26">
        <v>6798.6924250000002</v>
      </c>
      <c r="T129" s="25">
        <v>369475</v>
      </c>
      <c r="U129" s="25">
        <v>981522</v>
      </c>
      <c r="V129" s="25">
        <v>1350997</v>
      </c>
      <c r="W129" s="26">
        <v>260</v>
      </c>
      <c r="X129" s="26">
        <v>0</v>
      </c>
      <c r="Y129" s="19" t="s">
        <v>78</v>
      </c>
      <c r="Z129" s="25">
        <v>188961.7</v>
      </c>
      <c r="AA129" s="26">
        <v>202.950862</v>
      </c>
      <c r="AB129" s="25">
        <v>11294</v>
      </c>
      <c r="AC129" s="25">
        <v>12491</v>
      </c>
      <c r="AD129" s="25">
        <v>23785</v>
      </c>
      <c r="AE129" s="26">
        <v>10</v>
      </c>
      <c r="AF129" s="33">
        <v>0</v>
      </c>
    </row>
    <row r="130" spans="1:32" x14ac:dyDescent="0.2">
      <c r="A130" s="19" t="s">
        <v>79</v>
      </c>
      <c r="B130" s="25">
        <v>171933714.09999999</v>
      </c>
      <c r="C130" s="26">
        <v>343350.48262800003</v>
      </c>
      <c r="D130" s="25">
        <v>34101147</v>
      </c>
      <c r="E130" s="25">
        <v>59284816</v>
      </c>
      <c r="F130" s="25">
        <v>93385963</v>
      </c>
      <c r="G130" s="26">
        <v>15457</v>
      </c>
      <c r="H130" s="26">
        <v>64</v>
      </c>
      <c r="I130" s="19" t="s">
        <v>79</v>
      </c>
      <c r="J130" s="25">
        <v>139775002.19999999</v>
      </c>
      <c r="K130" s="26">
        <v>282429.75938</v>
      </c>
      <c r="L130" s="25">
        <v>30376506</v>
      </c>
      <c r="M130" s="25">
        <v>46871536</v>
      </c>
      <c r="N130" s="25">
        <v>77248042</v>
      </c>
      <c r="O130" s="26">
        <v>13623</v>
      </c>
      <c r="P130" s="26">
        <v>50</v>
      </c>
      <c r="Q130" s="19" t="s">
        <v>79</v>
      </c>
      <c r="R130" s="25">
        <v>29473487</v>
      </c>
      <c r="S130" s="26">
        <v>55940.858712000001</v>
      </c>
      <c r="T130" s="25">
        <v>3504802</v>
      </c>
      <c r="U130" s="25">
        <v>10991696</v>
      </c>
      <c r="V130" s="25">
        <v>14496498</v>
      </c>
      <c r="W130" s="26">
        <v>1688</v>
      </c>
      <c r="X130" s="26">
        <v>11</v>
      </c>
      <c r="Y130" s="19" t="s">
        <v>79</v>
      </c>
      <c r="Z130" s="25">
        <v>2685224.9</v>
      </c>
      <c r="AA130" s="26">
        <v>4979.864536</v>
      </c>
      <c r="AB130" s="25">
        <v>219839</v>
      </c>
      <c r="AC130" s="25">
        <v>1421584</v>
      </c>
      <c r="AD130" s="25">
        <v>1641423</v>
      </c>
      <c r="AE130" s="26">
        <v>146</v>
      </c>
      <c r="AF130" s="33">
        <v>3</v>
      </c>
    </row>
    <row r="131" spans="1:32" x14ac:dyDescent="0.2">
      <c r="A131" s="19" t="s">
        <v>80</v>
      </c>
      <c r="B131" s="25">
        <v>11763457.9</v>
      </c>
      <c r="C131" s="26">
        <v>14511.059824</v>
      </c>
      <c r="D131" s="25">
        <v>1545752</v>
      </c>
      <c r="E131" s="25">
        <v>2978483</v>
      </c>
      <c r="F131" s="25">
        <v>4524235</v>
      </c>
      <c r="G131" s="26">
        <v>860</v>
      </c>
      <c r="H131" s="26">
        <v>2</v>
      </c>
      <c r="I131" s="19" t="s">
        <v>80</v>
      </c>
      <c r="J131" s="25">
        <v>6713404.7000000002</v>
      </c>
      <c r="K131" s="26">
        <v>8654.9359100000001</v>
      </c>
      <c r="L131" s="25">
        <v>1029876</v>
      </c>
      <c r="M131" s="25">
        <v>1863138</v>
      </c>
      <c r="N131" s="25">
        <v>2893014</v>
      </c>
      <c r="O131" s="26">
        <v>599</v>
      </c>
      <c r="P131" s="26">
        <v>2</v>
      </c>
      <c r="Q131" s="19" t="s">
        <v>80</v>
      </c>
      <c r="R131" s="25">
        <v>4781529.5</v>
      </c>
      <c r="S131" s="26">
        <v>5628.7358990000002</v>
      </c>
      <c r="T131" s="25">
        <v>510911</v>
      </c>
      <c r="U131" s="25">
        <v>1100444</v>
      </c>
      <c r="V131" s="25">
        <v>1611355</v>
      </c>
      <c r="W131" s="26">
        <v>255</v>
      </c>
      <c r="X131" s="26">
        <v>0</v>
      </c>
      <c r="Y131" s="19" t="s">
        <v>80</v>
      </c>
      <c r="Z131" s="25">
        <v>268523.7</v>
      </c>
      <c r="AA131" s="26">
        <v>227.388015</v>
      </c>
      <c r="AB131" s="25">
        <v>4965</v>
      </c>
      <c r="AC131" s="25">
        <v>14901</v>
      </c>
      <c r="AD131" s="25">
        <v>19866</v>
      </c>
      <c r="AE131" s="26">
        <v>6</v>
      </c>
      <c r="AF131" s="33">
        <v>0</v>
      </c>
    </row>
    <row r="132" spans="1:32" x14ac:dyDescent="0.2">
      <c r="A132" s="19" t="s">
        <v>81</v>
      </c>
      <c r="B132" s="25">
        <v>113747048.30000001</v>
      </c>
      <c r="C132" s="26">
        <v>261530.760679</v>
      </c>
      <c r="D132" s="25">
        <v>20687921</v>
      </c>
      <c r="E132" s="25">
        <v>29049404</v>
      </c>
      <c r="F132" s="25">
        <v>49737325</v>
      </c>
      <c r="G132" s="26">
        <v>10273</v>
      </c>
      <c r="H132" s="26">
        <v>30</v>
      </c>
      <c r="I132" s="19" t="s">
        <v>81</v>
      </c>
      <c r="J132" s="25">
        <v>104736106.40000001</v>
      </c>
      <c r="K132" s="26">
        <v>242144.186136</v>
      </c>
      <c r="L132" s="25">
        <v>19945111</v>
      </c>
      <c r="M132" s="25">
        <v>26628464</v>
      </c>
      <c r="N132" s="25">
        <v>46573575</v>
      </c>
      <c r="O132" s="26">
        <v>9850</v>
      </c>
      <c r="P132" s="26">
        <v>29</v>
      </c>
      <c r="Q132" s="19" t="s">
        <v>81</v>
      </c>
      <c r="R132" s="25">
        <v>8531523.9000000004</v>
      </c>
      <c r="S132" s="26">
        <v>18365.593438</v>
      </c>
      <c r="T132" s="25">
        <v>728469</v>
      </c>
      <c r="U132" s="25">
        <v>2289585</v>
      </c>
      <c r="V132" s="25">
        <v>3018054</v>
      </c>
      <c r="W132" s="26">
        <v>407</v>
      </c>
      <c r="X132" s="26">
        <v>1</v>
      </c>
      <c r="Y132" s="19" t="s">
        <v>81</v>
      </c>
      <c r="Z132" s="25">
        <v>479418</v>
      </c>
      <c r="AA132" s="26">
        <v>1020.981105</v>
      </c>
      <c r="AB132" s="25">
        <v>14341</v>
      </c>
      <c r="AC132" s="25">
        <v>131355</v>
      </c>
      <c r="AD132" s="25">
        <v>145696</v>
      </c>
      <c r="AE132" s="26">
        <v>16</v>
      </c>
      <c r="AF132" s="33">
        <v>0</v>
      </c>
    </row>
    <row r="133" spans="1:32" x14ac:dyDescent="0.2">
      <c r="A133" s="19" t="s">
        <v>82</v>
      </c>
      <c r="B133" s="25">
        <v>5297305.5999999996</v>
      </c>
      <c r="C133" s="26">
        <v>8529.3568259999993</v>
      </c>
      <c r="D133" s="25">
        <v>559200</v>
      </c>
      <c r="E133" s="25">
        <v>933812</v>
      </c>
      <c r="F133" s="25">
        <v>1493012</v>
      </c>
      <c r="G133" s="26">
        <v>338</v>
      </c>
      <c r="H133" s="26">
        <v>0</v>
      </c>
      <c r="I133" s="19" t="s">
        <v>82</v>
      </c>
      <c r="J133" s="25">
        <v>4067019.1</v>
      </c>
      <c r="K133" s="26">
        <v>6424.8755620000002</v>
      </c>
      <c r="L133" s="25">
        <v>469303</v>
      </c>
      <c r="M133" s="25">
        <v>649962</v>
      </c>
      <c r="N133" s="25">
        <v>1119265</v>
      </c>
      <c r="O133" s="26">
        <v>280</v>
      </c>
      <c r="P133" s="26">
        <v>0</v>
      </c>
      <c r="Q133" s="19" t="s">
        <v>82</v>
      </c>
      <c r="R133" s="25">
        <v>1191906.8</v>
      </c>
      <c r="S133" s="26">
        <v>2044.8965519999999</v>
      </c>
      <c r="T133" s="25">
        <v>83944</v>
      </c>
      <c r="U133" s="25">
        <v>283850</v>
      </c>
      <c r="V133" s="25">
        <v>367794</v>
      </c>
      <c r="W133" s="26">
        <v>53</v>
      </c>
      <c r="X133" s="26">
        <v>0</v>
      </c>
      <c r="Y133" s="19" t="s">
        <v>82</v>
      </c>
      <c r="Z133" s="25">
        <v>38379.699999999997</v>
      </c>
      <c r="AA133" s="26">
        <v>59.584712000000003</v>
      </c>
      <c r="AB133" s="25">
        <v>5953</v>
      </c>
      <c r="AC133" s="25">
        <v>0</v>
      </c>
      <c r="AD133" s="25">
        <v>5953</v>
      </c>
      <c r="AE133" s="26">
        <v>5</v>
      </c>
      <c r="AF133" s="33">
        <v>0</v>
      </c>
    </row>
    <row r="134" spans="1:32" x14ac:dyDescent="0.2">
      <c r="A134" s="19" t="s">
        <v>83</v>
      </c>
      <c r="B134" s="25">
        <v>126092895.7</v>
      </c>
      <c r="C134" s="26">
        <v>276099.59987999999</v>
      </c>
      <c r="D134" s="25">
        <v>22883682</v>
      </c>
      <c r="E134" s="25">
        <v>56924447</v>
      </c>
      <c r="F134" s="25">
        <v>79808129</v>
      </c>
      <c r="G134" s="26">
        <v>10203</v>
      </c>
      <c r="H134" s="26">
        <v>56</v>
      </c>
      <c r="I134" s="19" t="s">
        <v>83</v>
      </c>
      <c r="J134" s="25">
        <v>108767742.5</v>
      </c>
      <c r="K134" s="26">
        <v>239370.89636099999</v>
      </c>
      <c r="L134" s="25">
        <v>20358457</v>
      </c>
      <c r="M134" s="25">
        <v>51471555</v>
      </c>
      <c r="N134" s="25">
        <v>71830012</v>
      </c>
      <c r="O134" s="26">
        <v>9441</v>
      </c>
      <c r="P134" s="26">
        <v>50</v>
      </c>
      <c r="Q134" s="19" t="s">
        <v>83</v>
      </c>
      <c r="R134" s="25">
        <v>15712146.800000001</v>
      </c>
      <c r="S134" s="26">
        <v>33271.328409000002</v>
      </c>
      <c r="T134" s="25">
        <v>2382573</v>
      </c>
      <c r="U134" s="25">
        <v>5133145</v>
      </c>
      <c r="V134" s="25">
        <v>7515718</v>
      </c>
      <c r="W134" s="26">
        <v>717</v>
      </c>
      <c r="X134" s="26">
        <v>6</v>
      </c>
      <c r="Y134" s="19" t="s">
        <v>83</v>
      </c>
      <c r="Z134" s="25">
        <v>1613006.4</v>
      </c>
      <c r="AA134" s="26">
        <v>3457.3751099999999</v>
      </c>
      <c r="AB134" s="25">
        <v>142652</v>
      </c>
      <c r="AC134" s="25">
        <v>319747</v>
      </c>
      <c r="AD134" s="25">
        <v>462399</v>
      </c>
      <c r="AE134" s="26">
        <v>45</v>
      </c>
      <c r="AF134" s="33">
        <v>0</v>
      </c>
    </row>
    <row r="135" spans="1:32" x14ac:dyDescent="0.2">
      <c r="A135" s="19" t="s">
        <v>84</v>
      </c>
      <c r="B135" s="25">
        <v>3198777.2</v>
      </c>
      <c r="C135" s="26">
        <v>4804.9107309999999</v>
      </c>
      <c r="D135" s="25">
        <v>387730</v>
      </c>
      <c r="E135" s="25">
        <v>1299745</v>
      </c>
      <c r="F135" s="25">
        <v>1687475</v>
      </c>
      <c r="G135" s="26">
        <v>180</v>
      </c>
      <c r="H135" s="26">
        <v>2</v>
      </c>
      <c r="I135" s="19" t="s">
        <v>84</v>
      </c>
      <c r="J135" s="25">
        <v>2058123.3</v>
      </c>
      <c r="K135" s="26">
        <v>3030.3256839999999</v>
      </c>
      <c r="L135" s="25">
        <v>269579</v>
      </c>
      <c r="M135" s="25">
        <v>527641</v>
      </c>
      <c r="N135" s="25">
        <v>797220</v>
      </c>
      <c r="O135" s="26">
        <v>135</v>
      </c>
      <c r="P135" s="26">
        <v>0</v>
      </c>
      <c r="Q135" s="19" t="s">
        <v>84</v>
      </c>
      <c r="R135" s="25">
        <v>1059044.5</v>
      </c>
      <c r="S135" s="26">
        <v>1657.1287359999999</v>
      </c>
      <c r="T135" s="25">
        <v>111856</v>
      </c>
      <c r="U135" s="25">
        <v>737604</v>
      </c>
      <c r="V135" s="25">
        <v>849460</v>
      </c>
      <c r="W135" s="26">
        <v>44</v>
      </c>
      <c r="X135" s="26">
        <v>2</v>
      </c>
      <c r="Y135" s="19" t="s">
        <v>84</v>
      </c>
      <c r="Z135" s="25">
        <v>81609.399999999994</v>
      </c>
      <c r="AA135" s="26">
        <v>117.456311</v>
      </c>
      <c r="AB135" s="25">
        <v>6295</v>
      </c>
      <c r="AC135" s="25">
        <v>34500</v>
      </c>
      <c r="AD135" s="25">
        <v>40795</v>
      </c>
      <c r="AE135" s="26">
        <v>1</v>
      </c>
      <c r="AF135" s="33">
        <v>0</v>
      </c>
    </row>
    <row r="136" spans="1:32" x14ac:dyDescent="0.2">
      <c r="A136" s="19" t="s">
        <v>85</v>
      </c>
      <c r="B136" s="25">
        <v>29158056.900000002</v>
      </c>
      <c r="C136" s="26">
        <v>59789.396424999999</v>
      </c>
      <c r="D136" s="25">
        <v>5426544</v>
      </c>
      <c r="E136" s="25">
        <v>10183283</v>
      </c>
      <c r="F136" s="25">
        <v>15609827</v>
      </c>
      <c r="G136" s="26">
        <v>2526</v>
      </c>
      <c r="H136" s="26">
        <v>17</v>
      </c>
      <c r="I136" s="19" t="s">
        <v>85</v>
      </c>
      <c r="J136" s="25">
        <v>26179438.600000001</v>
      </c>
      <c r="K136" s="26">
        <v>53306.862454000002</v>
      </c>
      <c r="L136" s="25">
        <v>5204518</v>
      </c>
      <c r="M136" s="25">
        <v>9198330</v>
      </c>
      <c r="N136" s="25">
        <v>14402848</v>
      </c>
      <c r="O136" s="26">
        <v>2375</v>
      </c>
      <c r="P136" s="26">
        <v>15</v>
      </c>
      <c r="Q136" s="19" t="s">
        <v>85</v>
      </c>
      <c r="R136" s="25">
        <v>2783321.7</v>
      </c>
      <c r="S136" s="26">
        <v>6077.1213120000002</v>
      </c>
      <c r="T136" s="25">
        <v>211831</v>
      </c>
      <c r="U136" s="25">
        <v>941620</v>
      </c>
      <c r="V136" s="25">
        <v>1153451</v>
      </c>
      <c r="W136" s="26">
        <v>142</v>
      </c>
      <c r="X136" s="26">
        <v>2</v>
      </c>
      <c r="Y136" s="19" t="s">
        <v>85</v>
      </c>
      <c r="Z136" s="25">
        <v>195296.6</v>
      </c>
      <c r="AA136" s="26">
        <v>405.41265900000002</v>
      </c>
      <c r="AB136" s="25">
        <v>10195</v>
      </c>
      <c r="AC136" s="25">
        <v>43333</v>
      </c>
      <c r="AD136" s="25">
        <v>53528</v>
      </c>
      <c r="AE136" s="26">
        <v>9</v>
      </c>
      <c r="AF136" s="33">
        <v>0</v>
      </c>
    </row>
    <row r="137" spans="1:32" x14ac:dyDescent="0.2">
      <c r="A137" s="19" t="s">
        <v>86</v>
      </c>
      <c r="B137" s="25">
        <v>791776.1</v>
      </c>
      <c r="C137" s="26">
        <v>1215.355417</v>
      </c>
      <c r="D137" s="25">
        <v>72383</v>
      </c>
      <c r="E137" s="25">
        <v>102280</v>
      </c>
      <c r="F137" s="25">
        <v>174663</v>
      </c>
      <c r="G137" s="26">
        <v>48</v>
      </c>
      <c r="H137" s="26">
        <v>0</v>
      </c>
      <c r="I137" s="19" t="s">
        <v>86</v>
      </c>
      <c r="J137" s="25">
        <v>563906.5</v>
      </c>
      <c r="K137" s="26">
        <v>841.77884700000004</v>
      </c>
      <c r="L137" s="25">
        <v>50460</v>
      </c>
      <c r="M137" s="25">
        <v>84005</v>
      </c>
      <c r="N137" s="25">
        <v>134465</v>
      </c>
      <c r="O137" s="26">
        <v>36</v>
      </c>
      <c r="P137" s="26">
        <v>0</v>
      </c>
      <c r="Q137" s="19" t="s">
        <v>86</v>
      </c>
      <c r="R137" s="25">
        <v>219063.7</v>
      </c>
      <c r="S137" s="26">
        <v>361.51918999999998</v>
      </c>
      <c r="T137" s="25">
        <v>21923</v>
      </c>
      <c r="U137" s="25">
        <v>18275</v>
      </c>
      <c r="V137" s="25">
        <v>40198</v>
      </c>
      <c r="W137" s="26">
        <v>12</v>
      </c>
      <c r="X137" s="26">
        <v>0</v>
      </c>
      <c r="Y137" s="19" t="s">
        <v>86</v>
      </c>
      <c r="Z137" s="25">
        <v>8805.9</v>
      </c>
      <c r="AA137" s="26">
        <v>12.05738</v>
      </c>
      <c r="AB137" s="25">
        <v>0</v>
      </c>
      <c r="AC137" s="25">
        <v>0</v>
      </c>
      <c r="AD137" s="25">
        <v>0</v>
      </c>
      <c r="AE137" s="26">
        <v>0</v>
      </c>
      <c r="AF137" s="33">
        <v>0</v>
      </c>
    </row>
    <row r="138" spans="1:32" x14ac:dyDescent="0.2">
      <c r="A138" s="19" t="s">
        <v>87</v>
      </c>
      <c r="B138" s="25">
        <v>46567413.200000003</v>
      </c>
      <c r="C138" s="26">
        <v>90867.694732999997</v>
      </c>
      <c r="D138" s="25">
        <v>8927543</v>
      </c>
      <c r="E138" s="25">
        <v>15028434</v>
      </c>
      <c r="F138" s="25">
        <v>23955977</v>
      </c>
      <c r="G138" s="26">
        <v>3762</v>
      </c>
      <c r="H138" s="26">
        <v>16</v>
      </c>
      <c r="I138" s="19" t="s">
        <v>87</v>
      </c>
      <c r="J138" s="25">
        <v>39693303.5</v>
      </c>
      <c r="K138" s="26">
        <v>76351.880508000002</v>
      </c>
      <c r="L138" s="25">
        <v>8183759</v>
      </c>
      <c r="M138" s="25">
        <v>12182852</v>
      </c>
      <c r="N138" s="25">
        <v>20366611</v>
      </c>
      <c r="O138" s="26">
        <v>3429</v>
      </c>
      <c r="P138" s="26">
        <v>13</v>
      </c>
      <c r="Q138" s="19" t="s">
        <v>87</v>
      </c>
      <c r="R138" s="25">
        <v>6263868.7000000002</v>
      </c>
      <c r="S138" s="26">
        <v>13235.226527000001</v>
      </c>
      <c r="T138" s="25">
        <v>654766</v>
      </c>
      <c r="U138" s="25">
        <v>2551993</v>
      </c>
      <c r="V138" s="25">
        <v>3206759</v>
      </c>
      <c r="W138" s="26">
        <v>292</v>
      </c>
      <c r="X138" s="26">
        <v>2</v>
      </c>
      <c r="Y138" s="19" t="s">
        <v>87</v>
      </c>
      <c r="Z138" s="25">
        <v>610241</v>
      </c>
      <c r="AA138" s="26">
        <v>1280.587698</v>
      </c>
      <c r="AB138" s="25">
        <v>89018</v>
      </c>
      <c r="AC138" s="25">
        <v>293589</v>
      </c>
      <c r="AD138" s="25">
        <v>382607</v>
      </c>
      <c r="AE138" s="26">
        <v>41</v>
      </c>
      <c r="AF138" s="33">
        <v>1</v>
      </c>
    </row>
    <row r="139" spans="1:32" ht="16" thickBot="1" x14ac:dyDescent="0.25">
      <c r="A139" s="27" t="s">
        <v>88</v>
      </c>
      <c r="B139" s="28">
        <v>488887</v>
      </c>
      <c r="C139" s="29">
        <v>733.07937200000003</v>
      </c>
      <c r="D139" s="28">
        <v>53518</v>
      </c>
      <c r="E139" s="28">
        <v>183252</v>
      </c>
      <c r="F139" s="28">
        <v>236770</v>
      </c>
      <c r="G139" s="29">
        <v>28</v>
      </c>
      <c r="H139" s="29">
        <v>0</v>
      </c>
      <c r="I139" s="27" t="s">
        <v>88</v>
      </c>
      <c r="J139" s="28">
        <v>300626.40000000002</v>
      </c>
      <c r="K139" s="29">
        <v>444.17220900000001</v>
      </c>
      <c r="L139" s="28">
        <v>52797</v>
      </c>
      <c r="M139" s="28">
        <v>90730</v>
      </c>
      <c r="N139" s="28">
        <v>143527</v>
      </c>
      <c r="O139" s="29">
        <v>24</v>
      </c>
      <c r="P139" s="29">
        <v>0</v>
      </c>
      <c r="Q139" s="27" t="s">
        <v>88</v>
      </c>
      <c r="R139" s="28">
        <v>170630.9</v>
      </c>
      <c r="S139" s="29">
        <v>268.93448000000001</v>
      </c>
      <c r="T139" s="28">
        <v>721</v>
      </c>
      <c r="U139" s="28">
        <v>92522</v>
      </c>
      <c r="V139" s="28">
        <v>93243</v>
      </c>
      <c r="W139" s="29">
        <v>4</v>
      </c>
      <c r="X139" s="29">
        <v>0</v>
      </c>
      <c r="Y139" s="27" t="s">
        <v>88</v>
      </c>
      <c r="Z139" s="28">
        <v>17629.7</v>
      </c>
      <c r="AA139" s="29">
        <v>19.972683</v>
      </c>
      <c r="AB139" s="28">
        <v>0</v>
      </c>
      <c r="AC139" s="28">
        <v>0</v>
      </c>
      <c r="AD139" s="28">
        <v>0</v>
      </c>
      <c r="AE139" s="29">
        <v>0</v>
      </c>
      <c r="AF139" s="34">
        <v>0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UNRESTRICTED</oddHeader>
    <evenHeader>&amp;L&amp;"Times New Roman,Regular"&amp;12&amp;K000000Central Bank of Ireland - UNRESTRICTED</evenHeader>
    <firstHeader>&amp;L&amp;"Times New Roman,Regular"&amp;12&amp;K000000Central Bank of Ireland - UNRESTRICTED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10E6-1385-48ED-92B5-DAAD7726B071}">
  <dimension ref="A1:Z27"/>
  <sheetViews>
    <sheetView topLeftCell="C1" zoomScale="55" zoomScaleNormal="55" workbookViewId="0">
      <selection activeCell="L2" sqref="L2:L5"/>
    </sheetView>
  </sheetViews>
  <sheetFormatPr baseColWidth="10" defaultColWidth="8.83203125" defaultRowHeight="15" x14ac:dyDescent="0.2"/>
  <cols>
    <col min="1" max="1" width="13.5" bestFit="1" customWidth="1"/>
    <col min="3" max="3" width="10.5" bestFit="1" customWidth="1"/>
    <col min="6" max="6" width="11.33203125" bestFit="1" customWidth="1"/>
    <col min="7" max="7" width="12.5" bestFit="1" customWidth="1"/>
    <col min="8" max="8" width="12.5" customWidth="1"/>
    <col min="10" max="10" width="9.1640625" bestFit="1" customWidth="1"/>
    <col min="11" max="12" width="8.83203125" bestFit="1" customWidth="1"/>
    <col min="14" max="14" width="12.1640625" bestFit="1" customWidth="1"/>
    <col min="15" max="15" width="11.5" bestFit="1" customWidth="1"/>
    <col min="16" max="16" width="10.5" bestFit="1" customWidth="1"/>
    <col min="18" max="18" width="13.33203125" bestFit="1" customWidth="1"/>
    <col min="19" max="20" width="12.5" bestFit="1" customWidth="1"/>
    <col min="24" max="24" width="12" customWidth="1"/>
    <col min="25" max="26" width="9.33203125" bestFit="1" customWidth="1"/>
  </cols>
  <sheetData>
    <row r="1" spans="1:26" x14ac:dyDescent="0.2">
      <c r="C1" t="s">
        <v>125</v>
      </c>
      <c r="J1" s="62" t="s">
        <v>119</v>
      </c>
      <c r="K1" s="62"/>
      <c r="L1" s="62"/>
      <c r="N1" t="s">
        <v>123</v>
      </c>
    </row>
    <row r="2" spans="1:26" x14ac:dyDescent="0.2">
      <c r="A2" t="s">
        <v>113</v>
      </c>
      <c r="B2" t="s">
        <v>114</v>
      </c>
      <c r="C2">
        <v>1011</v>
      </c>
      <c r="D2" s="37">
        <f>C2/$C$7</f>
        <v>0.19162244124336619</v>
      </c>
      <c r="E2" s="37"/>
      <c r="F2" s="40" t="s">
        <v>129</v>
      </c>
      <c r="G2" s="40" t="s">
        <v>118</v>
      </c>
      <c r="H2" s="40"/>
      <c r="J2" t="s">
        <v>120</v>
      </c>
      <c r="K2" t="s">
        <v>121</v>
      </c>
      <c r="L2" t="s">
        <v>122</v>
      </c>
    </row>
    <row r="3" spans="1:26" x14ac:dyDescent="0.2">
      <c r="B3" t="s">
        <v>115</v>
      </c>
      <c r="C3">
        <v>667</v>
      </c>
      <c r="D3" s="37">
        <f>C3/$C$7</f>
        <v>0.12642153146322971</v>
      </c>
      <c r="E3" s="37"/>
      <c r="F3">
        <v>45</v>
      </c>
      <c r="G3">
        <f>F3*12</f>
        <v>540</v>
      </c>
      <c r="I3" t="s">
        <v>130</v>
      </c>
      <c r="J3" s="35">
        <v>0.6</v>
      </c>
      <c r="K3" s="35">
        <v>0.3</v>
      </c>
      <c r="L3" s="35">
        <v>0.05</v>
      </c>
      <c r="N3">
        <f>G3*0.8</f>
        <v>432</v>
      </c>
    </row>
    <row r="4" spans="1:26" x14ac:dyDescent="0.2">
      <c r="B4" t="s">
        <v>116</v>
      </c>
      <c r="C4">
        <v>2792</v>
      </c>
      <c r="D4" s="37">
        <f>C4/$C$7</f>
        <v>0.52918877937831688</v>
      </c>
      <c r="E4" s="37"/>
      <c r="F4">
        <v>38</v>
      </c>
      <c r="G4">
        <f t="shared" ref="G4:G5" si="0">F4*12</f>
        <v>456</v>
      </c>
      <c r="I4" t="s">
        <v>132</v>
      </c>
      <c r="J4" s="35">
        <v>0.2</v>
      </c>
      <c r="K4" s="35">
        <v>0.1</v>
      </c>
      <c r="L4" s="36">
        <v>2.5000000000000001E-2</v>
      </c>
      <c r="N4">
        <f>G4*0.8</f>
        <v>364.8</v>
      </c>
    </row>
    <row r="5" spans="1:26" x14ac:dyDescent="0.2">
      <c r="B5" t="s">
        <v>117</v>
      </c>
      <c r="C5">
        <v>806</v>
      </c>
      <c r="D5" s="37">
        <f>C5/$C$7</f>
        <v>0.1527672479150872</v>
      </c>
      <c r="E5" s="37"/>
      <c r="F5">
        <v>42</v>
      </c>
      <c r="G5">
        <f t="shared" si="0"/>
        <v>504</v>
      </c>
      <c r="I5" t="s">
        <v>131</v>
      </c>
      <c r="J5" s="35">
        <v>0.3</v>
      </c>
      <c r="K5" s="35">
        <v>0.15</v>
      </c>
      <c r="L5" s="35">
        <v>0.05</v>
      </c>
      <c r="N5">
        <f>G5*0.8</f>
        <v>403.20000000000005</v>
      </c>
    </row>
    <row r="6" spans="1:26" x14ac:dyDescent="0.2">
      <c r="C6">
        <v>3300</v>
      </c>
      <c r="D6" s="37">
        <f>C6/$C$7</f>
        <v>0.62547384382107662</v>
      </c>
      <c r="E6" s="37"/>
      <c r="J6" s="35"/>
      <c r="K6" s="35"/>
      <c r="L6" s="35"/>
    </row>
    <row r="7" spans="1:26" x14ac:dyDescent="0.2">
      <c r="C7">
        <f>SUM(C2:C5)</f>
        <v>5276</v>
      </c>
    </row>
    <row r="8" spans="1:26" x14ac:dyDescent="0.2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60" t="s">
        <v>60</v>
      </c>
      <c r="O8" s="60"/>
      <c r="P8" s="60"/>
      <c r="Q8" s="39"/>
      <c r="R8" s="61" t="s">
        <v>126</v>
      </c>
      <c r="S8" s="61"/>
      <c r="T8" s="61"/>
    </row>
    <row r="9" spans="1:26" x14ac:dyDescent="0.2">
      <c r="A9" s="39" t="s">
        <v>124</v>
      </c>
      <c r="B9" s="38">
        <v>1900</v>
      </c>
      <c r="C9" s="38" t="e" cm="1">
        <f t="array" ref="C9">0.5*B1720B9</f>
        <v>#NAME?</v>
      </c>
      <c r="D9" s="39"/>
      <c r="E9" s="39"/>
      <c r="F9" s="39"/>
      <c r="G9" s="39" t="s">
        <v>127</v>
      </c>
      <c r="H9" s="39"/>
      <c r="I9" s="39"/>
      <c r="J9" s="39"/>
      <c r="K9" s="39"/>
      <c r="L9" s="39"/>
      <c r="M9" s="39"/>
      <c r="N9" s="39" t="s">
        <v>120</v>
      </c>
      <c r="O9" s="39" t="s">
        <v>121</v>
      </c>
      <c r="P9" s="39" t="s">
        <v>122</v>
      </c>
      <c r="Q9" s="39"/>
      <c r="R9" s="39" t="s">
        <v>120</v>
      </c>
      <c r="S9" s="39" t="s">
        <v>121</v>
      </c>
      <c r="T9" s="39" t="s">
        <v>122</v>
      </c>
    </row>
    <row r="10" spans="1:26" x14ac:dyDescent="0.2">
      <c r="A10" s="39"/>
      <c r="B10" s="39"/>
      <c r="C10" s="38" t="e">
        <f>ROUND($C$9*D3,0)</f>
        <v>#NAME?</v>
      </c>
      <c r="D10" s="39"/>
      <c r="E10" s="39"/>
      <c r="F10" s="39"/>
      <c r="G10" s="39" t="e">
        <f>G3*C10</f>
        <v>#NAME?</v>
      </c>
      <c r="H10" s="39"/>
      <c r="I10" s="39"/>
      <c r="J10" s="39" t="e">
        <f t="shared" ref="J10:L12" si="1">$C10*J3</f>
        <v>#NAME?</v>
      </c>
      <c r="K10" s="39" t="e">
        <f t="shared" si="1"/>
        <v>#NAME?</v>
      </c>
      <c r="L10" s="39" t="e">
        <f t="shared" si="1"/>
        <v>#NAME?</v>
      </c>
      <c r="M10" s="39"/>
      <c r="N10" s="39" t="e">
        <f t="shared" ref="N10:P12" si="2">J10*$N3</f>
        <v>#NAME?</v>
      </c>
      <c r="O10" s="39" t="e">
        <f t="shared" si="2"/>
        <v>#NAME?</v>
      </c>
      <c r="P10" s="39" t="e">
        <f t="shared" si="2"/>
        <v>#NAME?</v>
      </c>
      <c r="Q10" s="39"/>
      <c r="R10" s="39" t="e">
        <f>$G10-N10</f>
        <v>#NAME?</v>
      </c>
      <c r="S10" s="39" t="e">
        <f t="shared" ref="S10:T12" si="3">$G10-O10</f>
        <v>#NAME?</v>
      </c>
      <c r="T10" s="39" t="e">
        <f t="shared" si="3"/>
        <v>#NAME?</v>
      </c>
      <c r="U10" t="e">
        <f>T10/$T$13</f>
        <v>#NAME?</v>
      </c>
      <c r="X10" s="39" t="e">
        <f>R10/1000</f>
        <v>#NAME?</v>
      </c>
      <c r="Y10" s="39" t="e">
        <f t="shared" ref="Y10:Z13" si="4">S10/1000</f>
        <v>#NAME?</v>
      </c>
      <c r="Z10" s="39" t="e">
        <f>T10/1000</f>
        <v>#NAME?</v>
      </c>
    </row>
    <row r="11" spans="1:26" x14ac:dyDescent="0.2">
      <c r="A11" s="39"/>
      <c r="B11" s="39"/>
      <c r="C11" s="38" t="e">
        <f>ROUND($C$9*D4,0)</f>
        <v>#NAME?</v>
      </c>
      <c r="D11" s="39"/>
      <c r="E11" s="39"/>
      <c r="F11" s="39"/>
      <c r="G11" s="39" t="e">
        <f>G4*C11</f>
        <v>#NAME?</v>
      </c>
      <c r="H11" s="39"/>
      <c r="I11" s="39"/>
      <c r="J11" s="39" t="e">
        <f t="shared" si="1"/>
        <v>#NAME?</v>
      </c>
      <c r="K11" s="39" t="e">
        <f t="shared" si="1"/>
        <v>#NAME?</v>
      </c>
      <c r="L11" s="39" t="e">
        <f t="shared" si="1"/>
        <v>#NAME?</v>
      </c>
      <c r="M11" s="39"/>
      <c r="N11" s="39" t="e">
        <f t="shared" si="2"/>
        <v>#NAME?</v>
      </c>
      <c r="O11" s="39" t="e">
        <f t="shared" si="2"/>
        <v>#NAME?</v>
      </c>
      <c r="P11" s="39" t="e">
        <f t="shared" si="2"/>
        <v>#NAME?</v>
      </c>
      <c r="Q11" s="39"/>
      <c r="R11" s="39" t="e">
        <f t="shared" ref="R11:R12" si="5">$G11-N11</f>
        <v>#NAME?</v>
      </c>
      <c r="S11" s="39" t="e">
        <f t="shared" si="3"/>
        <v>#NAME?</v>
      </c>
      <c r="T11" s="39" t="e">
        <f t="shared" si="3"/>
        <v>#NAME?</v>
      </c>
      <c r="U11" t="e">
        <f t="shared" ref="U11:U12" si="6">T11/$T$13</f>
        <v>#NAME?</v>
      </c>
      <c r="X11" s="39" t="e">
        <f t="shared" ref="X11:X13" si="7">R11/1000</f>
        <v>#NAME?</v>
      </c>
      <c r="Y11" s="39" t="e">
        <f t="shared" si="4"/>
        <v>#NAME?</v>
      </c>
      <c r="Z11" s="39" t="e">
        <f t="shared" si="4"/>
        <v>#NAME?</v>
      </c>
    </row>
    <row r="12" spans="1:26" x14ac:dyDescent="0.2">
      <c r="A12" s="39"/>
      <c r="B12" s="39"/>
      <c r="C12" s="38" t="e">
        <f>ROUND($C$9*D5,0)</f>
        <v>#NAME?</v>
      </c>
      <c r="D12" s="39"/>
      <c r="E12" s="39"/>
      <c r="F12" s="39"/>
      <c r="G12" s="39" t="e">
        <f>G5*C12</f>
        <v>#NAME?</v>
      </c>
      <c r="H12" s="39"/>
      <c r="I12" s="39"/>
      <c r="J12" s="39" t="e">
        <f t="shared" si="1"/>
        <v>#NAME?</v>
      </c>
      <c r="K12" s="39" t="e">
        <f t="shared" si="1"/>
        <v>#NAME?</v>
      </c>
      <c r="L12" s="39" t="e">
        <f t="shared" si="1"/>
        <v>#NAME?</v>
      </c>
      <c r="M12" s="39"/>
      <c r="N12" s="39" t="e">
        <f t="shared" si="2"/>
        <v>#NAME?</v>
      </c>
      <c r="O12" s="39" t="e">
        <f t="shared" si="2"/>
        <v>#NAME?</v>
      </c>
      <c r="P12" s="39" t="e">
        <f t="shared" si="2"/>
        <v>#NAME?</v>
      </c>
      <c r="Q12" s="39"/>
      <c r="R12" s="39" t="e">
        <f t="shared" si="5"/>
        <v>#NAME?</v>
      </c>
      <c r="S12" s="39" t="e">
        <f t="shared" si="3"/>
        <v>#NAME?</v>
      </c>
      <c r="T12" s="39" t="e">
        <f t="shared" si="3"/>
        <v>#NAME?</v>
      </c>
      <c r="U12" t="e">
        <f t="shared" si="6"/>
        <v>#NAME?</v>
      </c>
      <c r="X12" s="39" t="e">
        <f t="shared" si="7"/>
        <v>#NAME?</v>
      </c>
      <c r="Y12" s="39" t="e">
        <f t="shared" si="4"/>
        <v>#NAME?</v>
      </c>
      <c r="Z12" s="39" t="e">
        <f t="shared" si="4"/>
        <v>#NAME?</v>
      </c>
    </row>
    <row r="13" spans="1:26" x14ac:dyDescent="0.2">
      <c r="Q13" s="41" t="s">
        <v>128</v>
      </c>
      <c r="R13" s="42" t="e">
        <f>SUM(R10:R12)</f>
        <v>#NAME?</v>
      </c>
      <c r="S13" s="42" t="e">
        <f>SUM(S10:S12)</f>
        <v>#NAME?</v>
      </c>
      <c r="T13" s="42" t="e">
        <f>SUM(T10:T12)</f>
        <v>#NAME?</v>
      </c>
      <c r="X13" s="39" t="e">
        <f t="shared" si="7"/>
        <v>#NAME?</v>
      </c>
      <c r="Y13" s="39" t="e">
        <f t="shared" si="4"/>
        <v>#NAME?</v>
      </c>
      <c r="Z13" s="39" t="e">
        <f t="shared" si="4"/>
        <v>#NAME?</v>
      </c>
    </row>
    <row r="16" spans="1:26" x14ac:dyDescent="0.2">
      <c r="D16" s="37"/>
      <c r="E16" s="37"/>
    </row>
    <row r="17" spans="1:13" x14ac:dyDescent="0.2">
      <c r="D17" s="37"/>
      <c r="E17" s="37"/>
      <c r="J17" s="35"/>
      <c r="K17" s="35"/>
      <c r="L17" s="35"/>
    </row>
    <row r="18" spans="1:13" x14ac:dyDescent="0.2">
      <c r="D18" s="37"/>
      <c r="E18" s="37"/>
      <c r="J18" s="35"/>
      <c r="K18" s="35"/>
      <c r="L18" s="36"/>
    </row>
    <row r="19" spans="1:13" x14ac:dyDescent="0.2">
      <c r="D19" s="37"/>
      <c r="E19" s="37"/>
      <c r="J19" s="35"/>
      <c r="K19" s="35"/>
      <c r="L19" s="36"/>
    </row>
    <row r="20" spans="1:13" x14ac:dyDescent="0.2">
      <c r="D20" s="37"/>
      <c r="E20" s="37"/>
      <c r="J20" s="35"/>
      <c r="K20" s="35"/>
      <c r="L20" s="35"/>
    </row>
    <row r="22" spans="1:13" x14ac:dyDescent="0.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x14ac:dyDescent="0.2">
      <c r="A23" s="39"/>
      <c r="B23" s="39"/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x14ac:dyDescent="0.2">
      <c r="A24" s="39"/>
      <c r="B24" s="39"/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x14ac:dyDescent="0.2">
      <c r="A25" s="39"/>
      <c r="B25" s="39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x14ac:dyDescent="0.2">
      <c r="A26" s="39"/>
      <c r="B26" s="39"/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2">
      <c r="A27" s="39"/>
      <c r="B27" s="39"/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</row>
  </sheetData>
  <mergeCells count="3">
    <mergeCell ref="N8:P8"/>
    <mergeCell ref="R8:T8"/>
    <mergeCell ref="J1:L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06DF-737A-47B0-90D3-4C0D9CBCD9F7}">
  <dimension ref="A1:AC57"/>
  <sheetViews>
    <sheetView tabSelected="1" topLeftCell="A27" zoomScale="83" zoomScaleNormal="55" workbookViewId="0">
      <selection activeCell="L82" sqref="L82"/>
    </sheetView>
  </sheetViews>
  <sheetFormatPr baseColWidth="10" defaultColWidth="8.83203125" defaultRowHeight="15" x14ac:dyDescent="0.2"/>
  <cols>
    <col min="1" max="1" width="30.83203125" customWidth="1"/>
    <col min="2" max="2" width="13.1640625" bestFit="1" customWidth="1"/>
    <col min="3" max="3" width="15.1640625" bestFit="1" customWidth="1"/>
    <col min="4" max="4" width="15.33203125" bestFit="1" customWidth="1"/>
    <col min="5" max="5" width="16.1640625" bestFit="1" customWidth="1"/>
    <col min="6" max="6" width="18.33203125" bestFit="1" customWidth="1"/>
    <col min="7" max="7" width="15.1640625" bestFit="1" customWidth="1"/>
    <col min="8" max="10" width="16.1640625" bestFit="1" customWidth="1"/>
    <col min="11" max="11" width="16.33203125" bestFit="1" customWidth="1"/>
    <col min="12" max="12" width="16.1640625" customWidth="1"/>
    <col min="13" max="15" width="15.5" bestFit="1" customWidth="1"/>
    <col min="16" max="16" width="16.5" bestFit="1" customWidth="1"/>
    <col min="17" max="18" width="14.33203125" bestFit="1" customWidth="1"/>
    <col min="19" max="19" width="15.33203125" bestFit="1" customWidth="1"/>
    <col min="20" max="21" width="14.1640625" bestFit="1" customWidth="1"/>
    <col min="22" max="22" width="15.1640625" bestFit="1" customWidth="1"/>
    <col min="23" max="25" width="11.6640625" bestFit="1" customWidth="1"/>
    <col min="28" max="28" width="8.83203125" bestFit="1" customWidth="1"/>
    <col min="29" max="29" width="9.5" bestFit="1" customWidth="1"/>
  </cols>
  <sheetData>
    <row r="1" spans="1:25" x14ac:dyDescent="0.2">
      <c r="A1" s="63" t="s">
        <v>152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25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x14ac:dyDescent="0.2">
      <c r="E3" s="70" t="s">
        <v>155</v>
      </c>
      <c r="F3" s="70"/>
      <c r="G3" s="70"/>
    </row>
    <row r="4" spans="1:25" x14ac:dyDescent="0.2">
      <c r="E4" s="44"/>
      <c r="F4" s="44" t="s">
        <v>158</v>
      </c>
      <c r="G4" s="44" t="s">
        <v>159</v>
      </c>
    </row>
    <row r="5" spans="1:25" x14ac:dyDescent="0.2">
      <c r="A5" s="44" t="s">
        <v>153</v>
      </c>
      <c r="B5" s="45">
        <v>2000000</v>
      </c>
      <c r="E5" s="44" t="s">
        <v>156</v>
      </c>
      <c r="F5" s="45">
        <v>225000</v>
      </c>
      <c r="G5" s="49">
        <f>F5/$B$6</f>
        <v>0.3</v>
      </c>
      <c r="Q5" s="43"/>
    </row>
    <row r="6" spans="1:25" x14ac:dyDescent="0.2">
      <c r="A6" s="44" t="s">
        <v>154</v>
      </c>
      <c r="B6" s="46">
        <v>750000</v>
      </c>
      <c r="C6" s="47">
        <f>B6/B5</f>
        <v>0.375</v>
      </c>
      <c r="E6" s="44" t="s">
        <v>157</v>
      </c>
      <c r="F6" s="45">
        <f>B6-F5</f>
        <v>525000</v>
      </c>
      <c r="G6" s="49">
        <f>F6/$B$6</f>
        <v>0.7</v>
      </c>
    </row>
    <row r="8" spans="1:25" x14ac:dyDescent="0.2">
      <c r="E8" s="78" t="s">
        <v>148</v>
      </c>
      <c r="F8" s="79"/>
      <c r="G8" s="80"/>
      <c r="I8" s="70" t="s">
        <v>162</v>
      </c>
      <c r="J8" s="70"/>
      <c r="K8" s="70"/>
      <c r="U8" s="35"/>
      <c r="V8" s="35"/>
    </row>
    <row r="9" spans="1:25" x14ac:dyDescent="0.2">
      <c r="E9" s="44"/>
      <c r="F9" s="44" t="s">
        <v>120</v>
      </c>
      <c r="G9" s="44" t="s">
        <v>122</v>
      </c>
      <c r="I9" s="44"/>
      <c r="J9" s="44" t="s">
        <v>120</v>
      </c>
      <c r="K9" s="44" t="s">
        <v>122</v>
      </c>
      <c r="U9" s="35"/>
      <c r="V9" s="35"/>
    </row>
    <row r="10" spans="1:25" x14ac:dyDescent="0.2">
      <c r="A10" s="71" t="s">
        <v>133</v>
      </c>
      <c r="B10" s="44" t="s">
        <v>140</v>
      </c>
      <c r="C10" s="48">
        <v>0.31</v>
      </c>
      <c r="E10" s="44" t="s">
        <v>140</v>
      </c>
      <c r="F10" s="48">
        <v>0.2</v>
      </c>
      <c r="G10" s="49">
        <v>7.0000000000000007E-2</v>
      </c>
      <c r="I10" s="44" t="s">
        <v>140</v>
      </c>
      <c r="J10" s="45">
        <f>SUM($F$5:$F$6)*F10*C10</f>
        <v>46500</v>
      </c>
      <c r="K10" s="45">
        <f>SUM($F$5:$F$6)*G10*C10</f>
        <v>16275.000000000002</v>
      </c>
      <c r="U10" s="35"/>
      <c r="V10" s="35"/>
    </row>
    <row r="11" spans="1:25" x14ac:dyDescent="0.2">
      <c r="A11" s="72"/>
      <c r="B11" s="44" t="s">
        <v>141</v>
      </c>
      <c r="C11" s="48">
        <v>0.37</v>
      </c>
      <c r="E11" s="44" t="s">
        <v>141</v>
      </c>
      <c r="F11" s="48">
        <v>0.3</v>
      </c>
      <c r="G11" s="49">
        <v>0.1</v>
      </c>
      <c r="I11" s="44" t="s">
        <v>141</v>
      </c>
      <c r="J11" s="45">
        <f>SUM($F$5:$F$6)*F11*C11</f>
        <v>83250</v>
      </c>
      <c r="K11" s="45">
        <f>SUM($F$5:$F$6)*G11*C11</f>
        <v>27750</v>
      </c>
      <c r="U11" s="35"/>
      <c r="V11" s="35"/>
    </row>
    <row r="12" spans="1:25" x14ac:dyDescent="0.2">
      <c r="A12" s="73"/>
      <c r="B12" s="44" t="s">
        <v>142</v>
      </c>
      <c r="C12" s="48">
        <v>0.32</v>
      </c>
      <c r="E12" s="44" t="s">
        <v>142</v>
      </c>
      <c r="F12" s="48">
        <v>0.6</v>
      </c>
      <c r="G12" s="49">
        <v>0.2</v>
      </c>
      <c r="I12" s="44" t="s">
        <v>142</v>
      </c>
      <c r="J12" s="45">
        <f>SUM($F$5:$F$6)*F12*C12</f>
        <v>144000</v>
      </c>
      <c r="K12" s="45">
        <f>SUM($F$5:$F$6)*G12*C12</f>
        <v>48000</v>
      </c>
      <c r="U12" s="35"/>
      <c r="V12" s="35"/>
    </row>
    <row r="13" spans="1:25" x14ac:dyDescent="0.2">
      <c r="J13" s="51">
        <f>SUM(J10:J12)/SUM($F$5:$F$6)</f>
        <v>0.36499999999999999</v>
      </c>
      <c r="K13" s="51">
        <f>SUM(K10:K12)/SUM($F$5:$F$6)</f>
        <v>0.1227</v>
      </c>
      <c r="L13" t="s">
        <v>163</v>
      </c>
      <c r="U13" s="35"/>
      <c r="V13" s="35"/>
    </row>
    <row r="14" spans="1:25" x14ac:dyDescent="0.2">
      <c r="U14" s="35"/>
      <c r="V14" s="35"/>
    </row>
    <row r="15" spans="1:25" x14ac:dyDescent="0.2">
      <c r="A15" s="74" t="s">
        <v>160</v>
      </c>
      <c r="B15" s="50">
        <v>38</v>
      </c>
      <c r="E15" s="70" t="s">
        <v>164</v>
      </c>
      <c r="F15" s="70"/>
      <c r="G15" s="70"/>
      <c r="H15" s="70"/>
      <c r="I15" s="70"/>
      <c r="U15" s="35"/>
      <c r="V15" s="35"/>
    </row>
    <row r="16" spans="1:25" x14ac:dyDescent="0.2">
      <c r="A16" s="75"/>
      <c r="B16" s="50">
        <v>42</v>
      </c>
      <c r="E16" s="44"/>
      <c r="F16" s="52" t="s">
        <v>134</v>
      </c>
      <c r="G16" s="52" t="s">
        <v>135</v>
      </c>
      <c r="H16" s="52" t="s">
        <v>136</v>
      </c>
      <c r="I16" s="52" t="s">
        <v>137</v>
      </c>
      <c r="U16" s="35"/>
      <c r="V16" s="35"/>
    </row>
    <row r="17" spans="1:22" x14ac:dyDescent="0.2">
      <c r="A17" s="76"/>
      <c r="B17" s="50">
        <v>45</v>
      </c>
      <c r="E17" s="52" t="s">
        <v>144</v>
      </c>
      <c r="F17" s="49">
        <v>0.1</v>
      </c>
      <c r="G17" s="49">
        <v>0.3</v>
      </c>
      <c r="H17" s="49">
        <v>0.4</v>
      </c>
      <c r="I17" s="49">
        <v>0.20000000000000007</v>
      </c>
      <c r="U17" s="35"/>
      <c r="V17" s="35"/>
    </row>
    <row r="18" spans="1:22" x14ac:dyDescent="0.2">
      <c r="B18" s="39"/>
      <c r="E18" s="52" t="s">
        <v>145</v>
      </c>
      <c r="F18" s="49">
        <v>0.05</v>
      </c>
      <c r="G18" s="49">
        <v>0.25</v>
      </c>
      <c r="H18" s="49">
        <v>0.35</v>
      </c>
      <c r="I18" s="49">
        <v>0.35</v>
      </c>
      <c r="U18" s="35"/>
      <c r="V18" s="35"/>
    </row>
    <row r="19" spans="1:22" x14ac:dyDescent="0.2">
      <c r="A19" s="77" t="s">
        <v>161</v>
      </c>
      <c r="B19" s="50">
        <f>B15*4*0.8</f>
        <v>121.60000000000001</v>
      </c>
      <c r="U19" s="35"/>
      <c r="V19" s="35"/>
    </row>
    <row r="20" spans="1:22" x14ac:dyDescent="0.2">
      <c r="A20" s="77"/>
      <c r="B20" s="50">
        <f>B16*4*0.8</f>
        <v>134.4</v>
      </c>
      <c r="U20" s="35"/>
      <c r="V20" s="35"/>
    </row>
    <row r="21" spans="1:22" x14ac:dyDescent="0.2">
      <c r="A21" s="77"/>
      <c r="B21" s="50">
        <f>B17*4*0.8</f>
        <v>144</v>
      </c>
      <c r="U21" s="35"/>
      <c r="V21" s="35"/>
    </row>
    <row r="22" spans="1:22" x14ac:dyDescent="0.2">
      <c r="A22" s="53"/>
      <c r="B22" s="39"/>
      <c r="U22" s="35"/>
      <c r="V22" s="35"/>
    </row>
    <row r="23" spans="1:22" x14ac:dyDescent="0.2">
      <c r="A23" s="63" t="s">
        <v>165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</row>
    <row r="24" spans="1:22" x14ac:dyDescent="0.2">
      <c r="U24" s="35"/>
      <c r="V24" s="35"/>
    </row>
    <row r="25" spans="1:22" x14ac:dyDescent="0.2">
      <c r="A25" s="15"/>
      <c r="G25" s="15"/>
      <c r="H25" s="65" t="s">
        <v>146</v>
      </c>
      <c r="I25" s="66"/>
      <c r="J25" s="66"/>
      <c r="K25" s="66"/>
      <c r="L25" s="66"/>
      <c r="M25" s="66"/>
      <c r="N25" s="66"/>
      <c r="O25" s="66"/>
      <c r="P25" s="67"/>
    </row>
    <row r="26" spans="1:22" x14ac:dyDescent="0.2">
      <c r="H26" s="64" t="s">
        <v>138</v>
      </c>
      <c r="I26" s="64"/>
      <c r="J26" s="64"/>
      <c r="K26" s="64"/>
      <c r="L26" s="64" t="s">
        <v>139</v>
      </c>
      <c r="M26" s="64"/>
      <c r="N26" s="64"/>
      <c r="O26" s="64"/>
      <c r="P26" s="68" t="s">
        <v>128</v>
      </c>
    </row>
    <row r="27" spans="1:22" x14ac:dyDescent="0.2">
      <c r="H27" s="56" t="s">
        <v>134</v>
      </c>
      <c r="I27" s="56" t="s">
        <v>135</v>
      </c>
      <c r="J27" s="56" t="s">
        <v>136</v>
      </c>
      <c r="K27" s="56" t="s">
        <v>137</v>
      </c>
      <c r="L27" s="56" t="s">
        <v>134</v>
      </c>
      <c r="M27" s="56" t="s">
        <v>135</v>
      </c>
      <c r="N27" s="56" t="s">
        <v>136</v>
      </c>
      <c r="O27" s="56" t="s">
        <v>137</v>
      </c>
      <c r="P27" s="69"/>
    </row>
    <row r="28" spans="1:22" x14ac:dyDescent="0.2">
      <c r="G28" s="55" t="s">
        <v>140</v>
      </c>
      <c r="H28" s="45">
        <f t="shared" ref="H28:K30" si="0">$F$5*$C10*F$17</f>
        <v>6975</v>
      </c>
      <c r="I28" s="45">
        <f t="shared" si="0"/>
        <v>20925</v>
      </c>
      <c r="J28" s="45">
        <f t="shared" si="0"/>
        <v>27900</v>
      </c>
      <c r="K28" s="45">
        <f t="shared" si="0"/>
        <v>13950.000000000005</v>
      </c>
      <c r="L28" s="45">
        <f t="shared" ref="L28:O30" si="1">$F$6*$C10*F$18</f>
        <v>8137.5</v>
      </c>
      <c r="M28" s="45">
        <f t="shared" si="1"/>
        <v>40687.5</v>
      </c>
      <c r="N28" s="45">
        <f t="shared" si="1"/>
        <v>56962.5</v>
      </c>
      <c r="O28" s="45">
        <f t="shared" si="1"/>
        <v>56962.5</v>
      </c>
      <c r="P28" s="45">
        <f>SUM(H28:O28)</f>
        <v>232500</v>
      </c>
    </row>
    <row r="29" spans="1:22" x14ac:dyDescent="0.2">
      <c r="G29" s="55" t="s">
        <v>141</v>
      </c>
      <c r="H29" s="45">
        <f t="shared" si="0"/>
        <v>8325</v>
      </c>
      <c r="I29" s="45">
        <f t="shared" si="0"/>
        <v>24975</v>
      </c>
      <c r="J29" s="45">
        <f t="shared" si="0"/>
        <v>33300</v>
      </c>
      <c r="K29" s="45">
        <f t="shared" si="0"/>
        <v>16650.000000000007</v>
      </c>
      <c r="L29" s="45">
        <f t="shared" si="1"/>
        <v>9712.5</v>
      </c>
      <c r="M29" s="45">
        <f t="shared" si="1"/>
        <v>48562.5</v>
      </c>
      <c r="N29" s="45">
        <f t="shared" si="1"/>
        <v>67987.5</v>
      </c>
      <c r="O29" s="45">
        <f t="shared" si="1"/>
        <v>67987.5</v>
      </c>
      <c r="P29" s="45">
        <f t="shared" ref="P29:P30" si="2">SUM(H29:O29)</f>
        <v>277500</v>
      </c>
    </row>
    <row r="30" spans="1:22" x14ac:dyDescent="0.2">
      <c r="G30" s="55" t="s">
        <v>142</v>
      </c>
      <c r="H30" s="45">
        <f t="shared" si="0"/>
        <v>7200</v>
      </c>
      <c r="I30" s="45">
        <f t="shared" si="0"/>
        <v>21600</v>
      </c>
      <c r="J30" s="45">
        <f t="shared" si="0"/>
        <v>28800</v>
      </c>
      <c r="K30" s="45">
        <f t="shared" si="0"/>
        <v>14400.000000000005</v>
      </c>
      <c r="L30" s="45">
        <f t="shared" si="1"/>
        <v>8400</v>
      </c>
      <c r="M30" s="45">
        <f t="shared" si="1"/>
        <v>42000</v>
      </c>
      <c r="N30" s="45">
        <f t="shared" si="1"/>
        <v>58799.999999999993</v>
      </c>
      <c r="O30" s="45">
        <f t="shared" si="1"/>
        <v>58799.999999999993</v>
      </c>
      <c r="P30" s="45">
        <f t="shared" si="2"/>
        <v>240000</v>
      </c>
    </row>
    <row r="32" spans="1:22" x14ac:dyDescent="0.2">
      <c r="H32" s="65" t="s">
        <v>147</v>
      </c>
      <c r="I32" s="66"/>
      <c r="J32" s="66"/>
      <c r="K32" s="66"/>
      <c r="L32" s="66"/>
      <c r="M32" s="66"/>
      <c r="N32" s="66"/>
      <c r="O32" s="66"/>
      <c r="P32" s="67"/>
    </row>
    <row r="33" spans="2:29" x14ac:dyDescent="0.2">
      <c r="H33" s="64" t="s">
        <v>138</v>
      </c>
      <c r="I33" s="64"/>
      <c r="J33" s="64"/>
      <c r="K33" s="64"/>
      <c r="L33" s="64" t="s">
        <v>139</v>
      </c>
      <c r="M33" s="64"/>
      <c r="N33" s="64"/>
      <c r="O33" s="64"/>
      <c r="P33" s="68" t="s">
        <v>128</v>
      </c>
    </row>
    <row r="34" spans="2:29" x14ac:dyDescent="0.2">
      <c r="H34" s="56" t="s">
        <v>134</v>
      </c>
      <c r="I34" s="56" t="s">
        <v>135</v>
      </c>
      <c r="J34" s="56" t="s">
        <v>136</v>
      </c>
      <c r="K34" s="56" t="s">
        <v>137</v>
      </c>
      <c r="L34" s="56" t="s">
        <v>134</v>
      </c>
      <c r="M34" s="56" t="s">
        <v>135</v>
      </c>
      <c r="N34" s="56" t="s">
        <v>136</v>
      </c>
      <c r="O34" s="56" t="s">
        <v>137</v>
      </c>
      <c r="P34" s="69"/>
    </row>
    <row r="35" spans="2:29" x14ac:dyDescent="0.2">
      <c r="G35" s="44" t="s">
        <v>140</v>
      </c>
      <c r="H35" s="50">
        <f t="shared" ref="H35:O37" si="3">H28*$B15*4</f>
        <v>1060200</v>
      </c>
      <c r="I35" s="50">
        <f t="shared" si="3"/>
        <v>3180600</v>
      </c>
      <c r="J35" s="50">
        <f t="shared" si="3"/>
        <v>4240800</v>
      </c>
      <c r="K35" s="50">
        <f t="shared" si="3"/>
        <v>2120400.0000000009</v>
      </c>
      <c r="L35" s="50">
        <f t="shared" si="3"/>
        <v>1236900</v>
      </c>
      <c r="M35" s="50">
        <f t="shared" si="3"/>
        <v>6184500</v>
      </c>
      <c r="N35" s="50">
        <f t="shared" si="3"/>
        <v>8658300</v>
      </c>
      <c r="O35" s="50">
        <f t="shared" si="3"/>
        <v>8658300</v>
      </c>
      <c r="P35" s="50">
        <f>SUM(H35:O35)</f>
        <v>35340000</v>
      </c>
    </row>
    <row r="36" spans="2:29" x14ac:dyDescent="0.2">
      <c r="G36" s="44" t="s">
        <v>141</v>
      </c>
      <c r="H36" s="50">
        <f t="shared" si="3"/>
        <v>1398600</v>
      </c>
      <c r="I36" s="50">
        <f t="shared" si="3"/>
        <v>4195800</v>
      </c>
      <c r="J36" s="50">
        <f t="shared" si="3"/>
        <v>5594400</v>
      </c>
      <c r="K36" s="50">
        <f t="shared" si="3"/>
        <v>2797200.0000000014</v>
      </c>
      <c r="L36" s="50">
        <f t="shared" si="3"/>
        <v>1631700</v>
      </c>
      <c r="M36" s="50">
        <f t="shared" si="3"/>
        <v>8158500</v>
      </c>
      <c r="N36" s="50">
        <f t="shared" si="3"/>
        <v>11421900</v>
      </c>
      <c r="O36" s="50">
        <f t="shared" si="3"/>
        <v>11421900</v>
      </c>
      <c r="P36" s="50">
        <f t="shared" ref="P36:P38" si="4">SUM(H36:O36)</f>
        <v>46620000</v>
      </c>
    </row>
    <row r="37" spans="2:29" x14ac:dyDescent="0.2">
      <c r="G37" s="44" t="s">
        <v>142</v>
      </c>
      <c r="H37" s="50">
        <f t="shared" si="3"/>
        <v>1296000</v>
      </c>
      <c r="I37" s="50">
        <f t="shared" si="3"/>
        <v>3888000</v>
      </c>
      <c r="J37" s="50">
        <f t="shared" si="3"/>
        <v>5184000</v>
      </c>
      <c r="K37" s="50">
        <f t="shared" si="3"/>
        <v>2592000.0000000009</v>
      </c>
      <c r="L37" s="50">
        <f t="shared" si="3"/>
        <v>1512000</v>
      </c>
      <c r="M37" s="50">
        <f t="shared" si="3"/>
        <v>7560000</v>
      </c>
      <c r="N37" s="50">
        <f t="shared" si="3"/>
        <v>10583999.999999998</v>
      </c>
      <c r="O37" s="50">
        <f t="shared" si="3"/>
        <v>10583999.999999998</v>
      </c>
      <c r="P37" s="50">
        <f t="shared" si="4"/>
        <v>43200000</v>
      </c>
    </row>
    <row r="38" spans="2:29" x14ac:dyDescent="0.2">
      <c r="G38" s="57" t="s">
        <v>143</v>
      </c>
      <c r="H38" s="58">
        <f>SUM(H35:H37)</f>
        <v>3754800</v>
      </c>
      <c r="I38" s="58">
        <f>SUM(I35:I37)</f>
        <v>11264400</v>
      </c>
      <c r="J38" s="58">
        <f>SUM(J35:J37)</f>
        <v>15019200</v>
      </c>
      <c r="K38" s="58">
        <f>SUM(K35:K37)</f>
        <v>7509600.0000000028</v>
      </c>
      <c r="L38" s="58">
        <f t="shared" ref="L38:O38" si="5">SUM(L35:L37)</f>
        <v>4380600</v>
      </c>
      <c r="M38" s="58">
        <f t="shared" si="5"/>
        <v>21903000</v>
      </c>
      <c r="N38" s="58">
        <f t="shared" si="5"/>
        <v>30664200</v>
      </c>
      <c r="O38" s="58">
        <f t="shared" si="5"/>
        <v>30664200</v>
      </c>
      <c r="P38" s="58">
        <f t="shared" si="4"/>
        <v>125160000</v>
      </c>
    </row>
    <row r="40" spans="2:29" x14ac:dyDescent="0.2">
      <c r="C40" s="65" t="s">
        <v>149</v>
      </c>
      <c r="D40" s="66"/>
      <c r="E40" s="66"/>
      <c r="F40" s="66"/>
      <c r="G40" s="66"/>
      <c r="H40" s="66"/>
      <c r="I40" s="66"/>
      <c r="J40" s="66"/>
      <c r="K40" s="67"/>
      <c r="N40" s="65" t="s">
        <v>150</v>
      </c>
      <c r="O40" s="66"/>
      <c r="P40" s="66"/>
      <c r="Q40" s="66"/>
      <c r="R40" s="66"/>
      <c r="S40" s="66"/>
      <c r="T40" s="66"/>
      <c r="U40" s="66"/>
      <c r="V40" s="67"/>
    </row>
    <row r="41" spans="2:29" x14ac:dyDescent="0.2">
      <c r="C41" s="64" t="s">
        <v>138</v>
      </c>
      <c r="D41" s="64"/>
      <c r="E41" s="64"/>
      <c r="F41" s="64"/>
      <c r="G41" s="64" t="s">
        <v>139</v>
      </c>
      <c r="H41" s="64"/>
      <c r="I41" s="64"/>
      <c r="J41" s="64"/>
      <c r="K41" s="68" t="s">
        <v>128</v>
      </c>
      <c r="L41" s="54"/>
      <c r="N41" s="64" t="s">
        <v>138</v>
      </c>
      <c r="O41" s="64"/>
      <c r="P41" s="64"/>
      <c r="Q41" s="64"/>
      <c r="R41" s="64" t="s">
        <v>139</v>
      </c>
      <c r="S41" s="64"/>
      <c r="T41" s="64"/>
      <c r="U41" s="64"/>
      <c r="V41" s="68" t="s">
        <v>128</v>
      </c>
      <c r="Z41" s="54"/>
      <c r="AA41" s="54"/>
      <c r="AB41" s="54"/>
      <c r="AC41" s="54"/>
    </row>
    <row r="42" spans="2:29" x14ac:dyDescent="0.2">
      <c r="C42" s="56" t="s">
        <v>134</v>
      </c>
      <c r="D42" s="56" t="s">
        <v>135</v>
      </c>
      <c r="E42" s="56" t="s">
        <v>136</v>
      </c>
      <c r="F42" s="56" t="s">
        <v>137</v>
      </c>
      <c r="G42" s="56" t="s">
        <v>134</v>
      </c>
      <c r="H42" s="56" t="s">
        <v>135</v>
      </c>
      <c r="I42" s="56" t="s">
        <v>136</v>
      </c>
      <c r="J42" s="56" t="s">
        <v>137</v>
      </c>
      <c r="K42" s="69"/>
      <c r="N42" s="56" t="s">
        <v>134</v>
      </c>
      <c r="O42" s="56" t="s">
        <v>135</v>
      </c>
      <c r="P42" s="56" t="s">
        <v>136</v>
      </c>
      <c r="Q42" s="56" t="s">
        <v>137</v>
      </c>
      <c r="R42" s="56" t="s">
        <v>134</v>
      </c>
      <c r="S42" s="56" t="s">
        <v>135</v>
      </c>
      <c r="T42" s="56" t="s">
        <v>136</v>
      </c>
      <c r="U42" s="56" t="s">
        <v>137</v>
      </c>
      <c r="V42" s="69"/>
    </row>
    <row r="43" spans="2:29" x14ac:dyDescent="0.2">
      <c r="B43" s="44" t="s">
        <v>140</v>
      </c>
      <c r="C43" s="50">
        <f t="shared" ref="C43:J45" si="6">(H28*$J$13)*$B19</f>
        <v>309578.40000000002</v>
      </c>
      <c r="D43" s="50">
        <f t="shared" si="6"/>
        <v>928735.20000000007</v>
      </c>
      <c r="E43" s="50">
        <f t="shared" si="6"/>
        <v>1238313.6000000001</v>
      </c>
      <c r="F43" s="50">
        <f t="shared" si="6"/>
        <v>619156.80000000028</v>
      </c>
      <c r="G43" s="50">
        <f t="shared" si="6"/>
        <v>361174.80000000005</v>
      </c>
      <c r="H43" s="50">
        <f t="shared" si="6"/>
        <v>1805874.0000000002</v>
      </c>
      <c r="I43" s="50">
        <f t="shared" si="6"/>
        <v>2528223.6</v>
      </c>
      <c r="J43" s="50">
        <f t="shared" si="6"/>
        <v>2528223.6</v>
      </c>
      <c r="K43" s="50">
        <f>SUM(C43:J43)</f>
        <v>10319280</v>
      </c>
      <c r="M43" s="44" t="s">
        <v>140</v>
      </c>
      <c r="N43" s="59">
        <f t="shared" ref="N43:U45" si="7">(H28*$K$13)*$B19</f>
        <v>104069.232</v>
      </c>
      <c r="O43" s="59">
        <f t="shared" si="7"/>
        <v>312207.696</v>
      </c>
      <c r="P43" s="59">
        <f t="shared" si="7"/>
        <v>416276.92800000001</v>
      </c>
      <c r="Q43" s="59">
        <f t="shared" si="7"/>
        <v>208138.46400000009</v>
      </c>
      <c r="R43" s="59">
        <f t="shared" si="7"/>
        <v>121414.10400000002</v>
      </c>
      <c r="S43" s="59">
        <f t="shared" si="7"/>
        <v>607070.52</v>
      </c>
      <c r="T43" s="59">
        <f t="shared" si="7"/>
        <v>849898.728</v>
      </c>
      <c r="U43" s="59">
        <f t="shared" si="7"/>
        <v>849898.728</v>
      </c>
      <c r="V43" s="59">
        <f>SUM(N43:U43)</f>
        <v>3468974.4000000004</v>
      </c>
    </row>
    <row r="44" spans="2:29" x14ac:dyDescent="0.2">
      <c r="B44" s="44" t="s">
        <v>141</v>
      </c>
      <c r="C44" s="50">
        <f t="shared" si="6"/>
        <v>408391.2</v>
      </c>
      <c r="D44" s="50">
        <f t="shared" si="6"/>
        <v>1225173.6000000001</v>
      </c>
      <c r="E44" s="50">
        <f t="shared" si="6"/>
        <v>1633564.8</v>
      </c>
      <c r="F44" s="50">
        <f t="shared" si="6"/>
        <v>816782.40000000037</v>
      </c>
      <c r="G44" s="50">
        <f t="shared" si="6"/>
        <v>476456.4</v>
      </c>
      <c r="H44" s="50">
        <f t="shared" si="6"/>
        <v>2382282</v>
      </c>
      <c r="I44" s="50">
        <f t="shared" si="6"/>
        <v>3335194.8000000003</v>
      </c>
      <c r="J44" s="50">
        <f t="shared" si="6"/>
        <v>3335194.8000000003</v>
      </c>
      <c r="K44" s="50">
        <f t="shared" ref="K44:K46" si="8">SUM(C44:J44)</f>
        <v>13613040.000000002</v>
      </c>
      <c r="M44" s="44" t="s">
        <v>141</v>
      </c>
      <c r="N44" s="59">
        <f t="shared" si="7"/>
        <v>137286.57600000003</v>
      </c>
      <c r="O44" s="59">
        <f t="shared" si="7"/>
        <v>411859.728</v>
      </c>
      <c r="P44" s="59">
        <f t="shared" si="7"/>
        <v>549146.30400000012</v>
      </c>
      <c r="Q44" s="59">
        <f t="shared" si="7"/>
        <v>274573.15200000018</v>
      </c>
      <c r="R44" s="59">
        <f t="shared" si="7"/>
        <v>160167.67200000002</v>
      </c>
      <c r="S44" s="59">
        <f t="shared" si="7"/>
        <v>800838.3600000001</v>
      </c>
      <c r="T44" s="59">
        <f t="shared" si="7"/>
        <v>1121173.7040000001</v>
      </c>
      <c r="U44" s="59">
        <f t="shared" si="7"/>
        <v>1121173.7040000001</v>
      </c>
      <c r="V44" s="59">
        <f t="shared" ref="V44:V46" si="9">SUM(N44:U44)</f>
        <v>4576219.2</v>
      </c>
    </row>
    <row r="45" spans="2:29" x14ac:dyDescent="0.2">
      <c r="B45" s="44" t="s">
        <v>142</v>
      </c>
      <c r="C45" s="50">
        <f t="shared" si="6"/>
        <v>378432</v>
      </c>
      <c r="D45" s="50">
        <f t="shared" si="6"/>
        <v>1135296</v>
      </c>
      <c r="E45" s="50">
        <f t="shared" si="6"/>
        <v>1513728</v>
      </c>
      <c r="F45" s="50">
        <f t="shared" si="6"/>
        <v>756864.00000000023</v>
      </c>
      <c r="G45" s="50">
        <f t="shared" si="6"/>
        <v>441504</v>
      </c>
      <c r="H45" s="50">
        <f t="shared" si="6"/>
        <v>2207520</v>
      </c>
      <c r="I45" s="50">
        <f t="shared" si="6"/>
        <v>3090527.9999999995</v>
      </c>
      <c r="J45" s="50">
        <f t="shared" si="6"/>
        <v>3090527.9999999995</v>
      </c>
      <c r="K45" s="50">
        <f t="shared" si="8"/>
        <v>12614400</v>
      </c>
      <c r="M45" s="44" t="s">
        <v>142</v>
      </c>
      <c r="N45" s="59">
        <f t="shared" si="7"/>
        <v>127215.36000000002</v>
      </c>
      <c r="O45" s="59">
        <f t="shared" si="7"/>
        <v>381646.08000000002</v>
      </c>
      <c r="P45" s="59">
        <f t="shared" si="7"/>
        <v>508861.44000000006</v>
      </c>
      <c r="Q45" s="59">
        <f t="shared" si="7"/>
        <v>254430.72000000012</v>
      </c>
      <c r="R45" s="59">
        <f t="shared" si="7"/>
        <v>148417.92000000001</v>
      </c>
      <c r="S45" s="59">
        <f t="shared" si="7"/>
        <v>742089.60000000009</v>
      </c>
      <c r="T45" s="59">
        <f t="shared" si="7"/>
        <v>1038925.44</v>
      </c>
      <c r="U45" s="59">
        <f t="shared" si="7"/>
        <v>1038925.44</v>
      </c>
      <c r="V45" s="59">
        <f t="shared" si="9"/>
        <v>4240512</v>
      </c>
    </row>
    <row r="46" spans="2:29" x14ac:dyDescent="0.2">
      <c r="B46" s="57" t="s">
        <v>143</v>
      </c>
      <c r="C46" s="58">
        <f>SUM(C43:C45)</f>
        <v>1096401.6000000001</v>
      </c>
      <c r="D46" s="58">
        <f t="shared" ref="D46:J46" si="10">SUM(D43:D45)</f>
        <v>3289204.8000000003</v>
      </c>
      <c r="E46" s="58">
        <f t="shared" si="10"/>
        <v>4385606.4000000004</v>
      </c>
      <c r="F46" s="58">
        <f t="shared" si="10"/>
        <v>2192803.2000000011</v>
      </c>
      <c r="G46" s="58">
        <f t="shared" si="10"/>
        <v>1279135.2000000002</v>
      </c>
      <c r="H46" s="58">
        <f t="shared" si="10"/>
        <v>6395676</v>
      </c>
      <c r="I46" s="58">
        <f t="shared" si="10"/>
        <v>8953946.4000000004</v>
      </c>
      <c r="J46" s="58">
        <f t="shared" si="10"/>
        <v>8953946.4000000004</v>
      </c>
      <c r="K46" s="58">
        <f t="shared" si="8"/>
        <v>36546720</v>
      </c>
      <c r="M46" s="57" t="s">
        <v>143</v>
      </c>
      <c r="N46" s="58">
        <f>SUM(N43:N45)</f>
        <v>368571.16800000006</v>
      </c>
      <c r="O46" s="58">
        <f t="shared" ref="O46" si="11">SUM(O43:O45)</f>
        <v>1105713.504</v>
      </c>
      <c r="P46" s="58">
        <f t="shared" ref="P46" si="12">SUM(P43:P45)</f>
        <v>1474284.6720000003</v>
      </c>
      <c r="Q46" s="58">
        <f t="shared" ref="Q46" si="13">SUM(Q43:Q45)</f>
        <v>737142.33600000036</v>
      </c>
      <c r="R46" s="58">
        <f t="shared" ref="R46" si="14">SUM(R43:R45)</f>
        <v>429999.69600000011</v>
      </c>
      <c r="S46" s="58">
        <f t="shared" ref="S46" si="15">SUM(S43:S45)</f>
        <v>2149998.4800000004</v>
      </c>
      <c r="T46" s="58">
        <f t="shared" ref="T46" si="16">SUM(T43:T45)</f>
        <v>3009997.872</v>
      </c>
      <c r="U46" s="58">
        <f t="shared" ref="U46" si="17">SUM(U43:U45)</f>
        <v>3009997.872</v>
      </c>
      <c r="V46" s="58">
        <f t="shared" si="9"/>
        <v>12285705.6</v>
      </c>
    </row>
    <row r="48" spans="2:29" x14ac:dyDescent="0.2">
      <c r="C48" s="65" t="s">
        <v>126</v>
      </c>
      <c r="D48" s="66"/>
      <c r="E48" s="66"/>
      <c r="F48" s="66"/>
      <c r="G48" s="66"/>
      <c r="H48" s="66"/>
      <c r="I48" s="66"/>
      <c r="J48" s="66"/>
      <c r="K48" s="67"/>
      <c r="N48" s="65" t="s">
        <v>126</v>
      </c>
      <c r="O48" s="66"/>
      <c r="P48" s="66"/>
      <c r="Q48" s="66"/>
      <c r="R48" s="66"/>
      <c r="S48" s="66"/>
      <c r="T48" s="66"/>
      <c r="U48" s="66"/>
      <c r="V48" s="67"/>
    </row>
    <row r="49" spans="1:22" x14ac:dyDescent="0.2">
      <c r="B49" s="57" t="s">
        <v>128</v>
      </c>
      <c r="C49" s="58">
        <f t="shared" ref="C49:J49" si="18">H$38-C46</f>
        <v>2658398.4</v>
      </c>
      <c r="D49" s="58">
        <f t="shared" si="18"/>
        <v>7975195.1999999993</v>
      </c>
      <c r="E49" s="58">
        <f t="shared" si="18"/>
        <v>10633593.6</v>
      </c>
      <c r="F49" s="58">
        <f t="shared" si="18"/>
        <v>5316796.8000000017</v>
      </c>
      <c r="G49" s="58">
        <f t="shared" si="18"/>
        <v>3101464.8</v>
      </c>
      <c r="H49" s="58">
        <f t="shared" si="18"/>
        <v>15507324</v>
      </c>
      <c r="I49" s="58">
        <f t="shared" si="18"/>
        <v>21710253.600000001</v>
      </c>
      <c r="J49" s="58">
        <f t="shared" si="18"/>
        <v>21710253.600000001</v>
      </c>
      <c r="K49" s="58">
        <f>SUM(C49:J49)</f>
        <v>88613280</v>
      </c>
      <c r="M49" s="57" t="s">
        <v>128</v>
      </c>
      <c r="N49" s="58">
        <f t="shared" ref="N49:U49" si="19">H$38-N46</f>
        <v>3386228.8319999999</v>
      </c>
      <c r="O49" s="58">
        <f t="shared" si="19"/>
        <v>10158686.495999999</v>
      </c>
      <c r="P49" s="58">
        <f t="shared" si="19"/>
        <v>13544915.328</v>
      </c>
      <c r="Q49" s="58">
        <f t="shared" si="19"/>
        <v>6772457.6640000027</v>
      </c>
      <c r="R49" s="58">
        <f t="shared" si="19"/>
        <v>3950600.304</v>
      </c>
      <c r="S49" s="58">
        <f t="shared" si="19"/>
        <v>19753001.52</v>
      </c>
      <c r="T49" s="58">
        <f t="shared" si="19"/>
        <v>27654202.127999999</v>
      </c>
      <c r="U49" s="58">
        <f t="shared" si="19"/>
        <v>27654202.127999999</v>
      </c>
      <c r="V49" s="58">
        <f>SUM(N49:U49)</f>
        <v>112874294.39999998</v>
      </c>
    </row>
    <row r="51" spans="1:22" x14ac:dyDescent="0.2">
      <c r="A51" s="63" t="s">
        <v>166</v>
      </c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</row>
    <row r="53" spans="1:22" x14ac:dyDescent="0.2">
      <c r="C53" s="64" t="s">
        <v>138</v>
      </c>
      <c r="D53" s="64"/>
      <c r="E53" s="64"/>
      <c r="F53" s="64"/>
      <c r="G53" s="64" t="s">
        <v>139</v>
      </c>
      <c r="H53" s="64"/>
      <c r="I53" s="64"/>
      <c r="J53" s="64"/>
      <c r="K53" s="54"/>
      <c r="L53" s="54"/>
      <c r="N53" s="64" t="s">
        <v>138</v>
      </c>
      <c r="O53" s="64"/>
      <c r="P53" s="64"/>
      <c r="Q53" s="64"/>
      <c r="R53" s="64" t="s">
        <v>139</v>
      </c>
      <c r="S53" s="64"/>
      <c r="T53" s="64"/>
      <c r="U53" s="64"/>
    </row>
    <row r="54" spans="1:22" x14ac:dyDescent="0.2">
      <c r="C54" s="56" t="s">
        <v>134</v>
      </c>
      <c r="D54" s="56" t="s">
        <v>135</v>
      </c>
      <c r="E54" s="56" t="s">
        <v>136</v>
      </c>
      <c r="F54" s="56" t="s">
        <v>137</v>
      </c>
      <c r="G54" s="56" t="s">
        <v>134</v>
      </c>
      <c r="H54" s="56" t="s">
        <v>135</v>
      </c>
      <c r="I54" s="56" t="s">
        <v>136</v>
      </c>
      <c r="J54" s="56" t="s">
        <v>137</v>
      </c>
      <c r="N54" s="56" t="s">
        <v>134</v>
      </c>
      <c r="O54" s="56" t="s">
        <v>135</v>
      </c>
      <c r="P54" s="56" t="s">
        <v>136</v>
      </c>
      <c r="Q54" s="56" t="s">
        <v>137</v>
      </c>
      <c r="R54" s="56" t="s">
        <v>134</v>
      </c>
      <c r="S54" s="56" t="s">
        <v>135</v>
      </c>
      <c r="T54" s="56" t="s">
        <v>136</v>
      </c>
      <c r="U54" s="56" t="s">
        <v>137</v>
      </c>
    </row>
    <row r="55" spans="1:22" x14ac:dyDescent="0.2">
      <c r="B55" s="44" t="s">
        <v>151</v>
      </c>
      <c r="C55" s="50">
        <f t="shared" ref="C55:J55" si="20">H38/1000000</f>
        <v>3.7547999999999999</v>
      </c>
      <c r="D55" s="50">
        <f t="shared" si="20"/>
        <v>11.2644</v>
      </c>
      <c r="E55" s="50">
        <f t="shared" si="20"/>
        <v>15.0192</v>
      </c>
      <c r="F55" s="50">
        <f t="shared" si="20"/>
        <v>7.5096000000000025</v>
      </c>
      <c r="G55" s="50">
        <f t="shared" si="20"/>
        <v>4.3806000000000003</v>
      </c>
      <c r="H55" s="50">
        <f t="shared" si="20"/>
        <v>21.902999999999999</v>
      </c>
      <c r="I55" s="50">
        <f t="shared" si="20"/>
        <v>30.664200000000001</v>
      </c>
      <c r="J55" s="50">
        <f t="shared" si="20"/>
        <v>30.664200000000001</v>
      </c>
      <c r="M55" s="44" t="s">
        <v>151</v>
      </c>
      <c r="N55" s="50">
        <f t="shared" ref="N55:U55" si="21">C55</f>
        <v>3.7547999999999999</v>
      </c>
      <c r="O55" s="50">
        <f t="shared" si="21"/>
        <v>11.2644</v>
      </c>
      <c r="P55" s="50">
        <f t="shared" si="21"/>
        <v>15.0192</v>
      </c>
      <c r="Q55" s="50">
        <f t="shared" si="21"/>
        <v>7.5096000000000025</v>
      </c>
      <c r="R55" s="50">
        <f t="shared" si="21"/>
        <v>4.3806000000000003</v>
      </c>
      <c r="S55" s="50">
        <f t="shared" si="21"/>
        <v>21.902999999999999</v>
      </c>
      <c r="T55" s="50">
        <f t="shared" si="21"/>
        <v>30.664200000000001</v>
      </c>
      <c r="U55" s="50">
        <f t="shared" si="21"/>
        <v>30.664200000000001</v>
      </c>
    </row>
    <row r="56" spans="1:22" x14ac:dyDescent="0.2">
      <c r="B56" s="44" t="s">
        <v>60</v>
      </c>
      <c r="C56" s="50">
        <f t="shared" ref="C56:J56" si="22">C46/1000000</f>
        <v>1.0964016000000001</v>
      </c>
      <c r="D56" s="50">
        <f t="shared" si="22"/>
        <v>3.2892048000000003</v>
      </c>
      <c r="E56" s="50">
        <f t="shared" si="22"/>
        <v>4.3856064000000003</v>
      </c>
      <c r="F56" s="50">
        <f t="shared" si="22"/>
        <v>2.1928032000000011</v>
      </c>
      <c r="G56" s="50">
        <f t="shared" si="22"/>
        <v>1.2791352000000002</v>
      </c>
      <c r="H56" s="50">
        <f t="shared" si="22"/>
        <v>6.3956759999999999</v>
      </c>
      <c r="I56" s="50">
        <f t="shared" si="22"/>
        <v>8.9539463999999995</v>
      </c>
      <c r="J56" s="50">
        <f t="shared" si="22"/>
        <v>8.9539463999999995</v>
      </c>
      <c r="M56" s="44" t="s">
        <v>60</v>
      </c>
      <c r="N56" s="50">
        <f t="shared" ref="N56:U56" si="23">N46/1000000</f>
        <v>0.36857116800000006</v>
      </c>
      <c r="O56" s="50">
        <f t="shared" si="23"/>
        <v>1.1057135039999999</v>
      </c>
      <c r="P56" s="50">
        <f t="shared" si="23"/>
        <v>1.4742846720000002</v>
      </c>
      <c r="Q56" s="50">
        <f t="shared" si="23"/>
        <v>0.73714233600000034</v>
      </c>
      <c r="R56" s="50">
        <f t="shared" si="23"/>
        <v>0.4299996960000001</v>
      </c>
      <c r="S56" s="50">
        <f t="shared" si="23"/>
        <v>2.1499984800000003</v>
      </c>
      <c r="T56" s="50">
        <f t="shared" si="23"/>
        <v>3.009997872</v>
      </c>
      <c r="U56" s="50">
        <f t="shared" si="23"/>
        <v>3.009997872</v>
      </c>
    </row>
    <row r="57" spans="1:22" x14ac:dyDescent="0.2">
      <c r="B57" s="44" t="s">
        <v>126</v>
      </c>
      <c r="C57" s="50">
        <f t="shared" ref="C57:J57" si="24">C49/1000000</f>
        <v>2.6583983999999998</v>
      </c>
      <c r="D57" s="50">
        <f t="shared" si="24"/>
        <v>7.975195199999999</v>
      </c>
      <c r="E57" s="50">
        <f t="shared" si="24"/>
        <v>10.633593599999999</v>
      </c>
      <c r="F57" s="50">
        <f t="shared" si="24"/>
        <v>5.3167968000000014</v>
      </c>
      <c r="G57" s="50">
        <f t="shared" si="24"/>
        <v>3.1014648</v>
      </c>
      <c r="H57" s="50">
        <f t="shared" si="24"/>
        <v>15.507324000000001</v>
      </c>
      <c r="I57" s="50">
        <f t="shared" si="24"/>
        <v>21.710253600000001</v>
      </c>
      <c r="J57" s="50">
        <f t="shared" si="24"/>
        <v>21.710253600000001</v>
      </c>
      <c r="M57" s="44" t="s">
        <v>126</v>
      </c>
      <c r="N57" s="50">
        <f t="shared" ref="N57:U57" si="25">N49/1000000</f>
        <v>3.386228832</v>
      </c>
      <c r="O57" s="50">
        <f t="shared" si="25"/>
        <v>10.158686496</v>
      </c>
      <c r="P57" s="50">
        <f t="shared" si="25"/>
        <v>13.544915328</v>
      </c>
      <c r="Q57" s="50">
        <f t="shared" si="25"/>
        <v>6.7724576640000027</v>
      </c>
      <c r="R57" s="50">
        <f t="shared" si="25"/>
        <v>3.950600304</v>
      </c>
      <c r="S57" s="50">
        <f t="shared" si="25"/>
        <v>19.753001519999998</v>
      </c>
      <c r="T57" s="50">
        <f t="shared" si="25"/>
        <v>27.654202127999998</v>
      </c>
      <c r="U57" s="50">
        <f t="shared" si="25"/>
        <v>27.654202127999998</v>
      </c>
    </row>
  </sheetData>
  <mergeCells count="32">
    <mergeCell ref="C41:F41"/>
    <mergeCell ref="G41:J41"/>
    <mergeCell ref="C40:K40"/>
    <mergeCell ref="K41:K42"/>
    <mergeCell ref="I8:K8"/>
    <mergeCell ref="E15:I15"/>
    <mergeCell ref="A1:L1"/>
    <mergeCell ref="H32:P32"/>
    <mergeCell ref="H33:K33"/>
    <mergeCell ref="L33:O33"/>
    <mergeCell ref="P33:P34"/>
    <mergeCell ref="E3:G3"/>
    <mergeCell ref="A10:A12"/>
    <mergeCell ref="A15:A17"/>
    <mergeCell ref="A19:A21"/>
    <mergeCell ref="E8:G8"/>
    <mergeCell ref="A51:V51"/>
    <mergeCell ref="N53:Q53"/>
    <mergeCell ref="A23:V23"/>
    <mergeCell ref="H25:P25"/>
    <mergeCell ref="H26:K26"/>
    <mergeCell ref="L26:O26"/>
    <mergeCell ref="P26:P27"/>
    <mergeCell ref="C48:K48"/>
    <mergeCell ref="N41:Q41"/>
    <mergeCell ref="V41:V42"/>
    <mergeCell ref="N40:V40"/>
    <mergeCell ref="N48:V48"/>
    <mergeCell ref="R41:U41"/>
    <mergeCell ref="C53:F53"/>
    <mergeCell ref="G53:J53"/>
    <mergeCell ref="R53:U5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109"/>
  <sheetViews>
    <sheetView topLeftCell="A60" workbookViewId="0">
      <selection activeCell="G20" sqref="G20"/>
    </sheetView>
  </sheetViews>
  <sheetFormatPr baseColWidth="10" defaultColWidth="8.83203125" defaultRowHeight="15" x14ac:dyDescent="0.2"/>
  <cols>
    <col min="3" max="3" width="19.6640625" bestFit="1" customWidth="1"/>
    <col min="5" max="5" width="12.5" bestFit="1" customWidth="1"/>
    <col min="6" max="6" width="17.6640625" bestFit="1" customWidth="1"/>
    <col min="7" max="7" width="12.5" bestFit="1" customWidth="1"/>
  </cols>
  <sheetData>
    <row r="1" spans="1:15" ht="23" x14ac:dyDescent="0.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4"/>
    </row>
    <row r="3" spans="1:15" ht="85" x14ac:dyDescent="0.2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7" t="s">
        <v>107</v>
      </c>
      <c r="I3" s="7" t="s">
        <v>108</v>
      </c>
      <c r="J3" s="7" t="s">
        <v>109</v>
      </c>
      <c r="K3" s="7" t="s">
        <v>110</v>
      </c>
      <c r="L3" s="7" t="s">
        <v>8</v>
      </c>
      <c r="M3" s="7" t="s">
        <v>111</v>
      </c>
      <c r="N3" s="7" t="s">
        <v>106</v>
      </c>
      <c r="O3" s="7" t="s">
        <v>112</v>
      </c>
    </row>
    <row r="4" spans="1:15" x14ac:dyDescent="0.2">
      <c r="A4" s="9"/>
      <c r="B4" s="10"/>
      <c r="C4" s="10"/>
      <c r="D4" s="10"/>
      <c r="E4" s="4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">
      <c r="A5" s="9" t="s">
        <v>9</v>
      </c>
      <c r="B5" s="4">
        <v>1</v>
      </c>
      <c r="C5" s="11">
        <v>743568000</v>
      </c>
      <c r="D5" s="11">
        <v>1211880</v>
      </c>
      <c r="E5" s="11">
        <v>185231000</v>
      </c>
      <c r="F5" s="11">
        <v>184775000</v>
      </c>
      <c r="G5" s="11">
        <v>370007000</v>
      </c>
      <c r="H5" s="12">
        <v>50.061485323250643</v>
      </c>
      <c r="I5" s="12">
        <v>613.56569957421527</v>
      </c>
      <c r="J5" s="12">
        <v>305.31653299006501</v>
      </c>
      <c r="K5" s="12">
        <v>86553</v>
      </c>
      <c r="L5" s="12">
        <v>161</v>
      </c>
      <c r="M5" s="13">
        <v>4274.918258177071</v>
      </c>
      <c r="N5" s="14">
        <v>7.142043766709576</v>
      </c>
      <c r="O5" s="12">
        <v>13.285143743604978</v>
      </c>
    </row>
    <row r="6" spans="1:15" x14ac:dyDescent="0.2">
      <c r="A6" s="9" t="s">
        <v>10</v>
      </c>
      <c r="B6" s="4">
        <v>2</v>
      </c>
      <c r="C6" s="11">
        <v>743067000</v>
      </c>
      <c r="D6" s="11">
        <v>1210990</v>
      </c>
      <c r="E6" s="11">
        <v>252676000</v>
      </c>
      <c r="F6" s="11">
        <v>133151000</v>
      </c>
      <c r="G6" s="11">
        <v>385827000</v>
      </c>
      <c r="H6" s="12">
        <v>65.489455118485751</v>
      </c>
      <c r="I6" s="12">
        <v>613.60291992502005</v>
      </c>
      <c r="J6" s="12">
        <v>318.60461275485346</v>
      </c>
      <c r="K6" s="12">
        <v>90487</v>
      </c>
      <c r="L6" s="12">
        <v>256</v>
      </c>
      <c r="M6" s="13">
        <v>4263.8942610540744</v>
      </c>
      <c r="N6" s="14">
        <v>7.4721508848132512</v>
      </c>
      <c r="O6" s="12">
        <v>21.139728651764258</v>
      </c>
    </row>
    <row r="7" spans="1:15" x14ac:dyDescent="0.2">
      <c r="A7" s="9" t="s">
        <v>11</v>
      </c>
      <c r="B7" s="4">
        <v>3</v>
      </c>
      <c r="C7" s="11">
        <v>743067000</v>
      </c>
      <c r="D7" s="11">
        <v>1210990</v>
      </c>
      <c r="E7" s="11">
        <v>287632000</v>
      </c>
      <c r="F7" s="11">
        <v>116600000</v>
      </c>
      <c r="G7" s="11">
        <v>404232000</v>
      </c>
      <c r="H7" s="12">
        <v>71.155178214490689</v>
      </c>
      <c r="I7" s="12">
        <v>613.60291992502005</v>
      </c>
      <c r="J7" s="12">
        <v>333.80292157656135</v>
      </c>
      <c r="K7" s="12">
        <v>90604</v>
      </c>
      <c r="L7" s="12">
        <v>354</v>
      </c>
      <c r="M7" s="13">
        <v>4461.5248774888523</v>
      </c>
      <c r="N7" s="14">
        <v>7.4818124014236291</v>
      </c>
      <c r="O7" s="12">
        <v>29.232281026267767</v>
      </c>
    </row>
    <row r="8" spans="1:15" x14ac:dyDescent="0.2">
      <c r="A8" s="9" t="s">
        <v>12</v>
      </c>
      <c r="B8" s="4">
        <v>4</v>
      </c>
      <c r="C8" s="11">
        <v>743067000</v>
      </c>
      <c r="D8" s="11">
        <v>1210990</v>
      </c>
      <c r="E8" s="11">
        <v>325663000</v>
      </c>
      <c r="F8" s="11">
        <v>88822800</v>
      </c>
      <c r="G8" s="11">
        <v>414486000</v>
      </c>
      <c r="H8" s="12">
        <v>78.570325656355095</v>
      </c>
      <c r="I8" s="12">
        <v>613.60291992502005</v>
      </c>
      <c r="J8" s="12">
        <v>342.27037382637349</v>
      </c>
      <c r="K8" s="12">
        <v>90628</v>
      </c>
      <c r="L8" s="12">
        <v>439</v>
      </c>
      <c r="M8" s="13">
        <v>4573.4872224919454</v>
      </c>
      <c r="N8" s="14">
        <v>7.4837942509847322</v>
      </c>
      <c r="O8" s="12">
        <v>36.25133155517387</v>
      </c>
    </row>
    <row r="9" spans="1:15" x14ac:dyDescent="0.2">
      <c r="A9" s="9" t="s">
        <v>13</v>
      </c>
      <c r="B9" s="4">
        <v>5</v>
      </c>
      <c r="C9" s="11">
        <v>744323000</v>
      </c>
      <c r="D9" s="11">
        <v>1212780</v>
      </c>
      <c r="E9" s="11">
        <v>357697000</v>
      </c>
      <c r="F9" s="11">
        <v>58759900</v>
      </c>
      <c r="G9" s="11">
        <v>416457000</v>
      </c>
      <c r="H9" s="12">
        <v>85.89050009965014</v>
      </c>
      <c r="I9" s="12">
        <v>613.73291116278301</v>
      </c>
      <c r="J9" s="12">
        <v>343.39039232177311</v>
      </c>
      <c r="K9" s="12">
        <v>90639</v>
      </c>
      <c r="L9" s="12">
        <v>455</v>
      </c>
      <c r="M9" s="13">
        <v>4594.6777877072782</v>
      </c>
      <c r="N9" s="14">
        <v>7.4736555681986836</v>
      </c>
      <c r="O9" s="12">
        <v>37.517109451013376</v>
      </c>
    </row>
    <row r="10" spans="1:15" x14ac:dyDescent="0.2">
      <c r="A10" s="9"/>
      <c r="B10" s="4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3"/>
      <c r="N10" s="14"/>
      <c r="O10" s="12"/>
    </row>
    <row r="11" spans="1:15" x14ac:dyDescent="0.2">
      <c r="A11" s="9" t="s">
        <v>14</v>
      </c>
      <c r="B11" s="4">
        <v>1</v>
      </c>
      <c r="C11" s="11">
        <v>767724000</v>
      </c>
      <c r="D11" s="11">
        <v>1337490</v>
      </c>
      <c r="E11" s="11">
        <v>228076000</v>
      </c>
      <c r="F11" s="11">
        <v>207921000</v>
      </c>
      <c r="G11" s="11">
        <v>435997000</v>
      </c>
      <c r="H11" s="12">
        <v>52.3113691149251</v>
      </c>
      <c r="I11" s="12">
        <v>574.00354395173053</v>
      </c>
      <c r="J11" s="12">
        <v>325.98150266544047</v>
      </c>
      <c r="K11" s="12">
        <v>102312</v>
      </c>
      <c r="L11" s="12">
        <v>183</v>
      </c>
      <c r="M11" s="13">
        <v>4261.4453827508014</v>
      </c>
      <c r="N11" s="14">
        <v>7.6495525200188412</v>
      </c>
      <c r="O11" s="12">
        <v>13.682345288562907</v>
      </c>
    </row>
    <row r="12" spans="1:15" x14ac:dyDescent="0.2">
      <c r="A12" s="9" t="s">
        <v>15</v>
      </c>
      <c r="B12" s="4">
        <v>2</v>
      </c>
      <c r="C12" s="11">
        <v>767725000</v>
      </c>
      <c r="D12" s="11">
        <v>1337490</v>
      </c>
      <c r="E12" s="11">
        <v>311198000</v>
      </c>
      <c r="F12" s="11">
        <v>164958000</v>
      </c>
      <c r="G12" s="11">
        <v>476156000</v>
      </c>
      <c r="H12" s="12">
        <v>65.356311796974097</v>
      </c>
      <c r="I12" s="12">
        <v>574.00429162087198</v>
      </c>
      <c r="J12" s="12">
        <v>356.00714771699228</v>
      </c>
      <c r="K12" s="12">
        <v>106598</v>
      </c>
      <c r="L12" s="12">
        <v>316</v>
      </c>
      <c r="M12" s="13">
        <v>4466.8380269798681</v>
      </c>
      <c r="N12" s="14">
        <v>7.970003514044965</v>
      </c>
      <c r="O12" s="12">
        <v>23.626344869868188</v>
      </c>
    </row>
    <row r="13" spans="1:15" x14ac:dyDescent="0.2">
      <c r="A13" s="9" t="s">
        <v>16</v>
      </c>
      <c r="B13" s="4">
        <v>3</v>
      </c>
      <c r="C13" s="11">
        <v>767725000</v>
      </c>
      <c r="D13" s="11">
        <v>1337490</v>
      </c>
      <c r="E13" s="11">
        <v>361798000</v>
      </c>
      <c r="F13" s="11">
        <v>143721000</v>
      </c>
      <c r="G13" s="11">
        <v>505519000</v>
      </c>
      <c r="H13" s="12">
        <v>71.569614594110206</v>
      </c>
      <c r="I13" s="12">
        <v>574.00429162087198</v>
      </c>
      <c r="J13" s="12">
        <v>377.96095671743342</v>
      </c>
      <c r="K13" s="12">
        <v>106769</v>
      </c>
      <c r="L13" s="12">
        <v>511</v>
      </c>
      <c r="M13" s="13">
        <v>4734.6982738435318</v>
      </c>
      <c r="N13" s="14">
        <v>7.9827886563637858</v>
      </c>
      <c r="O13" s="12">
        <v>38.205893128172917</v>
      </c>
    </row>
    <row r="14" spans="1:15" x14ac:dyDescent="0.2">
      <c r="A14" s="9" t="s">
        <v>17</v>
      </c>
      <c r="B14" s="4">
        <v>4</v>
      </c>
      <c r="C14" s="11">
        <v>767761000</v>
      </c>
      <c r="D14" s="11">
        <v>1337550</v>
      </c>
      <c r="E14" s="11">
        <v>408385000</v>
      </c>
      <c r="F14" s="11">
        <v>106290000</v>
      </c>
      <c r="G14" s="11">
        <v>514675000</v>
      </c>
      <c r="H14" s="12">
        <v>79.348132316510416</v>
      </c>
      <c r="I14" s="12">
        <v>574.00545773989757</v>
      </c>
      <c r="J14" s="12">
        <v>384.78935366902169</v>
      </c>
      <c r="K14" s="12">
        <v>106813</v>
      </c>
      <c r="L14" s="12">
        <v>571</v>
      </c>
      <c r="M14" s="13">
        <v>4818.4677895012783</v>
      </c>
      <c r="N14" s="14">
        <v>7.9857201599940186</v>
      </c>
      <c r="O14" s="12">
        <v>42.689992897461778</v>
      </c>
    </row>
    <row r="15" spans="1:15" x14ac:dyDescent="0.2">
      <c r="A15" s="9" t="s">
        <v>18</v>
      </c>
      <c r="B15" s="4">
        <v>5</v>
      </c>
      <c r="C15" s="11">
        <v>767761000</v>
      </c>
      <c r="D15" s="11">
        <v>1337550</v>
      </c>
      <c r="E15" s="11">
        <v>448775000</v>
      </c>
      <c r="F15" s="11">
        <v>72982500</v>
      </c>
      <c r="G15" s="11">
        <v>521757000</v>
      </c>
      <c r="H15" s="12">
        <v>86.012262413345681</v>
      </c>
      <c r="I15" s="12">
        <v>574.00545773989757</v>
      </c>
      <c r="J15" s="12">
        <v>390.08410900527082</v>
      </c>
      <c r="K15" s="12">
        <v>106817</v>
      </c>
      <c r="L15" s="12">
        <v>600</v>
      </c>
      <c r="M15" s="13">
        <v>4884.5876592677196</v>
      </c>
      <c r="N15" s="14">
        <v>7.9860192142349824</v>
      </c>
      <c r="O15" s="12">
        <v>44.858136144443201</v>
      </c>
    </row>
    <row r="16" spans="1:15" x14ac:dyDescent="0.2">
      <c r="A16" s="9"/>
      <c r="B16" s="4"/>
      <c r="C16" s="11"/>
      <c r="D16" s="11"/>
      <c r="E16" s="11"/>
      <c r="F16" s="11"/>
      <c r="G16" s="11"/>
      <c r="H16" s="12"/>
      <c r="I16" s="12"/>
      <c r="J16" s="12"/>
      <c r="K16" s="12"/>
      <c r="L16" s="12"/>
      <c r="M16" s="13"/>
      <c r="N16" s="14"/>
      <c r="O16" s="12"/>
    </row>
    <row r="17" spans="1:15" x14ac:dyDescent="0.2">
      <c r="A17" s="9" t="s">
        <v>19</v>
      </c>
      <c r="B17" s="4">
        <v>1</v>
      </c>
      <c r="C17" s="11">
        <v>777115000</v>
      </c>
      <c r="D17" s="11">
        <v>1454310</v>
      </c>
      <c r="E17" s="11">
        <v>287089000</v>
      </c>
      <c r="F17" s="11">
        <v>249436000</v>
      </c>
      <c r="G17" s="11">
        <v>536524000</v>
      </c>
      <c r="H17" s="12">
        <v>53.509069491765516</v>
      </c>
      <c r="I17" s="12">
        <v>534.35306090173344</v>
      </c>
      <c r="J17" s="12">
        <v>368.91996891996894</v>
      </c>
      <c r="K17" s="12">
        <v>123144</v>
      </c>
      <c r="L17" s="12">
        <v>216</v>
      </c>
      <c r="M17" s="13">
        <v>4356.8829987656727</v>
      </c>
      <c r="N17" s="14">
        <v>8.4675206799100611</v>
      </c>
      <c r="O17" s="12">
        <v>14.852404232935207</v>
      </c>
    </row>
    <row r="18" spans="1:15" x14ac:dyDescent="0.2">
      <c r="A18" s="9" t="s">
        <v>20</v>
      </c>
      <c r="B18" s="4">
        <v>2</v>
      </c>
      <c r="C18" s="11">
        <v>777115000</v>
      </c>
      <c r="D18" s="11">
        <v>1454310</v>
      </c>
      <c r="E18" s="11">
        <v>389885000</v>
      </c>
      <c r="F18" s="11">
        <v>199754000</v>
      </c>
      <c r="G18" s="11">
        <v>589639000</v>
      </c>
      <c r="H18" s="12">
        <v>66.122661492879544</v>
      </c>
      <c r="I18" s="12">
        <v>534.35306090173344</v>
      </c>
      <c r="J18" s="12">
        <v>405.44244349554083</v>
      </c>
      <c r="K18" s="12">
        <v>126899</v>
      </c>
      <c r="L18" s="12">
        <v>418</v>
      </c>
      <c r="M18" s="13">
        <v>4646.5220372106951</v>
      </c>
      <c r="N18" s="14">
        <v>8.7257187257187265</v>
      </c>
      <c r="O18" s="12">
        <v>28.742152635957947</v>
      </c>
    </row>
    <row r="19" spans="1:15" x14ac:dyDescent="0.2">
      <c r="A19" s="9" t="s">
        <v>21</v>
      </c>
      <c r="B19" s="4">
        <v>3</v>
      </c>
      <c r="C19" s="11">
        <v>777131000</v>
      </c>
      <c r="D19" s="11">
        <v>1454340</v>
      </c>
      <c r="E19" s="11">
        <v>457150000</v>
      </c>
      <c r="F19" s="11">
        <v>158164000</v>
      </c>
      <c r="G19" s="11">
        <v>615314000</v>
      </c>
      <c r="H19" s="12">
        <v>74.295400397195579</v>
      </c>
      <c r="I19" s="12">
        <v>534.3530398668812</v>
      </c>
      <c r="J19" s="12">
        <v>423.08813619923814</v>
      </c>
      <c r="K19" s="12">
        <v>127041</v>
      </c>
      <c r="L19" s="12">
        <v>551</v>
      </c>
      <c r="M19" s="13">
        <v>4843.4284994608042</v>
      </c>
      <c r="N19" s="14">
        <v>8.7353026114938732</v>
      </c>
      <c r="O19" s="12">
        <v>37.886601482459398</v>
      </c>
    </row>
    <row r="20" spans="1:15" x14ac:dyDescent="0.2">
      <c r="A20" s="9" t="s">
        <v>22</v>
      </c>
      <c r="B20" s="4">
        <v>4</v>
      </c>
      <c r="C20" s="11">
        <v>777131000</v>
      </c>
      <c r="D20" s="11">
        <v>1454340</v>
      </c>
      <c r="E20" s="11">
        <v>515313000</v>
      </c>
      <c r="F20" s="11">
        <v>122174000</v>
      </c>
      <c r="G20" s="11">
        <v>637488000</v>
      </c>
      <c r="H20" s="12">
        <v>80.83493336345154</v>
      </c>
      <c r="I20" s="12">
        <v>534.3530398668812</v>
      </c>
      <c r="J20" s="12">
        <v>438.33491480671643</v>
      </c>
      <c r="K20" s="12">
        <v>127063</v>
      </c>
      <c r="L20" s="12">
        <v>651</v>
      </c>
      <c r="M20" s="13">
        <v>5017.1017526738706</v>
      </c>
      <c r="N20" s="14">
        <v>8.7368153251646792</v>
      </c>
      <c r="O20" s="12">
        <v>44.76257271339577</v>
      </c>
    </row>
    <row r="21" spans="1:15" x14ac:dyDescent="0.2">
      <c r="A21" s="9" t="s">
        <v>23</v>
      </c>
      <c r="B21" s="4">
        <v>5</v>
      </c>
      <c r="C21" s="11">
        <v>777131000</v>
      </c>
      <c r="D21" s="11">
        <v>1454340</v>
      </c>
      <c r="E21" s="11">
        <v>565126000</v>
      </c>
      <c r="F21" s="11">
        <v>78650200</v>
      </c>
      <c r="G21" s="11">
        <v>643776000</v>
      </c>
      <c r="H21" s="12">
        <v>87.783017695595987</v>
      </c>
      <c r="I21" s="12">
        <v>534.3530398668812</v>
      </c>
      <c r="J21" s="12">
        <v>442.65852551672924</v>
      </c>
      <c r="K21" s="12">
        <v>127067</v>
      </c>
      <c r="L21" s="12">
        <v>684</v>
      </c>
      <c r="M21" s="13">
        <v>5066.4295214335743</v>
      </c>
      <c r="N21" s="14">
        <v>8.7370903640139161</v>
      </c>
      <c r="O21" s="12">
        <v>47.031643219604767</v>
      </c>
    </row>
    <row r="22" spans="1:15" x14ac:dyDescent="0.2">
      <c r="A22" s="9"/>
      <c r="B22" s="4"/>
      <c r="C22" s="11"/>
      <c r="D22" s="11"/>
      <c r="E22" s="11"/>
      <c r="F22" s="11"/>
      <c r="G22" s="11"/>
      <c r="H22" s="12"/>
      <c r="I22" s="12"/>
      <c r="J22" s="12"/>
      <c r="K22" s="12"/>
      <c r="L22" s="12"/>
      <c r="M22" s="13"/>
      <c r="N22" s="14"/>
      <c r="O22" s="12"/>
    </row>
    <row r="23" spans="1:15" x14ac:dyDescent="0.2">
      <c r="A23" s="9" t="s">
        <v>24</v>
      </c>
      <c r="B23" s="4">
        <v>1</v>
      </c>
      <c r="C23" s="11">
        <v>764566000</v>
      </c>
      <c r="D23" s="11">
        <v>1476340</v>
      </c>
      <c r="E23" s="11">
        <v>240691000</v>
      </c>
      <c r="F23" s="11">
        <v>251230000</v>
      </c>
      <c r="G23" s="11">
        <v>491921000</v>
      </c>
      <c r="H23" s="12">
        <v>48.928791411629099</v>
      </c>
      <c r="I23" s="12">
        <v>517.87935028516472</v>
      </c>
      <c r="J23" s="12">
        <v>333.2030562065649</v>
      </c>
      <c r="K23" s="12">
        <v>116735</v>
      </c>
      <c r="L23" s="12">
        <v>220</v>
      </c>
      <c r="M23" s="13">
        <v>4213.9975157407807</v>
      </c>
      <c r="N23" s="14">
        <v>7.9070539306663772</v>
      </c>
      <c r="O23" s="12">
        <v>14.901716406789763</v>
      </c>
    </row>
    <row r="24" spans="1:15" x14ac:dyDescent="0.2">
      <c r="A24" s="9" t="s">
        <v>25</v>
      </c>
      <c r="B24" s="4">
        <v>2</v>
      </c>
      <c r="C24" s="11">
        <v>764567000</v>
      </c>
      <c r="D24" s="11">
        <v>1476340</v>
      </c>
      <c r="E24" s="11">
        <v>335951000</v>
      </c>
      <c r="F24" s="11">
        <v>208540000</v>
      </c>
      <c r="G24" s="11">
        <v>544492000</v>
      </c>
      <c r="H24" s="12">
        <v>61.699896417210908</v>
      </c>
      <c r="I24" s="12">
        <v>517.88002763591044</v>
      </c>
      <c r="J24" s="12">
        <v>368.81206226208053</v>
      </c>
      <c r="K24" s="12">
        <v>120709</v>
      </c>
      <c r="L24" s="12">
        <v>394</v>
      </c>
      <c r="M24" s="13">
        <v>4510.7821289216217</v>
      </c>
      <c r="N24" s="14">
        <v>8.1762331170326625</v>
      </c>
      <c r="O24" s="12">
        <v>26.687619383068938</v>
      </c>
    </row>
    <row r="25" spans="1:15" x14ac:dyDescent="0.2">
      <c r="A25" s="9" t="s">
        <v>26</v>
      </c>
      <c r="B25" s="4">
        <v>3</v>
      </c>
      <c r="C25" s="11">
        <v>764567000</v>
      </c>
      <c r="D25" s="11">
        <v>1476340</v>
      </c>
      <c r="E25" s="11">
        <v>403137000</v>
      </c>
      <c r="F25" s="11">
        <v>174264000</v>
      </c>
      <c r="G25" s="11">
        <v>577402000</v>
      </c>
      <c r="H25" s="12">
        <v>69.819120820502874</v>
      </c>
      <c r="I25" s="12">
        <v>517.88002763591044</v>
      </c>
      <c r="J25" s="12">
        <v>391.10367530514651</v>
      </c>
      <c r="K25" s="12">
        <v>120857</v>
      </c>
      <c r="L25" s="12">
        <v>578</v>
      </c>
      <c r="M25" s="13">
        <v>4777.563566860008</v>
      </c>
      <c r="N25" s="14">
        <v>8.1862579080699565</v>
      </c>
      <c r="O25" s="12">
        <v>39.150873105111287</v>
      </c>
    </row>
    <row r="26" spans="1:15" x14ac:dyDescent="0.2">
      <c r="A26" s="9" t="s">
        <v>27</v>
      </c>
      <c r="B26" s="4">
        <v>4</v>
      </c>
      <c r="C26" s="11">
        <v>764569000</v>
      </c>
      <c r="D26" s="11">
        <v>1476350</v>
      </c>
      <c r="E26" s="11">
        <v>461929000</v>
      </c>
      <c r="F26" s="11">
        <v>127986000</v>
      </c>
      <c r="G26" s="11">
        <v>589915000</v>
      </c>
      <c r="H26" s="12">
        <v>78.304331980031023</v>
      </c>
      <c r="I26" s="12">
        <v>517.87787448775691</v>
      </c>
      <c r="J26" s="12">
        <v>399.57665865140382</v>
      </c>
      <c r="K26" s="12">
        <v>120892</v>
      </c>
      <c r="L26" s="12">
        <v>659</v>
      </c>
      <c r="M26" s="13">
        <v>4879.6860007279229</v>
      </c>
      <c r="N26" s="14">
        <v>8.1885731703186906</v>
      </c>
      <c r="O26" s="12">
        <v>44.637111795983337</v>
      </c>
    </row>
    <row r="27" spans="1:15" x14ac:dyDescent="0.2">
      <c r="A27" s="9" t="s">
        <v>28</v>
      </c>
      <c r="B27" s="4">
        <v>5</v>
      </c>
      <c r="C27" s="11">
        <v>764569000</v>
      </c>
      <c r="D27" s="11">
        <v>1476350</v>
      </c>
      <c r="E27" s="11">
        <v>511261000</v>
      </c>
      <c r="F27" s="11">
        <v>80524600</v>
      </c>
      <c r="G27" s="11">
        <v>591786000</v>
      </c>
      <c r="H27" s="12">
        <v>86.392885265957631</v>
      </c>
      <c r="I27" s="12">
        <v>517.87787448775691</v>
      </c>
      <c r="J27" s="12">
        <v>400.84397331256139</v>
      </c>
      <c r="K27" s="12">
        <v>120899</v>
      </c>
      <c r="L27" s="12">
        <v>694</v>
      </c>
      <c r="M27" s="13">
        <v>4894.8791966848357</v>
      </c>
      <c r="N27" s="14">
        <v>8.1890473126291194</v>
      </c>
      <c r="O27" s="12">
        <v>47.007823348122059</v>
      </c>
    </row>
    <row r="28" spans="1:15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">
      <c r="A29" s="9" t="s">
        <v>29</v>
      </c>
      <c r="B29" s="4">
        <v>1</v>
      </c>
      <c r="C29" s="11">
        <v>751086000</v>
      </c>
      <c r="D29" s="11">
        <v>1455640</v>
      </c>
      <c r="E29" s="11">
        <v>182576000</v>
      </c>
      <c r="F29" s="11">
        <v>204053000</v>
      </c>
      <c r="G29" s="11">
        <v>386629000</v>
      </c>
      <c r="H29" s="12">
        <v>47.222531160363033</v>
      </c>
      <c r="I29" s="12">
        <v>515.98334753098288</v>
      </c>
      <c r="J29" s="12">
        <v>265.60756780522655</v>
      </c>
      <c r="K29" s="12">
        <v>96831</v>
      </c>
      <c r="L29" s="12">
        <v>168</v>
      </c>
      <c r="M29" s="13">
        <v>3992.8225464985385</v>
      </c>
      <c r="N29" s="14">
        <v>6.6521255255420293</v>
      </c>
      <c r="O29" s="12">
        <v>11.541315160341844</v>
      </c>
    </row>
    <row r="30" spans="1:15" x14ac:dyDescent="0.2">
      <c r="A30" s="9" t="s">
        <v>30</v>
      </c>
      <c r="B30" s="4">
        <v>2</v>
      </c>
      <c r="C30" s="11">
        <v>751084000</v>
      </c>
      <c r="D30" s="11">
        <v>1455640</v>
      </c>
      <c r="E30" s="11">
        <v>270738000</v>
      </c>
      <c r="F30" s="11">
        <v>165847000</v>
      </c>
      <c r="G30" s="11">
        <v>436585000</v>
      </c>
      <c r="H30" s="12">
        <v>62.01266649106131</v>
      </c>
      <c r="I30" s="12">
        <v>515.98197356489243</v>
      </c>
      <c r="J30" s="12">
        <v>299.92649281415737</v>
      </c>
      <c r="K30" s="12">
        <v>100836</v>
      </c>
      <c r="L30" s="12">
        <v>361</v>
      </c>
      <c r="M30" s="13">
        <v>4329.6540917926141</v>
      </c>
      <c r="N30" s="14">
        <v>6.927262235168036</v>
      </c>
      <c r="O30" s="12">
        <v>24.800087933829793</v>
      </c>
    </row>
    <row r="31" spans="1:15" x14ac:dyDescent="0.2">
      <c r="A31" s="9" t="s">
        <v>31</v>
      </c>
      <c r="B31" s="4">
        <v>3</v>
      </c>
      <c r="C31" s="11">
        <v>751090000</v>
      </c>
      <c r="D31" s="11">
        <v>1455650</v>
      </c>
      <c r="E31" s="11">
        <v>331507000</v>
      </c>
      <c r="F31" s="11">
        <v>136179000</v>
      </c>
      <c r="G31" s="11">
        <v>467687000</v>
      </c>
      <c r="H31" s="12">
        <v>70.882235341157653</v>
      </c>
      <c r="I31" s="12">
        <v>515.98255075052384</v>
      </c>
      <c r="J31" s="12">
        <v>321.29083227424172</v>
      </c>
      <c r="K31" s="12">
        <v>101006</v>
      </c>
      <c r="L31" s="12">
        <v>552</v>
      </c>
      <c r="M31" s="13">
        <v>4630.2892897451638</v>
      </c>
      <c r="N31" s="14">
        <v>6.9388932779170815</v>
      </c>
      <c r="O31" s="12">
        <v>37.921203586026863</v>
      </c>
    </row>
    <row r="32" spans="1:15" x14ac:dyDescent="0.2">
      <c r="A32" s="9" t="s">
        <v>32</v>
      </c>
      <c r="B32" s="4">
        <v>4</v>
      </c>
      <c r="C32" s="11">
        <v>751089000</v>
      </c>
      <c r="D32" s="11">
        <v>1455640</v>
      </c>
      <c r="E32" s="11">
        <v>384175000</v>
      </c>
      <c r="F32" s="11">
        <v>92203100</v>
      </c>
      <c r="G32" s="11">
        <v>476378000</v>
      </c>
      <c r="H32" s="12">
        <v>80.64499200214955</v>
      </c>
      <c r="I32" s="12">
        <v>515.98540848011874</v>
      </c>
      <c r="J32" s="12">
        <v>327.26360913412657</v>
      </c>
      <c r="K32" s="12">
        <v>101027</v>
      </c>
      <c r="L32" s="12">
        <v>621</v>
      </c>
      <c r="M32" s="13">
        <v>4715.3533213893315</v>
      </c>
      <c r="N32" s="14">
        <v>6.9403836113324724</v>
      </c>
      <c r="O32" s="12">
        <v>42.66164711054931</v>
      </c>
    </row>
    <row r="33" spans="1:15" x14ac:dyDescent="0.2">
      <c r="A33" s="9" t="s">
        <v>33</v>
      </c>
      <c r="B33" s="4">
        <v>5</v>
      </c>
      <c r="C33" s="11">
        <v>751089000</v>
      </c>
      <c r="D33" s="11">
        <v>1455640</v>
      </c>
      <c r="E33" s="11">
        <v>419508000</v>
      </c>
      <c r="F33" s="11">
        <v>62873000</v>
      </c>
      <c r="G33" s="11">
        <v>482381000</v>
      </c>
      <c r="H33" s="12">
        <v>86.9661118493473</v>
      </c>
      <c r="I33" s="12">
        <v>515.98540848011874</v>
      </c>
      <c r="J33" s="12">
        <v>331.38756835481303</v>
      </c>
      <c r="K33" s="12">
        <v>101033</v>
      </c>
      <c r="L33" s="12">
        <v>653</v>
      </c>
      <c r="M33" s="13">
        <v>4774.4895232250847</v>
      </c>
      <c r="N33" s="14">
        <v>6.9407958011596271</v>
      </c>
      <c r="O33" s="12">
        <v>44.859992855376326</v>
      </c>
    </row>
    <row r="34" spans="1:15" x14ac:dyDescent="0.2">
      <c r="B34" s="4"/>
      <c r="C34" s="11"/>
      <c r="D34" s="11"/>
      <c r="E34" s="11"/>
      <c r="F34" s="11"/>
      <c r="G34" s="11"/>
      <c r="H34" s="12"/>
      <c r="I34" s="12"/>
      <c r="J34" s="12"/>
      <c r="K34" s="12"/>
      <c r="L34" s="12"/>
      <c r="M34" s="13"/>
      <c r="N34" s="14"/>
      <c r="O34" s="12"/>
    </row>
    <row r="35" spans="1:15" x14ac:dyDescent="0.2">
      <c r="A35" s="9" t="s">
        <v>34</v>
      </c>
      <c r="B35" s="4">
        <v>1</v>
      </c>
      <c r="C35" s="11">
        <v>741234000</v>
      </c>
      <c r="D35" s="11">
        <v>1465590</v>
      </c>
      <c r="E35" s="11">
        <v>159758000</v>
      </c>
      <c r="F35" s="11">
        <v>200805000</v>
      </c>
      <c r="G35" s="11">
        <v>360563000</v>
      </c>
      <c r="H35" s="12">
        <v>44.307929543519442</v>
      </c>
      <c r="I35" s="12">
        <v>505.75809059832557</v>
      </c>
      <c r="J35" s="12">
        <v>246.01900940917992</v>
      </c>
      <c r="K35" s="12">
        <v>82948</v>
      </c>
      <c r="L35" s="12">
        <v>158</v>
      </c>
      <c r="M35" s="13">
        <v>4346.8558615035927</v>
      </c>
      <c r="N35" s="14">
        <v>5.6597001890023808</v>
      </c>
      <c r="O35" s="12">
        <v>10.780641243458266</v>
      </c>
    </row>
    <row r="36" spans="1:15" x14ac:dyDescent="0.2">
      <c r="A36" s="9" t="s">
        <v>35</v>
      </c>
      <c r="B36" s="4">
        <v>2</v>
      </c>
      <c r="C36" s="11">
        <v>741234000</v>
      </c>
      <c r="D36" s="11">
        <v>1465590</v>
      </c>
      <c r="E36" s="11">
        <v>229609359.87092251</v>
      </c>
      <c r="F36" s="11">
        <v>166590000</v>
      </c>
      <c r="G36" s="11">
        <v>396199359.87092251</v>
      </c>
      <c r="H36" s="12">
        <v>57.952986078959533</v>
      </c>
      <c r="I36" s="12">
        <v>505.75809059832557</v>
      </c>
      <c r="J36" s="12">
        <v>270.33437719343232</v>
      </c>
      <c r="K36" s="12">
        <v>85511</v>
      </c>
      <c r="L36" s="12">
        <v>418</v>
      </c>
      <c r="M36" s="13">
        <v>4633.314542818146</v>
      </c>
      <c r="N36" s="14">
        <v>5.8345785656288598</v>
      </c>
      <c r="O36" s="12">
        <v>28.520936960541487</v>
      </c>
    </row>
    <row r="37" spans="1:15" x14ac:dyDescent="0.2">
      <c r="A37" s="9" t="s">
        <v>36</v>
      </c>
      <c r="B37" s="4">
        <v>3</v>
      </c>
      <c r="C37" s="11">
        <v>741234000</v>
      </c>
      <c r="D37" s="11">
        <v>1465590</v>
      </c>
      <c r="E37" s="11">
        <v>292512371.4888618</v>
      </c>
      <c r="F37" s="11">
        <v>139167000</v>
      </c>
      <c r="G37" s="11">
        <v>431679371.4888618</v>
      </c>
      <c r="H37" s="12">
        <v>67.761489385046787</v>
      </c>
      <c r="I37" s="12">
        <v>505.75809059832557</v>
      </c>
      <c r="J37" s="12">
        <v>294.54306558373202</v>
      </c>
      <c r="K37" s="12">
        <v>85644</v>
      </c>
      <c r="L37" s="12">
        <v>545</v>
      </c>
      <c r="M37" s="13">
        <v>5040.3924558505187</v>
      </c>
      <c r="N37" s="14">
        <v>5.8436534092072137</v>
      </c>
      <c r="O37" s="12">
        <v>37.186389099270599</v>
      </c>
    </row>
    <row r="38" spans="1:15" x14ac:dyDescent="0.2">
      <c r="A38" s="9" t="s">
        <v>37</v>
      </c>
      <c r="B38" s="4">
        <v>4</v>
      </c>
      <c r="C38" s="11">
        <v>741234000</v>
      </c>
      <c r="D38" s="11">
        <v>1465590</v>
      </c>
      <c r="E38" s="11">
        <v>357626363.55951452</v>
      </c>
      <c r="F38" s="11">
        <v>98789300</v>
      </c>
      <c r="G38" s="11">
        <v>456415663.55951452</v>
      </c>
      <c r="H38" s="12">
        <v>78.355409796947441</v>
      </c>
      <c r="I38" s="12">
        <v>505.75809059832557</v>
      </c>
      <c r="J38" s="12">
        <v>311.42110928671354</v>
      </c>
      <c r="K38" s="12">
        <v>85658</v>
      </c>
      <c r="L38" s="12">
        <v>640</v>
      </c>
      <c r="M38" s="13">
        <v>5328.3483569487325</v>
      </c>
      <c r="N38" s="14">
        <v>5.8446086558996715</v>
      </c>
      <c r="O38" s="12">
        <v>43.668420226666392</v>
      </c>
    </row>
    <row r="39" spans="1:15" x14ac:dyDescent="0.2">
      <c r="A39" s="9" t="s">
        <v>38</v>
      </c>
      <c r="B39" s="4">
        <v>5</v>
      </c>
      <c r="C39" s="11">
        <v>741234000</v>
      </c>
      <c r="D39" s="11">
        <v>1465590</v>
      </c>
      <c r="E39" s="11">
        <v>395947000</v>
      </c>
      <c r="F39" s="11">
        <v>69337600</v>
      </c>
      <c r="G39" s="11">
        <v>465284600</v>
      </c>
      <c r="H39" s="12">
        <v>85.097808953917664</v>
      </c>
      <c r="I39" s="12">
        <v>505.75809059832557</v>
      </c>
      <c r="J39" s="12">
        <v>317.47255371556849</v>
      </c>
      <c r="K39" s="12">
        <v>85666</v>
      </c>
      <c r="L39" s="12">
        <v>670</v>
      </c>
      <c r="M39" s="13">
        <v>5431.3800107393836</v>
      </c>
      <c r="N39" s="14">
        <v>5.8451545111525052</v>
      </c>
      <c r="O39" s="12">
        <v>45.715377424791377</v>
      </c>
    </row>
    <row r="40" spans="1:15" x14ac:dyDescent="0.2">
      <c r="B40" s="4"/>
      <c r="C40" s="11"/>
      <c r="D40" s="11"/>
      <c r="E40" s="11"/>
      <c r="F40" s="11"/>
      <c r="G40" s="11"/>
      <c r="H40" s="12"/>
      <c r="I40" s="12"/>
      <c r="J40" s="12"/>
      <c r="K40" s="12"/>
      <c r="L40" s="12"/>
      <c r="M40" s="13"/>
      <c r="N40" s="14"/>
      <c r="O40" s="12"/>
    </row>
    <row r="41" spans="1:15" x14ac:dyDescent="0.2">
      <c r="A41" s="9" t="s">
        <v>39</v>
      </c>
      <c r="B41" s="4">
        <v>1</v>
      </c>
      <c r="C41" s="11">
        <v>695796000</v>
      </c>
      <c r="D41" s="11">
        <v>1478530</v>
      </c>
      <c r="E41" s="11">
        <v>145750516.965902</v>
      </c>
      <c r="F41" s="11">
        <v>201725000</v>
      </c>
      <c r="G41" s="11">
        <v>347475516.96590197</v>
      </c>
      <c r="H41" s="12">
        <v>41.94555007459838</v>
      </c>
      <c r="I41" s="12">
        <v>470.5998525562552</v>
      </c>
      <c r="J41" s="12">
        <v>235.01418095398941</v>
      </c>
      <c r="K41" s="12">
        <v>76064</v>
      </c>
      <c r="L41" s="12">
        <v>315</v>
      </c>
      <c r="M41" s="13">
        <v>4568.1993711335454</v>
      </c>
      <c r="N41" s="14">
        <v>5.1445692681244211</v>
      </c>
      <c r="O41" s="12">
        <v>21.304944776230446</v>
      </c>
    </row>
    <row r="42" spans="1:15" x14ac:dyDescent="0.2">
      <c r="A42" s="9" t="s">
        <v>40</v>
      </c>
      <c r="B42" s="4">
        <v>2</v>
      </c>
      <c r="C42" s="11">
        <v>695796000</v>
      </c>
      <c r="D42" s="11">
        <v>1478530</v>
      </c>
      <c r="E42" s="11">
        <v>221712393.68585038</v>
      </c>
      <c r="F42" s="11">
        <v>194109000</v>
      </c>
      <c r="G42" s="11">
        <v>415821393.68585038</v>
      </c>
      <c r="H42" s="12">
        <v>53.319140634056041</v>
      </c>
      <c r="I42" s="12">
        <v>470.5998525562552</v>
      </c>
      <c r="J42" s="12">
        <v>281.23974061118162</v>
      </c>
      <c r="K42" s="12">
        <v>78286</v>
      </c>
      <c r="L42" s="12">
        <v>485</v>
      </c>
      <c r="M42" s="13">
        <v>5311.5677603383792</v>
      </c>
      <c r="N42" s="14">
        <v>5.2948536722284976</v>
      </c>
      <c r="O42" s="12">
        <v>32.802851480862749</v>
      </c>
    </row>
    <row r="43" spans="1:15" x14ac:dyDescent="0.2">
      <c r="A43" s="9" t="s">
        <v>41</v>
      </c>
      <c r="B43" s="4">
        <v>3</v>
      </c>
      <c r="C43" s="11">
        <v>695796000</v>
      </c>
      <c r="D43" s="11">
        <v>1478530</v>
      </c>
      <c r="E43" s="11">
        <v>295354888.95176208</v>
      </c>
      <c r="F43" s="11">
        <v>168410000</v>
      </c>
      <c r="G43" s="11">
        <v>463764888.95176208</v>
      </c>
      <c r="H43" s="12">
        <v>63.686341072379683</v>
      </c>
      <c r="I43" s="12">
        <v>470.5998525562552</v>
      </c>
      <c r="J43" s="12">
        <v>313.66620153244241</v>
      </c>
      <c r="K43" s="12">
        <v>78497</v>
      </c>
      <c r="L43" s="12">
        <v>683</v>
      </c>
      <c r="M43" s="13">
        <v>5908.0587659625471</v>
      </c>
      <c r="N43" s="14">
        <v>5.3091246034913055</v>
      </c>
      <c r="O43" s="12">
        <v>46.194531054493318</v>
      </c>
    </row>
    <row r="44" spans="1:15" x14ac:dyDescent="0.2">
      <c r="A44" s="9" t="s">
        <v>42</v>
      </c>
      <c r="B44" s="4">
        <v>4</v>
      </c>
      <c r="C44" s="11">
        <v>695796000</v>
      </c>
      <c r="D44" s="11">
        <v>1478530</v>
      </c>
      <c r="E44" s="11">
        <v>371448000</v>
      </c>
      <c r="F44" s="11">
        <v>121943000</v>
      </c>
      <c r="G44" s="11">
        <v>493391000</v>
      </c>
      <c r="H44" s="12">
        <v>75.284713340940556</v>
      </c>
      <c r="I44" s="12">
        <v>470.5998525562552</v>
      </c>
      <c r="J44" s="12">
        <v>333.70374628854336</v>
      </c>
      <c r="K44" s="12">
        <v>78783</v>
      </c>
      <c r="L44" s="12">
        <v>816</v>
      </c>
      <c r="M44" s="13">
        <v>6262.6581876800828</v>
      </c>
      <c r="N44" s="14">
        <v>5.3284681406532162</v>
      </c>
      <c r="O44" s="12">
        <v>55.189952182235054</v>
      </c>
    </row>
    <row r="45" spans="1:15" x14ac:dyDescent="0.2">
      <c r="B45" s="4"/>
      <c r="C45" s="11"/>
      <c r="D45" s="11"/>
      <c r="E45" s="11"/>
      <c r="F45" s="11"/>
      <c r="G45" s="11"/>
      <c r="H45" s="12"/>
      <c r="I45" s="12"/>
      <c r="J45" s="12"/>
      <c r="K45" s="12"/>
      <c r="L45" s="12"/>
      <c r="M45" s="13"/>
      <c r="N45" s="14"/>
      <c r="O45" s="12"/>
    </row>
    <row r="46" spans="1:15" x14ac:dyDescent="0.2">
      <c r="A46" s="9" t="s">
        <v>43</v>
      </c>
      <c r="B46" s="4">
        <v>1</v>
      </c>
      <c r="C46" s="11">
        <v>677015000</v>
      </c>
      <c r="D46" s="11">
        <v>1478100</v>
      </c>
      <c r="E46" s="11">
        <v>147864842.29881281</v>
      </c>
      <c r="F46" s="11">
        <v>236402000</v>
      </c>
      <c r="G46" s="11">
        <v>384266842.29881281</v>
      </c>
      <c r="H46" s="12">
        <v>38.479729714444225</v>
      </c>
      <c r="I46" s="12">
        <v>458.03057979838985</v>
      </c>
      <c r="J46" s="12">
        <v>259.97350808390013</v>
      </c>
      <c r="K46" s="12">
        <v>76442</v>
      </c>
      <c r="L46" s="12">
        <v>308</v>
      </c>
      <c r="M46" s="13">
        <v>5026.9072276865181</v>
      </c>
      <c r="N46" s="14">
        <v>5.171639266626074</v>
      </c>
      <c r="O46" s="12">
        <v>20.83756173465936</v>
      </c>
    </row>
    <row r="47" spans="1:15" x14ac:dyDescent="0.2">
      <c r="A47" s="9" t="s">
        <v>44</v>
      </c>
      <c r="B47" s="4">
        <v>2</v>
      </c>
      <c r="C47" s="11">
        <v>677015000</v>
      </c>
      <c r="D47" s="11">
        <v>1478100</v>
      </c>
      <c r="E47" s="11">
        <v>228545735.41244549</v>
      </c>
      <c r="F47" s="11">
        <v>223004000</v>
      </c>
      <c r="G47" s="11">
        <v>451549735.41244549</v>
      </c>
      <c r="H47" s="12">
        <v>50.613635107922683</v>
      </c>
      <c r="I47" s="12">
        <v>458.03057979838985</v>
      </c>
      <c r="J47" s="12">
        <v>305.49335999759523</v>
      </c>
      <c r="K47" s="12">
        <v>79032</v>
      </c>
      <c r="L47" s="12">
        <v>549</v>
      </c>
      <c r="M47" s="13">
        <v>5713.5051044190386</v>
      </c>
      <c r="N47" s="14">
        <v>5.3468642175766181</v>
      </c>
      <c r="O47" s="12">
        <v>37.142277247818143</v>
      </c>
    </row>
    <row r="48" spans="1:15" x14ac:dyDescent="0.2">
      <c r="A48" s="9" t="s">
        <v>45</v>
      </c>
      <c r="B48" s="4">
        <v>3</v>
      </c>
      <c r="C48" s="11">
        <v>677015000</v>
      </c>
      <c r="D48" s="11">
        <v>1478100</v>
      </c>
      <c r="E48" s="11">
        <v>309090000</v>
      </c>
      <c r="F48" s="11">
        <v>185031000</v>
      </c>
      <c r="G48" s="11">
        <v>494121000</v>
      </c>
      <c r="H48" s="12">
        <v>62.553504101222167</v>
      </c>
      <c r="I48" s="12">
        <v>458.03057979838985</v>
      </c>
      <c r="J48" s="12">
        <v>334.29470265881878</v>
      </c>
      <c r="K48" s="12">
        <v>79119</v>
      </c>
      <c r="L48" s="12">
        <v>766</v>
      </c>
      <c r="M48" s="13">
        <v>6245.2887422742961</v>
      </c>
      <c r="N48" s="14">
        <v>5.3527501522224474</v>
      </c>
      <c r="O48" s="12">
        <v>51.823286651782695</v>
      </c>
    </row>
    <row r="49" spans="1:15" x14ac:dyDescent="0.2">
      <c r="B49" s="4"/>
      <c r="C49" s="11"/>
      <c r="D49" s="11"/>
      <c r="E49" s="11"/>
      <c r="F49" s="11"/>
      <c r="G49" s="11"/>
      <c r="H49" s="12"/>
      <c r="I49" s="12"/>
      <c r="J49" s="12"/>
      <c r="K49" s="11"/>
      <c r="L49" s="12"/>
      <c r="M49" s="13"/>
      <c r="N49" s="14"/>
      <c r="O49" s="12"/>
    </row>
    <row r="50" spans="1:15" x14ac:dyDescent="0.2">
      <c r="A50" s="9" t="s">
        <v>46</v>
      </c>
      <c r="B50" s="4">
        <v>1</v>
      </c>
      <c r="C50" s="11">
        <v>691723000</v>
      </c>
      <c r="D50" s="11">
        <v>1505420</v>
      </c>
      <c r="E50" s="11">
        <v>157357000</v>
      </c>
      <c r="F50" s="11">
        <v>251928000</v>
      </c>
      <c r="G50" s="11">
        <v>409285000</v>
      </c>
      <c r="H50" s="12">
        <v>38.44680357208302</v>
      </c>
      <c r="I50" s="12">
        <v>459.48838197977972</v>
      </c>
      <c r="J50" s="12">
        <v>271.87429421689626</v>
      </c>
      <c r="K50" s="12">
        <v>77753</v>
      </c>
      <c r="L50" s="12">
        <v>288</v>
      </c>
      <c r="M50" s="13">
        <v>5263.912646457371</v>
      </c>
      <c r="N50" s="14">
        <v>5.1648709330286566</v>
      </c>
      <c r="O50" s="12">
        <v>19.130873776089064</v>
      </c>
    </row>
    <row r="51" spans="1:15" x14ac:dyDescent="0.2">
      <c r="A51" s="9" t="s">
        <v>47</v>
      </c>
      <c r="B51" s="4">
        <v>2</v>
      </c>
      <c r="C51" s="11">
        <v>691723000</v>
      </c>
      <c r="D51" s="11">
        <v>1505420</v>
      </c>
      <c r="E51" s="11">
        <v>242902000</v>
      </c>
      <c r="F51" s="11">
        <v>247206000</v>
      </c>
      <c r="G51" s="11">
        <v>490108000</v>
      </c>
      <c r="H51" s="12">
        <v>49.560913104866685</v>
      </c>
      <c r="I51" s="12">
        <v>459.48838197977972</v>
      </c>
      <c r="J51" s="12">
        <v>325.56230155039788</v>
      </c>
      <c r="K51" s="12">
        <v>79775</v>
      </c>
      <c r="L51" s="12">
        <v>592</v>
      </c>
      <c r="M51" s="13">
        <v>6143.6289564399876</v>
      </c>
      <c r="N51" s="14">
        <v>5.299185609331615</v>
      </c>
      <c r="O51" s="12">
        <v>39.324573873071969</v>
      </c>
    </row>
    <row r="52" spans="1:15" x14ac:dyDescent="0.2">
      <c r="A52" s="9" t="s">
        <v>48</v>
      </c>
      <c r="B52" s="4"/>
      <c r="C52" s="11"/>
      <c r="D52" s="11"/>
      <c r="E52" s="11"/>
      <c r="F52" s="11"/>
      <c r="G52" s="11"/>
      <c r="H52" s="12"/>
      <c r="I52" s="12"/>
      <c r="J52" s="12"/>
      <c r="K52" s="12"/>
      <c r="L52" s="12"/>
      <c r="M52" s="13"/>
      <c r="N52" s="14"/>
      <c r="O52" s="12"/>
    </row>
    <row r="53" spans="1:15" x14ac:dyDescent="0.2">
      <c r="A53" s="9" t="s">
        <v>49</v>
      </c>
      <c r="B53" s="4">
        <v>1</v>
      </c>
      <c r="C53" s="11">
        <v>741517000</v>
      </c>
      <c r="D53" s="11">
        <v>1482070</v>
      </c>
      <c r="E53" s="11">
        <v>144641000</v>
      </c>
      <c r="F53" s="11">
        <v>242663000</v>
      </c>
      <c r="G53" s="11">
        <v>387304000</v>
      </c>
      <c r="H53" s="12">
        <v>37.345599322496028</v>
      </c>
      <c r="I53" s="12">
        <v>500.32522080603479</v>
      </c>
      <c r="J53" s="12">
        <v>261.32638809233032</v>
      </c>
      <c r="K53" s="12">
        <v>67051</v>
      </c>
      <c r="L53" s="12">
        <v>259</v>
      </c>
      <c r="M53" s="13">
        <v>5776.2598618961683</v>
      </c>
      <c r="N53" s="14">
        <v>4.5241452832862148</v>
      </c>
      <c r="O53" s="12">
        <v>17.475557834650186</v>
      </c>
    </row>
    <row r="58" spans="1:15" x14ac:dyDescent="0.2">
      <c r="A58" s="3" t="s">
        <v>50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</row>
    <row r="59" spans="1:15" ht="85" x14ac:dyDescent="0.2">
      <c r="A59" s="6" t="s">
        <v>1</v>
      </c>
      <c r="B59" s="7" t="s">
        <v>2</v>
      </c>
      <c r="C59" s="7" t="s">
        <v>3</v>
      </c>
      <c r="D59" s="7" t="s">
        <v>4</v>
      </c>
      <c r="E59" s="8" t="s">
        <v>5</v>
      </c>
      <c r="F59" s="7" t="s">
        <v>6</v>
      </c>
      <c r="G59" s="7" t="s">
        <v>7</v>
      </c>
      <c r="H59" s="7" t="s">
        <v>107</v>
      </c>
      <c r="I59" s="7" t="s">
        <v>108</v>
      </c>
      <c r="J59" s="7" t="s">
        <v>109</v>
      </c>
      <c r="K59" s="7" t="s">
        <v>110</v>
      </c>
      <c r="L59" s="7" t="s">
        <v>8</v>
      </c>
      <c r="M59" s="7" t="s">
        <v>111</v>
      </c>
      <c r="N59" s="7" t="s">
        <v>106</v>
      </c>
      <c r="O59" s="7" t="s">
        <v>112</v>
      </c>
    </row>
    <row r="60" spans="1:15" x14ac:dyDescent="0.2">
      <c r="A60" s="9"/>
      <c r="B60" s="10"/>
      <c r="C60" s="10"/>
      <c r="D60" s="10"/>
      <c r="E60" s="4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2">
      <c r="A61" s="9" t="s">
        <v>9</v>
      </c>
      <c r="B61" s="4">
        <v>1</v>
      </c>
      <c r="C61" s="11">
        <v>323021000</v>
      </c>
      <c r="D61" s="11">
        <v>426182</v>
      </c>
      <c r="E61" s="11">
        <v>50182600</v>
      </c>
      <c r="F61" s="11">
        <v>94456500</v>
      </c>
      <c r="G61" s="11">
        <v>144639000</v>
      </c>
      <c r="H61" s="12">
        <v>34.695068411700859</v>
      </c>
      <c r="I61" s="12">
        <v>757.94144285774621</v>
      </c>
      <c r="J61" s="12">
        <v>339.38317432458433</v>
      </c>
      <c r="K61" s="12">
        <v>23664</v>
      </c>
      <c r="L61" s="12">
        <v>89</v>
      </c>
      <c r="M61" s="13">
        <v>6112.1957403651113</v>
      </c>
      <c r="N61" s="14">
        <v>5.5525573581239938</v>
      </c>
      <c r="O61" s="12">
        <v>20.883096892876754</v>
      </c>
    </row>
    <row r="62" spans="1:15" x14ac:dyDescent="0.2">
      <c r="A62" s="9" t="s">
        <v>10</v>
      </c>
      <c r="B62" s="4">
        <v>2</v>
      </c>
      <c r="C62" s="11">
        <v>322964000</v>
      </c>
      <c r="D62" s="11">
        <v>426085</v>
      </c>
      <c r="E62" s="11">
        <v>78524100</v>
      </c>
      <c r="F62" s="11">
        <v>96590100</v>
      </c>
      <c r="G62" s="11">
        <v>175114000</v>
      </c>
      <c r="H62" s="12">
        <v>44.841703119110981</v>
      </c>
      <c r="I62" s="12">
        <v>757.98021521527392</v>
      </c>
      <c r="J62" s="12">
        <v>410.98372390485468</v>
      </c>
      <c r="K62" s="12">
        <v>24740</v>
      </c>
      <c r="L62" s="12">
        <v>153</v>
      </c>
      <c r="M62" s="13">
        <v>7078.1729991915927</v>
      </c>
      <c r="N62" s="14">
        <v>5.8063531924381291</v>
      </c>
      <c r="O62" s="12">
        <v>35.908328150486405</v>
      </c>
    </row>
    <row r="63" spans="1:15" x14ac:dyDescent="0.2">
      <c r="A63" s="9" t="s">
        <v>11</v>
      </c>
      <c r="B63" s="4">
        <v>3</v>
      </c>
      <c r="C63" s="11">
        <v>322964000</v>
      </c>
      <c r="D63" s="11">
        <v>426085</v>
      </c>
      <c r="E63" s="11">
        <v>105693000</v>
      </c>
      <c r="F63" s="11">
        <v>85203700</v>
      </c>
      <c r="G63" s="11">
        <v>190897000</v>
      </c>
      <c r="H63" s="12">
        <v>55.366506545414538</v>
      </c>
      <c r="I63" s="12">
        <v>757.98021521527392</v>
      </c>
      <c r="J63" s="12">
        <v>448.02562868911133</v>
      </c>
      <c r="K63" s="12">
        <v>24810</v>
      </c>
      <c r="L63" s="12">
        <v>216</v>
      </c>
      <c r="M63" s="13">
        <v>7694.3571140669083</v>
      </c>
      <c r="N63" s="14">
        <v>5.8227818393043638</v>
      </c>
      <c r="O63" s="12">
        <v>50.694110330098454</v>
      </c>
    </row>
    <row r="64" spans="1:15" x14ac:dyDescent="0.2">
      <c r="A64" s="9" t="s">
        <v>12</v>
      </c>
      <c r="B64" s="4">
        <v>4</v>
      </c>
      <c r="C64" s="11">
        <v>322964000</v>
      </c>
      <c r="D64" s="11">
        <v>426085</v>
      </c>
      <c r="E64" s="11">
        <v>136110000</v>
      </c>
      <c r="F64" s="11">
        <v>64693500</v>
      </c>
      <c r="G64" s="11">
        <v>200804000</v>
      </c>
      <c r="H64" s="12">
        <v>67.782514292543965</v>
      </c>
      <c r="I64" s="12">
        <v>757.98021521527392</v>
      </c>
      <c r="J64" s="12">
        <v>471.27685790393934</v>
      </c>
      <c r="K64" s="12">
        <v>24827</v>
      </c>
      <c r="L64" s="12">
        <v>299</v>
      </c>
      <c r="M64" s="13">
        <v>8088.1298586216617</v>
      </c>
      <c r="N64" s="14">
        <v>5.8267716535433074</v>
      </c>
      <c r="O64" s="12">
        <v>70.173791614349241</v>
      </c>
    </row>
    <row r="65" spans="1:15" x14ac:dyDescent="0.2">
      <c r="A65" s="9" t="s">
        <v>13</v>
      </c>
      <c r="B65" s="4">
        <v>5</v>
      </c>
      <c r="C65" s="11">
        <v>323272000</v>
      </c>
      <c r="D65" s="11">
        <v>426430</v>
      </c>
      <c r="E65" s="11">
        <v>164811000</v>
      </c>
      <c r="F65" s="11">
        <v>44593700</v>
      </c>
      <c r="G65" s="11">
        <v>209405000</v>
      </c>
      <c r="H65" s="12">
        <v>78.704424440677158</v>
      </c>
      <c r="I65" s="12">
        <v>758.08925263231947</v>
      </c>
      <c r="J65" s="12">
        <v>491.06535656496965</v>
      </c>
      <c r="K65" s="12">
        <v>24833</v>
      </c>
      <c r="L65" s="12">
        <v>320</v>
      </c>
      <c r="M65" s="13">
        <v>8432.5292956952435</v>
      </c>
      <c r="N65" s="14">
        <v>5.8234645780081138</v>
      </c>
      <c r="O65" s="12">
        <v>75.041624651173692</v>
      </c>
    </row>
    <row r="66" spans="1:15" x14ac:dyDescent="0.2">
      <c r="A66" s="9"/>
      <c r="B66" s="4"/>
      <c r="C66" s="11"/>
      <c r="D66" s="11"/>
      <c r="E66" s="11"/>
      <c r="F66" s="11"/>
      <c r="G66" s="11"/>
      <c r="H66" s="12"/>
      <c r="I66" s="12"/>
      <c r="J66" s="12"/>
      <c r="K66" s="12"/>
      <c r="L66" s="12"/>
      <c r="M66" s="13"/>
      <c r="N66" s="14"/>
      <c r="O66" s="12"/>
    </row>
    <row r="67" spans="1:15" x14ac:dyDescent="0.2">
      <c r="A67" s="9" t="s">
        <v>14</v>
      </c>
      <c r="B67" s="4">
        <v>1</v>
      </c>
      <c r="C67" s="11">
        <v>294139000</v>
      </c>
      <c r="D67" s="11">
        <v>417731</v>
      </c>
      <c r="E67" s="11">
        <v>53925000</v>
      </c>
      <c r="F67" s="11">
        <v>69930900</v>
      </c>
      <c r="G67" s="11">
        <v>123856000</v>
      </c>
      <c r="H67" s="12">
        <v>43.538464022736079</v>
      </c>
      <c r="I67" s="12">
        <v>704.13495766414269</v>
      </c>
      <c r="J67" s="12">
        <v>296.49702799169802</v>
      </c>
      <c r="K67" s="12">
        <v>23856</v>
      </c>
      <c r="L67" s="12">
        <v>75</v>
      </c>
      <c r="M67" s="13">
        <v>5191.8175720992622</v>
      </c>
      <c r="N67" s="14">
        <v>5.7108521991425105</v>
      </c>
      <c r="O67" s="12">
        <v>17.954137950020467</v>
      </c>
    </row>
    <row r="68" spans="1:15" x14ac:dyDescent="0.2">
      <c r="A68" s="9" t="s">
        <v>15</v>
      </c>
      <c r="B68" s="4">
        <v>2</v>
      </c>
      <c r="C68" s="11">
        <v>294137000</v>
      </c>
      <c r="D68" s="11">
        <v>417730</v>
      </c>
      <c r="E68" s="11">
        <v>84983300</v>
      </c>
      <c r="F68" s="11">
        <v>64270500</v>
      </c>
      <c r="G68" s="11">
        <v>149254000</v>
      </c>
      <c r="H68" s="12">
        <v>56.938708510324673</v>
      </c>
      <c r="I68" s="12">
        <v>704.13185550475191</v>
      </c>
      <c r="J68" s="12">
        <v>357.29777607545543</v>
      </c>
      <c r="K68" s="12">
        <v>24971</v>
      </c>
      <c r="L68" s="12">
        <v>140</v>
      </c>
      <c r="M68" s="13">
        <v>5977.0934283769175</v>
      </c>
      <c r="N68" s="14">
        <v>5.9777846934622838</v>
      </c>
      <c r="O68" s="12">
        <v>33.514471069829796</v>
      </c>
    </row>
    <row r="69" spans="1:15" x14ac:dyDescent="0.2">
      <c r="A69" s="9" t="s">
        <v>16</v>
      </c>
      <c r="B69" s="4">
        <v>3</v>
      </c>
      <c r="C69" s="11">
        <v>294137000</v>
      </c>
      <c r="D69" s="11">
        <v>417730</v>
      </c>
      <c r="E69" s="11">
        <v>111018000</v>
      </c>
      <c r="F69" s="11">
        <v>59369800</v>
      </c>
      <c r="G69" s="11">
        <v>170388000</v>
      </c>
      <c r="H69" s="12">
        <v>65.155996901190221</v>
      </c>
      <c r="I69" s="12">
        <v>704.13185550475191</v>
      </c>
      <c r="J69" s="12">
        <v>407.89026404615419</v>
      </c>
      <c r="K69" s="12">
        <v>25091</v>
      </c>
      <c r="L69" s="12">
        <v>263</v>
      </c>
      <c r="M69" s="13">
        <v>6790.8014826033241</v>
      </c>
      <c r="N69" s="14">
        <v>6.00651138295071</v>
      </c>
      <c r="O69" s="12">
        <v>62.959327795465974</v>
      </c>
    </row>
    <row r="70" spans="1:15" x14ac:dyDescent="0.2">
      <c r="A70" s="9" t="s">
        <v>17</v>
      </c>
      <c r="B70" s="4">
        <v>4</v>
      </c>
      <c r="C70" s="11">
        <v>294143000</v>
      </c>
      <c r="D70" s="11">
        <v>417737</v>
      </c>
      <c r="E70" s="11">
        <v>134649000</v>
      </c>
      <c r="F70" s="11">
        <v>47273400</v>
      </c>
      <c r="G70" s="11">
        <v>181922000</v>
      </c>
      <c r="H70" s="12">
        <v>74.014687613372772</v>
      </c>
      <c r="I70" s="12">
        <v>704.1344195031802</v>
      </c>
      <c r="J70" s="12">
        <v>435.49410274885872</v>
      </c>
      <c r="K70" s="12">
        <v>25127</v>
      </c>
      <c r="L70" s="12">
        <v>309</v>
      </c>
      <c r="M70" s="13">
        <v>7240.1002905241376</v>
      </c>
      <c r="N70" s="14">
        <v>6.0150285945463295</v>
      </c>
      <c r="O70" s="12">
        <v>73.969985900219513</v>
      </c>
    </row>
    <row r="71" spans="1:15" x14ac:dyDescent="0.2">
      <c r="A71" s="9" t="s">
        <v>18</v>
      </c>
      <c r="B71" s="4">
        <v>5</v>
      </c>
      <c r="C71" s="11">
        <v>294143000</v>
      </c>
      <c r="D71" s="11">
        <v>417737</v>
      </c>
      <c r="E71" s="11">
        <v>159654000</v>
      </c>
      <c r="F71" s="11">
        <v>29941300</v>
      </c>
      <c r="G71" s="11">
        <v>189595000</v>
      </c>
      <c r="H71" s="12">
        <v>84.207916875445036</v>
      </c>
      <c r="I71" s="12">
        <v>704.1344195031802</v>
      </c>
      <c r="J71" s="12">
        <v>453.86211898874171</v>
      </c>
      <c r="K71" s="12">
        <v>25139</v>
      </c>
      <c r="L71" s="12">
        <v>316</v>
      </c>
      <c r="M71" s="13">
        <v>7541.8672182664386</v>
      </c>
      <c r="N71" s="14">
        <v>6.0179012153579885</v>
      </c>
      <c r="O71" s="12">
        <v>75.645681373687282</v>
      </c>
    </row>
    <row r="72" spans="1:15" x14ac:dyDescent="0.2">
      <c r="A72" s="9"/>
      <c r="B72" s="4"/>
      <c r="C72" s="11"/>
      <c r="D72" s="11"/>
      <c r="E72" s="11"/>
      <c r="F72" s="11"/>
      <c r="G72" s="11"/>
      <c r="H72" s="12"/>
      <c r="I72" s="12"/>
      <c r="J72" s="12"/>
      <c r="K72" s="12"/>
      <c r="L72" s="12"/>
      <c r="M72" s="13"/>
      <c r="N72" s="14"/>
      <c r="O72" s="12"/>
    </row>
    <row r="73" spans="1:15" x14ac:dyDescent="0.2">
      <c r="A73" s="9" t="s">
        <v>19</v>
      </c>
      <c r="B73" s="4">
        <v>1</v>
      </c>
      <c r="C73" s="11">
        <v>246180000</v>
      </c>
      <c r="D73" s="11">
        <v>381419</v>
      </c>
      <c r="E73" s="11">
        <v>53799600</v>
      </c>
      <c r="F73" s="11">
        <v>68866300</v>
      </c>
      <c r="G73" s="11">
        <v>122666000</v>
      </c>
      <c r="H73" s="12">
        <v>43.858607927216994</v>
      </c>
      <c r="I73" s="12">
        <v>645.43192656894382</v>
      </c>
      <c r="J73" s="12">
        <v>321.60432490253498</v>
      </c>
      <c r="K73" s="12">
        <v>22986</v>
      </c>
      <c r="L73" s="12">
        <v>72</v>
      </c>
      <c r="M73" s="13">
        <v>5336.5526842425825</v>
      </c>
      <c r="N73" s="14">
        <v>6.0264433601891882</v>
      </c>
      <c r="O73" s="12">
        <v>18.876878183834577</v>
      </c>
    </row>
    <row r="74" spans="1:15" x14ac:dyDescent="0.2">
      <c r="A74" s="9" t="s">
        <v>20</v>
      </c>
      <c r="B74" s="4">
        <v>2</v>
      </c>
      <c r="C74" s="11">
        <v>246180000</v>
      </c>
      <c r="D74" s="11">
        <v>381419</v>
      </c>
      <c r="E74" s="11">
        <v>85500900</v>
      </c>
      <c r="F74" s="11">
        <v>66857300</v>
      </c>
      <c r="G74" s="11">
        <v>152358000</v>
      </c>
      <c r="H74" s="12">
        <v>56.118418461780806</v>
      </c>
      <c r="I74" s="12">
        <v>645.43192656894382</v>
      </c>
      <c r="J74" s="12">
        <v>399.45047310175948</v>
      </c>
      <c r="K74" s="12">
        <v>23763</v>
      </c>
      <c r="L74" s="12">
        <v>208</v>
      </c>
      <c r="M74" s="13">
        <v>6411.5641964398437</v>
      </c>
      <c r="N74" s="14">
        <v>6.2301563372564033</v>
      </c>
      <c r="O74" s="12">
        <v>54.533203642188781</v>
      </c>
    </row>
    <row r="75" spans="1:15" x14ac:dyDescent="0.2">
      <c r="A75" s="9" t="s">
        <v>21</v>
      </c>
      <c r="B75" s="4">
        <v>3</v>
      </c>
      <c r="C75" s="11">
        <v>246180000</v>
      </c>
      <c r="D75" s="11">
        <v>381419</v>
      </c>
      <c r="E75" s="11">
        <v>115689000</v>
      </c>
      <c r="F75" s="11">
        <v>51168500</v>
      </c>
      <c r="G75" s="11">
        <v>166858000</v>
      </c>
      <c r="H75" s="12">
        <v>69.333804792098675</v>
      </c>
      <c r="I75" s="12">
        <v>645.43192656894382</v>
      </c>
      <c r="J75" s="12">
        <v>437.466408333093</v>
      </c>
      <c r="K75" s="12">
        <v>23831</v>
      </c>
      <c r="L75" s="12">
        <v>241</v>
      </c>
      <c r="M75" s="13">
        <v>7001.7204481557637</v>
      </c>
      <c r="N75" s="14">
        <v>6.2479844999855798</v>
      </c>
      <c r="O75" s="12">
        <v>63.185106143112954</v>
      </c>
    </row>
    <row r="76" spans="1:15" x14ac:dyDescent="0.2">
      <c r="A76" s="9" t="s">
        <v>22</v>
      </c>
      <c r="B76" s="4">
        <v>4</v>
      </c>
      <c r="C76" s="11">
        <v>246180000</v>
      </c>
      <c r="D76" s="11">
        <v>381419</v>
      </c>
      <c r="E76" s="11">
        <v>138065000</v>
      </c>
      <c r="F76" s="11">
        <v>43582000</v>
      </c>
      <c r="G76" s="11">
        <v>181647000</v>
      </c>
      <c r="H76" s="12">
        <v>76.007310883196538</v>
      </c>
      <c r="I76" s="12">
        <v>645.43192656894382</v>
      </c>
      <c r="J76" s="12">
        <v>476.24004048041655</v>
      </c>
      <c r="K76" s="12">
        <v>23839</v>
      </c>
      <c r="L76" s="12">
        <v>274</v>
      </c>
      <c r="M76" s="13">
        <v>7619.7407609379588</v>
      </c>
      <c r="N76" s="14">
        <v>6.2500819308948952</v>
      </c>
      <c r="O76" s="12">
        <v>71.837008644037127</v>
      </c>
    </row>
    <row r="77" spans="1:15" x14ac:dyDescent="0.2">
      <c r="A77" s="9" t="s">
        <v>23</v>
      </c>
      <c r="B77" s="4">
        <v>5</v>
      </c>
      <c r="C77" s="11">
        <v>246180000</v>
      </c>
      <c r="D77" s="11">
        <v>381419</v>
      </c>
      <c r="E77" s="11">
        <v>152337000</v>
      </c>
      <c r="F77" s="11">
        <v>31896100</v>
      </c>
      <c r="G77" s="11">
        <v>184233000</v>
      </c>
      <c r="H77" s="12">
        <v>82.687140740258258</v>
      </c>
      <c r="I77" s="12">
        <v>645.43192656894382</v>
      </c>
      <c r="J77" s="12">
        <v>483.01998589477711</v>
      </c>
      <c r="K77" s="12">
        <v>23843</v>
      </c>
      <c r="L77" s="12">
        <v>299</v>
      </c>
      <c r="M77" s="13">
        <v>7726.9219477414754</v>
      </c>
      <c r="N77" s="14">
        <v>6.2511306463495524</v>
      </c>
      <c r="O77" s="12">
        <v>78.39148023564637</v>
      </c>
    </row>
    <row r="78" spans="1:15" x14ac:dyDescent="0.2">
      <c r="A78" s="9"/>
      <c r="B78" s="4"/>
      <c r="C78" s="11"/>
      <c r="D78" s="11"/>
      <c r="E78" s="11"/>
      <c r="F78" s="11"/>
      <c r="G78" s="11"/>
      <c r="H78" s="12"/>
      <c r="I78" s="12"/>
      <c r="J78" s="12"/>
      <c r="K78" s="12"/>
      <c r="L78" s="12"/>
      <c r="M78" s="13"/>
      <c r="N78" s="14"/>
      <c r="O78" s="12"/>
    </row>
    <row r="79" spans="1:15" x14ac:dyDescent="0.2">
      <c r="A79" s="9" t="s">
        <v>24</v>
      </c>
      <c r="B79" s="4">
        <v>1</v>
      </c>
      <c r="C79" s="11">
        <v>207008000</v>
      </c>
      <c r="D79" s="11">
        <v>335014</v>
      </c>
      <c r="E79" s="11">
        <v>41256900</v>
      </c>
      <c r="F79" s="11">
        <v>63173800</v>
      </c>
      <c r="G79" s="11">
        <v>104431000</v>
      </c>
      <c r="H79" s="12">
        <v>39.506372628817118</v>
      </c>
      <c r="I79" s="12">
        <v>617.90850531619571</v>
      </c>
      <c r="J79" s="12">
        <v>311.72130119935287</v>
      </c>
      <c r="K79" s="12">
        <v>19252</v>
      </c>
      <c r="L79" s="12">
        <v>70</v>
      </c>
      <c r="M79" s="13">
        <v>5424.4234365260754</v>
      </c>
      <c r="N79" s="14">
        <v>5.7466255141576177</v>
      </c>
      <c r="O79" s="12">
        <v>20.894649178840286</v>
      </c>
    </row>
    <row r="80" spans="1:15" x14ac:dyDescent="0.2">
      <c r="A80" s="9" t="s">
        <v>25</v>
      </c>
      <c r="B80" s="4">
        <v>2</v>
      </c>
      <c r="C80" s="11">
        <v>207008000</v>
      </c>
      <c r="D80" s="11">
        <v>335014</v>
      </c>
      <c r="E80" s="11">
        <v>67398100</v>
      </c>
      <c r="F80" s="11">
        <v>72304800</v>
      </c>
      <c r="G80" s="11">
        <v>139703000</v>
      </c>
      <c r="H80" s="12">
        <v>48.243845873030644</v>
      </c>
      <c r="I80" s="12">
        <v>617.90850531619571</v>
      </c>
      <c r="J80" s="12">
        <v>417.0064534616464</v>
      </c>
      <c r="K80" s="12">
        <v>19898</v>
      </c>
      <c r="L80" s="12">
        <v>159</v>
      </c>
      <c r="M80" s="13">
        <v>7020.9568800884508</v>
      </c>
      <c r="N80" s="14">
        <v>5.9394532765794867</v>
      </c>
      <c r="O80" s="12">
        <v>47.460703134794365</v>
      </c>
    </row>
    <row r="81" spans="1:15" x14ac:dyDescent="0.2">
      <c r="A81" s="9" t="s">
        <v>26</v>
      </c>
      <c r="B81" s="4">
        <v>3</v>
      </c>
      <c r="C81" s="11">
        <v>207008000</v>
      </c>
      <c r="D81" s="11">
        <v>335014</v>
      </c>
      <c r="E81" s="11">
        <v>98736500</v>
      </c>
      <c r="F81" s="11">
        <v>74371100</v>
      </c>
      <c r="G81" s="11">
        <v>173108000</v>
      </c>
      <c r="H81" s="12">
        <v>57.0375141530143</v>
      </c>
      <c r="I81" s="12">
        <v>617.90850531619571</v>
      </c>
      <c r="J81" s="12">
        <v>516.71870429295495</v>
      </c>
      <c r="K81" s="12">
        <v>19953</v>
      </c>
      <c r="L81" s="12">
        <v>257</v>
      </c>
      <c r="M81" s="13">
        <v>8675.7881020397926</v>
      </c>
      <c r="N81" s="14">
        <v>5.9558705009342887</v>
      </c>
      <c r="O81" s="12">
        <v>76.713211985170773</v>
      </c>
    </row>
    <row r="82" spans="1:15" x14ac:dyDescent="0.2">
      <c r="A82" s="9" t="s">
        <v>27</v>
      </c>
      <c r="B82" s="4">
        <v>4</v>
      </c>
      <c r="C82" s="11">
        <v>207008000</v>
      </c>
      <c r="D82" s="11">
        <v>335014</v>
      </c>
      <c r="E82" s="11">
        <v>121960000</v>
      </c>
      <c r="F82" s="11">
        <v>63029300</v>
      </c>
      <c r="G82" s="11">
        <v>184989000</v>
      </c>
      <c r="H82" s="12">
        <v>65.928244382098399</v>
      </c>
      <c r="I82" s="12">
        <v>617.90850531619571</v>
      </c>
      <c r="J82" s="12">
        <v>552.18289384921229</v>
      </c>
      <c r="K82" s="12">
        <v>19975</v>
      </c>
      <c r="L82" s="12">
        <v>300</v>
      </c>
      <c r="M82" s="13">
        <v>9261.026282853567</v>
      </c>
      <c r="N82" s="14">
        <v>5.96243739067621</v>
      </c>
      <c r="O82" s="12">
        <v>89.548496480744092</v>
      </c>
    </row>
    <row r="83" spans="1:15" x14ac:dyDescent="0.2">
      <c r="A83" s="9" t="s">
        <v>28</v>
      </c>
      <c r="B83" s="4">
        <v>5</v>
      </c>
      <c r="C83" s="11">
        <v>207008000</v>
      </c>
      <c r="D83" s="11">
        <v>335014</v>
      </c>
      <c r="E83" s="11">
        <v>142480000</v>
      </c>
      <c r="F83" s="11">
        <v>37913300</v>
      </c>
      <c r="G83" s="11">
        <v>180393000</v>
      </c>
      <c r="H83" s="12">
        <v>78.983109100685724</v>
      </c>
      <c r="I83" s="12">
        <v>617.90850531619571</v>
      </c>
      <c r="J83" s="12">
        <v>538.46406418836227</v>
      </c>
      <c r="K83" s="12">
        <v>19980</v>
      </c>
      <c r="L83" s="12">
        <v>317</v>
      </c>
      <c r="M83" s="13">
        <v>9028.6786786786779</v>
      </c>
      <c r="N83" s="14">
        <v>5.9639298656175566</v>
      </c>
      <c r="O83" s="12">
        <v>94.622911281319588</v>
      </c>
    </row>
    <row r="84" spans="1:15" x14ac:dyDescent="0.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">
      <c r="A85" s="9" t="s">
        <v>29</v>
      </c>
      <c r="B85" s="4">
        <v>1</v>
      </c>
      <c r="C85" s="11">
        <v>194410000</v>
      </c>
      <c r="D85" s="11">
        <v>315097</v>
      </c>
      <c r="E85" s="11">
        <v>30700100</v>
      </c>
      <c r="F85" s="11">
        <v>51938400</v>
      </c>
      <c r="G85" s="11">
        <v>82638400</v>
      </c>
      <c r="H85" s="12">
        <v>37.149920618017774</v>
      </c>
      <c r="I85" s="12">
        <v>616.98461108801416</v>
      </c>
      <c r="J85" s="12">
        <v>262.26336651888147</v>
      </c>
      <c r="K85" s="12">
        <v>15318</v>
      </c>
      <c r="L85" s="12">
        <v>84</v>
      </c>
      <c r="M85" s="13">
        <v>5394.8557252905075</v>
      </c>
      <c r="N85" s="14">
        <v>4.8613601525879329</v>
      </c>
      <c r="O85" s="12">
        <v>26.658457554340412</v>
      </c>
    </row>
    <row r="86" spans="1:15" x14ac:dyDescent="0.2">
      <c r="A86" s="9" t="s">
        <v>30</v>
      </c>
      <c r="B86" s="4">
        <v>2</v>
      </c>
      <c r="C86" s="11">
        <v>194410000</v>
      </c>
      <c r="D86" s="11">
        <v>315097</v>
      </c>
      <c r="E86" s="11">
        <v>53504500</v>
      </c>
      <c r="F86" s="11">
        <v>64216700</v>
      </c>
      <c r="G86" s="11">
        <v>117721000</v>
      </c>
      <c r="H86" s="12">
        <v>45.450259511896775</v>
      </c>
      <c r="I86" s="12">
        <v>616.98461108801416</v>
      </c>
      <c r="J86" s="12">
        <v>373.6024144945842</v>
      </c>
      <c r="K86" s="12">
        <v>15896</v>
      </c>
      <c r="L86" s="12">
        <v>161</v>
      </c>
      <c r="M86" s="13">
        <v>7405.6995470558631</v>
      </c>
      <c r="N86" s="14">
        <v>5.0447957295689898</v>
      </c>
      <c r="O86" s="12">
        <v>51.095376979152455</v>
      </c>
    </row>
    <row r="87" spans="1:15" x14ac:dyDescent="0.2">
      <c r="A87" s="9" t="s">
        <v>31</v>
      </c>
      <c r="B87" s="4">
        <v>3</v>
      </c>
      <c r="C87" s="11">
        <v>194410000</v>
      </c>
      <c r="D87" s="11">
        <v>315097</v>
      </c>
      <c r="E87" s="11">
        <v>81602000</v>
      </c>
      <c r="F87" s="11">
        <v>61464500</v>
      </c>
      <c r="G87" s="11">
        <v>143066000</v>
      </c>
      <c r="H87" s="12">
        <v>57.038010428753161</v>
      </c>
      <c r="I87" s="12">
        <v>616.98461108801416</v>
      </c>
      <c r="J87" s="12">
        <v>454.03796291300773</v>
      </c>
      <c r="K87" s="12">
        <v>15944</v>
      </c>
      <c r="L87" s="12">
        <v>249</v>
      </c>
      <c r="M87" s="13">
        <v>8973.0306071249379</v>
      </c>
      <c r="N87" s="14">
        <v>5.0600291338857559</v>
      </c>
      <c r="O87" s="12">
        <v>79.023284893223348</v>
      </c>
    </row>
    <row r="88" spans="1:15" x14ac:dyDescent="0.2">
      <c r="A88" s="9" t="s">
        <v>32</v>
      </c>
      <c r="B88" s="4">
        <v>4</v>
      </c>
      <c r="C88" s="11">
        <v>194410000</v>
      </c>
      <c r="D88" s="11">
        <v>315097</v>
      </c>
      <c r="E88" s="11">
        <v>103435000</v>
      </c>
      <c r="F88" s="11">
        <v>47906700</v>
      </c>
      <c r="G88" s="11">
        <v>151342000</v>
      </c>
      <c r="H88" s="12">
        <v>68.345204900159899</v>
      </c>
      <c r="I88" s="12">
        <v>616.98461108801416</v>
      </c>
      <c r="J88" s="12">
        <v>480.30289085583172</v>
      </c>
      <c r="K88" s="12">
        <v>15955</v>
      </c>
      <c r="L88" s="12">
        <v>291</v>
      </c>
      <c r="M88" s="13">
        <v>9485.5531181447823</v>
      </c>
      <c r="N88" s="14">
        <v>5.0635201223750146</v>
      </c>
      <c r="O88" s="12">
        <v>92.352513670393563</v>
      </c>
    </row>
    <row r="89" spans="1:15" x14ac:dyDescent="0.2">
      <c r="A89" s="9" t="s">
        <v>33</v>
      </c>
      <c r="B89" s="4">
        <v>5</v>
      </c>
      <c r="C89" s="11">
        <v>194410000</v>
      </c>
      <c r="D89" s="11">
        <v>315097</v>
      </c>
      <c r="E89" s="11">
        <v>120022000</v>
      </c>
      <c r="F89" s="11">
        <v>32805500</v>
      </c>
      <c r="G89" s="11">
        <v>152827000</v>
      </c>
      <c r="H89" s="12">
        <v>78.534552140655776</v>
      </c>
      <c r="I89" s="12">
        <v>616.98461108801416</v>
      </c>
      <c r="J89" s="12">
        <v>485.01572531633116</v>
      </c>
      <c r="K89" s="12">
        <v>15959</v>
      </c>
      <c r="L89" s="12">
        <v>307</v>
      </c>
      <c r="M89" s="13">
        <v>9576.2265806128198</v>
      </c>
      <c r="N89" s="14">
        <v>5.0647895727347452</v>
      </c>
      <c r="O89" s="12">
        <v>97.430315109315544</v>
      </c>
    </row>
    <row r="90" spans="1:15" x14ac:dyDescent="0.2">
      <c r="B90" s="4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3"/>
      <c r="N90" s="14"/>
      <c r="O90" s="12"/>
    </row>
    <row r="91" spans="1:15" x14ac:dyDescent="0.2">
      <c r="A91" s="9" t="s">
        <v>34</v>
      </c>
      <c r="B91" s="4">
        <v>1</v>
      </c>
      <c r="C91" s="11">
        <v>182045000</v>
      </c>
      <c r="D91" s="11">
        <v>309626</v>
      </c>
      <c r="E91" s="11">
        <v>23993300</v>
      </c>
      <c r="F91" s="11">
        <v>64473500</v>
      </c>
      <c r="G91" s="11">
        <v>88466900</v>
      </c>
      <c r="H91" s="12">
        <v>27.121217087973015</v>
      </c>
      <c r="I91" s="12">
        <v>587.9512702421631</v>
      </c>
      <c r="J91" s="12">
        <v>285.72180630825579</v>
      </c>
      <c r="K91" s="12">
        <v>12825</v>
      </c>
      <c r="L91" s="12">
        <v>95</v>
      </c>
      <c r="M91" s="13">
        <v>6898.0038986354775</v>
      </c>
      <c r="N91" s="14">
        <v>4.1420940101929427</v>
      </c>
      <c r="O91" s="12">
        <v>30.682177853281058</v>
      </c>
    </row>
    <row r="92" spans="1:15" x14ac:dyDescent="0.2">
      <c r="A92" s="9" t="s">
        <v>35</v>
      </c>
      <c r="B92" s="4">
        <v>2</v>
      </c>
      <c r="C92" s="11">
        <v>182045000</v>
      </c>
      <c r="D92" s="11">
        <v>309625</v>
      </c>
      <c r="E92" s="11">
        <v>45693787.353178002</v>
      </c>
      <c r="F92" s="11">
        <v>78724400</v>
      </c>
      <c r="G92" s="11">
        <v>124418187.35317799</v>
      </c>
      <c r="H92" s="12">
        <v>39.667914353953456</v>
      </c>
      <c r="I92" s="12">
        <v>587.95316915623744</v>
      </c>
      <c r="J92" s="12">
        <v>401.83508228721195</v>
      </c>
      <c r="K92" s="12">
        <v>13304</v>
      </c>
      <c r="L92" s="12">
        <v>153</v>
      </c>
      <c r="M92" s="13">
        <v>9351.9383157830725</v>
      </c>
      <c r="N92" s="14">
        <v>4.2968106580540972</v>
      </c>
      <c r="O92" s="12">
        <v>49.414614452967292</v>
      </c>
    </row>
    <row r="93" spans="1:15" x14ac:dyDescent="0.2">
      <c r="A93" s="9" t="s">
        <v>36</v>
      </c>
      <c r="B93" s="4">
        <v>3</v>
      </c>
      <c r="C93" s="11">
        <v>182045000</v>
      </c>
      <c r="D93" s="11">
        <v>309625</v>
      </c>
      <c r="E93" s="11">
        <v>68338560.144172505</v>
      </c>
      <c r="F93" s="11">
        <v>72623600</v>
      </c>
      <c r="G93" s="11">
        <v>140962160.14417249</v>
      </c>
      <c r="H93" s="12">
        <v>49.871823706517091</v>
      </c>
      <c r="I93" s="12">
        <v>587.95316915623744</v>
      </c>
      <c r="J93" s="12">
        <v>455.26737228638672</v>
      </c>
      <c r="K93" s="12">
        <v>13368</v>
      </c>
      <c r="L93" s="12">
        <v>213</v>
      </c>
      <c r="M93" s="13">
        <v>10544.745672065566</v>
      </c>
      <c r="N93" s="14">
        <v>4.3174808235769069</v>
      </c>
      <c r="O93" s="12">
        <v>68.792894630601523</v>
      </c>
    </row>
    <row r="94" spans="1:15" x14ac:dyDescent="0.2">
      <c r="A94" s="9" t="s">
        <v>37</v>
      </c>
      <c r="B94" s="4">
        <v>4</v>
      </c>
      <c r="C94" s="11">
        <v>182045000</v>
      </c>
      <c r="D94" s="11">
        <v>309625</v>
      </c>
      <c r="E94" s="11">
        <v>91875710.091905504</v>
      </c>
      <c r="F94" s="11">
        <v>63026200</v>
      </c>
      <c r="G94" s="11">
        <v>154901910.0919055</v>
      </c>
      <c r="H94" s="12">
        <v>59.282677628388157</v>
      </c>
      <c r="I94" s="12">
        <v>587.95316915623744</v>
      </c>
      <c r="J94" s="12">
        <v>500.28876896860879</v>
      </c>
      <c r="K94" s="12">
        <v>13376</v>
      </c>
      <c r="L94" s="12">
        <v>259</v>
      </c>
      <c r="M94" s="13">
        <v>11580.585383665184</v>
      </c>
      <c r="N94" s="14">
        <v>4.3200645942672589</v>
      </c>
      <c r="O94" s="12">
        <v>83.649576100121124</v>
      </c>
    </row>
    <row r="95" spans="1:15" x14ac:dyDescent="0.2">
      <c r="A95" s="9" t="s">
        <v>38</v>
      </c>
      <c r="B95" s="4">
        <v>5</v>
      </c>
      <c r="C95" s="11">
        <v>182045000</v>
      </c>
      <c r="D95" s="11">
        <v>309625</v>
      </c>
      <c r="E95" s="11">
        <v>109413000</v>
      </c>
      <c r="F95" s="11">
        <v>49490400</v>
      </c>
      <c r="G95" s="11">
        <v>158903400</v>
      </c>
      <c r="H95" s="12">
        <v>68.855040231990003</v>
      </c>
      <c r="I95" s="12">
        <v>587.95316915623744</v>
      </c>
      <c r="J95" s="12">
        <v>513.21243439644729</v>
      </c>
      <c r="K95" s="12">
        <v>13377</v>
      </c>
      <c r="L95" s="12">
        <v>273</v>
      </c>
      <c r="M95" s="13">
        <v>11878.851760484413</v>
      </c>
      <c r="N95" s="14">
        <v>4.3203875656035526</v>
      </c>
      <c r="O95" s="12">
        <v>88.171174808235762</v>
      </c>
    </row>
    <row r="96" spans="1:15" x14ac:dyDescent="0.2">
      <c r="B96" s="4"/>
      <c r="C96" s="11"/>
      <c r="D96" s="11"/>
      <c r="E96" s="11"/>
      <c r="F96" s="11"/>
      <c r="G96" s="11"/>
      <c r="H96" s="12"/>
      <c r="I96" s="12"/>
      <c r="J96" s="12"/>
      <c r="K96" s="12"/>
      <c r="L96" s="12"/>
      <c r="M96" s="13"/>
      <c r="N96" s="14"/>
      <c r="O96" s="12"/>
    </row>
    <row r="97" spans="1:15" x14ac:dyDescent="0.2">
      <c r="A97" s="9" t="s">
        <v>39</v>
      </c>
      <c r="B97" s="4">
        <v>1</v>
      </c>
      <c r="C97" s="11">
        <v>165388000</v>
      </c>
      <c r="D97" s="11">
        <v>306951</v>
      </c>
      <c r="E97" s="11">
        <v>24994031.771662001</v>
      </c>
      <c r="F97" s="11">
        <v>76593000</v>
      </c>
      <c r="G97" s="11">
        <v>101587031.771662</v>
      </c>
      <c r="H97" s="12">
        <v>24.603565372242876</v>
      </c>
      <c r="I97" s="12">
        <v>538.80912588654212</v>
      </c>
      <c r="J97" s="12">
        <v>330.95520709058451</v>
      </c>
      <c r="K97" s="12">
        <v>12135</v>
      </c>
      <c r="L97" s="12">
        <v>124</v>
      </c>
      <c r="M97" s="13">
        <v>8371.407644965966</v>
      </c>
      <c r="N97" s="14">
        <v>3.9533997282953961</v>
      </c>
      <c r="O97" s="12">
        <v>40.397327260702852</v>
      </c>
    </row>
    <row r="98" spans="1:15" x14ac:dyDescent="0.2">
      <c r="A98" s="9" t="s">
        <v>40</v>
      </c>
      <c r="B98" s="4">
        <v>2</v>
      </c>
      <c r="C98" s="11">
        <v>165388000</v>
      </c>
      <c r="D98" s="11">
        <v>306951</v>
      </c>
      <c r="E98" s="11">
        <v>47009724.856322899</v>
      </c>
      <c r="F98" s="11">
        <v>78822800</v>
      </c>
      <c r="G98" s="11">
        <v>125832524.8563229</v>
      </c>
      <c r="H98" s="12">
        <v>37.358961770813366</v>
      </c>
      <c r="I98" s="12">
        <v>538.80912588654212</v>
      </c>
      <c r="J98" s="12">
        <v>409.94336182753239</v>
      </c>
      <c r="K98" s="12">
        <v>12596</v>
      </c>
      <c r="L98" s="12">
        <v>228</v>
      </c>
      <c r="M98" s="13">
        <v>9989.8797123152508</v>
      </c>
      <c r="N98" s="14">
        <v>4.1035865659339761</v>
      </c>
      <c r="O98" s="12">
        <v>74.278956576131037</v>
      </c>
    </row>
    <row r="99" spans="1:15" x14ac:dyDescent="0.2">
      <c r="A99" s="9" t="s">
        <v>41</v>
      </c>
      <c r="B99" s="4">
        <v>3</v>
      </c>
      <c r="C99" s="11">
        <v>165388000</v>
      </c>
      <c r="D99" s="11">
        <v>306951</v>
      </c>
      <c r="E99" s="11">
        <v>74063842.425864905</v>
      </c>
      <c r="F99" s="11">
        <v>67005100</v>
      </c>
      <c r="G99" s="11">
        <v>141068942.42586491</v>
      </c>
      <c r="H99" s="12">
        <v>52.501876849886521</v>
      </c>
      <c r="I99" s="12">
        <v>538.80912588654212</v>
      </c>
      <c r="J99" s="12">
        <v>459.58130915313814</v>
      </c>
      <c r="K99" s="12">
        <v>12689</v>
      </c>
      <c r="L99" s="12">
        <v>312</v>
      </c>
      <c r="M99" s="13">
        <v>11117.420003614541</v>
      </c>
      <c r="N99" s="14">
        <v>4.1338845613795039</v>
      </c>
      <c r="O99" s="12">
        <v>101.6448879462846</v>
      </c>
    </row>
    <row r="100" spans="1:15" x14ac:dyDescent="0.2">
      <c r="A100" s="9" t="s">
        <v>42</v>
      </c>
      <c r="B100" s="4">
        <v>4</v>
      </c>
      <c r="C100" s="11">
        <v>165388000</v>
      </c>
      <c r="D100" s="11">
        <v>306951</v>
      </c>
      <c r="E100" s="11">
        <v>103643000</v>
      </c>
      <c r="F100" s="11">
        <v>45401100</v>
      </c>
      <c r="G100" s="11">
        <v>149044100</v>
      </c>
      <c r="H100" s="12">
        <v>69.538478879740964</v>
      </c>
      <c r="I100" s="12">
        <v>538.80912588654212</v>
      </c>
      <c r="J100" s="12">
        <v>485.56316806265494</v>
      </c>
      <c r="K100" s="12">
        <v>12729</v>
      </c>
      <c r="L100" s="12">
        <v>346</v>
      </c>
      <c r="M100" s="13">
        <v>11709.018776023255</v>
      </c>
      <c r="N100" s="14">
        <v>4.1469159572700534</v>
      </c>
      <c r="O100" s="12">
        <v>112.72157445325151</v>
      </c>
    </row>
    <row r="101" spans="1:15" x14ac:dyDescent="0.2">
      <c r="B101" s="4"/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3"/>
      <c r="N101" s="14"/>
      <c r="O101" s="12"/>
    </row>
    <row r="102" spans="1:15" x14ac:dyDescent="0.2">
      <c r="A102" s="9" t="s">
        <v>43</v>
      </c>
      <c r="B102" s="4">
        <v>1</v>
      </c>
      <c r="C102" s="11">
        <v>151512000</v>
      </c>
      <c r="D102" s="11">
        <v>288757</v>
      </c>
      <c r="E102" s="11">
        <v>20629198.475521602</v>
      </c>
      <c r="F102" s="11">
        <v>64935100</v>
      </c>
      <c r="G102" s="11">
        <v>85564298.475521594</v>
      </c>
      <c r="H102" s="12">
        <v>24.109586408194819</v>
      </c>
      <c r="I102" s="12">
        <v>524.70416301596151</v>
      </c>
      <c r="J102" s="12">
        <v>296.31939130660589</v>
      </c>
      <c r="K102" s="12">
        <v>10577</v>
      </c>
      <c r="L102" s="12">
        <v>77</v>
      </c>
      <c r="M102" s="13">
        <v>8089.6566583645263</v>
      </c>
      <c r="N102" s="14">
        <v>3.6629415044483769</v>
      </c>
      <c r="O102" s="12">
        <v>26.666020217691692</v>
      </c>
    </row>
    <row r="103" spans="1:15" x14ac:dyDescent="0.2">
      <c r="A103" s="9" t="s">
        <v>44</v>
      </c>
      <c r="B103" s="4">
        <v>2</v>
      </c>
      <c r="C103" s="11">
        <v>151512000</v>
      </c>
      <c r="D103" s="11">
        <v>288755</v>
      </c>
      <c r="E103" s="11">
        <v>39859674.4985881</v>
      </c>
      <c r="F103" s="11">
        <v>70065400</v>
      </c>
      <c r="G103" s="11">
        <v>109925074.4985881</v>
      </c>
      <c r="H103" s="12">
        <v>36.2607664178568</v>
      </c>
      <c r="I103" s="12">
        <v>524.70779726757974</v>
      </c>
      <c r="J103" s="12">
        <v>380.68630672572976</v>
      </c>
      <c r="K103" s="12">
        <v>11340</v>
      </c>
      <c r="L103" s="12">
        <v>163</v>
      </c>
      <c r="M103" s="13">
        <v>9693.5691797696745</v>
      </c>
      <c r="N103" s="14">
        <v>3.9272047237277277</v>
      </c>
      <c r="O103" s="12">
        <v>56.449238974216897</v>
      </c>
    </row>
    <row r="104" spans="1:15" x14ac:dyDescent="0.2">
      <c r="A104" s="9" t="s">
        <v>45</v>
      </c>
      <c r="B104" s="4">
        <v>3</v>
      </c>
      <c r="C104" s="11">
        <v>151512000</v>
      </c>
      <c r="D104" s="11">
        <v>288755</v>
      </c>
      <c r="E104" s="11">
        <v>65547500</v>
      </c>
      <c r="F104" s="11">
        <v>59417500</v>
      </c>
      <c r="G104" s="11">
        <v>124965000</v>
      </c>
      <c r="H104" s="12">
        <v>52.452686752290646</v>
      </c>
      <c r="I104" s="12">
        <v>524.70779726757974</v>
      </c>
      <c r="J104" s="12">
        <v>432.77172689650394</v>
      </c>
      <c r="K104" s="12">
        <v>11382</v>
      </c>
      <c r="L104" s="12">
        <v>225</v>
      </c>
      <c r="M104" s="13">
        <v>10979.177648919347</v>
      </c>
      <c r="N104" s="14">
        <v>3.941749926408201</v>
      </c>
      <c r="O104" s="12">
        <v>77.920728645391421</v>
      </c>
    </row>
    <row r="105" spans="1:15" x14ac:dyDescent="0.2">
      <c r="B105" s="4"/>
      <c r="C105" s="11"/>
      <c r="D105" s="11"/>
      <c r="E105" s="11"/>
      <c r="F105" s="11"/>
      <c r="G105" s="11"/>
      <c r="H105" s="12"/>
      <c r="I105" s="12"/>
      <c r="J105" s="12"/>
      <c r="K105" s="11"/>
      <c r="L105" s="12"/>
      <c r="M105" s="13"/>
      <c r="N105" s="14"/>
      <c r="O105" s="12"/>
    </row>
    <row r="106" spans="1:15" x14ac:dyDescent="0.2">
      <c r="A106" s="9" t="s">
        <v>46</v>
      </c>
      <c r="B106" s="4">
        <v>1</v>
      </c>
      <c r="C106" s="11">
        <v>153853000</v>
      </c>
      <c r="D106" s="11">
        <v>276270</v>
      </c>
      <c r="E106" s="11">
        <v>18265400</v>
      </c>
      <c r="F106" s="11">
        <v>61208300</v>
      </c>
      <c r="G106" s="11">
        <v>79473700</v>
      </c>
      <c r="H106" s="12">
        <v>22.982949076235283</v>
      </c>
      <c r="I106" s="12">
        <v>556.8936185615521</v>
      </c>
      <c r="J106" s="12">
        <v>287.66677525609003</v>
      </c>
      <c r="K106" s="12">
        <v>10130</v>
      </c>
      <c r="L106" s="12">
        <v>85</v>
      </c>
      <c r="M106" s="13">
        <v>7845.3800592300095</v>
      </c>
      <c r="N106" s="14">
        <v>3.66670286314113</v>
      </c>
      <c r="O106" s="12">
        <v>30.767003293879174</v>
      </c>
    </row>
    <row r="107" spans="1:15" x14ac:dyDescent="0.2">
      <c r="A107" s="9" t="s">
        <v>47</v>
      </c>
      <c r="B107" s="4">
        <v>2</v>
      </c>
      <c r="C107" s="11">
        <v>153853000</v>
      </c>
      <c r="D107" s="11">
        <v>276270</v>
      </c>
      <c r="E107" s="11">
        <v>40539200</v>
      </c>
      <c r="F107" s="11">
        <v>61780900</v>
      </c>
      <c r="G107" s="11">
        <v>102320100</v>
      </c>
      <c r="H107" s="12">
        <v>39.619976915581589</v>
      </c>
      <c r="I107" s="12">
        <v>556.8936185615521</v>
      </c>
      <c r="J107" s="12">
        <v>370.36268867412315</v>
      </c>
      <c r="K107" s="12">
        <v>10488</v>
      </c>
      <c r="L107" s="12">
        <v>153</v>
      </c>
      <c r="M107" s="13">
        <v>9755.9210526315783</v>
      </c>
      <c r="N107" s="14">
        <v>3.7962862417200567</v>
      </c>
      <c r="O107" s="12">
        <v>55.380605928982526</v>
      </c>
    </row>
    <row r="108" spans="1:15" x14ac:dyDescent="0.2">
      <c r="A108" s="9"/>
      <c r="B108" s="4"/>
      <c r="C108" s="11"/>
      <c r="D108" s="11"/>
      <c r="E108" s="11"/>
      <c r="F108" s="11"/>
      <c r="G108" s="11"/>
      <c r="H108" s="12"/>
      <c r="I108" s="12"/>
      <c r="J108" s="12"/>
      <c r="K108" s="12"/>
      <c r="L108" s="12"/>
      <c r="M108" s="13"/>
      <c r="N108" s="14"/>
      <c r="O108" s="12"/>
    </row>
    <row r="109" spans="1:15" x14ac:dyDescent="0.2">
      <c r="A109" s="9" t="s">
        <v>49</v>
      </c>
      <c r="B109" s="4">
        <v>1</v>
      </c>
      <c r="C109" s="11">
        <v>177286000</v>
      </c>
      <c r="D109" s="11">
        <v>267386</v>
      </c>
      <c r="E109" s="11">
        <v>18443600</v>
      </c>
      <c r="F109" s="11">
        <v>54325200</v>
      </c>
      <c r="G109" s="11">
        <v>72768800</v>
      </c>
      <c r="H109" s="12">
        <v>25.345477732214906</v>
      </c>
      <c r="I109" s="12">
        <v>663.03396587704663</v>
      </c>
      <c r="J109" s="12">
        <v>272.1488784005146</v>
      </c>
      <c r="K109" s="12">
        <v>8334</v>
      </c>
      <c r="L109" s="12">
        <v>78</v>
      </c>
      <c r="M109" s="13">
        <v>8731.5574754019672</v>
      </c>
      <c r="N109" s="14">
        <v>3.1168423178476061</v>
      </c>
      <c r="O109" s="12">
        <v>29.171310390222377</v>
      </c>
    </row>
  </sheetData>
  <pageMargins left="0.7" right="0.7" top="0.75" bottom="0.75" header="0.3" footer="0.3"/>
  <pageSetup paperSize="9" orientation="portrait" r:id="rId1"/>
  <headerFooter>
    <oddHeader>&amp;L&amp;"Times New Roman,Regular"&amp;12&amp;K000000Central Bank of Ireland - UNRESTRICTED</oddHeader>
    <evenHeader>&amp;L&amp;"Times New Roman,Regular"&amp;12&amp;K000000Central Bank of Ireland - UNRESTRICTED</evenHeader>
    <firstHeader>&amp;L&amp;"Times New Roman,Regular"&amp;12&amp;K000000Central Bank of Ireland - UNRESTRICTED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586b747-2a7c-4f57-bcd1-e81df5c8c00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2562D99-B3B9-411C-A671-5DFABB22D1D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 3 Primary Tables 2015</vt:lpstr>
      <vt:lpstr>Age criteria</vt:lpstr>
      <vt:lpstr>New Cost Estimation</vt:lpstr>
      <vt:lpstr>Appendix 4 Dev Tables 2015</vt:lpstr>
    </vt:vector>
  </TitlesOfParts>
  <Company>Central Bank of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Steel, Allan</dc:creator>
  <cp:keywords>Unrestricted</cp:keywords>
  <cp:lastModifiedBy>Viola Dzianisava</cp:lastModifiedBy>
  <dcterms:created xsi:type="dcterms:W3CDTF">2017-07-13T10:17:04Z</dcterms:created>
  <dcterms:modified xsi:type="dcterms:W3CDTF">2024-03-21T12:14:18Z</dcterms:modified>
  <cp:category>Unrestricted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071c9f91-8712-4d52-9fc2-38218c5959a4</vt:lpwstr>
  </property>
  <property fmtid="{D5CDD505-2E9C-101B-9397-08002B2CF9AE}" pid="3" name="bjSaver">
    <vt:lpwstr>Lf3nRhR8rpU3DYe9p1UvkLcJ/bXBPqjG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policy="a586b747-2a7c-4f57-bcd1-e81df5c8c005"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Unrestricted</vt:lpwstr>
  </property>
  <property fmtid="{D5CDD505-2E9C-101B-9397-08002B2CF9AE}" pid="7" name="bjLeftHeaderLabel-first">
    <vt:lpwstr>&amp;"Times New Roman,Regular"&amp;12&amp;K000000Central Bank of Ireland - UNRESTRICTED</vt:lpwstr>
  </property>
  <property fmtid="{D5CDD505-2E9C-101B-9397-08002B2CF9AE}" pid="8" name="bjLeftHeaderLabel-even">
    <vt:lpwstr>&amp;"Times New Roman,Regular"&amp;12&amp;K000000Central Bank of Ireland - UNRESTRICTED</vt:lpwstr>
  </property>
  <property fmtid="{D5CDD505-2E9C-101B-9397-08002B2CF9AE}" pid="9" name="bjLeftHeaderLabel">
    <vt:lpwstr>&amp;"Times New Roman,Regular"&amp;12&amp;K000000Central Bank of Ireland - UNRESTRICTED</vt:lpwstr>
  </property>
  <property fmtid="{D5CDD505-2E9C-101B-9397-08002B2CF9AE}" pid="10" name="_AdHocReviewCycleID">
    <vt:i4>-1736696356</vt:i4>
  </property>
  <property fmtid="{D5CDD505-2E9C-101B-9397-08002B2CF9AE}" pid="11" name="_NewReviewCycle">
    <vt:lpwstr/>
  </property>
  <property fmtid="{D5CDD505-2E9C-101B-9397-08002B2CF9AE}" pid="12" name="_EmailSubject">
    <vt:lpwstr>motor insurance</vt:lpwstr>
  </property>
  <property fmtid="{D5CDD505-2E9C-101B-9397-08002B2CF9AE}" pid="13" name="_AuthorEmail">
    <vt:lpwstr>allan.steel@centralbank.ie</vt:lpwstr>
  </property>
  <property fmtid="{D5CDD505-2E9C-101B-9397-08002B2CF9AE}" pid="14" name="_AuthorEmailDisplayName">
    <vt:lpwstr>Steel, Allan</vt:lpwstr>
  </property>
  <property fmtid="{D5CDD505-2E9C-101B-9397-08002B2CF9AE}" pid="15" name="_ReviewingToolsShownOnce">
    <vt:lpwstr/>
  </property>
</Properties>
</file>