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rtable copy" sheetId="1" r:id="rId5"/>
  </sheets>
  <definedNames>
    <definedName hidden="1" localSheetId="0" name="_xlnm._FilterDatabase">'Airtable copy'!$A$1:$CA$1679</definedName>
  </definedNames>
  <calcPr/>
</workbook>
</file>

<file path=xl/sharedStrings.xml><?xml version="1.0" encoding="utf-8"?>
<sst xmlns="http://schemas.openxmlformats.org/spreadsheetml/2006/main" count="32812" uniqueCount="7712">
  <si>
    <t>Title</t>
  </si>
  <si>
    <t>Abstract</t>
  </si>
  <si>
    <t>Original title</t>
  </si>
  <si>
    <t>Database</t>
  </si>
  <si>
    <t>Total amount</t>
  </si>
  <si>
    <t>Gov contribution</t>
  </si>
  <si>
    <t>Currency</t>
  </si>
  <si>
    <t>Total amount (USD)</t>
  </si>
  <si>
    <t>Gov contribution (USD)</t>
  </si>
  <si>
    <t>Total amount (EUR)</t>
  </si>
  <si>
    <t>Gov &amp; NP contribution (EUR)</t>
  </si>
  <si>
    <t>Funding decision</t>
  </si>
  <si>
    <t>copy to external database</t>
  </si>
  <si>
    <t>URL for announcement</t>
  </si>
  <si>
    <t>Identification code</t>
  </si>
  <si>
    <t>Notes (external)</t>
  </si>
  <si>
    <t>Notes (internal)</t>
  </si>
  <si>
    <t>Project lead (PI)</t>
  </si>
  <si>
    <t>PI department</t>
  </si>
  <si>
    <t>PI organisation</t>
  </si>
  <si>
    <t>PI organisation type</t>
  </si>
  <si>
    <t>PI organisation country</t>
  </si>
  <si>
    <t>PI organisation region</t>
  </si>
  <si>
    <t>PI organisation state</t>
  </si>
  <si>
    <t>PI organisation zip code</t>
  </si>
  <si>
    <t>PI organisation congressional district</t>
  </si>
  <si>
    <t>Collaborator names</t>
  </si>
  <si>
    <t>Collaborator institutions</t>
  </si>
  <si>
    <t>Multiple organisation recipients</t>
  </si>
  <si>
    <t>Date request submitted</t>
  </si>
  <si>
    <t>Year request submitted</t>
  </si>
  <si>
    <t>Date award announced</t>
  </si>
  <si>
    <t>Project start date</t>
  </si>
  <si>
    <t>Duration of award (months)</t>
  </si>
  <si>
    <t>Project status</t>
  </si>
  <si>
    <t>Annual expenditures</t>
  </si>
  <si>
    <t>Funder name</t>
  </si>
  <si>
    <t>Sub-funder</t>
  </si>
  <si>
    <t>Funding call</t>
  </si>
  <si>
    <t>Success rate</t>
  </si>
  <si>
    <t>Funder type</t>
  </si>
  <si>
    <t>Funder Country</t>
  </si>
  <si>
    <t>Funder region</t>
  </si>
  <si>
    <t>Production platform</t>
  </si>
  <si>
    <t>Sub-production pillar</t>
  </si>
  <si>
    <t>microalgae</t>
  </si>
  <si>
    <t>Award purpose</t>
  </si>
  <si>
    <t>End product type</t>
  </si>
  <si>
    <t>sub-end product</t>
  </si>
  <si>
    <t>Research category</t>
  </si>
  <si>
    <t>GFI grantee</t>
  </si>
  <si>
    <t>APP site</t>
  </si>
  <si>
    <t>Minority serving institution</t>
  </si>
  <si>
    <t>Date added</t>
  </si>
  <si>
    <t>Last modified</t>
  </si>
  <si>
    <t>GFI LOS</t>
  </si>
  <si>
    <t>Link to LOS</t>
  </si>
  <si>
    <t>GFI partner</t>
  </si>
  <si>
    <t>Tier</t>
  </si>
  <si>
    <t>Year project started</t>
  </si>
  <si>
    <t>End date</t>
  </si>
  <si>
    <t>duration (years)</t>
  </si>
  <si>
    <t>Years active</t>
  </si>
  <si>
    <t>Denmark announces 1 billion kroner for plant-based foods in historic climate agreement</t>
  </si>
  <si>
    <t>airtable</t>
  </si>
  <si>
    <t>DKK</t>
  </si>
  <si>
    <t>Committed</t>
  </si>
  <si>
    <t>checked</t>
  </si>
  <si>
    <t>https://gfieurope.org/blog/denmark-plant-based-investment-in-climate-agreement/</t>
  </si>
  <si>
    <t>Original award amount is DKK 1,250,000,000.</t>
  </si>
  <si>
    <t>In 2021 State of Global Policy Report.
12.04.23: I think this article is an update on this funding: https://www.forbes.com/sites/danieladelorenzo/2023/09/10/denmarks-195-millions-plant-based-fund-receives-overwhelming-number-of-applicants/?sh=3d41434eb034</t>
  </si>
  <si>
    <t>TBD</t>
  </si>
  <si>
    <t>n/a</t>
  </si>
  <si>
    <t>Multiple</t>
  </si>
  <si>
    <t>Denmark</t>
  </si>
  <si>
    <t>Europe</t>
  </si>
  <si>
    <t>Yes</t>
  </si>
  <si>
    <t>In progress</t>
  </si>
  <si>
    <t>Danish Government</t>
  </si>
  <si>
    <t>Government</t>
  </si>
  <si>
    <t>Plant-based</t>
  </si>
  <si>
    <t>Research and development, Equipment and infrastructure</t>
  </si>
  <si>
    <t>Agnostic</t>
  </si>
  <si>
    <t>Tier 4 (No GFI involvement)</t>
  </si>
  <si>
    <t>Plant2Food</t>
  </si>
  <si>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</si>
  <si>
    <t>Awarded</t>
  </si>
  <si>
    <t>https://novonordiskfonden.dk/en/news/new-open-collaborative-platform-will-accelerate-the-development-of-plant-based-foods/</t>
  </si>
  <si>
    <t>Original award amount is DKK 200,000,000.</t>
  </si>
  <si>
    <t>Marie Louise Conradsen</t>
  </si>
  <si>
    <t>Natural Sciences</t>
  </si>
  <si>
    <t>Aarhus University</t>
  </si>
  <si>
    <t>University</t>
  </si>
  <si>
    <t>University of Copenhagen, Technical University of Denmark, Wageningen University and Research, Food and Bio Cluster Denmark</t>
  </si>
  <si>
    <t>Novo Nordisk Foundation</t>
  </si>
  <si>
    <t>Non-profit</t>
  </si>
  <si>
    <t>Research and development</t>
  </si>
  <si>
    <t>cross-cutting</t>
  </si>
  <si>
    <t>CO2 as a sustainable raw material in our future food production</t>
  </si>
  <si>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</si>
  <si>
    <t>https://novonordiskfonden.dk/en/news/co2-as-a-sustainable-raw-material-in-our-future-food-production/</t>
  </si>
  <si>
    <t xml:space="preserve">Original award amount is DKK 200,000,000. Halved to reflect removal of US portion
</t>
  </si>
  <si>
    <t>Claus Crone Fuglsang</t>
  </si>
  <si>
    <t>Novozymes A/S</t>
  </si>
  <si>
    <t>For profit</t>
  </si>
  <si>
    <t>Topsoe A/S, Washington University St. Louis, Novo Nordisk Foundation CO2 Research Center (CORC) at Aarhus University</t>
  </si>
  <si>
    <t>Europe, North America</t>
  </si>
  <si>
    <t>Fermentation</t>
  </si>
  <si>
    <t>PF</t>
  </si>
  <si>
    <t>Feedstocks</t>
  </si>
  <si>
    <t>Precision Technology: Biotechnology, smart sensors, and advanced data analysis</t>
  </si>
  <si>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</si>
  <si>
    <t>NOK</t>
  </si>
  <si>
    <t>https://nofima.no/prosjekt/precision-food-production/</t>
  </si>
  <si>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</si>
  <si>
    <t>Jens Petter Wold</t>
  </si>
  <si>
    <t>Nofima</t>
  </si>
  <si>
    <t>Norway</t>
  </si>
  <si>
    <t>Ingrid Måge; Nils Kristian Afseth; Sissel Rønning; Lars Axelsson; Elin Katinka; Riiser Dankel</t>
  </si>
  <si>
    <t>No</t>
  </si>
  <si>
    <t>Foundation for Research Levy on Agricultural Products (FFL)</t>
  </si>
  <si>
    <t>https://www.forskningsradet.no/en/call-for-proposals/2020/nye-strategiske-programmer-for-nofima-2021-2024/</t>
  </si>
  <si>
    <t>Cross-cutting</t>
  </si>
  <si>
    <t>CellAg</t>
  </si>
  <si>
    <t>Bioprocess design</t>
  </si>
  <si>
    <t>SEEDFOOD: Functional and palatable plant seed storage proteins for sustainable foods</t>
  </si>
  <si>
    <t>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</si>
  <si>
    <t>https://novonordiskfonden.dk/en/news/major-grants-awarded-for-research-on-plant-proteins-as-meat-alternatives/</t>
  </si>
  <si>
    <t>Original award amount is DKK 55,900,000.</t>
  </si>
  <si>
    <t>Marianne Nissen Lund</t>
  </si>
  <si>
    <t>Food Science</t>
  </si>
  <si>
    <t>University of Copenhagen</t>
  </si>
  <si>
    <t>Ingredient optimisation</t>
  </si>
  <si>
    <t>National Alternative Proteins Innovation and Knowledge Centre (NAPIC)</t>
  </si>
  <si>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</si>
  <si>
    <t>GBP</t>
  </si>
  <si>
    <t>https://www.ukri.org/news/national-alternative-protein-innovation-centre-launches/</t>
  </si>
  <si>
    <t>grant.14485806</t>
  </si>
  <si>
    <t>Original fund amount is GBP 15,000,000.</t>
  </si>
  <si>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</si>
  <si>
    <t>Anwesha Sarkar</t>
  </si>
  <si>
    <t>University Of Leeds</t>
  </si>
  <si>
    <t>UK</t>
  </si>
  <si>
    <t>UK Research and Innovation (UKRI)</t>
  </si>
  <si>
    <t>Biotechnology and Biological Sciences Research Council (BBSRC)</t>
  </si>
  <si>
    <t>https://www.ukri.org/opportunity/alternative-proteins-innovation-and-knowledge-centre/</t>
  </si>
  <si>
    <t>United Kingdom</t>
  </si>
  <si>
    <t/>
  </si>
  <si>
    <t>Research and development, Education and training, Research infrastructure, Networking</t>
  </si>
  <si>
    <t>Tier 2 (Significant GFI involvement)</t>
  </si>
  <si>
    <t>Germany Earmarks €38M Investment for Alt-Protein Transition in 2024 Federal Budget</t>
  </si>
  <si>
    <t>EUR</t>
  </si>
  <si>
    <t>https://www.greenqueen.com.hk/germany-federal-budget-bundestag-2024-38-million-investment-alt-protein-plant-based/?utm_source=foodtechweekly.beehiiv.com&amp;utm_medium=newsletter&amp;utm_campaign=foodtech-weekly-174-by-daniel-s-ruben</t>
  </si>
  <si>
    <t>Original amount committed is EUR 38,000,000.</t>
  </si>
  <si>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</si>
  <si>
    <t>Germany</t>
  </si>
  <si>
    <t>Not started</t>
  </si>
  <si>
    <t>Federal Ministry of Food and Agriculture (BMEL)</t>
  </si>
  <si>
    <t>Research and development, Education and training, Equipment and infrastructure</t>
  </si>
  <si>
    <t>Solar Foods receives a €34 million grant to ramp-up Factory 01 and start preparations for Factory 02</t>
  </si>
  <si>
    <t>https://solarfoods.com/solar-foods-receives-a-34-million-grant-to-ramp-up-factory-01-and-start-preparations-for-factory-02/</t>
  </si>
  <si>
    <t>Original award amount is EUR 34,000,000.</t>
  </si>
  <si>
    <t>Pasi Vainikka</t>
  </si>
  <si>
    <t>Solar Foods</t>
  </si>
  <si>
    <t>Finland</t>
  </si>
  <si>
    <t>Business Finland</t>
  </si>
  <si>
    <t>Equipment and infrastructure</t>
  </si>
  <si>
    <t>Bioprocess design, Feedstocks, End product formulation, Food safety &amp; quality</t>
  </si>
  <si>
    <t>Green technology for plant-based food (GreenPlantFood)</t>
  </si>
  <si>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</si>
  <si>
    <t>https://nofima.com/projects/green-technology-for-plant-based-food/</t>
  </si>
  <si>
    <t>grant.9641296</t>
  </si>
  <si>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</si>
  <si>
    <t>Svein Halvor Knutsen</t>
  </si>
  <si>
    <t>Sveinung Grimsby; Stefan Sahlstrøm</t>
  </si>
  <si>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</si>
  <si>
    <t>Research Council of Norway</t>
  </si>
  <si>
    <t>SYLPLANT</t>
  </si>
  <si>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</si>
  <si>
    <t>https://acrobat.adobe.com/link/review?uri=urn%3Aaaid%3Ascds%3AUS%3Ad4e64a40-4679-3c42-a80f-ca1d80a890fd</t>
  </si>
  <si>
    <t>Original award amount is EUR 23,000,000 with EUR 14,000,000 from EU government.</t>
  </si>
  <si>
    <t>Amélie Drouault</t>
  </si>
  <si>
    <t>Arbiom</t>
  </si>
  <si>
    <t>France</t>
  </si>
  <si>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</si>
  <si>
    <t>European Commission</t>
  </si>
  <si>
    <t>Circular Bio-based Europe Joint Undertaking (CBE JU)</t>
  </si>
  <si>
    <t>Joint public/private partnership</t>
  </si>
  <si>
    <t>EU</t>
  </si>
  <si>
    <t>BF</t>
  </si>
  <si>
    <t>Equipment and infrastructure, Research and development</t>
  </si>
  <si>
    <t>End product formulation</t>
  </si>
  <si>
    <t>University of Bath Cellular Agriculture Manufacturing Hub (CARMA)</t>
  </si>
  <si>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</si>
  <si>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https://gtr.ukri.org/projects?ref=EP%2FX038114%2F1</t>
  </si>
  <si>
    <t>grant.13519746</t>
  </si>
  <si>
    <t>Original award amount is GBP 21,214,469 with GBP 12,302,109 coming from government.</t>
  </si>
  <si>
    <t>GFI Europe helped with the proposal and will sit on the advisory board.</t>
  </si>
  <si>
    <t>Marianne Ellis</t>
  </si>
  <si>
    <t>Chemical Engineering</t>
  </si>
  <si>
    <t>University of Bath</t>
  </si>
  <si>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</si>
  <si>
    <t>Engineering and Physical Sciences Research Council (EPSRC)</t>
  </si>
  <si>
    <t>research hub</t>
  </si>
  <si>
    <t>Research and development, Education and training</t>
  </si>
  <si>
    <t>ARRIVAL (ARRIVAL of Cellular Agriculture-Enabling biotechnology for Future Food Production)</t>
  </si>
  <si>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</si>
  <si>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https://nofima.com/press-release/norwegian-focus-on-new-food-technology/</t>
  </si>
  <si>
    <t>grant.13201908</t>
  </si>
  <si>
    <t>Original award amount is NOK 20,000,000.</t>
  </si>
  <si>
    <t>Sissel Beate Rønning</t>
  </si>
  <si>
    <t>Sintef Industry, OsloMet, Ruralis, The Norwegian Board of Technology, Nortura AS, Norilia AS, TINE AS</t>
  </si>
  <si>
    <t>Cell culture media, Host strain development , Bioprocess design</t>
  </si>
  <si>
    <t>Sustainable use of marine and industrial waters to unlock the potential of seaweeds as a future food source</t>
  </si>
  <si>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</si>
  <si>
    <t>SEK</t>
  </si>
  <si>
    <t>https://research.chalmers.se/en/project/11357</t>
  </si>
  <si>
    <t>University of Gothenburg</t>
  </si>
  <si>
    <t>Sweden</t>
  </si>
  <si>
    <t>Ended</t>
  </si>
  <si>
    <t>Swedish Research Council for Environment Agricultural Sciences and Spatial Planning (FORMAS)</t>
  </si>
  <si>
    <t>End product formulation, Crop development, Ingredient optimisation</t>
  </si>
  <si>
    <t>GRAPHENE MEMBRANES - FUTURE ENABLER FOR BETTER PLANT-BASED FOODS AND BEVERAGES</t>
  </si>
  <si>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</si>
  <si>
    <t>https://www.carlsbergfondet.dk/en/Forskningsaktiviteter/Bevillingsstatistik/Bevillingsoversigt/CF21_0677_Birgitte-Skadhauge</t>
  </si>
  <si>
    <t>need to check</t>
  </si>
  <si>
    <t>Original award amount is DKK 19,980,675.</t>
  </si>
  <si>
    <t>Birgitte Skadhauge</t>
  </si>
  <si>
    <t>Carlsberg Research Laboratory</t>
  </si>
  <si>
    <t>University of Manchester, Technical University of Denmark</t>
  </si>
  <si>
    <t>Completed</t>
  </si>
  <si>
    <t>Carlsberg Foundation</t>
  </si>
  <si>
    <t>TRL 1-3</t>
  </si>
  <si>
    <t>Cellular food for sustainable production and innovative food concepts (CellFood)</t>
  </si>
  <si>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</si>
  <si>
    <t>https://dca.au.dk/en/current-news/news/show/artikel/institut-for-foedevarer-saetter-skub-i-udviklingen-af-cellulaere-foedevarer</t>
  </si>
  <si>
    <t>Original award amount is DKK 15,000,000.</t>
  </si>
  <si>
    <t>GFI U.S. and GFI Europe provided letters of support.</t>
  </si>
  <si>
    <t>Jette Feveile Young</t>
  </si>
  <si>
    <t>Liisa Lähteenmäki; Stig Purup; Esben Skipper Sørensen; Clarissa Schwab; Steen Brock; Stella Spanou; Jesper Emborg; Mogens Sandø Lund</t>
  </si>
  <si>
    <t>Aarhus University Research Foundation (AUFF)</t>
  </si>
  <si>
    <t>Cell line development</t>
  </si>
  <si>
    <t>https://docs.google.com/document/d/1tLlVtTn3KFv7qG4X8ZMC2gpJaQ1j-sRhGUMvrdp5kOM/edit?usp=share_link</t>
  </si>
  <si>
    <t>Tier 3 (Minimal GFI involvement, e.g. LoS)</t>
  </si>
  <si>
    <t>Microbial Food Hub</t>
  </si>
  <si>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</si>
  <si>
    <t>https://www.foodingredientsfirst.com/news/uk-government-injects-%C2%A312m-into-microbial-food-hub-for-alt-protein-innovation.html</t>
  </si>
  <si>
    <t>grant.14049711</t>
  </si>
  <si>
    <t>Rodrigo Ledesma-Amaro</t>
  </si>
  <si>
    <t>Imperial College London</t>
  </si>
  <si>
    <t>Professors Paul Freemont (Department of Infectious Disease), Karen Polizzi (Department of Chemical Engineering), Gary Frost (Department of Metabolism, Digestion and Reproduction), Tom Ellis (Department of Bioengineering) and Geoff Baldwin (Department of Life Sciences).</t>
  </si>
  <si>
    <t>https://docs.google.com/document/d/197_vHTSaVQSB77rGsyhQRGBpcoXMK26A/edit</t>
  </si>
  <si>
    <t>Like-A-Pro: From niche to mainstream - alternative proteins for everybody and everywhere</t>
  </si>
  <si>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</si>
  <si>
    <t>https://cordis.europa.eu/project/id/101083961</t>
  </si>
  <si>
    <t>grant.13029417</t>
  </si>
  <si>
    <t>Original award amount is €13,909,092.76 with the EU government contribution being
€11,999,659.64.</t>
  </si>
  <si>
    <t>Robin Simsa</t>
  </si>
  <si>
    <t>ASOCIACION PARA LA INVESTIGACION DESARROLLO E INNOVACION DEL SECTOR AGROALIMENTARIO (ADISA)</t>
  </si>
  <si>
    <t>Spain</t>
  </si>
  <si>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</si>
  <si>
    <t>Cluster 6: Food, Bioeconomy Natural Resources, Agriculture and Environment</t>
  </si>
  <si>
    <t>TF</t>
  </si>
  <si>
    <t>Research and development, Education and training, Research infrastructure</t>
  </si>
  <si>
    <t>Consumer and market research, Env/impact assessments, Health/nutrition</t>
  </si>
  <si>
    <t>HealthFerm: Innovative pulse and cereal-based food fermentations for human health and sustainable diets</t>
  </si>
  <si>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</si>
  <si>
    <t>11 303 944.75</t>
  </si>
  <si>
    <t>https://cordis.europa.eu/project/id/101060247/reporting</t>
  </si>
  <si>
    <t>grant.12941144</t>
  </si>
  <si>
    <t>Original award amount is EUR 13,100,000 with EUR 11.3MM from European Union’s Horizon Europe Framework Programme for Research and Innovation.  EUR 1.8MM from the Swiss government listed separately</t>
  </si>
  <si>
    <t>Christophe Courtin</t>
  </si>
  <si>
    <t>Food and Microbial Technology</t>
  </si>
  <si>
    <t>Katholieke Universiteit Leuven (KU Leuven)</t>
  </si>
  <si>
    <t>Belgium</t>
  </si>
  <si>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</si>
  <si>
    <t>Ingredient optimisation, Health/nutrition, Consumer and market research</t>
  </si>
  <si>
    <t>Grant to Enifer for commercial-scale mycoprotein facility</t>
  </si>
  <si>
    <t>Finnish biotech startup Enifer announces that it has received a grant worth over €12 million from the European Union’s NextGenerationEU programme, to construct its first commercial-scale mycoprotein facility in the Uusimaa region (the exact location has not been revealed).</t>
  </si>
  <si>
    <t>https://vegconomist.com/investments-finance/enifer-e12m-eu-grant-mycoprotein-facility-finland/?utm_medium=email&amp;utm_source=rasa_io&amp;utm_campaign=newsletter</t>
  </si>
  <si>
    <t>Original award amount is EUR 12,000,000 from the European Union’s NextGenerationEU programme, approved by Business Finland.</t>
  </si>
  <si>
    <t>Simo Ellilä</t>
  </si>
  <si>
    <t>Enifer</t>
  </si>
  <si>
    <t>NextGenerationEU</t>
  </si>
  <si>
    <t>SYNAGRI: Developing synergies between the bioeconomy and regional food systems for a sustainable future</t>
  </si>
  <si>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</si>
  <si>
    <t>https://prosjektbanken.forskningsradet.no/en/project/FORISS/325403</t>
  </si>
  <si>
    <t>Richard Helliwell</t>
  </si>
  <si>
    <t>STIFTELSEN RURALIS INSTITUTT FOR RURAL- OG REGIONALFORSKNING</t>
  </si>
  <si>
    <t>All</t>
  </si>
  <si>
    <t>Env/impact assessments</t>
  </si>
  <si>
    <t>AlinOVeg: Innovating in plant-based food</t>
  </si>
  <si>
    <t>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</si>
  <si>
    <t>https://www.futureofproteinproduction.com/post/pea-and-fava-bean-focus-of-new-multi-million-dollar-french-project</t>
  </si>
  <si>
    <t>Original award amount is EUR 11,400,000 with EUR 8,300,000 coming from the French government. Pea and fava beans are the primary plant inputs that will be investigated as part of this research.</t>
  </si>
  <si>
    <t>Pierre Courduroux</t>
  </si>
  <si>
    <t>Roquette</t>
  </si>
  <si>
    <t>Agri Obtentions, Eurial, Greencell, INRAE, Université Lumière Lyon 2</t>
  </si>
  <si>
    <t>BpiFrance</t>
  </si>
  <si>
    <t>Cheese</t>
  </si>
  <si>
    <t>SOYSTAINABLE (ANR-22-PLEG-003): towards a source of local and sustainable soy protein in human food resilient to climate change</t>
  </si>
  <si>
    <t>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</si>
  <si>
    <t>https://www.univ-tlse3.fr/un-projet-de-grande-envergure-pour-developper-la-culture-du-soja-germe-en-france</t>
  </si>
  <si>
    <t>Original award amount is EUR 11,209,955.38 with EUR 2,999,797.00 provided by the ANR and EUR 8,210,158.38 contributed by project partners.</t>
  </si>
  <si>
    <t>Jean-Malo Couzigou</t>
  </si>
  <si>
    <t>French National Center for Scientific Research (CNRS)</t>
  </si>
  <si>
    <t>Government research agency</t>
  </si>
  <si>
    <t>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</si>
  <si>
    <t>French National Research Agency (ANR)</t>
  </si>
  <si>
    <t>https://anr.fr/fr/detail/call/developper-les-proteines-vegetales-et-diversifier-les-sources-de-proteines-volet-1-proteines-d/</t>
  </si>
  <si>
    <t>Crop development</t>
  </si>
  <si>
    <t>Harnessing the microbial potential of fermented foods for healthy and sustainable food systems (DOMINO)</t>
  </si>
  <si>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</si>
  <si>
    <t>https://cordis.europa.eu/project/id/101060218</t>
  </si>
  <si>
    <t>Original award amount is EUR 10,815,148. The award is not focused solely toward the development of fermentation-derived meat, eggs, or dairy but on fermented foods more broadly.</t>
  </si>
  <si>
    <t>Stéphane Chaillou</t>
  </si>
  <si>
    <t>Food Microbial Ecology</t>
  </si>
  <si>
    <t>INSTITUT NATIONAL DE RECHERCHE POUR L'AGRICULTURE, L'ALIMENTATION ET L'ENVIRONNEMENT (INRAE)</t>
  </si>
  <si>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</si>
  <si>
    <t>Health/nutrition, End product formulation, Consumer and market research</t>
  </si>
  <si>
    <t>Umiami acquires Unilever factory to establish 'Made-in-France plant-based meat'</t>
  </si>
  <si>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</si>
  <si>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</si>
  <si>
    <t>Original award amount is EUR 10,400,000 with EUR 7,400,000 coming from the French government and EUR 3,000,000 coming from the Grand-Est regional government.</t>
  </si>
  <si>
    <t>Tristan Maurel</t>
  </si>
  <si>
    <t>Umiami</t>
  </si>
  <si>
    <t>BpiFrance, Grand-Est Region</t>
  </si>
  <si>
    <t>https://www.bpifrance.fr/nos-appels-a-projets-concours/appel-a-projets-france-2030-premiere-usine</t>
  </si>
  <si>
    <t>Gap resolutIon in sAfety, NuTritional, alLergenicity and Environmental assessments to promote Alternative Protein utilization and the dietary Shift (GIANT LEAPS)</t>
  </si>
  <si>
    <t>https://cordis.europa.eu/project/id/101059632</t>
  </si>
  <si>
    <t>Original award amount is EUR 10,347,863 with EUR 10,272,862 coming from government.</t>
  </si>
  <si>
    <t>Paul Vos</t>
  </si>
  <si>
    <t>Food, Health, and Consumer Research</t>
  </si>
  <si>
    <t>Wageningen University and Research</t>
  </si>
  <si>
    <t>Netherlands</t>
  </si>
  <si>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</si>
  <si>
    <t>Health/nutrition, Food safety &amp; quality, Ingredient optimisation, Env/impact assessments</t>
  </si>
  <si>
    <t>Solar Foods accelerates production of climate-friendly protein with investment from The Finnish Climate Fund</t>
  </si>
  <si>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</si>
  <si>
    <t>https://solarfoods.com/solar-foods-accelerates-production-of-climate-friendly-protein-with-investment-from-the-finnish-climate-fund/#:~:text=The%20funding%20from%20The%20Finnish,as%20its%20primary%20raw%20materials.</t>
  </si>
  <si>
    <t>Original award amount is EUR 10,000,000. This is a government loan.</t>
  </si>
  <si>
    <t>Finnish Climate Fund</t>
  </si>
  <si>
    <t>Umiami secures funding for US expansion</t>
  </si>
  <si>
    <t>https://tech.eu/2023/10/03/plant-based-meat-alternatives-firm-umiami-eur325m-us-expansion/</t>
  </si>
  <si>
    <t>Total fundraising amount was EUR 32,500,000 but here we are only including the government-backed amount, which we estimate at EUR 10,000,000.</t>
  </si>
  <si>
    <t>new VALue landscapes for plant PROtein Pathways (VALPRO Path)</t>
  </si>
  <si>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</si>
  <si>
    <t>https://cordis.europa.eu/project/id/101059824</t>
  </si>
  <si>
    <t>grant.12960983</t>
  </si>
  <si>
    <t>Original award amount is EUR 9,647,489 with EUR 8,662,360 coming from government.</t>
  </si>
  <si>
    <t>Ewen Mullins</t>
  </si>
  <si>
    <t>Crop Science</t>
  </si>
  <si>
    <t>Teagasc</t>
  </si>
  <si>
    <t>Ireland</t>
  </si>
  <si>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</si>
  <si>
    <t>Ingredient optimisation, Crop development, Env/impact assessments</t>
  </si>
  <si>
    <t>SMART PROTEIN</t>
  </si>
  <si>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</si>
  <si>
    <t>https://cordis.europa.eu/project/id/862957</t>
  </si>
  <si>
    <t>grant.8709639</t>
  </si>
  <si>
    <t>Original award amount is EUR 9,607,844 with EUR 8,179,215 from the EU government.</t>
  </si>
  <si>
    <t>Emanuele Zannini</t>
  </si>
  <si>
    <t>University College Cork</t>
  </si>
  <si>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</si>
  <si>
    <t>SOCIETAL CHALLENGES - Food security, sustainable agriculture and forestry, marine, maritime and inland water research, and the bioeconomy</t>
  </si>
  <si>
    <t>Polish Government Backs LabFarm With Grant for Cultivated Chicken</t>
  </si>
  <si>
    <t>The grant will enable LabFarm to optimize bioprocesses, scale up production, work on proprietary growth media, develop products, and expand its team.</t>
  </si>
  <si>
    <t>PLN</t>
  </si>
  <si>
    <t>https://vegconomist.com/politics-law/polish-government-labfarm-e2m-grant-cultivated-chicken/</t>
  </si>
  <si>
    <t>Original award amount is PLN 9,000,000.</t>
  </si>
  <si>
    <t>Stanisław Łoboziak</t>
  </si>
  <si>
    <t>LabFarm</t>
  </si>
  <si>
    <t>Poland</t>
  </si>
  <si>
    <t>National Centre for Research and Development (NCBR)</t>
  </si>
  <si>
    <t>TRL 4-6</t>
  </si>
  <si>
    <t>Cultivated</t>
  </si>
  <si>
    <t>Meat</t>
  </si>
  <si>
    <t>Chicken</t>
  </si>
  <si>
    <t>Cell culture media, Bioprocess design</t>
  </si>
  <si>
    <t>Intelligent Collections of Food Legumes Genetic Resources for European Agrofood Systems (INCREASE)</t>
  </si>
  <si>
    <t>https://cordis.europa.eu/project/id/862862</t>
  </si>
  <si>
    <t>grant.9065977</t>
  </si>
  <si>
    <t>not focused on APs, but extremely relevant</t>
  </si>
  <si>
    <t>Agricultural Institute of Slovenia</t>
  </si>
  <si>
    <t>Consortium</t>
  </si>
  <si>
    <t>Italy</t>
  </si>
  <si>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</si>
  <si>
    <t>Solar Foods: Commercializing Solein</t>
  </si>
  <si>
    <t>https://solarfoods.com/business-finland-greenlights-solar-foods-e8-6m-project/</t>
  </si>
  <si>
    <t>Original award amount is EUR 8,600,000 with EUR 4,300,000 coming from Business Finland.</t>
  </si>
  <si>
    <t>I included this because my understanding is that this was non-dilutive financing from Business Finland.</t>
  </si>
  <si>
    <t>Blue fields for a green future -seaweed as a source of sustainable foods</t>
  </si>
  <si>
    <t>Chalmers University of Technology</t>
  </si>
  <si>
    <t>Crop development, Ingredient optimisation</t>
  </si>
  <si>
    <t>Tying blue and green resources via 3D food printing for diverse and sustainable future foods</t>
  </si>
  <si>
    <t>Texturisation methods</t>
  </si>
  <si>
    <t>‘ReSus’: Retail for change - Sustainable food production through collaborative commitments</t>
  </si>
  <si>
    <t>The Royal Swedish Academy of Sciences</t>
  </si>
  <si>
    <t>Consumer and market research</t>
  </si>
  <si>
    <t>AgriLoop: Pushing the frontier of circular agriculture by converting residues into novel economic, social and environmental opportunities</t>
  </si>
  <si>
    <t>https://cordis.europa.eu/project/id/101081776</t>
  </si>
  <si>
    <t>; ; Veneto; ; ; ; ; Languedoc-Roussillon; ; ; ; ; ; ; Lisboa; York; Syddanmark; Emilia-Romagna; ; ; Lazio;</t>
  </si>
  <si>
    <t>France; China; Italy; Belgium; Belgium; Switzerland; China; France; China; China; China; Spain; China; Spain; Portugal; United Kingdom; Denmark; Italy; China; China; Italy; Netherlands</t>
  </si>
  <si>
    <t>Ingredient optimisation, Feedstocks</t>
  </si>
  <si>
    <t>Cultured meat and cultured seafood – state of play and future prospects in the EU</t>
  </si>
  <si>
    <t>https://gfieurope.org/blog/horizon-europe-announces-e25-million-for-sustainable-proteins/</t>
  </si>
  <si>
    <t>Original award commitment is EUR 7,000,000.</t>
  </si>
  <si>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</si>
  <si>
    <t>Meat, Seafood</t>
  </si>
  <si>
    <t>Center for Innovation in Alternative Proteins (CiPA)</t>
  </si>
  <si>
    <t>https://gfieurope.org/blog/catalonia-invest-e7-million-in-cipa-hub-to-lead-alternative-protein-science-in-southern-europe/</t>
  </si>
  <si>
    <t>Original award amount is EUR 7,000,000 from the Department of Climate Action, Food and Rural Agenda of the Generalitat of Catalonia and the Institute of Agri-Food Research and Technology (IRTA).</t>
  </si>
  <si>
    <t>Joan Tibau</t>
  </si>
  <si>
    <t>Institute of Agrifood Research and Technology (IRTA) Monells</t>
  </si>
  <si>
    <t>Department of Climate Action, Food and Rural Agenda of the Generalitat of Catalonia, Institute of Agri-Food Research and Technology (IRTA)</t>
  </si>
  <si>
    <t>Synbio Powerlabs scale up facility</t>
  </si>
  <si>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</si>
  <si>
    <t>https://advancedbiofuelsusa.info/synbio-powerlabs-secures-e-6-6-million-funding-to-build-a-revolutionary-biotechnology-plant-for-precision-fermentation</t>
  </si>
  <si>
    <t>Original award amount is EUR 6,600,000.</t>
  </si>
  <si>
    <t>Nina Pulkkis</t>
  </si>
  <si>
    <t>Synbio Powerlabs</t>
  </si>
  <si>
    <t>pilot facility</t>
  </si>
  <si>
    <t>Tasty pea and bean food products: An integrated approach of plant breeding, raw material processing and food product development</t>
  </si>
  <si>
    <t>Swedish University of Agricultural Sciences</t>
  </si>
  <si>
    <t>Tackling barriers to increased acceptance of meat analogues through taste enhancement using healthy fats</t>
  </si>
  <si>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</si>
  <si>
    <t>https://www.vr.se/swecris.html#/project/2022-01928_Formas</t>
  </si>
  <si>
    <t>grant.13285563</t>
  </si>
  <si>
    <t>Annika Krona</t>
  </si>
  <si>
    <t>RISE Research Institutes of Sweden</t>
  </si>
  <si>
    <t>Progress</t>
  </si>
  <si>
    <t>A strong pulse - resilient Swedish grain legume supply from field and factory to fork</t>
  </si>
  <si>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</si>
  <si>
    <t>https://www.vr.se/swecris.html#/project/2022-02407_Formas</t>
  </si>
  <si>
    <t>grant.13285726</t>
  </si>
  <si>
    <t>SensAlg - A sensory foundation for increased consumption of Swedish macroalgae</t>
  </si>
  <si>
    <t>Uppsala University</t>
  </si>
  <si>
    <t>IMPROVED VALORIZATION OF MARINE SOURCES AND PROCESSING WASTE FOR RESOURCE EFFICIENT BLUE FOOD/FEED AND ENVIRONMENTALLY SUSTAINABLE MATERIALS DEVELOPMENT</t>
  </si>
  <si>
    <t>KTH, Royal Institute of Technology</t>
  </si>
  <si>
    <t>HYDROCOW: generating milk from carbon dioxide and electricity</t>
  </si>
  <si>
    <t>https://tech.eu/2023/09/11/hydrocow-generating-milk-from-carbon-dioxide-and-electricity/</t>
  </si>
  <si>
    <t>Original award amount is EUR 5,500,000.</t>
  </si>
  <si>
    <t>University of Groningen, RWTH Aachen University, FGen AG</t>
  </si>
  <si>
    <t>European Innovation Council (EIC)</t>
  </si>
  <si>
    <t>Milk</t>
  </si>
  <si>
    <t>Feedstocks, Bioprocess design</t>
  </si>
  <si>
    <t>FERMI: FErmentations optimized by Rational Models to Improve plant-based substrates</t>
  </si>
  <si>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</si>
  <si>
    <t>https://www.nwo.nl/en/researchprogrammes/perspectief/perspectief-grants/fermi-fermentations-optimized-by-rational-models-to-improve-plant-based-substrates</t>
  </si>
  <si>
    <t>grant.14369095</t>
  </si>
  <si>
    <t>Original award amount is EUR 5,300,000. Exact government contribution is unknown but is estimated based on RFA statement that the government contribution will be at least 50% of the total project cost.</t>
  </si>
  <si>
    <t>GFI grantee Eddy Smid is involved in this project. The Mediterranean Food Lab is a GFI grantee alum.</t>
  </si>
  <si>
    <t>Herwig Bachmann</t>
  </si>
  <si>
    <t>Systems Biology</t>
  </si>
  <si>
    <t>VU Amsterdam</t>
  </si>
  <si>
    <t>Delft University of Technology, VU University, Wageningen University and Research, Arla, Brannatura, Chr. Hansen A/S, Ferrero, FrieslandCampina, INTERNATIONAL FLAVORS &amp; FRAGRANCES IFF, Mediterranean Food Lab, NIZO Food Research, Roquette Canada, Upfield</t>
  </si>
  <si>
    <t>Dutch Research Council (NWO)</t>
  </si>
  <si>
    <t>CULTUREDMEAT</t>
  </si>
  <si>
    <t>https://www.bio-hk.com/news/industry-news/spains-biotech-foods-to-lead-us6-3m-government-backed-cultured-meat-project/</t>
  </si>
  <si>
    <t>Original award amount is EUR 5,200,000.</t>
  </si>
  <si>
    <t>Iñigo Charola</t>
  </si>
  <si>
    <t>Biotech Foods SL</t>
  </si>
  <si>
    <t>BDI Biotech, Neoalgae, Argal, Autonomous University of Madrid, Oviedo University, Barcelona Science Park, University of Seville, University of Granada</t>
  </si>
  <si>
    <t>Center for Industrial Technological Development (CDTI)</t>
  </si>
  <si>
    <t>Cell line development, Cell culture media</t>
  </si>
  <si>
    <t>New sustainable proteins for food, feed and non-food bio-based applications (InnoProtein)</t>
  </si>
  <si>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</si>
  <si>
    <t>https://www.cbe.europa.eu/projects/innoprotein</t>
  </si>
  <si>
    <t>FUNDACION TECNALIA RESEARCH &amp; INNOVATION</t>
  </si>
  <si>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</si>
  <si>
    <t>Bioprocess design, Ingredient optimisation</t>
  </si>
  <si>
    <t>Leveraging Scaffolding-, Emulsion-, and Extrusion Technologies to Enable the Production of Healthy and Sustainable Composite Meat Alternatives</t>
  </si>
  <si>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</si>
  <si>
    <t>https://www.vr.se/swecris.html#/project/2022-02804_Formas</t>
  </si>
  <si>
    <t>grant.13528598</t>
  </si>
  <si>
    <t>Mursalin Sajib</t>
  </si>
  <si>
    <t>Chalmers tekniska högskola</t>
  </si>
  <si>
    <t>CM for PB</t>
  </si>
  <si>
    <t>Fermented seaweed as a new high-value ingredient for the food and nutraceuticals markets</t>
  </si>
  <si>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</si>
  <si>
    <t>https://www.vr.se/swecris.html#/project/2021-03368_Vinnova</t>
  </si>
  <si>
    <t>grant.9881554</t>
  </si>
  <si>
    <t>Pulled from
 database</t>
  </si>
  <si>
    <t>Olof Böök</t>
  </si>
  <si>
    <t>Aventure AB</t>
  </si>
  <si>
    <t>Vinnova</t>
  </si>
  <si>
    <t>Onego Bio egg white technology</t>
  </si>
  <si>
    <t>https://www.labiotech.eu/trends-news/onego-bio-funding-sustainable-egg-white/</t>
  </si>
  <si>
    <t>Original award amount is EUR 4,500,000. Onego Bio is a biotech spin-off from VTT Technical Research Centre of Finland.</t>
  </si>
  <si>
    <t>Maija Itkonen</t>
  </si>
  <si>
    <t>Onego Bio</t>
  </si>
  <si>
    <t>E!381, FAVORIT, The Green Dairy Sweden Holding AB</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</si>
  <si>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</si>
  <si>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https://www.vr.se/swecris.html#/project/2022-00807_Vinnova</t>
  </si>
  <si>
    <t>grant.12896203</t>
  </si>
  <si>
    <t>The Green Dairy Sweden Holding AB</t>
  </si>
  <si>
    <t>Yoghurt</t>
  </si>
  <si>
    <t>Host strain development , End product formulation</t>
  </si>
  <si>
    <t>Marie Skłodowska-Curie Action Edible Soft Matter</t>
  </si>
  <si>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</si>
  <si>
    <t>https://cordis.europa.eu/project/id/101168870</t>
  </si>
  <si>
    <t>grant.14099440</t>
  </si>
  <si>
    <t>AGENCIA ESTATAL CONSEJO SUPERIOR DE INVESTIGACIONES CIENTIFICAS, Lund University, Katholieke Universiteit Leuven (KU Leuven), Wageningen University, Cargill, Technion - Israel Institute of Technology, COMMUNAUTE D' UNIVERSITES ET ETABLISSEMENTS UNIVERSITE BOURGOGNE, Bel, Unilever</t>
  </si>
  <si>
    <t>Marie Skłodowska-Curie Actions (MSCA)</t>
  </si>
  <si>
    <t>Education and training</t>
  </si>
  <si>
    <t>New marketable, nutritious, and sustainable mycelium-based food from food industry residues</t>
  </si>
  <si>
    <t>Borås University College</t>
  </si>
  <si>
    <t>Plant-based protein isolates with low sodium content for production of healthy and sustainable foods</t>
  </si>
  <si>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</si>
  <si>
    <t>https://www.vr.se/swecris.html#/project/2023-02010_Formas</t>
  </si>
  <si>
    <t>grant.13759755</t>
  </si>
  <si>
    <t>Tim Nielsen</t>
  </si>
  <si>
    <t>Paving the way for microbial caseins - deciphering the importance of post-translational modifications - DECIPHER</t>
  </si>
  <si>
    <t>grant.13909917</t>
  </si>
  <si>
    <t>Lotte Bach Larsen</t>
  </si>
  <si>
    <t>University of Aarhus</t>
  </si>
  <si>
    <t>Target molecule selection</t>
  </si>
  <si>
    <t>ADAPTide: decrypting sustainable and responsive nutrition by mapping the effects of plant-based
foods on metabolic profiling</t>
  </si>
  <si>
    <t>Samira Prado</t>
  </si>
  <si>
    <t>Örebro universitet</t>
  </si>
  <si>
    <t>Health/nutrition</t>
  </si>
  <si>
    <t>Barley Biofarmed Growth Factors to Make Cell Cultured Meat an Affordable Reality</t>
  </si>
  <si>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</si>
  <si>
    <t>https://cordis.europa.eu/project/id/101010029</t>
  </si>
  <si>
    <t>grant.9488404</t>
  </si>
  <si>
    <t>Original award amount is EUR 3,809,356 with EUR 2,500,000 coming from the EU government.</t>
  </si>
  <si>
    <t>Björn Örvar</t>
  </si>
  <si>
    <t>ORF Genetics</t>
  </si>
  <si>
    <t>Iceland</t>
  </si>
  <si>
    <t>Cell culture media</t>
  </si>
  <si>
    <t>FAIRification of multiOmics data to link databases and create knowledge graphs for fermented foods</t>
  </si>
  <si>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</si>
  <si>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https://cordis.europa.eu/project/id/101120449</t>
  </si>
  <si>
    <t>INSTITUT NATIONAL DE RECHERCHE POUR L'AGRICULTURE, L'ALIMENTATION ET L'ENVIRONNEMENT</t>
  </si>
  <si>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</si>
  <si>
    <t>Host strain development</t>
  </si>
  <si>
    <t>Foieture</t>
  </si>
  <si>
    <t>https://www.flandersfood.com/en/Lore%20Knaepen</t>
  </si>
  <si>
    <t>Original award amount is EUR 3,600,000. Award amount determined from this web page: https://en.wikipedia.org/wiki/MeaTech.</t>
  </si>
  <si>
    <t>Dirk von Heinrichshorst</t>
  </si>
  <si>
    <t>Peace of Meat</t>
  </si>
  <si>
    <t>Solina Belgium, Nauta's Meats, Katholieke Universiteit Leuven (KU Leuven), Bio Base Europe Pilot Plant, Flanders Food</t>
  </si>
  <si>
    <t>Flanders Innovation &amp; Entrepreneurship (VLAIO)</t>
  </si>
  <si>
    <t>ECOnti - Accelerated, low ecological footprint, manufacturing platform for continuous production of biotechnological products</t>
  </si>
  <si>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</si>
  <si>
    <t>https://www.pharmaceutical-networking.com/engenes-secure-significant-funding-for-econti-e-coli-continuous-manufacturing-project/#:~:text=The%20project%20%E2%80%9CECOnti%20%E2%80%93%20Accelerated%2C,to%2010%20L%20batch%20size.</t>
  </si>
  <si>
    <t>grant.13727933</t>
  </si>
  <si>
    <t>University of Natural Resources and Life Sciences</t>
  </si>
  <si>
    <t>Austria</t>
  </si>
  <si>
    <t>Austrian Research Promotion Agency (FFG)</t>
  </si>
  <si>
    <t>Valorisation of food production side-streams as multifunctional ingredients by an innovative fermentation process.</t>
  </si>
  <si>
    <t>https://cordis.europa.eu/project/id/190144130</t>
  </si>
  <si>
    <t>Green Spot Technologies</t>
  </si>
  <si>
    <t>The Protein Revolution</t>
  </si>
  <si>
    <t>Alba Ecological Information Institute</t>
  </si>
  <si>
    <t>Using biotechnology to create the next generation of sustainable foods from the roots of mushrooms</t>
  </si>
  <si>
    <t>https://cordis.europa.eu/project/id/190118690</t>
  </si>
  <si>
    <t>MUSHLABS GMBH</t>
  </si>
  <si>
    <t>Unlocking the Protein Production Potential of Non-Conventional Yeasts with Artificial Intelligence</t>
  </si>
  <si>
    <t>Swedish Research Council</t>
  </si>
  <si>
    <t>E!2514 M3DS</t>
  </si>
  <si>
    <t>Mycorena AB</t>
  </si>
  <si>
    <t>Disrupting the food ingredient and protein markets: a breakthrough technology for large-scale microalgae cultivation.</t>
  </si>
  <si>
    <t>https://cordis.europa.eu/project/id/190186816/</t>
  </si>
  <si>
    <t>ARBOREABIOFOODS LDA</t>
  </si>
  <si>
    <t>Portugal</t>
  </si>
  <si>
    <t>Functional processing of cultivated seaweeds for novel food products</t>
  </si>
  <si>
    <t>Lund University</t>
  </si>
  <si>
    <t>Feed for Meat</t>
  </si>
  <si>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</si>
  <si>
    <t>https://www.stimulus.nl/opzuid/avada_portfolio/feed-for-meat/</t>
  </si>
  <si>
    <t>Original award amount is EUR 3,211,053 with EUR 1,222,111 from private sector.</t>
  </si>
  <si>
    <t>Fulco van Lede</t>
  </si>
  <si>
    <t>Nutreco Netherlands BV</t>
  </si>
  <si>
    <t>Mosa Meat, Selko, Maastricht University, Brightlands Campus Greenport Venlo</t>
  </si>
  <si>
    <t>European Regional Development Fund (ERDF)</t>
  </si>
  <si>
    <t>Climate-ready faba beans for the Nordic and Baltic Region</t>
  </si>
  <si>
    <t>Food Provision through Sustainable Farming Systems and Value Chains</t>
  </si>
  <si>
    <t>https://cordis.europa.eu/project/id/101060538</t>
  </si>
  <si>
    <t>UNIVERSITAT POLITECNICA DE VALENCIA</t>
  </si>
  <si>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</si>
  <si>
    <t>Crop development, Env/impact assessments</t>
  </si>
  <si>
    <t>U-Protein (Unlocking Protein Resource Opportunities To Evolve Ireland’s Nutrition)</t>
  </si>
  <si>
    <t>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</si>
  <si>
    <t>https://www.teagasc.ie/food/research-and-innovation/research-areas/food-chemistry--technology/research-projects/u-protein/</t>
  </si>
  <si>
    <t>Original award amount is EUR 3,000,000.</t>
  </si>
  <si>
    <t>Mark Fenelon</t>
  </si>
  <si>
    <t>UNIVERSITY COLLEGE CORK, National University of Ireland (NUI) Maynooth, National University of Ireland (NUI) Galway, University of Limerick, Queens University Belfast</t>
  </si>
  <si>
    <t>Department of Agriculture, Food, and the Marine</t>
  </si>
  <si>
    <t>Towards a holistic and sustainable Swedish value chain for pea biorefinery (100%Pea)</t>
  </si>
  <si>
    <t>https://www.vinnova.se/en/p/towards-a-holistic-and-sustainable-swedish-value-chain-for-pea-biorefinery-100pea/</t>
  </si>
  <si>
    <t>Original award amount is SEK 3,000,000.</t>
  </si>
  <si>
    <t>Mehdi Abdollahi</t>
  </si>
  <si>
    <t>Life Sciences, Food, and Nutrition Science</t>
  </si>
  <si>
    <t>Swedish University of Agricultural Sciences, Lantmännen</t>
  </si>
  <si>
    <t>Standing Ovation Receives €3M from French Government and Bpifrance to Scale Non-Animal Caseins for Novel Dairy Products</t>
  </si>
  <si>
    <t>https://vegconomist.com/politics-law/standing-ovation-e3m-french-government-bpifrance-non-animal-caseins-novel-dairy-products/</t>
  </si>
  <si>
    <t>Original award amount is EUR 2,000,000 from the French government, plus a EUR 1,000,000 loan from Bpifrance.</t>
  </si>
  <si>
    <t>Romain Chayot</t>
  </si>
  <si>
    <t>Standing Ovation</t>
  </si>
  <si>
    <t>French government, BpiFrance</t>
  </si>
  <si>
    <t>FAB4FUTURE</t>
  </si>
  <si>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</si>
  <si>
    <t>https://www.maastrichtuniversity.nl/nl/nieuws/perspectief-subsidie-voor-onderzoek-naar-gereedschapskist-om-levend-materiaal-te-maken</t>
  </si>
  <si>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</si>
  <si>
    <t>Lorenzo Moroni</t>
  </si>
  <si>
    <t>Biofabrication for Regenerative Medicine</t>
  </si>
  <si>
    <t>Maastricht University</t>
  </si>
  <si>
    <t>Mosa Meat, ReGen Biomedical</t>
  </si>
  <si>
    <t>RETHINK</t>
  </si>
  <si>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</si>
  <si>
    <t>https://www.vttresearch.com/en/news-and-ideas/finnish-companies-aim-hitting-ballpark-new-plant-protein-processes</t>
  </si>
  <si>
    <t>Emilia Nordlund</t>
  </si>
  <si>
    <t>VTT Technical Research Center of Finland</t>
  </si>
  <si>
    <t>Anora, Apetit and Avena Nordic Grain, Fazer, Helsingin Mylly, Raisio, Valio Oy, Viking Malt</t>
  </si>
  <si>
    <t>Sustainable everyday nutrition with a taste of Gotland</t>
  </si>
  <si>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</si>
  <si>
    <t>grant.9970261</t>
  </si>
  <si>
    <t>Gotland Grönt Centrum AB (svb)</t>
  </si>
  <si>
    <t>End product formulation, Health/nutrition</t>
  </si>
  <si>
    <t>The mineral shift - unlocking the potential of mineral absorption from wholegrain</t>
  </si>
  <si>
    <t>Södertälje kommun</t>
  </si>
  <si>
    <t>Mechanisms for fibre formation in melts for meat analogues</t>
  </si>
  <si>
    <t>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</si>
  <si>
    <t>https://www.vr.se/swecris.html#/project/2022-00943_Formas</t>
  </si>
  <si>
    <t>grant.13284262</t>
  </si>
  <si>
    <t>Mats Stading</t>
  </si>
  <si>
    <t>Thermoresistant polysaccharide-based reinforcing fillers for the scalable mimicry of the myofibrillar hierarchy (REINFORCE)</t>
  </si>
  <si>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</si>
  <si>
    <t>https://tech.au.dk/om-fakultetet/nyheder/vis/artikel/novo-millioner-til-forskning-i-baeredygtig-landbrugs-og-foedevareproduktion</t>
  </si>
  <si>
    <t>grant.13910089</t>
  </si>
  <si>
    <t>Original award amount is DKK 2,989,182.</t>
  </si>
  <si>
    <t>Mario Martinez</t>
  </si>
  <si>
    <t>Trade-offs between food safety and food security and its impacts towards the SDGs for children in South Africa, Sweden and Switzerland</t>
  </si>
  <si>
    <t>Food safety &amp; quality</t>
  </si>
  <si>
    <t>Mould growth and mycotoxin production in novel plant-based foods</t>
  </si>
  <si>
    <t>Su-Lin Hedén</t>
  </si>
  <si>
    <t>Sveriges lantbruksuniversitet</t>
  </si>
  <si>
    <t>Yeast - the protein source of the future; Part 2</t>
  </si>
  <si>
    <t>Orkla Foods Sverige AB</t>
  </si>
  <si>
    <t>Fish substitute from algae to preserve marine wildlife and develop algaculture</t>
  </si>
  <si>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</si>
  <si>
    <t>https://cinea.ec.europa.eu/featured-projects/seafood-algternative_en</t>
  </si>
  <si>
    <t>grant.13715880</t>
  </si>
  <si>
    <t>Original award amount is EUR 2,837,219 with EUR 1,986,053 coming from the EU government.</t>
  </si>
  <si>
    <t>Alvyn Severien</t>
  </si>
  <si>
    <t>Algama</t>
  </si>
  <si>
    <t>Simon Ferniot</t>
  </si>
  <si>
    <t>Seafood Reboot</t>
  </si>
  <si>
    <t>European Maritime and Fisheries Fund</t>
  </si>
  <si>
    <t>Industrialization and commercialization of a competitive, sustainable, and consumer oriented alternative animal protein source (Meat4All)</t>
  </si>
  <si>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</si>
  <si>
    <t>https://cordis.europa.eu/project/id/958660</t>
  </si>
  <si>
    <t>grant.9385200</t>
  </si>
  <si>
    <t>Original award amount is EUR 2,724,231 with EUR 1,906,961 coming from the EU. Funding program is Horizon 2020 Framework Programme.</t>
  </si>
  <si>
    <t>Organotechnie SAS, Nobre Alimentacao LDA, Campofrio Food Group SA</t>
  </si>
  <si>
    <t>Horizon 2020 Framework Programme</t>
  </si>
  <si>
    <t>https://docs.google.com/document/d/1ErpUhPPMas88ojI54tWPHCoJA_xmqZX96VMvjn0Iuis/edit?usp=sharing</t>
  </si>
  <si>
    <t>Biotech Foods Cultivated Meat Laboratory in San Sebastian</t>
  </si>
  <si>
    <t>https://www.euskadi.eus/web01-bopv/es/bopv2/datos/2023/04/2301848a.pdf</t>
  </si>
  <si>
    <t>Original award amount is EUR 2,692,505.</t>
  </si>
  <si>
    <t>Basque Government</t>
  </si>
  <si>
    <t>Enabling affordable and sustainable cultivated meat with a first-in-class growth medium</t>
  </si>
  <si>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</si>
  <si>
    <t>https://gtr.ukri.org/projects?ref=10061737</t>
  </si>
  <si>
    <t>grant.13252668</t>
  </si>
  <si>
    <t>Total amount was calculated using estimate of UKRI standard funding rate of 80% of full economic cost (FEC)</t>
  </si>
  <si>
    <t>Cai Linton</t>
  </si>
  <si>
    <t>Multus Media</t>
  </si>
  <si>
    <t>Horizon Europe Guarantee</t>
  </si>
  <si>
    <t>New Micro-extrusion Advanced Technology for plant-based whole-cut meat substitutes</t>
  </si>
  <si>
    <t>https://cordis.europa.eu/project/id/190112238</t>
  </si>
  <si>
    <t>grant.12959611</t>
  </si>
  <si>
    <t>NOVAMEAT TECH SL</t>
  </si>
  <si>
    <t>Sustainable production of Swedish plant-based protein concentrates and textured products</t>
  </si>
  <si>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</si>
  <si>
    <t>https://www.vr.se/swecris.html#/project/2022-02593_Vinnova</t>
  </si>
  <si>
    <t>grant.13285812</t>
  </si>
  <si>
    <t>Uno Viberg</t>
  </si>
  <si>
    <t>GroPro AB</t>
  </si>
  <si>
    <t>Ingredient optimisation, Texturisation methods</t>
  </si>
  <si>
    <t>Raising the Pulse' (RtP): Systems analysis of the environmental, nutritional and health benefits of pulse-enhanced foods</t>
  </si>
  <si>
    <t>https://gtr.ukri.org/projects?ref=BB%2FW017946%2F1</t>
  </si>
  <si>
    <t>Julie Anne Lovegrove</t>
  </si>
  <si>
    <t>University of Reading</t>
  </si>
  <si>
    <t>Pasture to Plate (P2P): realising the enormous potential of UK grasslands</t>
  </si>
  <si>
    <t>https://gtr.ukri.org/projects?ref=BB%2FW018012%2F1</t>
  </si>
  <si>
    <t>Multiple project partners with no funding breakdown</t>
  </si>
  <si>
    <t>Richard Green</t>
  </si>
  <si>
    <t>Harper Adams University</t>
  </si>
  <si>
    <t>Multus Biotechnology Growth Media Production Plant</t>
  </si>
  <si>
    <t>USD</t>
  </si>
  <si>
    <t>https://thespoon.tech/multus-biotechnology-raises-9-5m-series-a-to-build-growth-media-production-plant/</t>
  </si>
  <si>
    <t>The full amount raised is $9.5 million, but most of that was VC investment which is not included in this database. This $2.5 million grant was funded through the Innovate UK EIC Accelerator program.</t>
  </si>
  <si>
    <t>Multus Biotechnology</t>
  </si>
  <si>
    <t>Innovate UK</t>
  </si>
  <si>
    <t>LETSPROSEED - Increasing the diversity of legumes on our plates, including fava beans</t>
  </si>
  <si>
    <t>https://www.vitagora.com/vitagora/actus-media/letsproseed/</t>
  </si>
  <si>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</si>
  <si>
    <t>Karine Gallardo</t>
  </si>
  <si>
    <t>Agroecology</t>
  </si>
  <si>
    <t>Dijon Agro Institute, Caen Normandy University, Agri Obtentions, Bel, Danone, Soredab, Terres Inovia, Via Végétale</t>
  </si>
  <si>
    <t>JACK - Just Adopt pulses from Cook to forK</t>
  </si>
  <si>
    <t>https://www.terresinovia.fr/-/legumes-secs-terres-inovia-se-mobilise-dans-le-projet-jack</t>
  </si>
  <si>
    <t>Ecole Superior of Agricultures ( ESA ) of Angers</t>
  </si>
  <si>
    <t>Terres Inovia, Robot Coupe, CTCPA, Research Center Institute Paul Bocuse, Tipiak, Atlantique Alimentaire, Sodexo, Bonduelle, Bordeau Chesnel, Inveja, CCI Maine-et-Loire, Symrise, University of Angers, Union Agricole Du Pays De Loire, INRAE, Campus de la Gastronomie</t>
  </si>
  <si>
    <t>PRInted Symbiotic Materials as a dynamic platform for Living Tissues production (PRISM-LT)</t>
  </si>
  <si>
    <t>need to add</t>
  </si>
  <si>
    <t>https://cordis.europa.eu/project/id/101070913</t>
  </si>
  <si>
    <t>Original award amount is EUR 2,318,811. Project website is: https://prism-livingtissues.eu/.</t>
  </si>
  <si>
    <t>Laura Martinelli</t>
  </si>
  <si>
    <t>In Society</t>
  </si>
  <si>
    <t>Nonprofit</t>
  </si>
  <si>
    <t>University of Glasgow, Chalmers University of Technology, CellInk, Radboud University, University of Aveiro</t>
  </si>
  <si>
    <t>tbd</t>
  </si>
  <si>
    <t>The source of dietary protein matters: plant-based proteins contributing to a healthy and sustainable diet – metagenomic and metabolomics approaches for human biomarkers identification</t>
  </si>
  <si>
    <t>Future Food Security in the Nordic-Baltic Region: Merging Past, Present, and Future (NorBalFoodSec)</t>
  </si>
  <si>
    <t>EXPRO, Globally competitive processing technologies for meat alternatives</t>
  </si>
  <si>
    <t>https://www.vttresearch.com/en/news-and-ideas/globally-competitive-plant-protein-based-foods-finland</t>
  </si>
  <si>
    <t>grant.13525293</t>
  </si>
  <si>
    <t>Original award amount is EUR 2,100,000.</t>
  </si>
  <si>
    <t>Nesli Sözer</t>
  </si>
  <si>
    <t>Industrial Biotechnology and Food</t>
  </si>
  <si>
    <t>University of Helsinki, Apetit and Avena Nordic Grain, Compass Group Suomi, Fazer, Foodwest, Gold and Green Foods, Lihel, Raisio, Ultima, West Mills</t>
  </si>
  <si>
    <t>Scaling a first-in-class biostructuring process for whole-cut meat alternatives</t>
  </si>
  <si>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</si>
  <si>
    <t>CHF</t>
  </si>
  <si>
    <t>https://www.aramis.admin.ch/Grunddaten/?ProjectID=53697&amp;Sprache=en-US</t>
  </si>
  <si>
    <t>grant.13684882</t>
  </si>
  <si>
    <t>Krienbühl Lukas</t>
  </si>
  <si>
    <t>Innosuisse – Swiss Innovation Agency</t>
  </si>
  <si>
    <t>Switzerland</t>
  </si>
  <si>
    <t>CPI establish food grade facility with 2m investment</t>
  </si>
  <si>
    <t>https://www.insidermedia.com/news/north-east/cpi-to-establish-food-grade-facility-with-2m-investment</t>
  </si>
  <si>
    <t>CPI</t>
  </si>
  <si>
    <t>Tees Valley Mayor and Combined Authority</t>
  </si>
  <si>
    <t>Ferment2From</t>
  </si>
  <si>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</si>
  <si>
    <t>https://biotechinfo.fr/article/la-foodtech-standing-ovation-recoit-une-aide-de-183me-euros-de-bpifrance-dans-le-cadre-de-lappel-a-projet-besoins-alimentaires-de-demain/</t>
  </si>
  <si>
    <t>Original award amount is EUR 1,830,000.</t>
  </si>
  <si>
    <t>Frédéric Pâques</t>
  </si>
  <si>
    <t>The future of meat – storytelling and dialogues for improved decision making</t>
  </si>
  <si>
    <t>other</t>
  </si>
  <si>
    <t>AVV4G</t>
  </si>
  <si>
    <t xml:space="preserve">The AVV4G project presented by this northern company is developing the fourth generation of 100% plant-based meat alternatives, which provide similar pleasure in terms of taste, texture and cooking behaviour. </t>
  </si>
  <si>
    <t>https://www.gouvernement.fr/sites/default/files/contenu/piece-jointe/2023/03/20230306_-_dp_115_laureats_agriculture_alimentation_de_france2030.pdf</t>
  </si>
  <si>
    <t>Exact award amount unknown. The linked announcement indicates that EUR 194,000,000 was awarded in total across 115 projects. We have estimated this project budget assuming all 115 projects get an equal part of the overall funding pool.</t>
  </si>
  <si>
    <t>Renaud Saisset</t>
  </si>
  <si>
    <t>Nxtfood</t>
  </si>
  <si>
    <t>InGREENdient</t>
  </si>
  <si>
    <t>Platform that transforms plant co-products into a highly nutritious powder powder by a process that generates only water vapour and no additional inputs.</t>
  </si>
  <si>
    <t>Ninna Granucci</t>
  </si>
  <si>
    <t>PULSEAT 2</t>
  </si>
  <si>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</si>
  <si>
    <t>Elise Bourcier</t>
  </si>
  <si>
    <t>C&amp;DAC Food R&amp;D Laboratory</t>
  </si>
  <si>
    <t>Sunshine</t>
  </si>
  <si>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</si>
  <si>
    <t>Jean-Philippe Puig</t>
  </si>
  <si>
    <t>Avril SCA</t>
  </si>
  <si>
    <t>EPIC-Oxford: benefits and risks of plant-based diets</t>
  </si>
  <si>
    <t>https://gtr.ukri.org/projects?ref=MR%2FY013662%2F1</t>
  </si>
  <si>
    <t>Tim Key</t>
  </si>
  <si>
    <t>University of Oxford</t>
  </si>
  <si>
    <t>Medical Research Council (MRC)</t>
  </si>
  <si>
    <t>FoodJams - speeding up the transition towards more locally produced plant-based protein in public school catering.</t>
  </si>
  <si>
    <t>Maria Ivansson</t>
  </si>
  <si>
    <t>Klimatkommunerna</t>
  </si>
  <si>
    <t>The role of algae in sustainable food systems- a knowledge synthesis of the nutritional quality and environmental impact</t>
  </si>
  <si>
    <t>Health/nutrition, Env/impact assessments</t>
  </si>
  <si>
    <t>Resilient Oats: Improving Drought Stress Resistance in a Changing Climate</t>
  </si>
  <si>
    <t>https://cordis.europa.eu/project/id/101116452</t>
  </si>
  <si>
    <t>TECHNISCHE UNIVERSITAET MUENCHEN</t>
  </si>
  <si>
    <t>ECHNISCHE UNIVERSITAET MUENCHEN, BAYERISCHE LANDESANSTALT FUR LANDWIRTSCHAFT, LEIBNIZ - INSTITUT FUER PFLANZENGENETIK UND KULTURPFLANZENFORSCHUNG, HELMHOLTZ ZENTRUM MUENCHEN DEUTSCHES FORSCHUNGSZENTRUM FUER GESUNDHEIT UND UMWELT GMBH</t>
  </si>
  <si>
    <t>European Research Council (ERC)</t>
  </si>
  <si>
    <t>Interdisciplinary research project on cultivated fish</t>
  </si>
  <si>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</si>
  <si>
    <t>https://www.mynewsdesk.com/de/universitaet-vechta/pressreleases/teilprojekt-an-der-universitaet-vechta-untersucht-akzeptanz-und-oekonomische-umsetzungschancen-von-zellbasierten-fischlebensmitteln-bundesministerium-bmel-foerdert-gesamtes-verbund-forschungsvorhaben-zu-innovativer-in-vitro-technologie-3279926</t>
  </si>
  <si>
    <t>Original award amount is EUR 1,300,000.</t>
  </si>
  <si>
    <t>Niki found this in a post on GFI Europe's LinkedIn page: https://www.linkedin.com/posts/gfi-europe_exciting-funding-news-the-bundesministerium-activity-7119990642096644096-JY9_?utm_source=share&amp;utm_medium=member_desktop</t>
  </si>
  <si>
    <t>Nick Lin-Hi</t>
  </si>
  <si>
    <t>Economics and Ethics</t>
  </si>
  <si>
    <t>University of Vechta</t>
  </si>
  <si>
    <t>BLUU Seafood, Reutlingen University</t>
  </si>
  <si>
    <t>Pilot plant for cultivated pork for sustainable food systems</t>
  </si>
  <si>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</si>
  <si>
    <t>https://gtr.ukri.org/projects?ref=10014261</t>
  </si>
  <si>
    <t>grant.12930932</t>
  </si>
  <si>
    <t>Andy Racher</t>
  </si>
  <si>
    <t>HigherSteaks Ltd</t>
  </si>
  <si>
    <t>Development and production of a vegan fish substitute (Mamy)</t>
  </si>
  <si>
    <t>https://foerderportal.bund.de/foekat/jsp/SucheAction.do?actionMode=view&amp;fkz=281A815X21</t>
  </si>
  <si>
    <t>Koralo GmbH</t>
  </si>
  <si>
    <t>CERAFIM - Cellular Agriculture for Sustainable Food and Materials (Part 2)</t>
  </si>
  <si>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</si>
  <si>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https://research.fi/en/results/funding/78308</t>
  </si>
  <si>
    <t>grant.13525058</t>
  </si>
  <si>
    <t>Original award amount is EUR 1,266,000.</t>
  </si>
  <si>
    <t>Valio Oy, Fazer, UPM, Kemira, Fortum Bio2X, OnegoBio, Spinnova, eniferBio, High Metal, Brightplus</t>
  </si>
  <si>
    <t>Feedstocks, Ingredient optimisation</t>
  </si>
  <si>
    <t>Enhancing the nutritional values of wheat protein based products while avoiding over-processing</t>
  </si>
  <si>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</si>
  <si>
    <t>https://www.vr.se/swecris.html#/project/2022-02588_Vinnova</t>
  </si>
  <si>
    <t>grant.13285808</t>
  </si>
  <si>
    <t>Katarina Furin</t>
  </si>
  <si>
    <t>Edgy Veggie AB</t>
  </si>
  <si>
    <t>CELLZERO Meat - Innovative solutions for the cell-based, GMO and antibiotic-free production of high-quality animal protein</t>
  </si>
  <si>
    <t>https://www.fbn-dummerstorf.de/en/research/projects/0070/</t>
  </si>
  <si>
    <t>Original award amount is EUR 1,186,942.</t>
  </si>
  <si>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</si>
  <si>
    <t>Monika Röntgen</t>
  </si>
  <si>
    <t>Research Institute for Farm Animal Biology (FBN)</t>
  </si>
  <si>
    <t>Federal Ministry of Education and Research (BMBF)</t>
  </si>
  <si>
    <t>Cell culture media, Cell line development</t>
  </si>
  <si>
    <t>Innovation space: NewFoodSystems - Sustainable protein ingredients - implementation phase</t>
  </si>
  <si>
    <t>Fraunhofer-Gesellschaft zur Förderung der angewandten Forschung eingetragener Verein</t>
  </si>
  <si>
    <t>Towards sustainable cultured meat production by developing a novel biocatalyst</t>
  </si>
  <si>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</si>
  <si>
    <t>https://gtr.ukri.org/projects?ref=BB%2FY007859%2F1</t>
  </si>
  <si>
    <t>grant.14051807</t>
  </si>
  <si>
    <t>Hua Ye</t>
  </si>
  <si>
    <t>Vigna beans and more - screening of subtropical legume species for organic farming in Germany</t>
  </si>
  <si>
    <t>Universität Hohenheim</t>
  </si>
  <si>
    <t>Visualization of phase separation in extruded plant-based meat analogues through tomography</t>
  </si>
  <si>
    <t>grant.14683453</t>
  </si>
  <si>
    <t>Astrid Ahlinder</t>
  </si>
  <si>
    <t>Uncovering Protein Potential via Fermentation Technology</t>
  </si>
  <si>
    <t>https://www.gov.ie/pdf/?file=https://assets.gov.ie/278893/6f712254-7a63-4a60-8232-27e8309d2cf5.pdf#page=null</t>
  </si>
  <si>
    <t xml:space="preserve">Original award amount is EUR 1,036,361.20.
</t>
  </si>
  <si>
    <t>Press release listing all projects funded through this mechanism is here: https://www.gov.ie/en/press-release/787d3-ministers-mcconalogue-and-heydon-announce-242-million-in-research-grants/?. Only this one seems relevant to alt proteins.</t>
  </si>
  <si>
    <t>Olivia McAuliffe</t>
  </si>
  <si>
    <t>UNIVERSITY COLLEGE CORK, Technological University Dublin</t>
  </si>
  <si>
    <t>Roslin Technologies Cell Line Development</t>
  </si>
  <si>
    <t>https://gfieurope.org/blog/good-food-institute-welcomes-uk-investment-in-cultivated-meat-startup/</t>
  </si>
  <si>
    <t>Original award amount is GBP 1,000,000.</t>
  </si>
  <si>
    <t>Ernst van Orsouw</t>
  </si>
  <si>
    <t>Roslin Technologies Limited</t>
  </si>
  <si>
    <t>Meatable Jointly Secures €1M for Cultivated Meat Scaffolding R&amp;D</t>
  </si>
  <si>
    <t>https://vegconomist.com/cultivated-cell-cultured-biotechnology/meatable-e1m-cultivated-meat/?utm_medium=email&amp;utm_source=rasa_io&amp;utm_campaign=newsletter</t>
  </si>
  <si>
    <t>Original award amount is EUR 1,000,000.</t>
  </si>
  <si>
    <t>Gijsje Koenderink</t>
  </si>
  <si>
    <t>Bionanoscience</t>
  </si>
  <si>
    <t>TU Delft</t>
  </si>
  <si>
    <t>Jean-Marc Daran</t>
  </si>
  <si>
    <t>TU Delft, Meatable, DSM, VIVOLTA</t>
  </si>
  <si>
    <t>https://www.nwo.nl/en/researchprogrammes/open-technology-programme</t>
  </si>
  <si>
    <t>Scaffolding</t>
  </si>
  <si>
    <t>CULT-GRO: a game-changing growth enhancer to accelerate the affordable scale-up of cultivated meat</t>
  </si>
  <si>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</si>
  <si>
    <t>https://www.ukri.org/news/15-6-million-boost-for-low-emission-food-production-systems/</t>
  </si>
  <si>
    <t>grant.14051416</t>
  </si>
  <si>
    <t>Original award amount is GBP 1,000,000 as reported in this article: https://www.thecellbase.com/post/quest-meat-multus-and-ucl-partner-on-1m-cell-based-meat-scale-up-project.</t>
  </si>
  <si>
    <t>Ivan Wall</t>
  </si>
  <si>
    <t>Quest Meat Limited</t>
  </si>
  <si>
    <t>Multus Biotechnology Limited, University College London (UCL)</t>
  </si>
  <si>
    <t>Formulating encapsulated systems of bioactive ingredients from traditional plants: mountain germander and ground ivy for the development of innovative functional food products</t>
  </si>
  <si>
    <t>HRK</t>
  </si>
  <si>
    <t>grant.14706567</t>
  </si>
  <si>
    <t>Draženka Komes, Ksenija Marković, Krunoslav Žižek, Vesna Benković, Sofia Ana Blažević, Aleksandra Vojvodić Cebin, Anica Horvat Knežević, Danijela Šeremet, Joško Barbarić, Ana Mandura</t>
  </si>
  <si>
    <t>University of Zagreb, Faculty of Food Technology and Biotechnology</t>
  </si>
  <si>
    <t>Croatia</t>
  </si>
  <si>
    <t>Grad Zagreb</t>
  </si>
  <si>
    <t>Croatian Science Foundation</t>
  </si>
  <si>
    <t>Holistic utilization of mung beans and lentils – production of high-quality protein concentrates and use of the side streams</t>
  </si>
  <si>
    <t>Rheinische Friedrich-Wilhelms-Universität Bonn</t>
  </si>
  <si>
    <t>EAGLE: Enhanced Analytical and Genetics Tools for Improving UK Food Legumes</t>
  </si>
  <si>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</si>
  <si>
    <t>https://gtr.ukri.org/projects?ref=BB%2FW019221%2F1</t>
  </si>
  <si>
    <t>grant.12930078</t>
  </si>
  <si>
    <t>Thomas Wood</t>
  </si>
  <si>
    <t>National Institute of Agricultural Botany</t>
  </si>
  <si>
    <t>Non profit</t>
  </si>
  <si>
    <t>FGF2-STAB as a key component for the cell-cultured meat media</t>
  </si>
  <si>
    <t>CZK</t>
  </si>
  <si>
    <t>https://starfos.tacr.cz/en/projekty/TP03020019</t>
  </si>
  <si>
    <t>grant.9980474</t>
  </si>
  <si>
    <t>Czech Republic</t>
  </si>
  <si>
    <t>Technology Agency of the Czech Republic</t>
  </si>
  <si>
    <t>Czechia</t>
  </si>
  <si>
    <t>BBSRC Institute Strategic Programme: Food Microbiome and Health (FMH) - Partner Grant</t>
  </si>
  <si>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</si>
  <si>
    <t>https://gtr.ukri.org/projects?ref=BB%2FX01889X%2F1</t>
  </si>
  <si>
    <t>grant.13307046</t>
  </si>
  <si>
    <t>Stephen Anthony Rushworth</t>
  </si>
  <si>
    <t>University of East Anglia</t>
  </si>
  <si>
    <t>Understanding hyphal branching in Fusarium venenatum to design improved strains</t>
  </si>
  <si>
    <t>https://gtr.ukri.org/projects?ref=BB%2FW008734%2F1</t>
  </si>
  <si>
    <t>Richard Harrison</t>
  </si>
  <si>
    <t>National Inst of Agricultural Botany</t>
  </si>
  <si>
    <t>Knowledge Transfer Network</t>
  </si>
  <si>
    <t>Improving adaptability and resilience of perennial ryegrass for safe and sustainable food systems through CRISPR-Cas9 technology - EditGrass4Food</t>
  </si>
  <si>
    <t>https://www.nmbu.no/en/research/projects/editgrass4food</t>
  </si>
  <si>
    <t>Nils Rostoks</t>
  </si>
  <si>
    <t>University of Latvia</t>
  </si>
  <si>
    <t>Latvia</t>
  </si>
  <si>
    <t>"Norwegian University of Life Sciences	
Lithuanian Research Centre for Agriculture and Forestry	
Tallinn University of Technology"</t>
  </si>
  <si>
    <t>Norwegian University of Life Sciences	
Lithuanian Research Centre for Agriculture and Forestry	
Tallinn University of Technology</t>
  </si>
  <si>
    <t>EEA and Norway Grants</t>
  </si>
  <si>
    <t>Legumes for a sufficient diet</t>
  </si>
  <si>
    <t>DIL Deutsches Institut für Lebensmitteltechnik e.V.</t>
  </si>
  <si>
    <t>Preparation of a strategy for international go-to-market for a novel food</t>
  </si>
  <si>
    <t>https://tietopankki.businessfinland.fi/anonymous/extensions/Julkisen_tutkimuksen_projektit/julkisen_tutkimuksen_projektit.html</t>
  </si>
  <si>
    <t>Original award amount is EUR 800,000.</t>
  </si>
  <si>
    <t>James had a note in the original research grants tracker that he confirmed the award amount via direct email.</t>
  </si>
  <si>
    <t>Mind the (protein) gap: applying new knowledge to improve muscle and fat cell differentiation for cultivated meat</t>
  </si>
  <si>
    <t>https://gtr.ukri.org/projects?ref=10031578</t>
  </si>
  <si>
    <t>Madeleine Carter</t>
  </si>
  <si>
    <t>Extruded and 3D printed vegan support structures for cultured meat</t>
  </si>
  <si>
    <t>No abstract</t>
  </si>
  <si>
    <t>https://foerderportal.bund.de/foekat/jsp/SucheAction.do?actionMode=view&amp;fkz=01IF22232N</t>
  </si>
  <si>
    <t>grant.13951916</t>
  </si>
  <si>
    <t>Research Association of the German Food Industry</t>
  </si>
  <si>
    <t>Federal Ministry for Economic Affairs and Energy (BMWE)</t>
  </si>
  <si>
    <t>STARS® x University of Leeds Better Food for All</t>
  </si>
  <si>
    <t>https://gtr.ukri.org/projects?ref=10075778</t>
  </si>
  <si>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</si>
  <si>
    <t>Adam Thorpe</t>
  </si>
  <si>
    <t>Stars UK R&amp;D Limited</t>
  </si>
  <si>
    <t>University of Leeds</t>
  </si>
  <si>
    <t>InvestMEAT</t>
  </si>
  <si>
    <t xml:space="preserve">The investMEAT project is researching cell lines, cultured media, and biomaterials in order to scale up cultivated meat production to an industrial level. The funding will be provided through ICEX’s R&amp;D program Innova Invest. </t>
  </si>
  <si>
    <t>https://vegconomist.com/investments-finance/investments-acquisitions/biotech-foods-spanish-foreign-trade-institute/</t>
  </si>
  <si>
    <t>Original award amount is EUR 753,000.</t>
  </si>
  <si>
    <t>Spanish Foreign Trade Institute (ICEX)</t>
  </si>
  <si>
    <t>SUSTAINER: Sustainable production of structural proteins for medical and nutritional applications</t>
  </si>
  <si>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</si>
  <si>
    <t>https://www.nwo.nl/en/projects/19739</t>
  </si>
  <si>
    <t>grant.13307338</t>
  </si>
  <si>
    <t>Using 1/6 of 4.5m as the figure, see here: https://www.tudelft.nl/en/2022/tnw/gijsje-koenderink-and-sjoerd-stallinga-receive-funding-from-nwo-open-technology-programme</t>
  </si>
  <si>
    <t>G.H. Koenderink, L. Hodes, C.M. Visser</t>
  </si>
  <si>
    <t>https://www.aramis.admin.ch/Grunddaten/?ProjectID=52687&amp;Sprache=en-US</t>
  </si>
  <si>
    <t>Federal Department of Economic Affairs Education and Research</t>
  </si>
  <si>
    <t>Fostering European cellular Agriculture for Sustainable Transition Solutions (FEASTS)</t>
  </si>
  <si>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</si>
  <si>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https://cordis.europa.eu/project/id/101136749</t>
  </si>
  <si>
    <t>grant.13862634</t>
  </si>
  <si>
    <t>Original award amount is EUR 7,000,000.</t>
  </si>
  <si>
    <t>Here is a GFI Europe blog about the project: https://gfieurope.org/blog/meet-the-researcher-expanding-the-tentacles-of-alternative-seafood-research-with-frederico-ferreira/</t>
  </si>
  <si>
    <t>Frederico Ferreira</t>
  </si>
  <si>
    <t>Bioengineering</t>
  </si>
  <si>
    <t>iBB - Institute for Biosciences and Bioengineering, Instituto Superior Técnico, University of Lisbon</t>
  </si>
  <si>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</si>
  <si>
    <t>https://ec.europa.eu/info/funding-tenders/opportunities/portal/screen/opportunities/topic-details/horizon-cl6-2023-farm2fork-01-13</t>
  </si>
  <si>
    <t>Nutritional physiological evaluation of a diet rich in legumes in the nutritional pattern approach (planetary health concept) and in comparison to the western dietary pattern in a population at risk for cardiovascular and neurodegenerative diseases</t>
  </si>
  <si>
    <t>Protein supply between biopolitics and biotechnology. A sociological research project for the development of a sustainable and health-promoting nutritional culture (ProteinBioTech)</t>
  </si>
  <si>
    <t>Technische Universität Darmstadt</t>
  </si>
  <si>
    <t>Env/impact assessments, other</t>
  </si>
  <si>
    <t>Collaborative project: Matured cheese alternatives based on recombinant milk proteins and vegetable fats (REALKAE) - Subproject B</t>
  </si>
  <si>
    <t>Muscle generator - The key to unlock scalable and affordable cultivated meat production</t>
  </si>
  <si>
    <t>https://www.aramis-a.admin.ch/Texte/?ProjectID=48959</t>
  </si>
  <si>
    <t>Erin removed from external view on 10/1/24 because the URL link is broken and no other link to the award could be found. Many details are missing from the information we have.</t>
  </si>
  <si>
    <t>ZHAW</t>
  </si>
  <si>
    <t>Mirai Foods AG, Innosuisse</t>
  </si>
  <si>
    <t>Model demonstration network to expand and improve the cultivation and utilization of grain legumes in Germany</t>
  </si>
  <si>
    <t>Landesbetrieb Landwirtschaft Hessen</t>
  </si>
  <si>
    <t>Networking</t>
  </si>
  <si>
    <t>BioBetter growth factor production in tobacco plants - part 2</t>
  </si>
  <si>
    <t>https://gfieurope.org/blog/cultivated-meat-innovation-challenge-winners-unlock-e1-8-million-in-additional-funding/</t>
  </si>
  <si>
    <t>Original award amount estimated as EUR 600,000, which is 1/3 of the total EUR 1,800,000 awarded to three projects.</t>
  </si>
  <si>
    <t>Amit Yaari</t>
  </si>
  <si>
    <t>BioBetter</t>
  </si>
  <si>
    <t>Israel</t>
  </si>
  <si>
    <t xml:space="preserve">EIT Food </t>
  </si>
  <si>
    <t>3D Bio-Tissues Ltd growth factors from agroforestry byproducts - part 2</t>
  </si>
  <si>
    <t>Che Connon</t>
  </si>
  <si>
    <t>3D Bio-Tissues Ltd</t>
  </si>
  <si>
    <t>New Harvest, QKine</t>
  </si>
  <si>
    <t>Tailor-made ingredients 1-2 - Joint project: "Citizen Science meets Biodiversity: Improving soy product quality and environmental stability under increased biodiversity (1000Gaerten)</t>
  </si>
  <si>
    <t>Chickpeas from regional production in food value chains – the example of the Berlin/Brandenburg model region (CiceRegio)</t>
  </si>
  <si>
    <t>Hochschule für nachhaltige Entwicklung Eberswalde</t>
  </si>
  <si>
    <t>Bioeconomy International 2017: SmartProSun – extraction and evaluation of functional proteins, fiber and polyphenols from sunflower flour</t>
  </si>
  <si>
    <t>Fraunhofer-Institut für Verfahrenstechnik und Verpackung (IVV)</t>
  </si>
  <si>
    <t>Öko-BeratungsGesellschaft mbH</t>
  </si>
  <si>
    <t>High protein plant-based semi-hard cheese (PBC): Sustainable production by a traditional dairy company through alternative raw materials and technology</t>
  </si>
  <si>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</si>
  <si>
    <t>https://www.aramis.admin.ch/Texte/?ProjectID=48459</t>
  </si>
  <si>
    <t>grant.9659332</t>
  </si>
  <si>
    <t>Michael Beyrer</t>
  </si>
  <si>
    <t>Zurich University of Applied Sciences</t>
  </si>
  <si>
    <t>David Nemecek</t>
  </si>
  <si>
    <t>Emmi Schweiz AG, Innosuisse</t>
  </si>
  <si>
    <t>Modular multi-die extrusion platform for meat-analogues</t>
  </si>
  <si>
    <t>https://www.aramis.admin.ch/Grunddaten/?ProjectID=50119&amp;Sprache=en-US</t>
  </si>
  <si>
    <t>grant.10055988</t>
  </si>
  <si>
    <t>Mirko Meboldt</t>
  </si>
  <si>
    <t>Model demonstration network to expand and improve the cultivation and utilization of grain legumes in Germany; Subproject conventional value chain management, human nutrition</t>
  </si>
  <si>
    <t>Fachhochschule Südwestfalen</t>
  </si>
  <si>
    <t>Use of genetic resources of the narrow-leaved lupine (Lupinus angustifolius L.) to ensure alkaloid poverty for feed and food use</t>
  </si>
  <si>
    <t>Julius Kühn-Institut Bundesforschungsinstitut für Kulturpflanzen (JKI)</t>
  </si>
  <si>
    <t>Influence of passage grinding and air sifting on the quality, safety and functionality of protein-enriched flour fractions of domestic grain legumes (field beans, peas, lentils) for use in baked goods and pasta</t>
  </si>
  <si>
    <t>Max Rubner-Institut (MRI), Bundesforschungsinstitut für Ernährung und Lebensmittel</t>
  </si>
  <si>
    <t>Roslin Technologies: Leading the Science of Sustainable Protein by Developing Tools for Cellular Agriculture</t>
  </si>
  <si>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</si>
  <si>
    <t>https://gtr.ukri.org/projects?ref=10014258#/tabOverview</t>
  </si>
  <si>
    <t>grant.14050312</t>
  </si>
  <si>
    <t>Karen Fairlie-Clarke</t>
  </si>
  <si>
    <t>Nutritional aspects of traditional and innovative legume products</t>
  </si>
  <si>
    <t>Max Rubner-Institut Bundesforschungsinstitut für Ernährung und Lebensmittel</t>
  </si>
  <si>
    <t>Greener, more sustainable platforms for high-value recombinant protein production</t>
  </si>
  <si>
    <t>Colin Robinson</t>
  </si>
  <si>
    <t>University of Kent</t>
  </si>
  <si>
    <t>Landesforschungsanstalt für Landwirtschaft und Fischerei Mecklenburg-Vorpommern</t>
  </si>
  <si>
    <t>Is cultured meat a threat or opportunity for UK farmers?</t>
  </si>
  <si>
    <t>https://www.cranfield.ac.uk/research-projects/is-cultured-meat-a-threat-or-opportunity-for-uk-farmers</t>
  </si>
  <si>
    <t>Original award amount is GBP 523,355.</t>
  </si>
  <si>
    <t>Erin removed from external view on 10/1/24 because the URL link is broken and no other link to the award could be found.</t>
  </si>
  <si>
    <t>David Rose</t>
  </si>
  <si>
    <t>Sustainable Agricultural Systems</t>
  </si>
  <si>
    <t>Cranfield University</t>
  </si>
  <si>
    <t>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</si>
  <si>
    <t>From waste to taste - optimizing plant-based milk alternatives using upcycled oats (Innolink: 101.492 IP-LS)</t>
  </si>
  <si>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</si>
  <si>
    <t>https://www.aramis.admin.ch/Grunddaten/?ProjectID=50850&amp;Sprache=en-US</t>
  </si>
  <si>
    <t>grant.12977330</t>
  </si>
  <si>
    <t>Katrien De Bock</t>
  </si>
  <si>
    <t>Surface-active algae protein isolates for vegan and sustainable fine baked goods</t>
  </si>
  <si>
    <t>https://foerderportal.bund.de/foekat/jsp/SucheAction.do?actionMode=view&amp;fkz=01IF23066N</t>
  </si>
  <si>
    <t>grant.13952541</t>
  </si>
  <si>
    <t>DuckWeed - The development of a raw material of the future</t>
  </si>
  <si>
    <t>Verein zur Förderung agrar- und stadtökologischer Projekte (ASP) e. V.</t>
  </si>
  <si>
    <t>Sächsisches Landesamt für Umwelt, Landwirtschaft und Geologie</t>
  </si>
  <si>
    <t>Joint project: Upgrading pulses and their side streams to vegan products through fermentation with edible mushrooms (MycoPea) - Subproject A</t>
  </si>
  <si>
    <t>https://foerderportal.bund.de/foekat/jsp/SucheAction.do?actionMode=view&amp;fkz=281A811A21</t>
  </si>
  <si>
    <t>Joint project: Process development for the production of functional oat protein concentrates (funHapro) - subproject A</t>
  </si>
  <si>
    <t>https://foerderportal.bund.de/foekat/jsp/SucheAction.do?actionMode=view&amp;fkz=281A807A21</t>
  </si>
  <si>
    <t>Hochschule Anhalt</t>
  </si>
  <si>
    <t>Germany’s Kynda Secures Government Grant for Mycelial Protein Production Services</t>
  </si>
  <si>
    <t>https://vegconomist.com/fungi-mushrooms-mycelium/germany-kynda-government-grant-mycelial-protein-production-services/?utm_source=foodtechweekly.beehiiv.com&amp;utm_medium=newsletter&amp;utm_campaign=foodtech-weekly-174-by-daniel-s-ruben</t>
  </si>
  <si>
    <t>Original award amount is EUR 500,000.</t>
  </si>
  <si>
    <t>Daniel MacGowan von Holstein</t>
  </si>
  <si>
    <t>Kynda</t>
  </si>
  <si>
    <t>Franziskus Schnabel</t>
  </si>
  <si>
    <t>Kynda, German Institute for Food Technology eV (DIL)</t>
  </si>
  <si>
    <t>Cicero – developing chickpea as a novel source of domestic UK protein</t>
  </si>
  <si>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</si>
  <si>
    <t>https://www.aafarmer.co.uk/ag-tech/biotechnology/new-feasibility-study-on-domestic-chickpea-production.html</t>
  </si>
  <si>
    <t>need to check (grant.14050923?)</t>
  </si>
  <si>
    <t>Original award amount is GBP 500,000.</t>
  </si>
  <si>
    <t>Phil Howell</t>
  </si>
  <si>
    <t>National Institute of Agricultural Botany (NIAB)</t>
  </si>
  <si>
    <t>Premium Crops, Place UK, Viridian Seeds</t>
  </si>
  <si>
    <t>Department for Environment, Food and Rural Affairs (DEFRA)</t>
  </si>
  <si>
    <t>Ocean Bite</t>
  </si>
  <si>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</si>
  <si>
    <t>https://www.vr.se/swecris.html#/project/2021-03590_Vinnova</t>
  </si>
  <si>
    <t>grant.9970153</t>
  </si>
  <si>
    <t>Texturisation methods, End product formulation</t>
  </si>
  <si>
    <t>Collaborative project: In-vitro production of smart fish proteins: Establishment of fat precursor cells from salmon-like fish for the development of sustainable, high-quality fish foods (INVERS) - subproject A</t>
  </si>
  <si>
    <t>https://foerderportal.bund.de/foekat/jsp/SucheAction.do?actionMode=view&amp;fkz=281A818A21</t>
  </si>
  <si>
    <t>Bluu GmbH</t>
  </si>
  <si>
    <t>Basics for optimizing the Protein composition of Potato and Pea protein hydrolysates regarding the bitterness and "Regulation of satiety"</t>
  </si>
  <si>
    <t>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</si>
  <si>
    <t>Grundlagen zur Optimierung der Proteinzusammensetzung von Kartoffel- und Erbsenproteinhydrolysaten bezüglich der Bitterkeit und Regulation der Sättigung</t>
  </si>
  <si>
    <t>grant.9736427</t>
  </si>
  <si>
    <t>Ernährungsindustrie</t>
  </si>
  <si>
    <t>Technical University of Munich; Leibniz-Institute for Food Systems Biology at the Technical University of Munich</t>
  </si>
  <si>
    <t>ProUpSide removing antinutritionals for protein upgrading in agroindustrial side streams</t>
  </si>
  <si>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</si>
  <si>
    <t>https://www.vinnova.se/en/p/proupside--removing-antinutritionals-for-protein-upgrading-in-agroindustrial-side-streams/</t>
  </si>
  <si>
    <t>grant.9970257</t>
  </si>
  <si>
    <t>Original award amount is SEK 492,958.</t>
  </si>
  <si>
    <t>Anders Carlsson</t>
  </si>
  <si>
    <t>Plant Breeding</t>
  </si>
  <si>
    <t>Redstone Separations AB, Swedish Starch Producers Association</t>
  </si>
  <si>
    <t>Joint project: Development of reduced-fat foods using microparticulated vegetable proteins (MiPro) - Subproject A</t>
  </si>
  <si>
    <t>https://foerderportal.bund.de/foekat/jsp/SucheAction.do?actionMode=view&amp;fkz=281A603A19</t>
  </si>
  <si>
    <t>grant.9463437</t>
  </si>
  <si>
    <t>Fraunhofer Society</t>
  </si>
  <si>
    <t>PROSPER - PROduction of Spirulina Protein through PEF-Enhanced Recovery</t>
  </si>
  <si>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</si>
  <si>
    <t>https://gtr.ukri.org/projects?ref=10073961</t>
  </si>
  <si>
    <t>grant.14048254</t>
  </si>
  <si>
    <t>Julian Melchiorri</t>
  </si>
  <si>
    <t>Arborea</t>
  </si>
  <si>
    <t>Tools and technologies for cultured meat production</t>
  </si>
  <si>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</si>
  <si>
    <t>grant.14050074</t>
  </si>
  <si>
    <t>Exact award amount unknown. Estimate comes from assumption that all 32 projects funded from a total pool of GBP 15,600,000 received an equal portion of GBP 487,500.</t>
  </si>
  <si>
    <t>Michael Jones</t>
  </si>
  <si>
    <t>Cell Guidance Systems Limited</t>
  </si>
  <si>
    <t>Aston University, MarraBio Limited, University of Manchester, Unicorn Biotechnologies Ltd, University of Birmingham, Zimmer and Peacock Limited</t>
  </si>
  <si>
    <t>Cell line development, Bioprocess design</t>
  </si>
  <si>
    <t>Next-generation adaptive evolution toolkit to increase protein production in precision fermentation</t>
  </si>
  <si>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</si>
  <si>
    <t>grant.14051005</t>
  </si>
  <si>
    <t>Joe Price</t>
  </si>
  <si>
    <t>Evolutor Limited</t>
  </si>
  <si>
    <t>University of Sheffield</t>
  </si>
  <si>
    <t>High potency food grade growth factor mimics for low cost cultivated meat manufacture</t>
  </si>
  <si>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</si>
  <si>
    <t>grant.14050684</t>
  </si>
  <si>
    <t>Daniel Peters</t>
  </si>
  <si>
    <t>MarraBio Limited</t>
  </si>
  <si>
    <t>Aelius Biotech Limited, Centre for Process Innovation (CPI) Limited</t>
  </si>
  <si>
    <t>Unlocking the next-generation protein expression systems for animal-free cheese production</t>
  </si>
  <si>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</si>
  <si>
    <t>grant.14052838</t>
  </si>
  <si>
    <t>Deimena Drąsutytė</t>
  </si>
  <si>
    <t>High Efficiency Research Laboratory (HERLab)</t>
  </si>
  <si>
    <t>Developing novel animal cell lines and processes incorporating engineered caf1 to scale cultured meat protein manufacturing</t>
  </si>
  <si>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</si>
  <si>
    <t>grant.14050251</t>
  </si>
  <si>
    <t>Jack Reid</t>
  </si>
  <si>
    <t>Unicorn Biotechnologies Limited</t>
  </si>
  <si>
    <t>AdvanceYeastPro-Advanced and sustainable yeast-based novel food, grown in vegetable derived scaffolds for a high-structured and protein rich product</t>
  </si>
  <si>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</si>
  <si>
    <t>grant.14053493</t>
  </si>
  <si>
    <t>Alan Javier Hernandez Alvarez</t>
  </si>
  <si>
    <t>Food Science and Nutrition</t>
  </si>
  <si>
    <t>AgriFoodX Limited, G’s Fresh Limited</t>
  </si>
  <si>
    <t>Stability and shelf life of regenerative raw materials for cultivated meat</t>
  </si>
  <si>
    <t>Thomas Mills</t>
  </si>
  <si>
    <t>University of Birmingham</t>
  </si>
  <si>
    <t>Quest Meat Ltd</t>
  </si>
  <si>
    <t>Pulses 4 Foods: pulse-based ingredients for high-protein cheese alternatives</t>
  </si>
  <si>
    <t>Cesar Torres</t>
  </si>
  <si>
    <t>The Good Pulse Company</t>
  </si>
  <si>
    <t>University of Nottingham</t>
  </si>
  <si>
    <t>Use of crop leaves for high-value animal protein production</t>
  </si>
  <si>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</si>
  <si>
    <t>grant.14050689</t>
  </si>
  <si>
    <t>Meir Wachs</t>
  </si>
  <si>
    <t>Kyomei Limited</t>
  </si>
  <si>
    <t>Building UK capability to deliver innovative alternative proteins</t>
  </si>
  <si>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</si>
  <si>
    <t>grant.14052650</t>
  </si>
  <si>
    <t>Sarah Gaunt</t>
  </si>
  <si>
    <t>SPG Innovation Limited</t>
  </si>
  <si>
    <t>Baker Perkins Ltd, University of Leeds</t>
  </si>
  <si>
    <t>CLEAN palm: scale-up and genetic tools for sustainable UK palm oil production</t>
  </si>
  <si>
    <t>Alex Neves</t>
  </si>
  <si>
    <t>Clean Food Group (CFG) Limited</t>
  </si>
  <si>
    <t>Prototyping and validating novel scalable biomimetic bioreactors for low carbon cultivated meat production</t>
  </si>
  <si>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</si>
  <si>
    <t>grant.14048766</t>
  </si>
  <si>
    <t>Clarisse Beurrier</t>
  </si>
  <si>
    <t>CellCraft Limited</t>
  </si>
  <si>
    <t>University of Manchester, University of Cambridge</t>
  </si>
  <si>
    <t>Protein RecOvery for Food using Ionic Liquid Extraction (PROFILE)</t>
  </si>
  <si>
    <t>Imperial College London, University of Greenwich</t>
  </si>
  <si>
    <t>Development of hollow-fibre bioreactor technology to enable resource-efficient cultivated meat production</t>
  </si>
  <si>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</si>
  <si>
    <t>grant.14054221</t>
  </si>
  <si>
    <t>Illtud Llyr Dunsford</t>
  </si>
  <si>
    <t>Cellular Agriculture Limited</t>
  </si>
  <si>
    <t>Campden BRI (Chipping Campden) Limited</t>
  </si>
  <si>
    <t>Scaling up a novel low-emission fungal fermentation-based production system to commercialise ultra-realistic meat whole-cuts alternatives</t>
  </si>
  <si>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</si>
  <si>
    <t>grant.14049742</t>
  </si>
  <si>
    <t>Pierre Dupuis</t>
  </si>
  <si>
    <t>Adamo Foods</t>
  </si>
  <si>
    <t>CPI Limited</t>
  </si>
  <si>
    <t>Collaborative project: Process development for vegetable protein sources and establishment of new B2B relationships for the food trade (ProHand) - subproject 1</t>
  </si>
  <si>
    <t>https://foerderportal.bund.de/foekat/jsp/SucheAction.do?actionMode=view&amp;fkz=281A402217</t>
  </si>
  <si>
    <t>grant.8836720</t>
  </si>
  <si>
    <t>Collaborative project: Modern stimulation methods for the differentiation of adult stem cells into functional tissue for the production of cell-based meat products for the food sector (MOSTIME) - Subproject A</t>
  </si>
  <si>
    <t>Investigations into the influence of applied and possibly novel technological and biotechnological processes, market structure and legal framework conditions on the production chain and the quality of food and feed</t>
  </si>
  <si>
    <t>https://foerderportal.bund.de/foekat/jsp/SucheAction.do?actionMode=view&amp;fkz=281A819A21</t>
  </si>
  <si>
    <t>grant.13735334</t>
  </si>
  <si>
    <t>Original award amount is EUR 472,068.</t>
  </si>
  <si>
    <t>Laura Gertenbach</t>
  </si>
  <si>
    <t>Innocent Meat GmbH</t>
  </si>
  <si>
    <t>Plant breeding research P3 joint project: 'Rapeseed as a domestic source of high-quality protein for human nutrition (RaPEQ3) - subproject B'</t>
  </si>
  <si>
    <t>Universität Bielefeld - Centrum für Biotechnologie (CeBiTec) - AG Genetik und Genomik der Pflanzen</t>
  </si>
  <si>
    <t>Progress in process scale-up and product quality optimization for plant protein-based meat analogues by intelligent high moisture extrusion process control (SensAI)</t>
  </si>
  <si>
    <t>https://www.aramis.admin.ch/Texte/?ProjectID=47912</t>
  </si>
  <si>
    <t>Erich Josef Windhab</t>
  </si>
  <si>
    <t>ETH Zürich</t>
  </si>
  <si>
    <t>Patrick Rühs</t>
  </si>
  <si>
    <t>Planted Foods AG, Innosuisse</t>
  </si>
  <si>
    <t>KMUi-BÖ05: MyScaleUm - Sustainable production of vegetative mycelium for meat alternatives</t>
  </si>
  <si>
    <t>Bosque Foods GmbH</t>
  </si>
  <si>
    <t>STAR | Start Healthy - Stay Healthy | Aligning Public and Planetary Health Through Precision Plant-Based Dietary Solutions across the Life-course</t>
  </si>
  <si>
    <t>https://gtr.ukri.org/projects?ref=BB%2FX010872%2F1</t>
  </si>
  <si>
    <t>Multiple universities + Defra involved, not sure of funding distribution</t>
  </si>
  <si>
    <t>Kourosh Ahmadi</t>
  </si>
  <si>
    <t>University of Surrey</t>
  </si>
  <si>
    <t>Importance of protein and lipid phase in the development of vegan milk and cream alternatives</t>
  </si>
  <si>
    <t>https://foerderportal.bund.de/foekat/jsp/SucheAction.do?actionMode=view&amp;fkz=01IF23169N</t>
  </si>
  <si>
    <t>grant.13952580</t>
  </si>
  <si>
    <t>Milk, cream</t>
  </si>
  <si>
    <t>Lab-grown steak and insect burgers – who will eat the food of the future? Acceptance of meat substitutes depending on motivation to avoid meat in the diet.</t>
  </si>
  <si>
    <t>Dominika Maison</t>
  </si>
  <si>
    <t>Uniwersytet Warszawski, Wydział Psychologii
woj. Mazowieckie</t>
  </si>
  <si>
    <t>National Science Center</t>
  </si>
  <si>
    <t>Consumer</t>
  </si>
  <si>
    <t>Collaborative project: Modern stimulation methods for the differentiation of adult stem cells into functional tissue for the production of cell-based meat products for the food sector (MOSTIME) - Subproject B</t>
  </si>
  <si>
    <t>https://foerderportal.bund.de/foekat/jsp/SucheAction.do?actionMode=view&amp;fkz=281A819B21</t>
  </si>
  <si>
    <t>grant.13735335</t>
  </si>
  <si>
    <t>Original award amount is EUR 427,650.</t>
  </si>
  <si>
    <t>Unknown</t>
  </si>
  <si>
    <t>University of Rostock</t>
  </si>
  <si>
    <t>Collaborative project: Development of a biotechnological and food technological process for the production of a vegan meat analogue based on extruded mycelia of edible mushrooms (basidiomycetes) (BASOMEAT) - subproject A</t>
  </si>
  <si>
    <t>https://foerderportal.bund.de/foekat/jsp/SucheAction.do?actionMode=view&amp;fkz=281A814A21</t>
  </si>
  <si>
    <t>Kynda Biotech GmbH</t>
  </si>
  <si>
    <t>MykoMeat – Production of proteins of non-animal origin containing vitamin B12 and vitamin D2 for the production of sustainable food and as a contribution to the reduction of intensive livestock farming</t>
  </si>
  <si>
    <t>https://www.dbu.de/projektdatenbank/34451-01/</t>
  </si>
  <si>
    <t>Hochschule Hamm-Lippstadt</t>
  </si>
  <si>
    <t>German Federal Environmental Foundation (DBU)</t>
  </si>
  <si>
    <t>Collaborative project: Establishment of innovative breeding approaches to make sunflowers competitive as an oil and protein fruit for the German market (ProSun) - Subproject C</t>
  </si>
  <si>
    <t>Technische Universität München</t>
  </si>
  <si>
    <t>Collaborative project: In-vitro production of smart fish proteins: Establishment of fat precursor cells from salmon-like fish for the development of sustainable, high-quality fish foods (INVERS) - Subproject B</t>
  </si>
  <si>
    <t>https://foerderportal.bund.de/foekat/jsp/SucheAction.do?actionMode=view&amp;fkz=281A818B21</t>
  </si>
  <si>
    <t>Hochschule Reutlingen</t>
  </si>
  <si>
    <t>Revolutionising development of cultivated meat products through synergistic optimisation of growth-media fomulations</t>
  </si>
  <si>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</si>
  <si>
    <t>https://gtr.ukri.org/projects?ref=10046475</t>
  </si>
  <si>
    <t>grant.13252732</t>
  </si>
  <si>
    <t>Jamie Thompson</t>
  </si>
  <si>
    <t>Extracellular Ltd</t>
  </si>
  <si>
    <t>Standardising food safety testing for the cultivated meat industry: feasibility study to accelerate innovation</t>
  </si>
  <si>
    <t>https://gtr.ukri.org/projects?ref=10074183</t>
  </si>
  <si>
    <t>Reka Tron</t>
  </si>
  <si>
    <t>MULTUS BIOTECHNOLOGY LIMITED</t>
  </si>
  <si>
    <t>Value-creating plant-based residues</t>
  </si>
  <si>
    <t>https://www.vr.se/english/swecris.html#/project/2021-03716_Vinnova</t>
  </si>
  <si>
    <t>Bo Funeteg</t>
  </si>
  <si>
    <t>The Green Dairy Sweden Holding Ab</t>
  </si>
  <si>
    <t>Shaping the future of the alt protein waste: A fungi - algae partnership</t>
  </si>
  <si>
    <t>Collaborative project: In-vitro production of smart fish proteins: Establishment of fat precursor cells from salmon-like fish for the development of sustainable, high-quality fish foods (INVERS) - Subproject C</t>
  </si>
  <si>
    <t>https://foerderportal.bund.de/foekat/jsp/SucheAction.do?actionMode=view&amp;fkz=281A818C21</t>
  </si>
  <si>
    <t>Universität Vechta</t>
  </si>
  <si>
    <t>Protein fibers for vegan meat substitutes</t>
  </si>
  <si>
    <t>Thüringisches Institut für Textil- und Kunststoff-Forschung Rudolstadt e.V.</t>
  </si>
  <si>
    <t>Development of an innovative grinding module for resource-efficient protein enrichment of legumes as part of dry-wet extraction (EcoProMill)</t>
  </si>
  <si>
    <t>https://foerderportal.bund.de/foekat/jsp/SucheAction.do?actionMode=view&amp;fkz=281A806X21</t>
  </si>
  <si>
    <t>Tietjen Verfahrenstechnik GmbH</t>
  </si>
  <si>
    <t>From genetic resource to contemporary food with prebreeding approaches in the dry edible bean Phaseolus vulgaris L. var. nanus</t>
  </si>
  <si>
    <t>FiBL Projekte GmbH</t>
  </si>
  <si>
    <t xml:space="preserve">Development and optimization of a process for the gentle and quality-enhancing extraction of high-quality protein concentrates and ethanol from legume flour, which are then made available for food processing.
</t>
  </si>
  <si>
    <t>Verein zur Förderung des Technologietransfers an der Hochschule Bremerhaven</t>
  </si>
  <si>
    <t>Collaborative project: Hybrid Mycoprotein Meat Products for Sustainable and Healthy Nutrition ( fv) - Subproject A</t>
  </si>
  <si>
    <t>Quh-Lab Lebensmittelsicherheit</t>
  </si>
  <si>
    <t>Engineered Protein Polymers for Industrial Cell Culture (EPPICC)</t>
  </si>
  <si>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</si>
  <si>
    <t>https://gtr.ukri.org/projects?ref=10046064</t>
  </si>
  <si>
    <t>grant.13251905</t>
  </si>
  <si>
    <t>MarraBio</t>
  </si>
  <si>
    <t>Cell Therapy Catapult</t>
  </si>
  <si>
    <t>Innovate UK Better Food for All: Brunel University London</t>
  </si>
  <si>
    <t>https://www.linkedin.com/posts/gfi-europe_174m-funding-for-better-food-for-all-activity-7118230845726838784-CsCg/?utm_source=share&amp;utm_medium=member_desktop</t>
  </si>
  <si>
    <t>Brunel University London</t>
  </si>
  <si>
    <t>Joint project: Development of ripened cheese alternatives based on local peas (KERBSE) - subproject 1</t>
  </si>
  <si>
    <t>Enhancing the nutritional quality of novel whole-cut meat alternatives, using fungal fermentation, biofortification and process innovation</t>
  </si>
  <si>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</si>
  <si>
    <t>https://gtr.ukri.org/projects?ref=10075636</t>
  </si>
  <si>
    <t>grant.14052394</t>
  </si>
  <si>
    <t>Fraunhofer-IME</t>
  </si>
  <si>
    <t>Hochschule für Angewandte Wissenschaften Hamburg</t>
  </si>
  <si>
    <t>Collaborative project: Development of a biotechnological and food technological process for the production of a vegan meat analogue based on extruded mycelia of edible mushrooms (Basidiomycetes) (BASOMEAT) - Subproject B</t>
  </si>
  <si>
    <t>https://foerderportal.bund.de/foekat/jsp/SucheAction.do?actionMode=view&amp;fkz=281A814B21</t>
  </si>
  <si>
    <t>Obtaining sensory-neutral fiber from legumes (field beans, peas, soy) and their use as a food ingredient</t>
  </si>
  <si>
    <t>Joint project: Upcycling of side streams with basidiomycetes to obtain sensory-usable legume and mycoproteins as new vegan protein alternatives (LegPlusMyk) - Subproject B</t>
  </si>
  <si>
    <t>https://foerderportal.bund.de/foekat/jsp/SucheAction.do?actionMode=view&amp;fkz=281A802B21</t>
  </si>
  <si>
    <t>grant.13982585</t>
  </si>
  <si>
    <t>Excellence Cluster Universe</t>
  </si>
  <si>
    <t>Joint project: Upcycling of side streams with basidiomycetes to obtain sensory-usable legume and mycoproteins as new vegan protein alternatives (LegPlusMyk) - Subproject A</t>
  </si>
  <si>
    <t>https://foerderportal.bund.de/foekat/jsp/SucheAction.do?actionMode=view&amp;fkz=281A802A21</t>
  </si>
  <si>
    <t>grant.13982584</t>
  </si>
  <si>
    <t>University of Hohenheim</t>
  </si>
  <si>
    <t>Developing the world’s 1st scalable, end-to-end system for cost-efficient, sustainable cultivated pork meat production</t>
  </si>
  <si>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</si>
  <si>
    <t>https://gtr.ukri.org/projects?ref=10079403</t>
  </si>
  <si>
    <t>grant.13878027</t>
  </si>
  <si>
    <t>Original award amount is GBP 349,555.</t>
  </si>
  <si>
    <t>Yash Mishra</t>
  </si>
  <si>
    <t>Model-driven de-novo lipogenesis for optimised production of cultivated fat, the hero ingredient for next-generation meat-alternative products</t>
  </si>
  <si>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</si>
  <si>
    <t>https://gtr.ukri.org/projects?ref=10065794</t>
  </si>
  <si>
    <t>grant.13881807</t>
  </si>
  <si>
    <t>Ciara Cronin-Albert</t>
  </si>
  <si>
    <t>HOXTON FARMS LTD</t>
  </si>
  <si>
    <t>Directly to resistance, quality and yield with faba bean lines</t>
  </si>
  <si>
    <t>Georg-August-Universität Göttingen</t>
  </si>
  <si>
    <t>Model-driven development of cell culture media for optimised production of cultivated fat, the hero ingredient for next-generation meat-alternative products</t>
  </si>
  <si>
    <t>https://gtr.ukri.org/projects?ref=10018494</t>
  </si>
  <si>
    <t>grant.14052031</t>
  </si>
  <si>
    <t>Original award amount is GBP 342,068.</t>
  </si>
  <si>
    <t>Katherine Uhlman</t>
  </si>
  <si>
    <t>Hoxton Farms</t>
  </si>
  <si>
    <t>ProMo HD: protein modification through high pressure</t>
  </si>
  <si>
    <t>Low-Cost Mycelium for Meat Alternatives</t>
  </si>
  <si>
    <t>https://vegconomist.com/cultivated-cell-cultured-biotechnology/fermentation/libre-foods-wins-grant-pioneer-low-cost-mycelium-meat-alternatives/?utm_source=foodtechweekly.beehiiv.com&amp;utm_medium=newsletter&amp;utm_campaign=foodtech-weekly-178-by-daniel-s-ruben</t>
  </si>
  <si>
    <t>Original award amount is EUR 335,000.</t>
  </si>
  <si>
    <t>Alan Iván Ramos</t>
  </si>
  <si>
    <t>Libre Foods</t>
  </si>
  <si>
    <t>NEOTEC Program of the Spanish Centre for Industrial Technological Development (CDTI)</t>
  </si>
  <si>
    <t>Precision fermentation alternative to palm oil</t>
  </si>
  <si>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</si>
  <si>
    <t>https://gtr.ukri.org/projects?ref=10062619</t>
  </si>
  <si>
    <t>grant.13873770</t>
  </si>
  <si>
    <t>Ben Wilding</t>
  </si>
  <si>
    <t>SUN BEAR BIOWORKS LTD</t>
  </si>
  <si>
    <t>Collaborative project: Research resources for field bean adaptation: Accelerating breeding progress through modern genome information to increase yield stability under changing climatic conditions (FABA) - Subproject B</t>
  </si>
  <si>
    <t>Justus-Liebig-Universität Gießen</t>
  </si>
  <si>
    <t>Methods for texturing Swedish protein raw materials and the impact on taste, texture, function and sustainability</t>
  </si>
  <si>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</si>
  <si>
    <t>https://www.vr.se/swecris.html#/project/2021-03612_Vinnova</t>
  </si>
  <si>
    <t>grant.9970155</t>
  </si>
  <si>
    <t>Lyckeby Culinar AB</t>
  </si>
  <si>
    <t>Developing sustainable, nutritious, and delicious alternatives to meat whole-cuts, using biomass fermentation</t>
  </si>
  <si>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</si>
  <si>
    <t>https://gtr.ukri.org/projects?ref=10034876</t>
  </si>
  <si>
    <t>grant.13024065</t>
  </si>
  <si>
    <t>Original award amount is GBP 327,722.</t>
  </si>
  <si>
    <t>Nick Wood</t>
  </si>
  <si>
    <t>Leibniz-Zentrum für Agrarlandschaftsforschung (ZALF) e.V.</t>
  </si>
  <si>
    <t>Collaborative project: Hybrid Mycoprotein Meat Products for Sustainable and Healthy Nutrition (HyMycoMeat) - Subproject E</t>
  </si>
  <si>
    <t>Rheinisch-Westfälische Technische Hochschule Aachen</t>
  </si>
  <si>
    <t>Collaborative project: Research resources for field bean adaptation: Accelerating breeding progress through modern genome information to increase yield stability under changing climatic conditions (FABA) - Subproject A</t>
  </si>
  <si>
    <t>Plant breeding research P3 joint project: 'Rapeseed as a domestic source of high-quality protein for human nutrition (RaPEQ3) - subproject D'</t>
  </si>
  <si>
    <t>School of Life Sciences Forschungsdepartment Molecular Life Sciences Lehrstuhl für Lebensmittelchemie u.Molekulare Sensorik</t>
  </si>
  <si>
    <t>Technical University of Munich (TUM)</t>
  </si>
  <si>
    <t>Joint project: Development and evaluation of a concept for the extraction and processing of proteins from brewer's yeast in the highest possible native and functional form on a pilot scale (Hepro2) - Subproject A</t>
  </si>
  <si>
    <t>https://foerderportal.bund.de/foekat/jsp/SucheAction.do?actionMode=view&amp;fkz=281A816A21</t>
  </si>
  <si>
    <t>Joint project: Development of a cryogenic peeling process as an innovative and sustainable key technology for the use of rapeseed proteins in human nutrition (CryoHusking) - Subproject B</t>
  </si>
  <si>
    <t>https://foerderportal.bund.de/foekat/jsp/SucheAction.do?actionMode=view&amp;fkz=281A804B21</t>
  </si>
  <si>
    <t>Union Zur Förderung von Oel- und Proteinpflanzen (UFOP) e.V.</t>
  </si>
  <si>
    <t>KMUi-BÖ03: PISUM – Starter co-culture for pea fermentation to produce sustainable, sensory and nutritional alternatives to dairy products; TP A</t>
  </si>
  <si>
    <t>TU Berlin</t>
  </si>
  <si>
    <t>Extrusion of protein-based filaments for 3D printing</t>
  </si>
  <si>
    <t>Plant breeding research P3 joint project: 'Rapeseed as a domestic source of high-quality protein for human nutrition (RaPEQ3) - subproject C'</t>
  </si>
  <si>
    <t>Justus-Liebig-Universität Giessen - Professur für Pflanzenzüchtung</t>
  </si>
  <si>
    <t>Bringing sustainable crustacean food products to the market through international partnership</t>
  </si>
  <si>
    <t>https://gtr.ukri.org/projects?ref=10033703</t>
  </si>
  <si>
    <t>Connor Ross</t>
  </si>
  <si>
    <t>Development of a value chain for organically produced peas and beans from the field to the commercial kitchen and catering industry (WKErBo)</t>
  </si>
  <si>
    <t>Forschungsinstitut für biologischen Landbau Deutschland</t>
  </si>
  <si>
    <t>Federal Organic Farming Scheme (BÖL)</t>
  </si>
  <si>
    <t>This project aims to produce and process an alternative protein source in a sustainable and economical process. Side streams from the sugar industry are converted into biomass by an edible mushroom, which is then further processed into mushroom/meat hybrid products.</t>
  </si>
  <si>
    <t>Edgy Veggie plant based meat</t>
  </si>
  <si>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</si>
  <si>
    <t>https://www.vinnova.se/en/p/edgy-veggie-plant-based-meat/</t>
  </si>
  <si>
    <t>grant.9731428</t>
  </si>
  <si>
    <t>Original award amount is SEK 300,000.</t>
  </si>
  <si>
    <t>Edgy Veggie</t>
  </si>
  <si>
    <t>Movement Sales Partner</t>
  </si>
  <si>
    <t>Re:meat Cultivator</t>
  </si>
  <si>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</si>
  <si>
    <t>https://www.vr.se/swecris.html#/project/2023-02161_Vinnova</t>
  </si>
  <si>
    <t>grant.13759825, grant.14500641</t>
  </si>
  <si>
    <t>Birgitta Schiöld</t>
  </si>
  <si>
    <t>Re:Meat</t>
  </si>
  <si>
    <t>Inktelligent Foods – enabling cultivated seafood products</t>
  </si>
  <si>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</si>
  <si>
    <t>https://www.wur.nl/nl/nieuws/tien-veni-beurzen-voor-wur.htm</t>
  </si>
  <si>
    <t>grant.14368878</t>
  </si>
  <si>
    <t>Joao Marques Garcia</t>
  </si>
  <si>
    <t>Seafood</t>
  </si>
  <si>
    <t>Nutritious Food ingredients from Fermented Plant-based fibrous side-strems</t>
  </si>
  <si>
    <t>Fredrik Jonsson</t>
  </si>
  <si>
    <t>Tekinn AB</t>
  </si>
  <si>
    <t>Olik plantbased cheese</t>
  </si>
  <si>
    <t>Advancing the protein shift using chickpea protein for the people and the planet</t>
  </si>
  <si>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</si>
  <si>
    <t>https://www.vr.se/swecris.html#/project/2022-02122_Vinnova</t>
  </si>
  <si>
    <t>grant.13285640</t>
  </si>
  <si>
    <t>Organic mung bean based taste innovation for plant based growth</t>
  </si>
  <si>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</si>
  <si>
    <t>https://www.vr.se/swecris.html#/project/2023-02435_Vinnova</t>
  </si>
  <si>
    <t>grant.13759889</t>
  </si>
  <si>
    <t>Breakthrough Dairy Innovation</t>
  </si>
  <si>
    <t>Cirkulär AB</t>
  </si>
  <si>
    <t>Transforming Brewers spend grains into Nutritious Food Ingredients through Novel Fermentation Techniques"</t>
  </si>
  <si>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</si>
  <si>
    <t>https://www.vr.se/swecris.html#/project/2023-02049_Vinnova</t>
  </si>
  <si>
    <t>grant.13759778</t>
  </si>
  <si>
    <t>Food truck as a portable educational environment around plant-based food and blue proteins</t>
  </si>
  <si>
    <t>Gunilla Martinsson</t>
  </si>
  <si>
    <t>Munkedals kommun</t>
  </si>
  <si>
    <t>Plant-based protein cereal as a breakfast alternative to animal proteins</t>
  </si>
  <si>
    <t>Andrea Lindgren</t>
  </si>
  <si>
    <t>Lindsing AB</t>
  </si>
  <si>
    <t>Co-creation and didactics, step 2 in the Hofors model for sustainable school meals</t>
  </si>
  <si>
    <t>Swedish Plant-based Meat Analogues - Generation 2</t>
  </si>
  <si>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</si>
  <si>
    <t>https://www.vr.se/english/swecris.html#/project/2021-03556_Vinnova</t>
  </si>
  <si>
    <t>grant.9970255</t>
  </si>
  <si>
    <t>RISE Research Institutes of Sweden AB</t>
  </si>
  <si>
    <t>Lantmännen, Orkla</t>
  </si>
  <si>
    <t>UNLEASHING THE POTENTIAL OF MICROALGAE AS A MULTIPURPOSE CROP FOR FOOD AND ENERGY PRODUCTION</t>
  </si>
  <si>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</si>
  <si>
    <t>https://www.carlsbergfondet.dk/en/what-we-have-funded/cf22-1151/</t>
  </si>
  <si>
    <t>Original award amount is DKK 299,255.</t>
  </si>
  <si>
    <t>Hussam Hassan Nour-Eldin</t>
  </si>
  <si>
    <t>Molecular Plant Biology</t>
  </si>
  <si>
    <t>FiBL Deutschland e.V.</t>
  </si>
  <si>
    <t>Vegan cold cuts made from fermented root vegetables (FerBeet)</t>
  </si>
  <si>
    <t>Obtaining proteins from alfalfa for human nutrition</t>
  </si>
  <si>
    <t>Oceanium: Biorefining UK seaweed to produce sustainable functional protein products</t>
  </si>
  <si>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</si>
  <si>
    <t>https://gtr.ukri.org/projects?ref=10030074</t>
  </si>
  <si>
    <t>grant.9452603</t>
  </si>
  <si>
    <t>Joanne Robinson</t>
  </si>
  <si>
    <t>Oceanium Ltd</t>
  </si>
  <si>
    <t>Sustainable Hemp innovations - From waste to win</t>
  </si>
  <si>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</si>
  <si>
    <t>https://www.vinnova.se/en/p/sustainable-hemp-innovations---from-waste-to-win/</t>
  </si>
  <si>
    <t>grant.9970259</t>
  </si>
  <si>
    <t>Mäteria Technologies Ab</t>
  </si>
  <si>
    <t>Icecream</t>
  </si>
  <si>
    <t>Ingredient optimisation, End product formulation</t>
  </si>
  <si>
    <t>KMUi-BÖ04: WETEXsea - Wet extrusion as a key technology for the production of fish and seafood substitutes from alternative proteins</t>
  </si>
  <si>
    <t>Fraunhofer-IVV</t>
  </si>
  <si>
    <t>Target group-specific strategies for more domestic legume consumption</t>
  </si>
  <si>
    <t>From fields to shelves, locally produced and processed fava beans for meat and dairy analogues</t>
  </si>
  <si>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</si>
  <si>
    <t>https://www.vinnova.se/en/p/from-fields-to-shelves-locally-produced-and-processed-fava-beans-for-meat-and-dairy-analogues/</t>
  </si>
  <si>
    <t>grant.9970154</t>
  </si>
  <si>
    <t>Havredals Biodevelop Ab</t>
  </si>
  <si>
    <t>Kompetenzzentrum Ökolandbau Niedersachsen GmbH</t>
  </si>
  <si>
    <t>VAN HEES GmbH</t>
  </si>
  <si>
    <t>Plant breeding research P2 joint project: 'Rapeseed as a domestic source of high-quality protein for human nutrition (RaPEQ - P2)', sub-project D</t>
  </si>
  <si>
    <t>Department of Nutrition and Food Sciences - Chair of Food Chemistry and Molecular Sensory Science</t>
  </si>
  <si>
    <t>Joint project: Process development for the production of functional oat protein concentrates (funHapro) - subproject B</t>
  </si>
  <si>
    <t>https://foerderportal.bund.de/foekat/jsp/SucheAction.do?actionMode=view&amp;fkz=281A807B21</t>
  </si>
  <si>
    <t>H. &amp; J. Brüggen KG</t>
  </si>
  <si>
    <t>Development of novel Penicillium strains optimised for mould-ripened plant-based cheese manufacturing</t>
  </si>
  <si>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</si>
  <si>
    <t>https://gtr.ukri.org/projects?ref=10061661</t>
  </si>
  <si>
    <t>grant.13887622</t>
  </si>
  <si>
    <t>Jacek Obuchowicz</t>
  </si>
  <si>
    <t>MYCONEOS LIMITED</t>
  </si>
  <si>
    <t>Plant breeding research P2 joint project: 'Rapeseed as a domestic source of high-quality protein for human nutrition (RaPEQ - P2)', sub-project A</t>
  </si>
  <si>
    <t>Plant breeding research P2 joint project: 'Rapeseed as a domestic source of high-quality protein for human nutrition (RaPEQ - P2)', sub-project B</t>
  </si>
  <si>
    <t>Justus-Liebig-Universität Gießen - FB 09 - Agrarwissenschaften</t>
  </si>
  <si>
    <t>Plant breeding research P2 joint project: 'Rapeseed as a domestic source of high-quality protein for human nutrition (RaPEQ - P2)', sub-project C</t>
  </si>
  <si>
    <t>Faculty of Agricultural Sciences - Department of Crop Sciences</t>
  </si>
  <si>
    <t>Spore-reduced vegetable protein concentrates with low degree of denaturation through sequential membrane filtration</t>
  </si>
  <si>
    <t>https://foerderportal.bund.de/foekat/jsp/SucheAction.do?actionMode=view&amp;fkz=01IF23019N</t>
  </si>
  <si>
    <t>grant.13952522</t>
  </si>
  <si>
    <t>Levelling up: cultured meat bioprocess intensification for scalable commercial production</t>
  </si>
  <si>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</si>
  <si>
    <t>https://www.ukri.org/news/uk-switzerland-collaborations-announced-for-emerging-technology-projects/</t>
  </si>
  <si>
    <t>grant.14052701</t>
  </si>
  <si>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</si>
  <si>
    <t>The Cultured Hub</t>
  </si>
  <si>
    <t>Cultured Hub</t>
  </si>
  <si>
    <t>Roslin</t>
  </si>
  <si>
    <t>KMUi-BÖ03: FUTURE – Cell carriers to support cultivated, new meat technology</t>
  </si>
  <si>
    <t>Modulation of the organoleptic properties of vegan yogurt alternatives using a pectin-based structuring approach</t>
  </si>
  <si>
    <t>https://www.fei-bonn.de/gefoerderte-projekte/projektdatenbank/aif-21325-n.projekt</t>
  </si>
  <si>
    <t>Original award amount is EUR 270,530.</t>
  </si>
  <si>
    <t>Heike P. Karbstein</t>
  </si>
  <si>
    <t>Food Process Engineering</t>
  </si>
  <si>
    <t>Karlsruhe Institute of Technology (KIT)</t>
  </si>
  <si>
    <t>Ulrike van der Schaaf</t>
  </si>
  <si>
    <t>Tailor-made ingredients 2 - Joint project: 'Carotenoid pathway design: a synthetic biology approach with Rhodospirillum rubrum as production manager (RhoCrt)' - subproject B</t>
  </si>
  <si>
    <t>https://foerderportal.bund.de/foekat/jsp/SucheAction.do?actionMode=view&amp;fkz=031B0835B</t>
  </si>
  <si>
    <t>Hochschule Biberach</t>
  </si>
  <si>
    <t>Fermented cheese substitute made from local raw materials (LinCheese)</t>
  </si>
  <si>
    <t>Evaluation of the technofunctional potential of oil press cakes in textured vegetable proteins (TVP)</t>
  </si>
  <si>
    <t>https://foerderportal.bund.de/foekat/jsp/SucheAction.do?actionMode=view&amp;fkz=01IF21340N</t>
  </si>
  <si>
    <t>grant.13951255</t>
  </si>
  <si>
    <t>Cheese from Peas: Maximising Use and Nutritional Value of UK Pulses for Dairy Alternatives</t>
  </si>
  <si>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</si>
  <si>
    <t>https://gtr.ukri.org/projects?ref=10072090</t>
  </si>
  <si>
    <t>grant.14050646</t>
  </si>
  <si>
    <t>Collaborative project: Matured cheese alternatives based on recombinant milk proteins and vegetable fats (REALKAE) - Subproject A</t>
  </si>
  <si>
    <t>Formo Bio GmbH</t>
  </si>
  <si>
    <t>https://gtr.ukri.org/projects?ref=BB%2FW01923X%2F1</t>
  </si>
  <si>
    <t>Lars Ostergaard</t>
  </si>
  <si>
    <t>John Innes Centre</t>
  </si>
  <si>
    <t>Hochschule Fulda</t>
  </si>
  <si>
    <t>AI-Optimised Fermentation for Sustainable Protein Production from Food Side Streams</t>
  </si>
  <si>
    <t>https://gtr.ukri.org/project/41249181-D241-4DD8-8A99-DFD59E83C742</t>
  </si>
  <si>
    <t>Nicholas Watson</t>
  </si>
  <si>
    <t>International Science Partnerships Fund (ISPF)</t>
  </si>
  <si>
    <t>Tailor-made ingredients 2 - Joint project: 'Carotenoid pathway design: a synthetic biology approach with Rhodospirillum rubrum as production manager (RhoCrt)' - subproject A</t>
  </si>
  <si>
    <t>https://foerderportal.bund.de/foekat/jsp/SucheAction.do?actionMode=view&amp;fkz=031B0835A</t>
  </si>
  <si>
    <t>Universität Stuttgart</t>
  </si>
  <si>
    <t>Landwirtschaftliches Technologiezentrum Augustenberg</t>
  </si>
  <si>
    <t>Joint project: Use of side streams from bioethanol production to provide proteins for human nutrition (BioProHuman) - subproject A</t>
  </si>
  <si>
    <t>https://foerderportal.bund.de/foekat/jsp/SucheAction.do?actionMode=view&amp;fkz=281A803A21</t>
  </si>
  <si>
    <t>Technische Universität Hamburg</t>
  </si>
  <si>
    <t>Novameat Gets €250,000 From Spanish Govt, Partners With Culinary Gastronomy All-Star Team From Disfrutar</t>
  </si>
  <si>
    <t>https://thespoon.tech/novameat-gets-e250000-funding-from-spanish-govt-partners-with-culinary-gastronomy-all-star-team-from-disfrutar/</t>
  </si>
  <si>
    <t>Original award amount is EUR 250,000.</t>
  </si>
  <si>
    <t>Giuseppe Scionti</t>
  </si>
  <si>
    <t>Novameat</t>
  </si>
  <si>
    <t>Disfrutar</t>
  </si>
  <si>
    <t>New strategies for sustainable cellular fish production</t>
  </si>
  <si>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</si>
  <si>
    <t>https://sciproj.ptcris.pt/175916PRJ</t>
  </si>
  <si>
    <t>grant.13264195</t>
  </si>
  <si>
    <t>Original award amount is EUR 247,610.</t>
  </si>
  <si>
    <t>Telecommunications Institute (IT), Portuguese Institute of the Sea and Atmosphere (IPMA), Brazilian Agricultural Research Company (Embrapa), Nanyang Technical University</t>
  </si>
  <si>
    <t>Fundação para a Ciência e Tecnologia (FCT)</t>
  </si>
  <si>
    <t>Cell line development, End product formulation</t>
  </si>
  <si>
    <t>Collaborative project: Establishment of innovative breeding approaches to make sunflowers competitive as an oil and protein fruit for the German market (ProSun) - Subproject A</t>
  </si>
  <si>
    <t>KWS SAAT SE &amp; Co. KGaA</t>
  </si>
  <si>
    <t>Optimization of organically produced pea starch for use in innovative foods</t>
  </si>
  <si>
    <t>Technische Universität Berlin</t>
  </si>
  <si>
    <t>Fish fillet substitute product (FiFi)</t>
  </si>
  <si>
    <t>https://gtr.ukri.org/projects?ref=10058186</t>
  </si>
  <si>
    <t>Gail Shuttleworth</t>
  </si>
  <si>
    <t>THE BIORENEWABLES DEVELOPMENT CENTRE LIMITED</t>
  </si>
  <si>
    <t>Development of a biotechnological process for the production of aggregated fish cells for the industrial production of animal-free, fish-substituting foods</t>
  </si>
  <si>
    <t>Bayerische Landesanstalt für Landwirtschaft (LfL)</t>
  </si>
  <si>
    <t>Landwirtschaftskammer Nordrhein-Westfalen</t>
  </si>
  <si>
    <t>Cultural entrepreneurship in vegan meat markets</t>
  </si>
  <si>
    <t>https://gtr.ukri.org/projects?ref=ES%2FY003667%2F1</t>
  </si>
  <si>
    <t>Yanfei Hu</t>
  </si>
  <si>
    <t>Economic and Social Research Council (ESRC)</t>
  </si>
  <si>
    <t>Happy Ocean Foods GmbH</t>
  </si>
  <si>
    <t>Towards Commercial Protein Production through Co-Engineering Marine Microorganisms and Feedstocks for Precision Fermentation</t>
  </si>
  <si>
    <t>https://gtr.ukri.org/projects?ref=10086903</t>
  </si>
  <si>
    <t>James Dunce</t>
  </si>
  <si>
    <t>BRAVELYCULTURED LTD</t>
  </si>
  <si>
    <t>Technology Missions Fund (TMF)</t>
  </si>
  <si>
    <t>Feedstocks, Host strain development</t>
  </si>
  <si>
    <t>Strategies to promote the lupin proteins as a new and safe functional food ingredient: Assessment of oxidative and physical stability of food emulsions and allergenic potential</t>
  </si>
  <si>
    <t>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</si>
  <si>
    <t>https://cordis.europa.eu/project/id/101106463</t>
  </si>
  <si>
    <t>grant.13717680</t>
  </si>
  <si>
    <t>DANMARKS TEKNISKE UNIVERSITET</t>
  </si>
  <si>
    <t>AALBORG UNIVERSITET</t>
  </si>
  <si>
    <t>Fiber-based process for the production of cell fiber-based, textured meat substitutes</t>
  </si>
  <si>
    <t>Rheinisch-Westfälische Technische Hochschule Aachen - Fakultät 4 - Maschinenwesen - Institut für Textiltechnik der RWTH Aachen University</t>
  </si>
  <si>
    <t>Integrated assessment of the sustainability of alternative protein sources and analogues and transformation paths of two selected alternatives</t>
  </si>
  <si>
    <t>corsus - corporate sustainability GmbH, Projektleitung: Dr. Ulrike Eberle</t>
  </si>
  <si>
    <t>Federal Ministry for Environment, Nature Conservation and Nuclear Safety (BMVU)</t>
  </si>
  <si>
    <t>Collaborative project: Establishment of innovative breeding approaches to make sunflowers competitive as an oil and protein fruit for the German market (ProSun) - Subproject D</t>
  </si>
  <si>
    <t>Gesellschaft zur Förderung der Lupine e.V.</t>
  </si>
  <si>
    <t>Development of a continuous process for the chromatographic purification of plant proteins</t>
  </si>
  <si>
    <t>Hochschule Mannheim Institut für Biochemie</t>
  </si>
  <si>
    <t>Development of a preparatory process for the fermentation of starting substrates with non-ideal carbon sources</t>
  </si>
  <si>
    <t>woresan GmbH</t>
  </si>
  <si>
    <t>FoodTecZYME / Enzyme-based degradation of off-flavors in plant-based milk products - Sub-project: Development of enzyme libraries for the large-scale degradation of off-flavors</t>
  </si>
  <si>
    <t>Karlsruher Institut für Technologie</t>
  </si>
  <si>
    <t>Development of a process for efficient membrane filtration of plant protein solutions</t>
  </si>
  <si>
    <t>Pilot Pflanzenöltechnologie Magdeburg e.V. (PPM e.V.)</t>
  </si>
  <si>
    <t>DecodingFood / Interactive, AI-based analysis and planning tool for functional ingredients of complex foods - sub-projects: ML-based methods for the visualization of functional ingredients of complex foods</t>
  </si>
  <si>
    <t>Hasso Plattner gGmbH</t>
  </si>
  <si>
    <t>Landwirtschaftskammer Niedersachsen</t>
  </si>
  <si>
    <t>hempTVP / Textured hemp protein for the production of vegan food - Sub-project: Raw material processing and extrusion process for hemp protein extrudates on a laboratory scale</t>
  </si>
  <si>
    <t>With prebreeding approaches for the dry food bean Phaseolus vulgaris L. var. nanus from a genetic resource to a contemporary food</t>
  </si>
  <si>
    <t>Johann Heinrich von Thünen-Institut Bundesforschungsinstitut für Ländliche Räume, Wald und Fischerei</t>
  </si>
  <si>
    <t>Collaborative project: Development of a biorefinery concept for onshore production of protein-rich algae biomass using nitrate-containing surface waters (BiOProtAlgeiNO3) - subproject A</t>
  </si>
  <si>
    <t>Gesellschaft zur Förderung von 
Medizin-, Bio- und Umwelttechnologien e.V. (GMBU e.V.)</t>
  </si>
  <si>
    <t>Unlocking mushroom protein functionality and improving circularity by valorising the fibre side stream.</t>
  </si>
  <si>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</si>
  <si>
    <t>https://cordis.europa.eu/project/id/101107486</t>
  </si>
  <si>
    <t>grant.13717870</t>
  </si>
  <si>
    <t>TEAGASC - AGRICULTURE AND FOOD DEVELOPMENT AUTHORITY</t>
  </si>
  <si>
    <t>UNIVERSITY COLLEGE DUBLIN</t>
  </si>
  <si>
    <t>BioPro - Low emission protein production from anaerobic digestion gases</t>
  </si>
  <si>
    <t>https://gtr.ukri.org/projects?ref=10077731</t>
  </si>
  <si>
    <t>Konstantin Loponov</t>
  </si>
  <si>
    <t>NOVATICA TECHNOLOGIES LTD</t>
  </si>
  <si>
    <t>Smart design of well-function algae-plant-based powder: green spray-drying, characterization and rehydration</t>
  </si>
  <si>
    <t>https://cordis.europa.eu/project/id/101067859</t>
  </si>
  <si>
    <t>INSTITUT NATIONAL DES SCIENCES ET INDUSTRIES DU VIVANT ET DE L'ENVIRONNEMENT - AGROPARISTECH</t>
  </si>
  <si>
    <t>Using macromolecular crowding to increase cellular meat production and feed a low-emission bioeconomy</t>
  </si>
  <si>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</si>
  <si>
    <t>https://gtr.ukri.org/projects?ref=51577#/tabOverview</t>
  </si>
  <si>
    <t>grant.9451081</t>
  </si>
  <si>
    <t>Ricardo Gouveia</t>
  </si>
  <si>
    <t>3D Biotissues</t>
  </si>
  <si>
    <t>Centre for Process Innovation Limited</t>
  </si>
  <si>
    <t>Thüringer Landesamt für Landwirtschaft und Ländlichen Raum (TLLLR)</t>
  </si>
  <si>
    <t>Development of a protein powder for vegan foams</t>
  </si>
  <si>
    <t>Institut für Lebensmittel- u. Umweltforschung e.V. - Standort Bad Belzig</t>
  </si>
  <si>
    <t>VF Nutrition GmbH</t>
  </si>
  <si>
    <t>EVALUation of heAlthy-susTainable fOod pRoteins</t>
  </si>
  <si>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</si>
  <si>
    <t>https://cordis.europa.eu/project/id/101062730</t>
  </si>
  <si>
    <t>grant.12960352</t>
  </si>
  <si>
    <t>WAGENINGEN UNIVERSITY</t>
  </si>
  <si>
    <t>Development of the process control for protein-rich algae cultivation using exhaust air from malting processes</t>
  </si>
  <si>
    <t>Malzfabrik Rheinpfalz Gesellschaft mit beschränkter Haftung</t>
  </si>
  <si>
    <t>Czech Government Supports Mewery with Grant to Cultivate Pork</t>
  </si>
  <si>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</si>
  <si>
    <t>https://vegconomist.com/politics-law/czech-government-mewery-e200k-grant-cultivate-pork/</t>
  </si>
  <si>
    <t>Original award amount is EUR 200,000.</t>
  </si>
  <si>
    <t>Roman Lauš</t>
  </si>
  <si>
    <t>Mewery</t>
  </si>
  <si>
    <t>CzechInvest</t>
  </si>
  <si>
    <t>Evaluation and Manipulation of the Mechanisms and Interactions of Protein-Carbohydrates-Ingredients for Formulating Novel Plant-Based Cheese</t>
  </si>
  <si>
    <t>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</si>
  <si>
    <t>https://cordis.europa.eu/project/id/101105558</t>
  </si>
  <si>
    <t>grant.13717519</t>
  </si>
  <si>
    <t>Model demonstration network to expand and improve the cultivation and utilization of grain legumes in Germany (LeguNet)</t>
  </si>
  <si>
    <t>Dienstleistungszentrum Ländlicher Raum Rheinhessen-Nahe-Hunsrück -Abteilung Landwirtschaft-</t>
  </si>
  <si>
    <t>Collaborative project: Development of a biorefinery concept for onshore production of protein-rich algae biomass using nitrate-containing surface waters (BiOProtAlgeiNO3) - subproject C</t>
  </si>
  <si>
    <t>Knufmann GmbH</t>
  </si>
  <si>
    <t>Sustainable ingredients for the plant based food market</t>
  </si>
  <si>
    <t>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</si>
  <si>
    <t>https://gtr.ukri.org/projects?ref=10009430</t>
  </si>
  <si>
    <t>grant.14053775</t>
  </si>
  <si>
    <t>Rebecca Mcdowell</t>
  </si>
  <si>
    <t>Baker Perkins Limited, Spg Innovation Limited</t>
  </si>
  <si>
    <t>Bioland Beratung GmbH</t>
  </si>
  <si>
    <t>Universität Rostock</t>
  </si>
  <si>
    <t>FB Food GmbH Cerealien und Getreideerzeugnisse</t>
  </si>
  <si>
    <t>U2HT / recipe development for fresh algae biomass, obtained through gentle heating and establishment of a hurdle concept - sub-project: heating process and scale-up on a pilot scale including development-accompanying, quality-assessing analytics</t>
  </si>
  <si>
    <t>corsus research gUG</t>
  </si>
  <si>
    <t>Systematic studies on the growth behavior of lactic acid bacteria in vegan media</t>
  </si>
  <si>
    <t>Technische Universität Dresden Institut für Naturstofftechnik</t>
  </si>
  <si>
    <t>Joint project: Resource-efficient production of high-quality proteins and fibers from narrow-leaved bitter lupins for (vegan) human nutrition (Luprocess) - subproject A</t>
  </si>
  <si>
    <t>https://foerderportal.bund.de/foekat/jsp/SucheAction.do?actionMode=view&amp;fkz=281A805A21</t>
  </si>
  <si>
    <t>grant.13735327</t>
  </si>
  <si>
    <t>German Institute of Food Technologies</t>
  </si>
  <si>
    <t>Development of a process and a system for the filtration of plant protein solutions for chromatographic use</t>
  </si>
  <si>
    <t>SHP Services GmbH</t>
  </si>
  <si>
    <t>Establishment of a 100% selection marker for vicine poverty in faba bean</t>
  </si>
  <si>
    <t>RLP AgroScience GmbH</t>
  </si>
  <si>
    <t>Bösch Boden Spies GmbH &amp; Co.KG</t>
  </si>
  <si>
    <t>candidum GmbH</t>
  </si>
  <si>
    <t>Unraveling the natural complexity of protein secretion to optimise novel robust yeast strains</t>
  </si>
  <si>
    <t>https://cordis.europa.eu/project/id/101065618</t>
  </si>
  <si>
    <t>VIB VZW</t>
  </si>
  <si>
    <t>Providing Risk-benefit Insights of Shifting to Meat Alternatives</t>
  </si>
  <si>
    <t>https://cordis.europa.eu/project/id/101110615</t>
  </si>
  <si>
    <t>CHALMERS TEKNISKA HOGSKOLA AB</t>
  </si>
  <si>
    <t>Collaborative project: Development of a biorefinery concept for onshore production of protein-rich algae biomass using nitrate-containing surface waters (BiOProtAlgeiNO3) - subproject B</t>
  </si>
  <si>
    <t>KTS Alge GmbH</t>
  </si>
  <si>
    <t>AVEGru</t>
  </si>
  <si>
    <t>Frankenförder Forschungsgesellschaft mbH für Betriebswirtschaft, Ernährung und ökologischen Landbau</t>
  </si>
  <si>
    <t>Textured Fava Bean (Vicia faba): Manufactured at Scale for Nutrition, Quality and Sustainability</t>
  </si>
  <si>
    <t>https://gtr.ukri.org/projects?ref=10067076</t>
  </si>
  <si>
    <t>Sandra Hill</t>
  </si>
  <si>
    <t>Biopolymer Solutions Limited</t>
  </si>
  <si>
    <t>International conference on precision fermentation of milk proteins</t>
  </si>
  <si>
    <t>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system._x000D_</t>
  </si>
  <si>
    <t>grant.13910213</t>
  </si>
  <si>
    <t>Mette Lübeck</t>
  </si>
  <si>
    <t>Aalborg University</t>
  </si>
  <si>
    <t>Collaborative project: Optimization of the process for obtaining protein-containing powder from grass juice (bio20039Gruenland) - Sub-project: Analytics</t>
  </si>
  <si>
    <t>Development of high-performance cutter knives with improved mixing properties and significantly higher stability against breakage</t>
  </si>
  <si>
    <t>BE Maschinenmesser GmbH &amp; Co. KG</t>
  </si>
  <si>
    <t>Exploring the potential of algal-derived (chromo)peptides as serum replacement components for meat cultivation (Pep4Meat)</t>
  </si>
  <si>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</si>
  <si>
    <t>https://pep4meat.com/</t>
  </si>
  <si>
    <t>Original award amount is EUR 149,995. Determined from this document: https://fondzanauku.gov.rs/wp-content/uploads/2023/11/PROMIS-2023-Site-1.pdf.</t>
  </si>
  <si>
    <t>Stella learned of this from a grantee midterm report.</t>
  </si>
  <si>
    <t>Simeon Minić</t>
  </si>
  <si>
    <t>Chemistry</t>
  </si>
  <si>
    <t>University of Belgrade</t>
  </si>
  <si>
    <t>Serbia</t>
  </si>
  <si>
    <t>Science Fund of the Republic of Serbia</t>
  </si>
  <si>
    <t>https://fondzanauku.gov.rs/2023/11/promis-2023-supported-30-research-projects-for-young-researchers/?lang=en</t>
  </si>
  <si>
    <t>To create cultivated meat product prototypes (pâté and haggis) via scalable transformation of animal pluripotent stem cells to liver tissue</t>
  </si>
  <si>
    <t>To create cultivated meat product prototypes (pâté and haggis) via scalable transformation of animal pluripotent stem cells to liver tissue.</t>
  </si>
  <si>
    <t>https://info.ktponline.org.uk/action/details/partnership.aspx?id=13974</t>
  </si>
  <si>
    <t>grant.13984491</t>
  </si>
  <si>
    <t>Original award amount is GBP 149,872.</t>
  </si>
  <si>
    <t>University of Edinburgh</t>
  </si>
  <si>
    <t>Knowledge transfer partnership</t>
  </si>
  <si>
    <t>Joint project: Development of a cryogenic peeling process as an innovative and sustainable key technology for the use of rapeseed proteins in human nutrition (CryoHusking) - Subproject A</t>
  </si>
  <si>
    <t>https://foerderportal.bund.de/foekat/jsp/SucheAction.do?actionMode=view&amp;fkz=281A804A21</t>
  </si>
  <si>
    <t>VT Research GmbH</t>
  </si>
  <si>
    <t>Collaborative project: Matured cheese alternatives based on recombinant milk proteins and vegetable fats (REALKAE) - Subproject C</t>
  </si>
  <si>
    <t>optiferm GmbH</t>
  </si>
  <si>
    <t>University of Leeds (The) and Plant Meat Limited (THIS)</t>
  </si>
  <si>
    <t>To develop, test and commercialise an innovative plant-based liquid egg product with similar properties to natural egg for the plant-based and flexitarian market, using latest technologies from food chemistry, plant proteins and value-added food processing.</t>
  </si>
  <si>
    <t>https://gtr.ukri.org/projects?ref=512077</t>
  </si>
  <si>
    <t>grant.14051631</t>
  </si>
  <si>
    <t>Plant Meat Ltd (THIS)</t>
  </si>
  <si>
    <t>mHycoprotein Project</t>
  </si>
  <si>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</si>
  <si>
    <t>https://gtr.ukri.org/projects?ref=89876</t>
  </si>
  <si>
    <t>grant.13252332</t>
  </si>
  <si>
    <t>Rodgers Hunt Bibi</t>
  </si>
  <si>
    <t>Marlow Foods</t>
  </si>
  <si>
    <t>Petrofac Engineering Ltd, Protium Green Solutions Ltd</t>
  </si>
  <si>
    <t>Env/impact assessments, Bioprocess design</t>
  </si>
  <si>
    <t>Joint project: Resource-efficient production of high-quality proteins and fibers from narrow-leaved bitter lupins for (vegan) human nutrition (Luprocess) - Subproject C</t>
  </si>
  <si>
    <t>https://foerderportal.bund.de/foekat/jsp/SucheAction.do?actionMode=view&amp;fkz=281A805C21</t>
  </si>
  <si>
    <t>grant.13735329</t>
  </si>
  <si>
    <t>Joint project: Upgrading pulses and their side streams to vegan products through fermentation with edible mushrooms (MycoPea) - Subproject B</t>
  </si>
  <si>
    <t>https://foerderportal.bund.de/foekat/jsp/SucheAction.do?actionMode=view&amp;fkz=281A811B21</t>
  </si>
  <si>
    <t>live2give gemeinnützige GmbH</t>
  </si>
  <si>
    <t>Proliferum M: Reinventing growth media for the cultivated meat industry.</t>
  </si>
  <si>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</si>
  <si>
    <t>https://gtr.ukri.org/projects?ref=89176</t>
  </si>
  <si>
    <t>grant.9530490</t>
  </si>
  <si>
    <t>Multus Biotechnology Limited</t>
  </si>
  <si>
    <t>Collaborative project: Establishment of innovative breeding approaches to make sunflowers competitive as an oil and protein fruit for the German market (ProSun) - Subproject E</t>
  </si>
  <si>
    <t>SGS INSTITUT FRESENIUS GmbH</t>
  </si>
  <si>
    <t>Joint project: Upcycling of side streams with basidiomycetes to obtain sensory-usable legume and mycoproteins as new vegan protein alternatives (LegPlusMyk) - Subproject C</t>
  </si>
  <si>
    <t>https://foerderportal.bund.de/foekat/jsp/SucheAction.do?actionMode=view&amp;fkz=281A802C21</t>
  </si>
  <si>
    <t>grant.13982586</t>
  </si>
  <si>
    <t>CONVENIENCE GmbH</t>
  </si>
  <si>
    <t>Optimising microbial protein biotechnology using machine learning and mathematical optimisation for protein sustainability</t>
  </si>
  <si>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</si>
  <si>
    <t>https://gtr.ukri.org/projects?ref=studentship-2725958</t>
  </si>
  <si>
    <t>grant.13024170</t>
  </si>
  <si>
    <t>Tom Vinestock</t>
  </si>
  <si>
    <t>King's College London</t>
  </si>
  <si>
    <t>Development of scalable animal-free bioprocesses for cultivated meat production</t>
  </si>
  <si>
    <t>https://gtr.ukri.org/projects?ref=studentship-2733838</t>
  </si>
  <si>
    <t>grant.13028518</t>
  </si>
  <si>
    <t>William Gordon</t>
  </si>
  <si>
    <t>University College London</t>
  </si>
  <si>
    <t>Generating meaty flavour in emulsions made from vegetable oil and water</t>
  </si>
  <si>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</si>
  <si>
    <t>https://gtr.ukri.org/projects?ref=studentship-2745746</t>
  </si>
  <si>
    <t>grant.13021907</t>
  </si>
  <si>
    <t>Suleyman Yiltorak</t>
  </si>
  <si>
    <t>Comparing the Physical Properties of Plant Lipid Droplets (Oleosomes) with Milk Lipid Droplets (Milk Fat Globules) in Model Food Systems</t>
  </si>
  <si>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</si>
  <si>
    <t>https://gtr.ukri.org/projects?ref=studentship-2669969</t>
  </si>
  <si>
    <t>grant.12888447</t>
  </si>
  <si>
    <t>Mohammad Amin Aliyariboroujeni</t>
  </si>
  <si>
    <t>Designer plant burgers - use of targeted biochemistry and chemistry to generate flavour (taste and aroma) during extrusion of plant protein</t>
  </si>
  <si>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</si>
  <si>
    <t>https://gtr.ukri.org/projects?ref=studentship-2743988</t>
  </si>
  <si>
    <t>grant.13021327</t>
  </si>
  <si>
    <t>Chloe Victoria Mayo</t>
  </si>
  <si>
    <t>Brunel University</t>
  </si>
  <si>
    <t>Predictive modelling and control of nutrients for the cost-effective production of cultivated meat</t>
  </si>
  <si>
    <t>https://gtr.ukri.org/projects?ref=studentship-2747870</t>
  </si>
  <si>
    <t>grant.13028315</t>
  </si>
  <si>
    <t>Hazel Ling Wee</t>
  </si>
  <si>
    <t>A New Approach to the Production of Cultured Meat with Enhanced Texture - Project 1</t>
  </si>
  <si>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</si>
  <si>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https://gtr.ukri.org/projects?ref=studentship-2441223</t>
  </si>
  <si>
    <t>grant.9470888</t>
  </si>
  <si>
    <t>Christian Chernev</t>
  </si>
  <si>
    <t>Ian Hamley</t>
  </si>
  <si>
    <t>University of Reading, Aberystwyth University, Cellular Agriculture Ltd</t>
  </si>
  <si>
    <t>Studentship (Project Category)</t>
  </si>
  <si>
    <t>Rethinking Cultured Meat (CM) Growth Medium: Can Grassland Plant-Derived Supplements Sustainably Support CM Production?</t>
  </si>
  <si>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</si>
  <si>
    <t>https://gtr.ukri.org/projects?ref=studentship-2749680</t>
  </si>
  <si>
    <t>grant.13025736</t>
  </si>
  <si>
    <t>William Barnes</t>
  </si>
  <si>
    <t>Animal Sciences</t>
  </si>
  <si>
    <t>Aberystwyth University</t>
  </si>
  <si>
    <t>Ruth Elizabeth Wonfor</t>
  </si>
  <si>
    <t>Optimising the sensorial and nutritional value of plant based milk alternatives</t>
  </si>
  <si>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</si>
  <si>
    <t>https://gtr.ukri.org/projects?ref=studentship-2506051</t>
  </si>
  <si>
    <t>grant.9642180</t>
  </si>
  <si>
    <t>Roisin Mccarron</t>
  </si>
  <si>
    <t>Engineered Recombinant Strategies to Organogel Design for Food Product Formulations</t>
  </si>
  <si>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</si>
  <si>
    <t>https://gtr.ukri.org/projects?ref=studentship-2725955</t>
  </si>
  <si>
    <t>grant.13023306</t>
  </si>
  <si>
    <t>Tsung-Yen Lee</t>
  </si>
  <si>
    <t>Queen Mary's University London</t>
  </si>
  <si>
    <t>Bioprocess development for production of 3D tissues to underpin creation of engineered meat</t>
  </si>
  <si>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</si>
  <si>
    <t>https://gtr.ukri.org/projects?ref=studentship-2602076</t>
  </si>
  <si>
    <t>grant.9957811</t>
  </si>
  <si>
    <t>Adam Efrat</t>
  </si>
  <si>
    <t>A New Approach to the Production of Cultured Meat with Enhanced Texture - Project 2</t>
  </si>
  <si>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</si>
  <si>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https://gtr.ukri.org/projects?ref=studentship-2742212</t>
  </si>
  <si>
    <t>grant.13025529</t>
  </si>
  <si>
    <t>Callum Wilkinson</t>
  </si>
  <si>
    <t>Exploitation of Fungi for Improved Food Quality</t>
  </si>
  <si>
    <t>https://gtr.ukri.org/projects?ref=studentship-2594259</t>
  </si>
  <si>
    <t>Asaph Kuria</t>
  </si>
  <si>
    <t>Evaluating the Sustainability and Nutritional Benefits of Alternative Production Systems and Foods</t>
  </si>
  <si>
    <t>https://gtr.ukri.org/projects?ref=studentship-2628791</t>
  </si>
  <si>
    <t>Ciara Elizabeth Byford</t>
  </si>
  <si>
    <t>Biorefining Protein from UK Grasslands - Can We Combine Novel Protein with Surplus Bread Crusts to Sustainably Feed Healthier Food to More People?</t>
  </si>
  <si>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</si>
  <si>
    <t>https://gtr.ukri.org/projects?ref=studentship-2644513</t>
  </si>
  <si>
    <t>grant.10018918</t>
  </si>
  <si>
    <t>Juan Felipe Sandoval Rueda</t>
  </si>
  <si>
    <t>Development of a Multi-Modal StimulationPlatform for the 3D Culture of Wholly EdibleSkeletal Muscle Tissue</t>
  </si>
  <si>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</si>
  <si>
    <t>https://gtr.ukri.org/projects?ref=studentship-2745877</t>
  </si>
  <si>
    <t>grant.13026125</t>
  </si>
  <si>
    <t>Alexander Witt</t>
  </si>
  <si>
    <t>University of Oxford; Ivy Farm</t>
  </si>
  <si>
    <t>Integrating data intelligence and hybrid modelling to develop continuous CHO cell lines for recombinant protein production</t>
  </si>
  <si>
    <t>https://gtr.ukri.org/projects?ref=studentship-2898720</t>
  </si>
  <si>
    <t>University of Manchester</t>
  </si>
  <si>
    <t>The shape of sustainable crop production - re-engineering plant architecture for sustainable food production</t>
  </si>
  <si>
    <t>https://gtr.ukri.org/projects?ref=studentship-2878037</t>
  </si>
  <si>
    <t>Synthetic biology of methane oxidising bacteria for the production of high-quality feed protein</t>
  </si>
  <si>
    <t>https://gtr.ukri.org/projects?ref=studentship-2748055</t>
  </si>
  <si>
    <t>Alternative protein sources: growing the next generation computational modelling framework</t>
  </si>
  <si>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</si>
  <si>
    <t>https://gtr.ukri.org/projects?ref=studentship-2886049</t>
  </si>
  <si>
    <t>University of Warwick</t>
  </si>
  <si>
    <t>Continuous processing of fibrous plant-based meat structure</t>
  </si>
  <si>
    <t>https://gtr.ukri.org/projects?ref=studentship-2889902</t>
  </si>
  <si>
    <t>grant.13876078</t>
  </si>
  <si>
    <t>Electrospun hollow fibres for muscle tissue engineering in a soft bioreactor chamber</t>
  </si>
  <si>
    <t>https://gtr.ukri.org/projects?ref=NC%2FY500604%2F1</t>
  </si>
  <si>
    <t>National Centre for the Replacement Refinement and Reduction of Animals in Research</t>
  </si>
  <si>
    <t>Optimisation of scaffolds for the bioprocessing of lab-grown meat</t>
  </si>
  <si>
    <t>https://gtr.ukri.org/projects?ref=studentship-2886145</t>
  </si>
  <si>
    <t>Aston University</t>
  </si>
  <si>
    <t>A synthetic biology platform for sustainable, climate-friendly conversion of CO2 to products using cyanobacteria</t>
  </si>
  <si>
    <t>https://gtr.ukri.org/projects?ref=studentship-2746407</t>
  </si>
  <si>
    <t>High moisture extrusion technology assisted by enzymatic protein-protein crosslinking approach to improve the texture of plant-based meat analalogues</t>
  </si>
  <si>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</si>
  <si>
    <t>https://gtr.ukri.org/projects?ref=studentship-2886464</t>
  </si>
  <si>
    <t>grant.13875252</t>
  </si>
  <si>
    <t>Sameer Khalil Ghawi, Daniele Patrizio</t>
  </si>
  <si>
    <t>Synthetic biology for sustainable biomanufacturing</t>
  </si>
  <si>
    <t>https://gtr.ukri.org/projects?ref=studentship-2747962</t>
  </si>
  <si>
    <t>Transient expression of sustainable food proteins in alternative plant species.</t>
  </si>
  <si>
    <t>https://gtr.ukri.org/projects?ref=studentship-2888035</t>
  </si>
  <si>
    <t>Should the UK go plant-based to support its' green recovery? An environmental, economic and health analysis</t>
  </si>
  <si>
    <t>https://gtr.ukri.org/projects?ref=studentship-2570538</t>
  </si>
  <si>
    <t>3D printing of edible biomimetic scaffolds for the engineering of animal muscle tissue</t>
  </si>
  <si>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</si>
  <si>
    <t>https://gtr.ukri.org/projects?ref=studentship-2887956</t>
  </si>
  <si>
    <t>grant.13884734</t>
  </si>
  <si>
    <t>Matthew Dalby, Ewan Ross, Eirini Theodosiou, Louis Hutchings</t>
  </si>
  <si>
    <t>Choosing sustainable meat? Understanding and fostering consumer adoption of alternative meat</t>
  </si>
  <si>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</si>
  <si>
    <t>https://gtr.ukri.org/project/A6436C3B-E6F5-4E25-A726-B8EB6108FCFF</t>
  </si>
  <si>
    <t>grant.13881610</t>
  </si>
  <si>
    <t>Catherine Butler, Lorraine Whitmarsh, Yu Shuang Gan</t>
  </si>
  <si>
    <t>Saatzucht Steinach GmbH &amp; Co KG</t>
  </si>
  <si>
    <t>Joint project: Upgrading pulses and their side streams to vegan products through fermentation with edible mushrooms (MycoPea) - Subproject D</t>
  </si>
  <si>
    <t>https://foerderportal.bund.de/foekat/jsp/SucheAction.do?actionMode=view&amp;fkz=281A811D21</t>
  </si>
  <si>
    <t>The Plantly Butchers GmbH &amp; Co. KG</t>
  </si>
  <si>
    <t>Sustainable and 100% plant-based recipe kit vending machine</t>
  </si>
  <si>
    <t>https://gtr.ukri.org/projects?ref=84687</t>
  </si>
  <si>
    <t>Martin Holden-White</t>
  </si>
  <si>
    <t>Grubby Ltd</t>
  </si>
  <si>
    <t>Plant-based infant formula and toddler drink product development</t>
  </si>
  <si>
    <t>https://gtr.ukri.org/projects?ref=85563</t>
  </si>
  <si>
    <t>Sophie Paynter</t>
  </si>
  <si>
    <t>Plant Powered Babies Ltd</t>
  </si>
  <si>
    <t>Infant formula</t>
  </si>
  <si>
    <t>3D printed next-generation synthetic biology hardware for sustainable food production and reduction of climate change</t>
  </si>
  <si>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</si>
  <si>
    <t>https://gtr.ukri.org/projects?ref=84594</t>
  </si>
  <si>
    <t>grant.9642233</t>
  </si>
  <si>
    <t>Richard Vellacott</t>
  </si>
  <si>
    <t>Biologic Technology Limited</t>
  </si>
  <si>
    <t>Engineering plant organelles for food ingredient production</t>
  </si>
  <si>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</si>
  <si>
    <t>https://gtr.ukri.org/projects?ref=studentship-2602606</t>
  </si>
  <si>
    <t>grant.9945725</t>
  </si>
  <si>
    <t>Alexia Groff</t>
  </si>
  <si>
    <t>Kyomei Ltd</t>
  </si>
  <si>
    <t>Identifying key interactions to reduce astringency of novel food proteins</t>
  </si>
  <si>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</si>
  <si>
    <t>https://gtr.ukri.org/projects?ref=studentship-2547521</t>
  </si>
  <si>
    <t>grant.9748436</t>
  </si>
  <si>
    <t>Nishat Tahsin</t>
  </si>
  <si>
    <t>Kings College London</t>
  </si>
  <si>
    <t>Motif Foodworks</t>
  </si>
  <si>
    <t>Investigation of the interactions of proteins with fibrils in composite gel: a multiscale approach</t>
  </si>
  <si>
    <t>https://gtr.ukri.org/projects?ref=studentship-2437214</t>
  </si>
  <si>
    <t>Mary Chioma Okeudo</t>
  </si>
  <si>
    <t>Leeds University</t>
  </si>
  <si>
    <t>Sustainable Future Foods: Mechano-Enzymatic Assembly of Complex Food Structures</t>
  </si>
  <si>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</si>
  <si>
    <t>https://gtr.ukri.org/projects?ref=studentship-2604202</t>
  </si>
  <si>
    <t>grant.9944449</t>
  </si>
  <si>
    <t>Lathika Vaniyan</t>
  </si>
  <si>
    <t>University Of Nottingham</t>
  </si>
  <si>
    <t>Novel Microcarriers for Scalable Clean Meat Production</t>
  </si>
  <si>
    <t>https://gtr.ukri.org/projects?ref=studentship-2499941#/tabOverview</t>
  </si>
  <si>
    <t>Benjamin Dages</t>
  </si>
  <si>
    <t>Novel strain development for the mycoprotein fungus Fusarium venenatum</t>
  </si>
  <si>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</si>
  <si>
    <t>https://gtr.ukri.org/projects?ref=studentship-2593581</t>
  </si>
  <si>
    <t>grant.9944022</t>
  </si>
  <si>
    <t>Alex Pate</t>
  </si>
  <si>
    <t>Process development of an organic certified vegan starter culture from lactic acid bacteria</t>
  </si>
  <si>
    <t>Pre-project on product development for innovative and sustainable organic plant-based drinks (oats, hemp and legumes) from thuringia</t>
  </si>
  <si>
    <t>https://eu-cap-network.ec.europa.eu/projects/pre-project-product-development-innovative-and-sustainable-organic-plant-based-drinks-oats_en</t>
  </si>
  <si>
    <t>Agrargenossenschaft Bösleben e.G</t>
  </si>
  <si>
    <t>Rural development 2014-2020 for Operational Groups</t>
  </si>
  <si>
    <t>Social sustainable diets: Supporting the transition to plant-based foods through close relationships</t>
  </si>
  <si>
    <t>https://gtr.ukri.org/projects?ref=ES%2FY01040X%2F1</t>
  </si>
  <si>
    <t>Tess Davis</t>
  </si>
  <si>
    <t>University of Glasgow</t>
  </si>
  <si>
    <t>BioBetter growth factor production in tobacco plants</t>
  </si>
  <si>
    <t>https://gfieurope.org/blog/algae-and-tobacco-plant-researchers-among-winners-of-e400000-prize-to-commercialise-cultivated-meat/</t>
  </si>
  <si>
    <t>Original award amount is EUR 100,000.</t>
  </si>
  <si>
    <t>Non-profit/Gov</t>
  </si>
  <si>
    <t>S2AQUAcoLAB microalgae for cultivated seafood media</t>
  </si>
  <si>
    <t>Pedro Pousão-Ferreira</t>
  </si>
  <si>
    <t>S2AQUAcoLAB</t>
  </si>
  <si>
    <t>LenioBio plant-based growth factors</t>
  </si>
  <si>
    <t>Remberto Martis</t>
  </si>
  <si>
    <t>LenioBio</t>
  </si>
  <si>
    <t>3D Bio-Tissues Ltd growth factors from agroforestry byproducts</t>
  </si>
  <si>
    <t>IP Strategy for The Green Dairy</t>
  </si>
  <si>
    <t>Foodtech cooperation with Israel</t>
  </si>
  <si>
    <t>INNOVATION SKÅNE AB</t>
  </si>
  <si>
    <t>codABLE: Data-driven optimised protein production using Pichia pastoris</t>
  </si>
  <si>
    <t>https://gtr.ukri.org/projects?ref=10108143</t>
  </si>
  <si>
    <t>Ian Fotheringham</t>
  </si>
  <si>
    <t>INGENZA LIMITED</t>
  </si>
  <si>
    <t>Unearthing synthetic biology food futures and the changing 'nature' of production. A global ethnography of stevia ka'a he'e</t>
  </si>
  <si>
    <t>https://gtr.ukri.org/projects?ref=ES%2FX006735%2F1</t>
  </si>
  <si>
    <t>Molly Rose Bond</t>
  </si>
  <si>
    <t>UNIVERSITY OF EXETER</t>
  </si>
  <si>
    <t>Kalle GmbH</t>
  </si>
  <si>
    <t>Joint project: Process development for the production of functional oat protein concentrates (funHapro) - subproject C</t>
  </si>
  <si>
    <t>https://foerderportal.bund.de/foekat/jsp/SucheAction.do?actionMode=view&amp;fkz=281A807C21</t>
  </si>
  <si>
    <t>Keine Anzeige aufgrund datenschutzrechtlicher Regelungen.</t>
  </si>
  <si>
    <t>Hydrosol GmbH &amp; Co. KG</t>
  </si>
  <si>
    <t>endori food GmbH &amp; Co. KG</t>
  </si>
  <si>
    <t>Joint project: Development of reduced-fat foods using microparticulate vegetable proteins (MiPro) - Subproject F</t>
  </si>
  <si>
    <t>https://foerderportal.bund.de/foekat/jsp/SucheAction.do?actionMode=view&amp;fkz=281A603F19</t>
  </si>
  <si>
    <t>grant.9463438</t>
  </si>
  <si>
    <t>Topic: Holistic chia and oyster mushroom system for a sustainable food value chain in Africa (CHIAM)</t>
  </si>
  <si>
    <t>Joint project: Resource-efficient production of high-quality proteins and fibers from narrow-leaved bitter lupins for (vegan) human nutrition (Luprocess) - Subproject D</t>
  </si>
  <si>
    <t>https://foerderportal.bund.de/foekat/jsp/SucheAction.do?actionMode=view&amp;fkz=281A805D21</t>
  </si>
  <si>
    <t>grant.13735330</t>
  </si>
  <si>
    <t>Julius Kühn-Institut</t>
  </si>
  <si>
    <t>Collaborative project: Hybrid Mycoprotein Meat Products for Sustainable and Healthy Nutrition (HyMycoMeat) - Subproject C</t>
  </si>
  <si>
    <t>Metten Fleischwaren GmbH &amp; Co. KG</t>
  </si>
  <si>
    <t>Cultivari Getreidezüchtungsforschung Darzau gGmbH</t>
  </si>
  <si>
    <t>Real Deal Milk</t>
  </si>
  <si>
    <t>https://www.realdealmilk.com/ournews/real-deal-milk-wins-grant</t>
  </si>
  <si>
    <t>Original award amount is EUR 75,000.</t>
  </si>
  <si>
    <t>Zoltan Toth-Czifra</t>
  </si>
  <si>
    <t>Government of Catalonia (ACCIO)</t>
  </si>
  <si>
    <t>Patent-pending co-fermentation technology that mimics nature to create natural, delicious and nutritious vegan seafood products.</t>
  </si>
  <si>
    <t>https://cordis.europa.eu/project/id/101114109</t>
  </si>
  <si>
    <t>KORALO GMBH</t>
  </si>
  <si>
    <t>European innovation ecosystems</t>
  </si>
  <si>
    <t>The Oater develops a compact machine for hyper-local fresh oat milk production to reduce waste and emissions.</t>
  </si>
  <si>
    <t>https://cordis.europa.eu/project/id/101113979</t>
  </si>
  <si>
    <t>OIY SOLUTIONS GMBH</t>
  </si>
  <si>
    <t>Advanced decisional tools for large-scale cultured meat facilities</t>
  </si>
  <si>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</si>
  <si>
    <t>https://gtr.ukri.org/projects?ref=studentship-2445126#/tabOverview</t>
  </si>
  <si>
    <t>grant.9470806</t>
  </si>
  <si>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</si>
  <si>
    <t>Julia Krol</t>
  </si>
  <si>
    <t>Sustainable Approaches to Biomedical Science (SABS)</t>
  </si>
  <si>
    <t>Oxford University</t>
  </si>
  <si>
    <t>Sarah Waters</t>
  </si>
  <si>
    <t>Oxford University, Ivy Farm Technologies Limited</t>
  </si>
  <si>
    <t>Joint project: Use of side streams from bioethanol production to provide proteins for human nutrition (BioProHuman) - Subproject B</t>
  </si>
  <si>
    <t>https://foerderportal.bund.de/foekat/jsp/SucheAction.do?actionMode=view&amp;fkz=281A803B21</t>
  </si>
  <si>
    <t>Verbio SE</t>
  </si>
  <si>
    <t>Developing Atlantic Seafood Alternatives From Seaweeds Within NI Through Sustainable Reverse Engineering Techniques Following Post Covid-19 Trends</t>
  </si>
  <si>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</si>
  <si>
    <t>https://gtr.ukri.org/projects?ref=84835</t>
  </si>
  <si>
    <t>grant.9642088</t>
  </si>
  <si>
    <t>Azhar Murtuza</t>
  </si>
  <si>
    <t>Born Maverick Vegan Beverages Ltd</t>
  </si>
  <si>
    <t>AlgExtreme / Testing a sustainable concept for low-energy microalgae production in systematic seasonal operation</t>
  </si>
  <si>
    <t>Protewiener / Investigations into the production of a novel protein-rich boiled sausage using phototrophic biomass</t>
  </si>
  <si>
    <t>D.u.S. Fleisch- und Wurstwaren Gesellschaft mbH</t>
  </si>
  <si>
    <t>IBÖ-09: AlternateFysch – fish alternative made from biomass of the oil yeast Yarrowia lipolytica</t>
  </si>
  <si>
    <t>Plant-based composite bio-leather (Mykkö)</t>
  </si>
  <si>
    <t>https://gtr.ukri.org/projects?ref=86899</t>
  </si>
  <si>
    <t>Aurélie Fontan</t>
  </si>
  <si>
    <t>Aurelie Fontan Studio Ltd</t>
  </si>
  <si>
    <t>Collaborative project: Research resources for field bean adaptation: Accelerating breeding progress through modern genome information to increase yield stability under changing climatic conditions (FABA) - Subproject C</t>
  </si>
  <si>
    <t>NPZ Innovation GmbH</t>
  </si>
  <si>
    <t>Microfluidics as a solution to harvesting cultured meat</t>
  </si>
  <si>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</si>
  <si>
    <t>https://gtr.ukri.org/projects?ref=10050215</t>
  </si>
  <si>
    <t>grant.13307063</t>
  </si>
  <si>
    <t>Monica Tomecka</t>
  </si>
  <si>
    <t>uFraction8 Limited</t>
  </si>
  <si>
    <t>Fortified plant-based growing up drink</t>
  </si>
  <si>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</si>
  <si>
    <t>https://gtr.ukri.org/projects?ref=10024699</t>
  </si>
  <si>
    <t>grant.14051188</t>
  </si>
  <si>
    <t>Sophie Paytner</t>
  </si>
  <si>
    <t>Alternative feedstock for precision fermentation of oil</t>
  </si>
  <si>
    <t>Laura Van Marrewijk</t>
  </si>
  <si>
    <t>Sun Bear Bioworks Ltd</t>
  </si>
  <si>
    <t>Cell factory of the future - scaling up culture of cells on bioemulsions</t>
  </si>
  <si>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</si>
  <si>
    <t>https://gtr.ukri.org/projects?ref=10044539</t>
  </si>
  <si>
    <t>grant.14049454</t>
  </si>
  <si>
    <t>Elijah Mojares</t>
  </si>
  <si>
    <t>Liquibio</t>
  </si>
  <si>
    <t>Cultivated meat cells to advance cellular agriculture research in the UK</t>
  </si>
  <si>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</si>
  <si>
    <t>need to find</t>
  </si>
  <si>
    <t>grant.14053154</t>
  </si>
  <si>
    <t>Towards massive scale-up of low-cost growth factor production for meat cultivation</t>
  </si>
  <si>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</si>
  <si>
    <t>https://gtr.ukri.org/projects?ref=10042925</t>
  </si>
  <si>
    <t>grant.14053420</t>
  </si>
  <si>
    <t>Gareth Sullivan</t>
  </si>
  <si>
    <t>Occam Biosciences Limited</t>
  </si>
  <si>
    <t>Scheid AG &amp; Co. KG</t>
  </si>
  <si>
    <t>Upcycled plant based proteins</t>
  </si>
  <si>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</si>
  <si>
    <t>https://gtr.ukri.org/projects?ref=10044673</t>
  </si>
  <si>
    <t>grant.14054288</t>
  </si>
  <si>
    <t>Wesley Yland</t>
  </si>
  <si>
    <t>Food Squared Limited</t>
  </si>
  <si>
    <t>Edible Microcarriers for Cultivated Meat Produced from Organic Waste Material</t>
  </si>
  <si>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</si>
  <si>
    <t>https://gtr.ukri.org/projects?ref=10044330</t>
  </si>
  <si>
    <t>grant.14050708</t>
  </si>
  <si>
    <t>Richard Day</t>
  </si>
  <si>
    <t>Luna Theraputics Ltd</t>
  </si>
  <si>
    <t>Südzucker AG</t>
  </si>
  <si>
    <t>Collaborative project: Establishment of innovative breeding approaches to make sunflowers competitive as an oil and protein fruit for the German market (ProSun) - Subproject B</t>
  </si>
  <si>
    <t>Baker Perkins: New technology for the production of meat substitutes from whole grain pulses</t>
  </si>
  <si>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</si>
  <si>
    <t>https://gtr.ukri.org:443/projects?ref=58496</t>
  </si>
  <si>
    <t>grant.9287978</t>
  </si>
  <si>
    <t>Keith Graham</t>
  </si>
  <si>
    <t>Baker Perkins Limited</t>
  </si>
  <si>
    <t>Extraction of Seaweed Functional Proteins through eco innovative methods by understanding cell structure</t>
  </si>
  <si>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</si>
  <si>
    <t>https://gtr.ukri.org/projects?ref=10043374</t>
  </si>
  <si>
    <t>grant.14048447</t>
  </si>
  <si>
    <t>Born Maverick Alt Pro Ltd</t>
  </si>
  <si>
    <t>Joint project: Development of a cryogenic peeling process as an innovative and sustainable key technology for the use of rapeseed proteins in human nutrition (CryoHusking) - Subproject C</t>
  </si>
  <si>
    <t>https://foerderportal.bund.de/foekat/jsp/SucheAction.do?actionMode=view&amp;fkz=281A804C21</t>
  </si>
  <si>
    <t>Messer SE &amp; Co. KGaA</t>
  </si>
  <si>
    <t>Joint project: Resource-efficient production of high-quality proteins and fibers from narrow-leaved bitter lupins for (vegan) human nutrition (Luprocess) - Subproject B</t>
  </si>
  <si>
    <t>https://foerderportal.bund.de/foekat/jsp/SucheAction.do?actionMode=view&amp;fkz=281A805B21</t>
  </si>
  <si>
    <t>grant.13735328</t>
  </si>
  <si>
    <t>Mining extremophile genomes for synthetic biology</t>
  </si>
  <si>
    <t>https://gtr.ukri.org/projects?ref=BB%2FV018094%2F1</t>
  </si>
  <si>
    <t>Nigel Richards</t>
  </si>
  <si>
    <t>CARDIFF UNIVERSITY</t>
  </si>
  <si>
    <t>GoCreate</t>
  </si>
  <si>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</si>
  <si>
    <t>https://www.linkedin.com/feed/update/urn:li:activity:7013096423403454464/</t>
  </si>
  <si>
    <t>Original award amount is GBP 50,000.</t>
  </si>
  <si>
    <t>Andy Clayton</t>
  </si>
  <si>
    <t>Fermtech</t>
  </si>
  <si>
    <t>BOOST ALTERNATIVE PROTEINS FOR HEALTHY FOOD WITH LOW ECOIMPACT AND HIGH REGIONAL GROWTH IN BSR (BALT-PRO)</t>
  </si>
  <si>
    <t>https://interreg-baltic.eu/project/balt-pro/</t>
  </si>
  <si>
    <t>Original award amount is EUR 50,000 with EUR 40,000 from the EU government.</t>
  </si>
  <si>
    <t>Leif-Alexander Garbe</t>
  </si>
  <si>
    <t>Agriculture and Food Sciences</t>
  </si>
  <si>
    <t>Hochschule Neubrandenburg University of Applied Sciences</t>
  </si>
  <si>
    <t>Research Institutes of Sweden (RISE), ScanBalt</t>
  </si>
  <si>
    <t>European Regional Development Fund (ERDF), Interreg Baltic Sea Region</t>
  </si>
  <si>
    <t>Discovery and optimisation of unconventional yeasts to enable the industrial scaling of alternative protein production using precision fermentation</t>
  </si>
  <si>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</si>
  <si>
    <t>https://gtr.ukri.org/projects?ref=10074091</t>
  </si>
  <si>
    <t>grant.13874174</t>
  </si>
  <si>
    <t>Deimena Drasutyte</t>
  </si>
  <si>
    <t>HERLAB LTD</t>
  </si>
  <si>
    <t>Yeast- the protein source of the future</t>
  </si>
  <si>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</si>
  <si>
    <t>https://www.vinnova.se/en/p/yeast--the-protein-source-of-the-future/</t>
  </si>
  <si>
    <t>grant.9970262</t>
  </si>
  <si>
    <t>RISE</t>
  </si>
  <si>
    <t>Isolating and optimising salt-tolerant marine microbes for sustainable and clean protein production</t>
  </si>
  <si>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</si>
  <si>
    <t>https://gtr.ukri.org/projects?ref=10076364</t>
  </si>
  <si>
    <t>grant.13877385</t>
  </si>
  <si>
    <t>ZENTIS GmbH &amp; Co. KG</t>
  </si>
  <si>
    <t>Study on wheat-based alternative protein products combined with other raw materials</t>
  </si>
  <si>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</si>
  <si>
    <t>https://www.vr.se/english/swecris.html#/project/2021-03597_Vinnova</t>
  </si>
  <si>
    <t>grant.9970265</t>
  </si>
  <si>
    <t>Ilaria Di Meo</t>
  </si>
  <si>
    <t>Edgy Veggie Ab</t>
  </si>
  <si>
    <t>Joint project: Development and evaluation of a concept for the extraction and processing of proteins from brewer's yeast in the highest possible native and functional form on a pilot scale (HePro2) - Subproject C</t>
  </si>
  <si>
    <t>https://foerderportal.bund.de/foekat/jsp/SucheAction.do?actionMode=view&amp;fkz=281A816C21</t>
  </si>
  <si>
    <t>Elea Technology GmbH</t>
  </si>
  <si>
    <t>Joint project: Development and evaluation of a concept for the extraction and processing of proteins from brewer's yeast in the highest possible native and functional form on a pilot scale (HePro2) - Subproject B</t>
  </si>
  <si>
    <t>https://foerderportal.bund.de/foekat/jsp/SucheAction.do?actionMode=view&amp;fkz=281A816B21</t>
  </si>
  <si>
    <t>Leiber GmbH</t>
  </si>
  <si>
    <t>Industrial cultivation of microalgae with CO2 exhaust gases</t>
  </si>
  <si>
    <t>Algoliner GmbH &amp; Co. KG</t>
  </si>
  <si>
    <t>Joint project: Production of an optimized protein and sugar-rich nutrient base from organic residues for the growth of mushroom mycelia (sub-project Mushlabs GmbH)</t>
  </si>
  <si>
    <t>Mushlabs GmbH</t>
  </si>
  <si>
    <t>CERAFIM - Cellular Agriculture for Sustainable Food and Materials (Part 1)</t>
  </si>
  <si>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</si>
  <si>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https://research.fi/en/results/funding/70438</t>
  </si>
  <si>
    <t>grant.13522991</t>
  </si>
  <si>
    <t>Original award amount is EUR 36,100.</t>
  </si>
  <si>
    <t>Integrating industrial side streams into food production based on cellular agriculture</t>
  </si>
  <si>
    <t>https://research.fi/en/results/funding/26483</t>
  </si>
  <si>
    <t>Characterising BiologIC’s disruptive bioprocessing platform for synthetic biology including therapies, foods and diagnostics</t>
  </si>
  <si>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</si>
  <si>
    <t>https://gtr.ukri.org/projects?ref=10022593</t>
  </si>
  <si>
    <t>grant.10004533</t>
  </si>
  <si>
    <t>Biologic Technologies Limited</t>
  </si>
  <si>
    <t>Machine learning assisted construct design to accelerate protein production.</t>
  </si>
  <si>
    <t>https://gtr.ukri.org/projects?ref=74918</t>
  </si>
  <si>
    <t>Dilrini De Silva</t>
  </si>
  <si>
    <t>UNIVERSITY OF CAMBRIDGE</t>
  </si>
  <si>
    <t>UKRI</t>
  </si>
  <si>
    <t>Collaborative project: Process development for vegetable protein sources and establishment of new B2B relationships for the food trade (ProHand) - subproject 3</t>
  </si>
  <si>
    <t>https://foerderportal.bund.de/foekat/jsp/SucheAction.do?actionMode=view&amp;fkz=281A402417</t>
  </si>
  <si>
    <t>grant.8836722</t>
  </si>
  <si>
    <t>Characterisation of BiologIC’s 3D printed biocomputer platform for advanced therapies, cellular agriculture and diagnostics</t>
  </si>
  <si>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</si>
  <si>
    <t>https://gtr.ukri.org/projects?ref=10039696</t>
  </si>
  <si>
    <t>grant.14050506</t>
  </si>
  <si>
    <t>Laura Ruiz Cantu</t>
  </si>
  <si>
    <t>Joint project: Optimization of the process for obtaining protein-containing powder from grass juice (bio20039Gruenland) - Sub-project: Use of the system</t>
  </si>
  <si>
    <t>Landwirtschaftlicher Betrieb Christoph Geil</t>
  </si>
  <si>
    <t>Feasibility of developing and exporting novel fungal strains for the mould ripened cheese market in Italy</t>
  </si>
  <si>
    <t>Less</t>
  </si>
  <si>
    <t>https://gtr.ukri.org/projects?ref=10020396</t>
  </si>
  <si>
    <t>Myconeos Ltd</t>
  </si>
  <si>
    <t>DÖHLER GmbH</t>
  </si>
  <si>
    <t>Biomeat - Manufacturing cultured meat through a scalable and cost-effective bioprocess</t>
  </si>
  <si>
    <t>grant.13259697</t>
  </si>
  <si>
    <t>Hélder David Bandarra Tavares</t>
  </si>
  <si>
    <t>Rabo Sustainable Innovation Award 2020</t>
  </si>
  <si>
    <t>https://www.rabobank.com/nl/press/search/2020/rival-foods-susphos-en-bilihome-winnen-rabo-duurzame-innovatieprijs-2020.html</t>
  </si>
  <si>
    <t>Birgit Dekkers</t>
  </si>
  <si>
    <t>Rival Foods</t>
  </si>
  <si>
    <t>Rabobank</t>
  </si>
  <si>
    <t>Biocontrol of fermented meat alternatives: Evaluation of protective cultures for biocontrol and development of a multiplex qPCR method for the quantification of Bacillus spp. and protective culture strains</t>
  </si>
  <si>
    <t>https://www.aramis.admin.ch/Grunddaten/?ProjectID=53530&amp;Sprache=en-US</t>
  </si>
  <si>
    <t>grant.13573186</t>
  </si>
  <si>
    <t>Susanne Miescher Schwenninger</t>
  </si>
  <si>
    <t>Host strain development , Bioprocess design</t>
  </si>
  <si>
    <t>Using customer insights analysis for business growth in the plant-based meat and fish alternatives sector</t>
  </si>
  <si>
    <t>Anna-Maria Strässner</t>
  </si>
  <si>
    <t>Joint project: Development of ripened cheese alternatives based on local peas (KERBSE) - subproject 2</t>
  </si>
  <si>
    <t>Axel Brinkhaus GmbH &amp; Co. KG</t>
  </si>
  <si>
    <t>Joint project: Upgrading pulses and their side streams to vegan products through fermentation with edible mushrooms (MycoPea) - Subproject C</t>
  </si>
  <si>
    <t>https://foerderportal.bund.de/foekat/jsp/SucheAction.do?actionMode=view&amp;fkz=281A811C21</t>
  </si>
  <si>
    <t>Müller's Mühle GmbH</t>
  </si>
  <si>
    <t>Collaborative project: Hybrid Mycoprotein Meat Products for Sustainable and Healthy Nutrition (HyMycoMeat) - Subproject B</t>
  </si>
  <si>
    <t>Nordzucker AG</t>
  </si>
  <si>
    <t>AGRAVIS RAIFFEISEN AG</t>
  </si>
  <si>
    <t>Collaborative project: Process development for vegetable protein sources and establishment of new B2B relationships for the food trade (ProHand) - subproject 4</t>
  </si>
  <si>
    <t>https://foerderportal.bund.de/foekat/jsp/SucheAction.do?actionMode=view&amp;fkz=281A402617</t>
  </si>
  <si>
    <t>grant.8836723</t>
  </si>
  <si>
    <t>Collaborative project: Process development for vegetable protein sources and establishment of new B2B relationships for the food trade (ProHand) - subproject 2</t>
  </si>
  <si>
    <t>https://foerderportal.bund.de/foekat/jsp/SucheAction.do?actionMode=view&amp;fkz=281A402317</t>
  </si>
  <si>
    <t>grant.8836721</t>
  </si>
  <si>
    <t>Nurmiproteiini: Grass protein for food and feed ingredients</t>
  </si>
  <si>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</si>
  <si>
    <t>https://www.luke.fi/en/projects/nurmiproteiini</t>
  </si>
  <si>
    <t>Original award amount is unknown.</t>
  </si>
  <si>
    <t>Marketta Rinne</t>
  </si>
  <si>
    <t>Natural Resources Institute Finland (Luke)</t>
  </si>
  <si>
    <t>VTT, Valio Oy, Atria</t>
  </si>
  <si>
    <t>Ministry for Agriculture and Forestry in Finland (Makera)</t>
  </si>
  <si>
    <t>Food safety aspects of plant-based milk alternatives</t>
  </si>
  <si>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</si>
  <si>
    <t>https://www.ruokavirasto.fi/en/vegeturva</t>
  </si>
  <si>
    <t>Johanna Suomi</t>
  </si>
  <si>
    <t>Risk Assessment</t>
  </si>
  <si>
    <t>Finnish Food Authority</t>
  </si>
  <si>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</si>
  <si>
    <t>Finnish Food Authority, VTT, Fazer, Raisio, Valio Oy</t>
  </si>
  <si>
    <t>food safety / risk assessment</t>
  </si>
  <si>
    <t>Dairy</t>
  </si>
  <si>
    <t>Cell2Eat</t>
  </si>
  <si>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</si>
  <si>
    <t>https://cris.vtt.fi/en/projects/protein-quality-of-plant-cell-cultures-in-relation-to-digestive-p</t>
  </si>
  <si>
    <t>University of Eastern Finland</t>
  </si>
  <si>
    <t>IPSUS: 'Innovative Upcycled Plant Proteins for Sustainable Food Systems</t>
  </si>
  <si>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</si>
  <si>
    <t>https://www.nri.org/latest/news/2022/upcycling-food-waste-for-innovative-plant-based-meat-and-dairy-alternatives</t>
  </si>
  <si>
    <t>Parag Acharya</t>
  </si>
  <si>
    <t>Engineering and Science</t>
  </si>
  <si>
    <t>University of Greenwich</t>
  </si>
  <si>
    <t>Tanya Stathers; Delia Randolph; Mofakkarul Islam</t>
  </si>
  <si>
    <t>University of Greenwich, University of Parma, SSICA, Istanbul Sabahattin Zaim University, Kaanlar Food Inc, Ecole Nationale d’Agriculture de Meknes, Mohammed V University, BEIA Consultant, KEDGE Business School</t>
  </si>
  <si>
    <t>FunTomP - FUNCTIONALIZED TOMATO PRODUCTS (DBA.AD005.205)</t>
  </si>
  <si>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</si>
  <si>
    <t>https://www.cnr.it/en/research-projects/project/45495/funtomp-functionalized-tomato-products-dba-ad005-205</t>
  </si>
  <si>
    <t>grant.13030437</t>
  </si>
  <si>
    <t>LAURA PUCCI</t>
  </si>
  <si>
    <t>Institute of Agricultural Biology and Biotechnology</t>
  </si>
  <si>
    <t>National Research Council</t>
  </si>
  <si>
    <t>Regulating Food Innovation – Technical Innovation requires Regulatory Innovation</t>
  </si>
  <si>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</si>
  <si>
    <t>https://gepris.dfg.de/gepris/projekt/465588286?language=en</t>
  </si>
  <si>
    <t>grant.9882272</t>
  </si>
  <si>
    <t>Kai Purnhagen, Samuel Becher, Hans-W. Micklitz, Justus Wesseler, Detlef Bartsch, Stephan Clemens, Laura König, Markus Möstl, Martin Schmidt-Kessel, Julia von Thienen</t>
  </si>
  <si>
    <t>University of Bayreuth; Victoria University of Wellington; European University Institute; Wageningen University &amp; Research; RWTH Aachen University; University of Vienna; Hasso Plattner Institute</t>
  </si>
  <si>
    <t>Germany; New Zealand; Italy; Netherlands; Germany; Austria; Germany</t>
  </si>
  <si>
    <t>German Research Foundation (DFG)</t>
  </si>
  <si>
    <t>CirCasein - Enabling Circular Economy through Novel Caseins</t>
  </si>
  <si>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</si>
  <si>
    <t>https://projekte.ffg.at/projekt/5120938</t>
  </si>
  <si>
    <t>grant.13863023</t>
  </si>
  <si>
    <t>New synthetic materials for the development of pharmaceuticals, medicine, veterinary medicine, aquaculture and agriculture of the Irkutsk region</t>
  </si>
  <si>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</si>
  <si>
    <t>grant.8746351</t>
  </si>
  <si>
    <t>E.N. Oborina</t>
  </si>
  <si>
    <t>Russian Foundation for Basic Research</t>
  </si>
  <si>
    <t>Russia</t>
  </si>
  <si>
    <t>Understanding 'protein valuation - the key to reducing meat consumption?</t>
  </si>
  <si>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</si>
  <si>
    <t>https://gtr.ukri.org/projects?ref=studentship-2573007</t>
  </si>
  <si>
    <t>grant.9945337</t>
  </si>
  <si>
    <t>Jeffrey Brunstrom, Taro Takahashi, Eleanor Underhill</t>
  </si>
  <si>
    <t>University of Bristol</t>
  </si>
  <si>
    <t>A global assessment of aquaculture products from a food systems and value chain perspective towards the development of a personal environmental/health</t>
  </si>
  <si>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</si>
  <si>
    <t>https://gtr.ukri.org/projects?ref=studentship-2666143</t>
  </si>
  <si>
    <t>grant.12914884</t>
  </si>
  <si>
    <t>Clare Blackburn, Alejandro Gutierrez</t>
  </si>
  <si>
    <t>University of Stirling</t>
  </si>
  <si>
    <t>Obtaining High Value-Added Bioactive Food Components from Tomato Seed as a Food Waste, Characterization and Determination of Functional Properties</t>
  </si>
  <si>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</si>
  <si>
    <t>https://search.trdizin.gov.tr/yayin/detay/621930/bir-gida-atigi-olarak-domates-cekirdegindenkatma-degeri-yuksek-biyoaktif-gida-bilesenlerielde-edilmesi-karakterizasyonu-ve-fonksiyonelozelliklerinin-belirlenmesi</t>
  </si>
  <si>
    <t>grant.13219908</t>
  </si>
  <si>
    <t>Semih ÖTLEŞ, Burcu KAPLAN TÜRKÖZ, Vasfiye Hazal ÖZYURT</t>
  </si>
  <si>
    <t>Ege University</t>
  </si>
  <si>
    <t>Turkey</t>
  </si>
  <si>
    <t>Scientific and Technological Research Council of Turkey</t>
  </si>
  <si>
    <t>Animal-free milk proteins</t>
  </si>
  <si>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</si>
  <si>
    <t>https://www.nwo.nl/en/projects/nwa129219302</t>
  </si>
  <si>
    <t>grant.9994353</t>
  </si>
  <si>
    <t>E. Bijl, T. de Groot, L. Iaria, R. Bouma, B. Fehér, M.H.U. Hase Ueta</t>
  </si>
  <si>
    <t>Host strain development , Env/impact assessments</t>
  </si>
  <si>
    <t>Valuation of proteins from agricultural residual flows</t>
  </si>
  <si>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</si>
  <si>
    <t>https://www.nwo.nl/en/projects/kiemvrij04168</t>
  </si>
  <si>
    <t>grant.9461225</t>
  </si>
  <si>
    <t>Tastes differ - detection of substances on an artificial tongue</t>
  </si>
  <si>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</si>
  <si>
    <t>https://www.nwo.nl/en/projects/kiemvrij04137</t>
  </si>
  <si>
    <t>grant.9461884</t>
  </si>
  <si>
    <t>Prefer vegetable and healthy!</t>
  </si>
  <si>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</si>
  <si>
    <t>https://www.nwo.nl/en/projects/kiemk2001084</t>
  </si>
  <si>
    <t>grant.9606290</t>
  </si>
  <si>
    <t>f00d2g0 - Green Food to Go</t>
  </si>
  <si>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</si>
  <si>
    <t>https://projekte.ffg.at/projekt/4809622</t>
  </si>
  <si>
    <t>grant.13728216</t>
  </si>
  <si>
    <t>University of Vienna</t>
  </si>
  <si>
    <t>New coloring agents from Basidiomycetes for food</t>
  </si>
  <si>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</si>
  <si>
    <t>https://igf.aif.de/innovationsfoerderung/industrielle-gemeinschaftsforschung/igf-steckbrief.php?id=25588&amp;suchtext=</t>
  </si>
  <si>
    <t>grant.9736422</t>
  </si>
  <si>
    <t>University of Giessen</t>
  </si>
  <si>
    <t>German Association of Joint Industrial Applied Research Institutes</t>
  </si>
  <si>
    <t>Research Institute</t>
  </si>
  <si>
    <t>Systems Biology of Hydrogen Oxidising Bacteria for the Production of High Quality Feed Protein and Other Feed Ingredients</t>
  </si>
  <si>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</si>
  <si>
    <t>https://gtr.ukri.org/projects?ref=studentship-2432083</t>
  </si>
  <si>
    <t>grant.9452322</t>
  </si>
  <si>
    <t>Klaus Winzer, Ying Zhang</t>
  </si>
  <si>
    <t>BiochAIn - BiochAIn is a software project for optimizing an entire biotechnological process chain using AI</t>
  </si>
  <si>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</si>
  <si>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https://projekte.ffg.at/projekt/4695468</t>
  </si>
  <si>
    <t>grant.13728161</t>
  </si>
  <si>
    <t>Innovation in the field of functional foods and nutraceuticals to improve the health and well-being of the consumer with synergy between research and company (DSB.AD006.290)</t>
  </si>
  <si>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</si>
  <si>
    <t>https://www.cnr.it/en/research-projects/project/40716/innovazione-nel-campo-dei-functional-foods-e-della-nutraceutica-per-migliorare-la-salute-ed-il-benessere-del-consumatore-con-sinergia-tra-ricerca-e-azienda-dsb-ad006-290</t>
  </si>
  <si>
    <t>grant.13032794</t>
  </si>
  <si>
    <t>LUCIA BIASUTTO</t>
  </si>
  <si>
    <t>Ratio2FoodDesign - Application of Rational Food Design for product development in the area of innovative protein sources</t>
  </si>
  <si>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</si>
  <si>
    <t>https://projekte.ffg.at/projekt/5031027</t>
  </si>
  <si>
    <t>grant.13728466</t>
  </si>
  <si>
    <t>Investigation of Uses of Chestnut Milk in Fermented Dairy Production</t>
  </si>
  <si>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</si>
  <si>
    <t>https://search.trdizin.gov.tr/yayin/detay/622132/fermente-sut-urunleri-uretiminde-kestane-sutu-kullanim-olanaklarinin-arastirilmasi</t>
  </si>
  <si>
    <t>grant.13219651</t>
  </si>
  <si>
    <t>LÜTFİYE YILMAZ ERSAN, TÜLAY ÖZCAN, ARZU AKPINAR BAYİZİT</t>
  </si>
  <si>
    <t>Uludağ University</t>
  </si>
  <si>
    <t>Occurrence and thermal stability of the mycotoxin citrinin</t>
  </si>
  <si>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</si>
  <si>
    <t>https://gepris.dfg.de/gepris/projekt/465450389?language=en</t>
  </si>
  <si>
    <t>grant.9767774</t>
  </si>
  <si>
    <t>Hans-Ulrich Humpf</t>
  </si>
  <si>
    <t>University of Münster</t>
  </si>
  <si>
    <t>Plant-based milk substitute products based on the Carioca bean and its fractions</t>
  </si>
  <si>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</si>
  <si>
    <t>https://igf.aif.de/innovationsfoerderung/industrielle-gemeinschaftsforschung/igf-steckbrief.php?id=24514&amp;suchtext=</t>
  </si>
  <si>
    <t>grant.9608520</t>
  </si>
  <si>
    <t>Understanding the functional properties of microbial proteins</t>
  </si>
  <si>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</si>
  <si>
    <t>https://gtr.ukri.org/projects?ref=studentship-2746491</t>
  </si>
  <si>
    <t>grant.13022069</t>
  </si>
  <si>
    <t>Reem El-Gendy, Celia Ferreira, Nicole Hondow, Elaine Martin, Anwesha Sarkar, Sowmya Narsipur</t>
  </si>
  <si>
    <t>3D food printing - 3D texturing of plant-based fish substitute products</t>
  </si>
  <si>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</si>
  <si>
    <t>https://projekte.ffg.at/projekt/4851371</t>
  </si>
  <si>
    <t>grant.13728542</t>
  </si>
  <si>
    <t>Recovery and characterisation of high value functional proteins from leaf and vegetable sources for applications in the food sector</t>
  </si>
  <si>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</si>
  <si>
    <t>https://gtr.ukri.org/projects?ref=studentship-2685518</t>
  </si>
  <si>
    <t>grant.12914803</t>
  </si>
  <si>
    <t>Ian Graham, Gavin Thomas, Darren Phillips</t>
  </si>
  <si>
    <t>University of York</t>
  </si>
  <si>
    <t>Protein transition in the elderly</t>
  </si>
  <si>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</si>
  <si>
    <t>https://www.nwo.nl/en/projects/023019042</t>
  </si>
  <si>
    <t>grant.12957291</t>
  </si>
  <si>
    <t>A. Rotteveel
A. Rotteveel</t>
  </si>
  <si>
    <t>The Hague University of Applied Sciences</t>
  </si>
  <si>
    <t>STUDY OF ALLERGY TO VEGETABLE FOODS DUE TO SENSITIZATION TO PR-10 PROTEINS IN THE HEALTH AREA OF SALAMANCA AND THE ROLE OF Quercus spp POLLEN AS A PRIMARY SENSITIZER</t>
  </si>
  <si>
    <t>https://www.saludcastillayleon.es/sanidad/cm/investigacion/tkContent?idContent=1465000&amp;locale=es_ES</t>
  </si>
  <si>
    <t>grant.13611638</t>
  </si>
  <si>
    <t>FRANCISCO JAVIER MUÑOZ BELLIDO, M ASUNCIÓN GARCÍA SÁNCHEZ, CRISTINA MARTÍN GARCÍA, ESTHER MORENO RODILLA, M JESUS MARTÍN MARTÍN, MIGUEL ESTRAVÍS SASTRE, MIRIAM SOBRINO GARCÍA, M TERESA GRACIA BARA, EVA M MACÍAS IGLESIAS, ELENA LAFFOND YGES</t>
  </si>
  <si>
    <t>Complejo Hospitalario de Salamanca</t>
  </si>
  <si>
    <t>Salud Castilla y León</t>
  </si>
  <si>
    <t>Novel functional foods with biologically active substances produced from food industry by-products and plant materials for preventive medicine, health and longevity</t>
  </si>
  <si>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</si>
  <si>
    <t>http://www.rscf.ru/en/enprjcard?rid=20-66-47017</t>
  </si>
  <si>
    <t>grant.9048768</t>
  </si>
  <si>
    <t>Elena Kovaleva</t>
  </si>
  <si>
    <t>Ural Federal University</t>
  </si>
  <si>
    <t>Russian Science Foundation</t>
  </si>
  <si>
    <t>ComMEATted - Committed to the responsible development of meat replacement products and practices: comparing barriers and potentials</t>
  </si>
  <si>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</si>
  <si>
    <t>https://projekte.ffg.at/projekt/4856653</t>
  </si>
  <si>
    <t>grant.13862087</t>
  </si>
  <si>
    <t>Tailor-made cultivation of stem cells for meat</t>
  </si>
  <si>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</si>
  <si>
    <t>grant.10020020</t>
  </si>
  <si>
    <t>Stefaan De Smet</t>
  </si>
  <si>
    <t>Research Foundation – Flanders (FWO)</t>
  </si>
  <si>
    <t>Bioengineering Sustainable Microgel Particles and Multiscale Characterization of Material Properties</t>
  </si>
  <si>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</si>
  <si>
    <t>https://gtr.ukri.org/projects?ref=studentship-2826717</t>
  </si>
  <si>
    <t>grant.13519773</t>
  </si>
  <si>
    <t>Anwesha Sarkar, Arwen Tyler, Jennifer McLauchlan</t>
  </si>
  <si>
    <t>Ecologically sustainable food for obese elderly</t>
  </si>
  <si>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</si>
  <si>
    <t>https://www.nwo.nl/en/projects/hbopd201805007</t>
  </si>
  <si>
    <t>grant.9549928</t>
  </si>
  <si>
    <t>Alternative raw materials for nutritional proteins from leaves</t>
  </si>
  <si>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</si>
  <si>
    <t>https://igf.aif.de/innovationsfoerderung/industrielle-gemeinschaftsforschung/igf-steckbrief.php?id=25191&amp;suchtext=</t>
  </si>
  <si>
    <t>grant.9708264</t>
  </si>
  <si>
    <t>Clarification of the causes of the bitter-astringent bad taste of potato protein isolates and depletion of their toxic glycoalkaloids</t>
  </si>
  <si>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</si>
  <si>
    <t>https://igf.aif.de/innovationsfoerderung/industrielle-gemeinschaftsforschung/igf-steckbrief.php?id=24350&amp;suchtext=</t>
  </si>
  <si>
    <t>grant.9608491</t>
  </si>
  <si>
    <t>Technical University of Munich</t>
  </si>
  <si>
    <t>On the road to cultured meat for astronauts (and Earthlings) - German project</t>
  </si>
  <si>
    <t>https://www.esa.int/Enabling_Support/Preparing_for_the_Future/Discovery_and_Preparation/On_the_road_to_cultured_meat_for_astronauts_and_Earthlings</t>
  </si>
  <si>
    <t>Daniela Bezdan</t>
  </si>
  <si>
    <t>yuri</t>
  </si>
  <si>
    <t>Reutlingen University</t>
  </si>
  <si>
    <t>European Space Agency (ESA)</t>
  </si>
  <si>
    <t>On the road to cultured meat for astronauts (and Earthlings) - UK project</t>
  </si>
  <si>
    <t>Ramón Nartallo</t>
  </si>
  <si>
    <t>Kayser Space</t>
  </si>
  <si>
    <t>Campden BRI, Cellular Agriculture Ltd</t>
  </si>
  <si>
    <t>Diversification of the Nordic protein sources (DIVERSIPROT)</t>
  </si>
  <si>
    <t>https://www.luke.fi/en/projects/diversiprot</t>
  </si>
  <si>
    <t>Award amount unknown.</t>
  </si>
  <si>
    <t>Anne Pihlanto</t>
  </si>
  <si>
    <t>Food and Bioproducts</t>
  </si>
  <si>
    <t>Aarhus University, Lund University, Norwegian University of Life Sciences, Copenhagen University, University of Iceland, University of Warmia and Mazury in Olsztyn, Kaunas University of Food Technology, Latvia University of Life Sciences and Technologies</t>
  </si>
  <si>
    <t>Nordic Joint Committee for Agricultural and Food Research</t>
  </si>
  <si>
    <t>Denmark, Norway, Sweden, Finland, Iceland</t>
  </si>
  <si>
    <t>Bio-Purification of Plant Proteins</t>
  </si>
  <si>
    <t>https://www.consortiums.eu/articles/eu-consortium-to-develop-bio-purification-techniques-based-on-fermentation</t>
  </si>
  <si>
    <t>Kerensa Broersen</t>
  </si>
  <si>
    <t>NIZO</t>
  </si>
  <si>
    <t>Wageningen University and Research, Vrije Universiteit Amsterdam, HAS University of Applied Sciences, Queens University Belfast, DMK/DOC, GeneralMills, Glanbia Ireland DAC, INTERNATIONAL FLAVORS &amp; FRAGRANCES IFF, Ruitenberg Ingredients</t>
  </si>
  <si>
    <t>Dutch Government</t>
  </si>
  <si>
    <t>The impact of processing steps on the techno-functional and nutritional properties of soy protein</t>
  </si>
  <si>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</si>
  <si>
    <t>https://www.belspo.be/belspo/invent/dproj.asp?l=en&amp;inst=KU%20Leuven&amp;code=9c00e7b4-8acf-469b-9cec-34f18208fa6f&amp;hi=meat%20analogues%20OR%20vegan%20meat%20OR%20plant-based%20protein</t>
  </si>
  <si>
    <t>grant.14063479, grant.14064240</t>
  </si>
  <si>
    <t>Diete Verfaillie</t>
  </si>
  <si>
    <t>Microbial and Molecular Systems</t>
  </si>
  <si>
    <t>Arno Wouters</t>
  </si>
  <si>
    <t>Federal Science Policy Department (BELSPO)</t>
  </si>
  <si>
    <t>Production of cultured meat with the use of bovine pluripotent stem cells and a smart matrix in a 3D environment</t>
  </si>
  <si>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</si>
  <si>
    <t>https://www.belspo.be/belspo/invent/dproj.asp?l=en&amp;inst=KU%20Leuven&amp;code=5c815b68-13e0-43ae-a30a-8d03b6898cb1&amp;hi=Egg%20replacement%20OR%20Cultivated%20meat%20OR%20Cultured%20meat</t>
  </si>
  <si>
    <t>grant.14063453</t>
  </si>
  <si>
    <t>Lieven Thorrez</t>
  </si>
  <si>
    <t>Tissue Engineering</t>
  </si>
  <si>
    <t>Insight into the contribution of proteins, fats and ingredients to the structure and physical stability of vegetarian meat analogues</t>
  </si>
  <si>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</si>
  <si>
    <t>https://www.belspo.be/belspo/invent/dproj.asp?l=en&amp;inst=KU%20Leuven&amp;code=15361370-8f65-462a-acd5-8a122636e9bc&amp;hi=meat%20analogues%20OR%20vegan%20meat%20OR%20plant-based%20protein</t>
  </si>
  <si>
    <t>grant.14062527</t>
  </si>
  <si>
    <t>Ilse Fraeye</t>
  </si>
  <si>
    <t>Cultured stem cells for customized meat design</t>
  </si>
  <si>
    <t>https://www.belspo.be/belspo/invent/dproj.asp?l=en&amp;inst=UGent&amp;code=31eaea8a-9658-4b73-8a26-158772d0fb2e&amp;hi=Egg%20replacement%20OR%20Cultivated%20meat%20OR%20Cultured%20meat</t>
  </si>
  <si>
    <t>grant.14064241, grant.14067553</t>
  </si>
  <si>
    <t>Catharina De Schauwer</t>
  </si>
  <si>
    <t>Translational Physiology, Infectiology, and Public Health</t>
  </si>
  <si>
    <t>Ghent University</t>
  </si>
  <si>
    <t>Stefaan De Smet; Benedikt Sas; John Van Camp; Koen Dewettinck; Wim Verbeke</t>
  </si>
  <si>
    <t>MicroCoCoNut: Microbial community control for nutritional protein</t>
  </si>
  <si>
    <t>https://www.belspo.be/belspo/invent/dproj.asp?l=en&amp;inst=UAntwerpen&amp;code=fac070de-8b97-4ca3-91ba-22c9b9edbea3&amp;hi=sustainable%20protein%20OR%20alternative%20protein%20OR%20novel%20protein%20sources</t>
  </si>
  <si>
    <t>Siegfried Vlaeminck</t>
  </si>
  <si>
    <t>Bioscience Engineering</t>
  </si>
  <si>
    <t>University of Antwerp</t>
  </si>
  <si>
    <t>Unravelling mycoprotein bioproduction by Neurospora crassa towards development of a vegan steak</t>
  </si>
  <si>
    <t>https://www.belspo.be/belspo/invent/dproj.asp?l=en&amp;inst=KU%20Leuven&amp;code=d5fa67c9-efd7-4697-a955-33591f9217be&amp;hi=insect%20protein%20OR%20fake%20meat%20OR%20meat%20substitutes</t>
  </si>
  <si>
    <t>Ilse Van de Voorde</t>
  </si>
  <si>
    <t>Impact of processing steps on the quality of microalgae protein from raw material to extruded product</t>
  </si>
  <si>
    <t>https://www.belspo.be/belspo/invent/dproj.asp?l=en&amp;inst=KU%20Leuven&amp;code=5e492b6e-a3ca-4fe1-886d-61139dfd7a99&amp;hi=insect%20protein%20OR%20fake%20meat%20OR%20meat%20substitutes</t>
  </si>
  <si>
    <t>Koenraad Muylaert</t>
  </si>
  <si>
    <t>Biology</t>
  </si>
  <si>
    <t>Developing tasty and nutritious Swedish pea proteins (TastyPeas)</t>
  </si>
  <si>
    <t>https://research.chalmers.se/en/project/11020</t>
  </si>
  <si>
    <t>Büsra Gültekin Subasi</t>
  </si>
  <si>
    <t>Lantmännen's Research Foundation</t>
  </si>
  <si>
    <t>Plant-based meat analogues produced by innovative pre-processing and extrusion (PlantEAT)</t>
  </si>
  <si>
    <t>We envision to create extruded plant-based meat analogues with unique organoleptic properties, i.e. flavour and texture, through innovative pre-processing. The meat-mimicking products will embody boosted juiciness and savory flavour, all natural and clean-label, without additives.</t>
  </si>
  <si>
    <t>https://www.aramis.admin.ch/Texte/?ProjectID=47720</t>
  </si>
  <si>
    <t>grant.9550955</t>
  </si>
  <si>
    <t>Planted Foods AG, Swiss Innovation Agency</t>
  </si>
  <si>
    <t>Protein-rich, vegan meat alternative based on mushroom mycelium - Fermentative production of protein biomass for food from waste and by-products of refinery production</t>
  </si>
  <si>
    <t>Exploring the potential of water-soluble cereal proteins for stabilizing air-in-water dispersions in food products</t>
  </si>
  <si>
    <t>https://research.kuleuven.be/portal/en/project/3E200763</t>
  </si>
  <si>
    <t>Wouters Arno, Janssen Frederik</t>
  </si>
  <si>
    <t>KU Leuven</t>
  </si>
  <si>
    <t>Microbial protein production through valorization of side streams originating from the dairy industry and agriculture</t>
  </si>
  <si>
    <t>https://research.ugent.be/web/result/project/d3b6899f-0fb3-11eb-89fc-81e15036b2fa/details/en</t>
  </si>
  <si>
    <t>Rabaey Korneel</t>
  </si>
  <si>
    <t>UGent</t>
  </si>
  <si>
    <t>Opportunities for targeted fat tissue cultivation in the formulation of plant-based meat analogues.</t>
  </si>
  <si>
    <t>Fraeye Ilse</t>
  </si>
  <si>
    <t>Knowledge matrix and prototypes for targeted production of highquality innovative meat alternatives (MEATMIMIC)</t>
  </si>
  <si>
    <t>https://research.kuleuven.be/portal/en/project/3E200944</t>
  </si>
  <si>
    <t>GLO-Conuts: Towards recombinant protein manufacturing in coconut water</t>
  </si>
  <si>
    <t>https://www.nwo.nl/en/projects/gochkiemkgc02043</t>
  </si>
  <si>
    <t>GLO Biotics</t>
  </si>
  <si>
    <t>Aachen Maastricht Institute for Biobased Materials (AMIBM) Zuyd University of Applied Sciences (Zuyd)</t>
  </si>
  <si>
    <t>Investigation of the formation of mycotoxins by Alternaria alternata on various plant-based foods</t>
  </si>
  <si>
    <t>Investigation and evaluation of alternative food sources</t>
  </si>
  <si>
    <t>MRI</t>
  </si>
  <si>
    <t>Max-Rubner-Institut</t>
  </si>
  <si>
    <t>Wood2Food: Converting wood into edible mycelium as an alternative and sustainable protein source</t>
  </si>
  <si>
    <t>Taking Control of Metabolism in Microbial Cell Factories by Applying Noncanonical Redox Cofactors</t>
  </si>
  <si>
    <t>https://www.nwo.nl/en/projects/ocenwxl21xl21007</t>
  </si>
  <si>
    <t>ir. N van Wijk
ing. T.IJ.S.A. Althuis
ir. M. S. Remeijer
N.D. Travnicek MSc
A.A. Ingram MSc
E.M. Leijten</t>
  </si>
  <si>
    <t>Wageningen University &amp; Research</t>
  </si>
  <si>
    <t>Chickpea: Protein grown in Flanders</t>
  </si>
  <si>
    <t>Baeyens Jana, Muylle Hilde</t>
  </si>
  <si>
    <t>Institute for Agricultural and Fisheries Research (ILVO)</t>
  </si>
  <si>
    <t>Flemish Government</t>
  </si>
  <si>
    <t>SAMARITaN: Sustainable Anaerobic MicrobiAl pRoteIn producTioN</t>
  </si>
  <si>
    <t>Wageningen University &amp;amp</t>
  </si>
  <si>
    <t>Fundamental understanding of juiciness of fibrous meat analogues from structural and sensory perspectives (FUnMeat)</t>
  </si>
  <si>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</si>
  <si>
    <t>https://www.nwo.nl/en/projects/20759</t>
  </si>
  <si>
    <t>grant.14043814</t>
  </si>
  <si>
    <t>M. Habibi</t>
  </si>
  <si>
    <t>Two-stage fermentation of plant-based raw materials for the production of plant-based alternatives to raw sausage and raw milk cheese</t>
  </si>
  <si>
    <t>Universität Hohenheim Institut für Lebensmittelwissenschaft und Biotechnologie Fachgebiet Lebensmittelmaterialwissenschaften</t>
  </si>
  <si>
    <t>Universität Hohenheim Institut für Lebensmittelwissenschaft und Biotechnologie Fachgebiet Lebensmittelmikrobiologie und -hygiene, Universität Hohenheim Institut für Lebensmittelwissenschaft und Biotechnologie Fachgebiet Milchwissenschaft und -technologie</t>
  </si>
  <si>
    <t>Accelerating the transition to plant-based proteins</t>
  </si>
  <si>
    <t>Wageningen University &amp;amp; Research , UU , Universiteit Utrecht , TU Delft</t>
  </si>
  <si>
    <t>Combinatorial solidification approaches for the production of high-quality plant protein-based foods</t>
  </si>
  <si>
    <t>Institute for Food Science and Biotechnology Department of Food Materials Science</t>
  </si>
  <si>
    <t>University of Hohenheim Institute for Food Science and Biotechnology</t>
  </si>
  <si>
    <t>Technische Universität Berlin Institut für Lebensmitteltechnologie und Lebensmittelchemie Fachgebiet Food Colloids</t>
  </si>
  <si>
    <t>Study and evaluation of the relationships between composition, structure and functional properties of food</t>
  </si>
  <si>
    <t>Use of Pisum sativum as a foodstuff: Establishment / review of a criteria catalogue for quality</t>
  </si>
  <si>
    <t>Foiture: Foie gras of the Future: The first cultured meat initiative in Flanders</t>
  </si>
  <si>
    <t>The general objective of this project is a significant knowledge building on the creation of an animal-free hydride paté de pâté de foie gras based on cultured duck liver cells and vegetable proteins and / or fats.</t>
  </si>
  <si>
    <t>https://research.kuleuven.be/portal/en/project/3M210158</t>
  </si>
  <si>
    <t>grant.14063882</t>
  </si>
  <si>
    <t>Lluis Vinas Frederic</t>
  </si>
  <si>
    <t>Realising next generation plant-based protein foods</t>
  </si>
  <si>
    <t>Plant Meat Makers BV</t>
  </si>
  <si>
    <t>Acknowledging stress to increase protein production in plants</t>
  </si>
  <si>
    <t>https://www.nwo.nl/en/projects/ocenwxs222193</t>
  </si>
  <si>
    <t>Understanding structure formation during high moisture extrusion of protein-rich soy products</t>
  </si>
  <si>
    <t>Li Jiashu, Delcour Jan, Wouters Arno</t>
  </si>
  <si>
    <t>RTG 2654: Sustainable Food Systems</t>
  </si>
  <si>
    <t>Optimization of structure formation in mixed plant proteins</t>
  </si>
  <si>
    <t>Institute of Food Technology and Food Chemistry, Department of Food Technology and Materials Science</t>
  </si>
  <si>
    <t>Technical University of Berlin (TU Berlin)</t>
  </si>
  <si>
    <t>Clarification of the molecular causes of the bitter-astringent off-flavor and off-flavor of protein concentrates and protein isolates from field beans (Vicia faba L.)</t>
  </si>
  <si>
    <t>Leibniz-Institut für Lebensmittel-Systembiologie an der Technischen Universität München</t>
  </si>
  <si>
    <t>Tailoring Pulse Proteins for targeted development of Sustainable Foods</t>
  </si>
  <si>
    <t>L.M.C. Sagis</t>
  </si>
  <si>
    <t>Studying the digestibility of different protein sources</t>
  </si>
  <si>
    <t>A' propos - sustainable algal proteins produced on potato and other controlled agrifood streams</t>
  </si>
  <si>
    <t>Lehmann Sébastien</t>
  </si>
  <si>
    <t>Efficiency, sustainability and technology of circular food production from straw using fungi and earthworms.</t>
  </si>
  <si>
    <t>Techno-economic analysis of microbial protein production in an agricultural context</t>
  </si>
  <si>
    <t>De Vrieze Jo</t>
  </si>
  <si>
    <t>KU Leuven; UGhent</t>
  </si>
  <si>
    <t>Better informed decision making in consumers' food choice, breeders' crop design and protein transition</t>
  </si>
  <si>
    <t>dr. ir. O.E. Scholten
dr. ir. J.V.M. Vogelezang</t>
  </si>
  <si>
    <t>VOMRestructuring the food system</t>
  </si>
  <si>
    <t>Antje Gonera</t>
  </si>
  <si>
    <t>"Paula Varela-Tomasco
Laura Carraresi
Grethe Iren Andersen Borge"</t>
  </si>
  <si>
    <t>CICERO, NMBU, UiO, NTNU, NLR, Ruralis, RISE, S-FOOD, Orkla, Dagens, Oda, Entusiast AS, Klimastiftelsen, Fremtiden i våre Hender and Etisk Handel Norge.</t>
  </si>
  <si>
    <t>Securing and improving product and process quality for food through applied processing methods</t>
  </si>
  <si>
    <t>Microbiological status of meat substitute products</t>
  </si>
  <si>
    <t>https://www.fisaonline.de/en/find-projects/research-projects-by-subject/details/?tx_fisaresearch_projects%5Baction%5D=projectDetails&amp;tx_fisaresearch_projects%5Bcontroller%5D=Projects&amp;tx_fisaresearch_projects%5Bp_id%5D=15956&amp;cHash=55d3e4f173ef3dbf33b01715c35151f4#fundingprogramme</t>
  </si>
  <si>
    <t>Development of mass spectrometric methods to examine vegetarian and vegan foods for the presence of animal components</t>
  </si>
  <si>
    <t>Sterolife, a new plant-based food ingredient for saturated fat reduction while retaining functional properties</t>
  </si>
  <si>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</si>
  <si>
    <t>https://research.kuleuven.be/portal/en/project/3E210285</t>
  </si>
  <si>
    <t>grant.14064313</t>
  </si>
  <si>
    <t>Daels Eva, Foubert Imogen</t>
  </si>
  <si>
    <t>Fats</t>
  </si>
  <si>
    <t>Evaluation of the technofunctional potential of oil press cake in texturized plant proteins (TVP)</t>
  </si>
  <si>
    <t>Technische Universität Berlin Institut für Lebensmitteltechnologie und Lebensmittelchemie FG Lebensmittelbiotechn. u.-prozesstechnik</t>
  </si>
  <si>
    <t>FunSea</t>
  </si>
  <si>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</si>
  <si>
    <t>https://bluepartnership.eu/projects/functional-processing-cultivated-seaweeds-novel-food-products</t>
  </si>
  <si>
    <t>SINTEF AS</t>
  </si>
  <si>
    <t>Independent research organization</t>
  </si>
  <si>
    <t>AALBORG UNIVERSITET, Fraunhofer Gesellschaft Zur Förderung Der Angewandten Forschung EV (FHG), Lund University, Marine Centre Simrishamns Municipality, Seaweed Solutions AS, Wunderfish GmbH</t>
  </si>
  <si>
    <t>Sustainable Blue Economy Partnership</t>
  </si>
  <si>
    <t>Innovation, consumer understanding and food processing knowledge for increased sustainability and  health</t>
  </si>
  <si>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</si>
  <si>
    <t>https://prosjektbanken.forskningsradet.no/en/project/FORISS/314318</t>
  </si>
  <si>
    <t>grant.9522399</t>
  </si>
  <si>
    <t>NOFIMA AS</t>
  </si>
  <si>
    <t>Tromsø</t>
  </si>
  <si>
    <t>Dutch government building full cellular agriculture ecosystem</t>
  </si>
  <si>
    <t>https://en.cellulaireagricultuur.nl/news</t>
  </si>
  <si>
    <t>Cellular Agriculture Netherlands Foundation will oversee the distribution of the award. Original award amount is EUR 85,000,000 with EUR 60,000,000 coming from the Dutch government.</t>
  </si>
  <si>
    <t>Dutch National Growth Fund</t>
  </si>
  <si>
    <t>PROFERMENT: Solid-state fermentations for protein transformations and palatability of plant-based foods</t>
  </si>
  <si>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</si>
  <si>
    <t>grant.13909619</t>
  </si>
  <si>
    <t>Dennis Nielsen</t>
  </si>
  <si>
    <t>Copenhagen</t>
  </si>
  <si>
    <t>Food from precision fermentation and algae</t>
  </si>
  <si>
    <t>https://eic.ec.europa.eu/system/files/2023-12/EIC-workprogramme-2024.pdf</t>
  </si>
  <si>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</si>
  <si>
    <t>Towards controllable structuring processes of plant seed proteins (SeedStructuring)</t>
  </si>
  <si>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</si>
  <si>
    <t>grant.13908860</t>
  </si>
  <si>
    <t>Felix Roosen-Runge</t>
  </si>
  <si>
    <t>Lund</t>
  </si>
  <si>
    <t>Development of high quality food protein through sustainable production and processing</t>
  </si>
  <si>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</si>
  <si>
    <t>https://cordis.europa.eu/project/id/635727</t>
  </si>
  <si>
    <t>grant.3938253</t>
  </si>
  <si>
    <t>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</si>
  <si>
    <t>Copenhagen; Olsztyn; Carrigaline; Lima;
 Munich; Kampala; Uppsala; Heidelberg; Driebergen-Rijsenburg; Rome; Cork;
 Madrid; Brussels</t>
  </si>
  <si>
    <t>Denmark;
 Poland; Ireland; Peru; Germany; Uganda; Sweden; Germany; Netherlands; Italy;
 Ireland; Spain; Belgium</t>
  </si>
  <si>
    <t>Enhanced utilization of an industrial side stream for a circular biobased economy – food grading of superior nutritional protein</t>
  </si>
  <si>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</si>
  <si>
    <t>https://www.vr.se/swecris.html#/project/2018-01846_Formas</t>
  </si>
  <si>
    <t>grant.8446385</t>
  </si>
  <si>
    <t>Mariette Andersson, Folke Sitbon, Per
 Hofvander, Eva Johansson, Carl-Johan Lagerkvist, Mathias Samuelsson, Mattias
 Eriksson</t>
  </si>
  <si>
    <t>Uppsala</t>
  </si>
  <si>
    <t>Texturized legume-based food product by recombining fractions</t>
  </si>
  <si>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</si>
  <si>
    <t>https://www.vr.se/swecris.html#/project/2018-01869_Formas</t>
  </si>
  <si>
    <t>grant.8446386</t>
  </si>
  <si>
    <t>Maud Langton, Anna Ström, Xinmei Feng,
 Christofer Lendel, Daniel Johansson</t>
  </si>
  <si>
    <t>Optimal processing of macroalgae as a new sustainable food ingredient</t>
  </si>
  <si>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</si>
  <si>
    <t>https://prosjektbanken.forskningsradet.no/en/project/FORISS/317864</t>
  </si>
  <si>
    <t>grant.9522366</t>
  </si>
  <si>
    <t>Rita Nilsen McStay</t>
  </si>
  <si>
    <t>ORKLA FOODS NORGE AS</t>
  </si>
  <si>
    <t>Oslo</t>
  </si>
  <si>
    <t>Fungal protein and lipids from lignocellulose</t>
  </si>
  <si>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</si>
  <si>
    <t>https://www.vr.se/swecris.html#/project/2022-02404_Formas</t>
  </si>
  <si>
    <t>grant.13285723</t>
  </si>
  <si>
    <t>SL: not sure what pillar this should be</t>
  </si>
  <si>
    <t>Volkmar Passoth, Carlos Orestes Martín
 Medina, Shaojun Xiong, Johanna Blomqvist</t>
  </si>
  <si>
    <t>Strengthening the Capacity of Excellence Hubs of Türkiye, Greece, and Ukraine to Support Innovation Ecosystem of Novel Foods Based on Plant Proteins</t>
  </si>
  <si>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</si>
  <si>
    <t>https://cordis.europa.eu/project/id/101186662</t>
  </si>
  <si>
    <t>grant.14473588</t>
  </si>
  <si>
    <t>Pulled from database</t>
  </si>
  <si>
    <t>Turkey, Greece, Ukraine</t>
  </si>
  <si>
    <t>Widening participation and spreading excellence</t>
  </si>
  <si>
    <t>Tackling the off-flavor challenge of Swedish legume protein concentrates and widening their application area in Swedish plant-based foods</t>
  </si>
  <si>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</si>
  <si>
    <t>https://www.vr.se/swecris.html#/project/2022-01910_Formas</t>
  </si>
  <si>
    <t>grant.13285558</t>
  </si>
  <si>
    <t>Patrik Libander, Leyla Dahl, Rickard Albin,
 Bengt Persson, Evelina Höglund, Julia Granung, Claudia Niimi, Lena Brive,
 Greta Geldenhuys, Camilla Öhgren</t>
  </si>
  <si>
    <t>Gothenburg</t>
  </si>
  <si>
    <t>Novel production method for boosting texture and binding of Nordic plant-based meat [PlantBoost]</t>
  </si>
  <si>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</si>
  <si>
    <t>https://prosjektbanken.forskningsradet.no/en/project/FORISS/332243</t>
  </si>
  <si>
    <t>grant.12851376</t>
  </si>
  <si>
    <t>Christer Heimtoft</t>
  </si>
  <si>
    <t>FLOWFOOD AS</t>
  </si>
  <si>
    <t>Biorefineries for the valorisation of macroalgal residual biomass and legume processing by-products to obtain new protein value chains for high-value food and feed applications</t>
  </si>
  <si>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</si>
  <si>
    <t>https://cordis.europa.eu/project/id/887259</t>
  </si>
  <si>
    <t>grant.9065859</t>
  </si>
  <si>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</si>
  <si>
    <t>Madrid; Stuhr; San Sebastian; Vigo;
 Bremerhaven; Merelbeke; Brno; Ghent; Dublin; Vigo; Cadiz</t>
  </si>
  <si>
    <t>Spain;
 Germany; Spain; Spain; Germany; Belgium; Czechia; Belgium; Ireland; Spain;
 Spain</t>
  </si>
  <si>
    <t>PROPELLING HEALTH AND SUSTAINABILITY THROUGH INNOVATIVE FOOD PRODUCTS AND PROCESSES</t>
  </si>
  <si>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</si>
  <si>
    <t>https://cordis.europa.eu/project/id/101180399</t>
  </si>
  <si>
    <t>grant.14473452</t>
  </si>
  <si>
    <t>TEKNOLOGIAN TUTKIMUSKESKUS VTT</t>
  </si>
  <si>
    <t>Verification and upscaling of microbial biomass production by anaerobic respiration</t>
  </si>
  <si>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</si>
  <si>
    <t>https://prosjektbanken.forskningsradet.no/en/project/FORISS/333879</t>
  </si>
  <si>
    <t>grant.12911957</t>
  </si>
  <si>
    <t>Elin Christine Andersen</t>
  </si>
  <si>
    <t>ARD INNOVATION
 AS</t>
  </si>
  <si>
    <t>Flavour, odour and texture improvements of plant-based dairy products using microbial fermentation products (DELICIOUS)</t>
  </si>
  <si>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</si>
  <si>
    <t>https://cordis.europa.eu/project/id/101181822</t>
  </si>
  <si>
    <t>grant.14473481</t>
  </si>
  <si>
    <t>RISE PROCESSUM AB</t>
  </si>
  <si>
    <t>Cheese, Kefir</t>
  </si>
  <si>
    <t>Unleashing the flavour potential of plant-based foods via fermentation (FLAVOURFERM)</t>
  </si>
  <si>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</si>
  <si>
    <t>https://cordis.europa.eu/project/id/101181661</t>
  </si>
  <si>
    <t>grant.14473476</t>
  </si>
  <si>
    <t>SYDDANSK UNIVERSITET</t>
  </si>
  <si>
    <t>Identifying and understanding obstacles for sustainable food consumption with meat substitutes as a case study</t>
  </si>
  <si>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</si>
  <si>
    <t>https://www.vr.se/swecris.html#/project/2018-01867_Formas</t>
  </si>
  <si>
    <t>grant.8448666</t>
  </si>
  <si>
    <t>Elizabeth Collier, Mihaela Mihnea, Anne
 Normann, Penny Bergman, Tim Nielsen, Fredrik Carlsson</t>
  </si>
  <si>
    <t>Taking the last steps to realize Swedish peas as a local protein source (SwedPea)</t>
  </si>
  <si>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</si>
  <si>
    <t>https://www.vr.se/swecris.html#/project/2023-02041_Formas</t>
  </si>
  <si>
    <t>grant.13759771</t>
  </si>
  <si>
    <t>Less is more: Less-refined pea ingredients for more plant-based food</t>
  </si>
  <si>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</si>
  <si>
    <t>grant.13909576</t>
  </si>
  <si>
    <t>René Lametsch</t>
  </si>
  <si>
    <t>Fermentation of Swedish faba beans for foods with improved texture, flavour and nutritional properties</t>
  </si>
  <si>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</si>
  <si>
    <t>https://www.vr.se/swecris.html#/project/2020-00861_Formas</t>
  </si>
  <si>
    <t>grant.12896274</t>
  </si>
  <si>
    <t>Hanna Eriksson Röhnisch, Volkmar Passoth,
 Karin Wendin, Maud Langton, Daniel Johansson</t>
  </si>
  <si>
    <t>HYDROPHOBINS: Specialized Proteins for Food (HFBfood)</t>
  </si>
  <si>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</si>
  <si>
    <t>grant.13909455</t>
  </si>
  <si>
    <t>Vibeke Orlien</t>
  </si>
  <si>
    <t>SBEP - SEAFOODTURE, Integral valorisation of seaweed biomass for the development of sustainable, high nutritional quality food products</t>
  </si>
  <si>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</si>
  <si>
    <t>https://prosjektbanken.forskningsradet.no/en/project/FORISS/351740</t>
  </si>
  <si>
    <t>grant.14031642</t>
  </si>
  <si>
    <t>Guro Møen Tveit</t>
  </si>
  <si>
    <t>SINTEF OCEAN AS</t>
  </si>
  <si>
    <t>Trondheim</t>
  </si>
  <si>
    <t>Develop good and healthy HMMA textured plant proteins for the food industry</t>
  </si>
  <si>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</si>
  <si>
    <t>https://www.vr.se/swecris.html#/project/2022-02589_Vinnova</t>
  </si>
  <si>
    <t>grant.13285809</t>
  </si>
  <si>
    <t>Peter Bolinder</t>
  </si>
  <si>
    <t>Peter O
 Bolinder AB</t>
  </si>
  <si>
    <t>VINNOVA</t>
  </si>
  <si>
    <t>Machine-learned Design and Bioxolography of Functional 3D Skeletal Muscle Tissues</t>
  </si>
  <si>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</si>
  <si>
    <t>https://data.snf.ch/grants/grant/216727</t>
  </si>
  <si>
    <t>grant.13504915</t>
  </si>
  <si>
    <t>Robert Kevin Katzschmann, Stefan Hecht, Matteo Moretti, Markus Rüegg, Aiste Balciunaite, Alexander Ham, Manuel Mekkattu</t>
  </si>
  <si>
    <t>Swiss National Science Foundation (SNSF)</t>
  </si>
  <si>
    <t>Sinergia (Funding Instrument); Programmes (Funding Instrument Hierarchy)</t>
  </si>
  <si>
    <t>AI-driven design of hierarchical food structures</t>
  </si>
  <si>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</si>
  <si>
    <t>grant.13910538</t>
  </si>
  <si>
    <t>Miek Schlangen</t>
  </si>
  <si>
    <t>University of Southern Denmark, Odense</t>
  </si>
  <si>
    <t>Odense</t>
  </si>
  <si>
    <t>Innovative patented dry fermentation technology for cost-effective and highly nutritious production of hybrid mycelium-plant meat analogues</t>
  </si>
  <si>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</si>
  <si>
    <t>https://cordis.europa.eu/project/id/101165614</t>
  </si>
  <si>
    <t>grant.14044065</t>
  </si>
  <si>
    <t>MILLOW AB</t>
  </si>
  <si>
    <t>Nanocapsules and recombinant proteins for nutritious vegan cheese making</t>
  </si>
  <si>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</si>
  <si>
    <t>grant.13911079</t>
  </si>
  <si>
    <t>Marité Cárdenas</t>
  </si>
  <si>
    <t>Malmö University</t>
  </si>
  <si>
    <t>Malmo</t>
  </si>
  <si>
    <t>Upcycling of Rapeseed cake climate smart protein and raw materials for new bio-based products (Rapssåddi)</t>
  </si>
  <si>
    <t>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</si>
  <si>
    <t>https://www.vr.se/swecris.html#/project/2017-02715_Vinnova</t>
  </si>
  <si>
    <t>grant.7098250</t>
  </si>
  <si>
    <t>Ingegerd Sjöholm</t>
  </si>
  <si>
    <t>Scientific Exchange to assess QUality and Risks of FOODs obtained by novel processing and Packaging Technologies</t>
  </si>
  <si>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</si>
  <si>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https://cordis.europa.eu/project/id/101182843</t>
  </si>
  <si>
    <t>grant.14473519</t>
  </si>
  <si>
    <t>UNIVERSITATEA DE STIINTE AGRICOLE SI</t>
  </si>
  <si>
    <t>Romania</t>
  </si>
  <si>
    <t>Research and development, Networking</t>
  </si>
  <si>
    <t>The seedcake of oilseed rape as novel healthy, protein-rich food source</t>
  </si>
  <si>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</si>
  <si>
    <t>grant.13909343</t>
  </si>
  <si>
    <t>Barbara Ann Halkier</t>
  </si>
  <si>
    <t>Sustainable European Vegetarian protein production via fermentation of wastes stream</t>
  </si>
  <si>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</si>
  <si>
    <t>https://www.vr.se/swecris.html#/project/2019-02025_Formas</t>
  </si>
  <si>
    <t>grant.8834734</t>
  </si>
  <si>
    <t>Xinmei Feng</t>
  </si>
  <si>
    <t>A novel ultrafiltration process to extract valuable proteins from potato peelings and waste</t>
  </si>
  <si>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</si>
  <si>
    <t>https://gtr.ukri.org/projects?ref=103919</t>
  </si>
  <si>
    <t>grant.7157562</t>
  </si>
  <si>
    <t>B-Hive</t>
  </si>
  <si>
    <t>Lincoln; York; Swindon</t>
  </si>
  <si>
    <t>International Cellular Agriculture Network (ICAN)</t>
  </si>
  <si>
    <t>Original award amount is DKK 891,230.</t>
  </si>
  <si>
    <t>Amy made this connection with the Innovation Centre Denmark located in Boston. She provided a letter of commitment.</t>
  </si>
  <si>
    <t>Food and Bio Cluster Denmark</t>
  </si>
  <si>
    <t>Danish Agency for Higher Education and Science</t>
  </si>
  <si>
    <t>https://docs.google.com/document/d/12Hw1wlumvULUfj2jdoEKGMXu-89LUtv3/edit?usp=sharing&amp;ouid=112921949693677010543&amp;rtpof=true&amp;sd=true</t>
  </si>
  <si>
    <t>Novel food compliant single-cell protein</t>
  </si>
  <si>
    <t>Used 2024 exchange rate</t>
  </si>
  <si>
    <t>Solar Foods Oy</t>
  </si>
  <si>
    <t>PeaProtein</t>
  </si>
  <si>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</si>
  <si>
    <t>https://gtr.ukri.org/projects?ref=10046667</t>
  </si>
  <si>
    <t>grant.14053851</t>
  </si>
  <si>
    <t>Paul Billings</t>
  </si>
  <si>
    <t>OPENFOLDE LIMITED; PROCESSORS &amp; GROWERS
 RESEARCH ORGANISATION; INNOVATE UK; JOHN INNES CENTRE; ABERYSTWYTH UNIVERSITY</t>
  </si>
  <si>
    <t>Peterborough; Swindon; Norwich; Aberystwyth</t>
  </si>
  <si>
    <t>Industrial Strategy Challenge Fund</t>
  </si>
  <si>
    <t>VIP Leaf (Vertical Indoor Protein from Leaf)</t>
  </si>
  <si>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</si>
  <si>
    <t>https://gtr.ukri.org/projects?ref=10050842</t>
  </si>
  <si>
    <t>grant.14050344</t>
  </si>
  <si>
    <t>Corrie-Anne Halliwell</t>
  </si>
  <si>
    <t>VERTICAL FUTURE LIMITED; INNOVATE UK; CROP
 HEALTH AND PROTECTION LIMITED; UNIVERSITY OF YORK</t>
  </si>
  <si>
    <t>Swindon; York; York</t>
  </si>
  <si>
    <t>GREEN PROTEIN DERIVED TEXTURIZED FOOD: UPGRADING THE PRODUCT ACCEPTANCE THROUGH INNOVATIVE EXTRUDER DESIGN AND FLAVOUR TECHNOLOGIES (GREENXPROT)</t>
  </si>
  <si>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</si>
  <si>
    <t>https://www.aramis.admin.ch/Grunddaten/?ProjectID=44477&amp;Sprache=en-US</t>
  </si>
  <si>
    <t>grant.9372200</t>
  </si>
  <si>
    <t>Igor Bodnàr</t>
  </si>
  <si>
    <t>Firmenich SA</t>
  </si>
  <si>
    <t>Geneva</t>
  </si>
  <si>
    <t>Vegan skyr from Scandinavian ingredients everyone can eat</t>
  </si>
  <si>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</si>
  <si>
    <t>https://www.vr.se/swecris.html#/project/2016-02364_Vinnova</t>
  </si>
  <si>
    <t>grant.7115903</t>
  </si>
  <si>
    <t>Marilyn Rayner</t>
  </si>
  <si>
    <t>Skyr</t>
  </si>
  <si>
    <t>Animal-Identical, Plant-Grown: Molecular Farming for healthy and natural alternative meat ingredients</t>
  </si>
  <si>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</si>
  <si>
    <t>https://gtr.ukri.org/projects?ref=10087096</t>
  </si>
  <si>
    <t>grant.14048419</t>
  </si>
  <si>
    <t>Suzanne Robinson</t>
  </si>
  <si>
    <t>INNOVATE UK</t>
  </si>
  <si>
    <t>Swindon</t>
  </si>
  <si>
    <t>Fermentation optimisation for a palm oil alternative</t>
  </si>
  <si>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</si>
  <si>
    <t>https://gtr.ukri.org/projects?ref=10077804</t>
  </si>
  <si>
    <t>grant.13879477</t>
  </si>
  <si>
    <t>SUN BEAR BIOWORKS LTD; UNIVERSITY COLLEGE LONDON</t>
  </si>
  <si>
    <t>Novel edible cellulose microcarriers for the cultured meat industry</t>
  </si>
  <si>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</si>
  <si>
    <t>https://gtr.ukri.org/projects?ref=10048301</t>
  </si>
  <si>
    <t>grant.13886786</t>
  </si>
  <si>
    <t>Giovanna Laudisio</t>
  </si>
  <si>
    <t>NATURBEADS LTD; OBSERVE TECHNOLOGIES LIMITED</t>
  </si>
  <si>
    <t>Collaborative R&amp;D (Project Category)</t>
  </si>
  <si>
    <t>Next Generation Plant-Based Meats: Optimising Nutritional Value and Sustainability through Ingredient Selection and Processing</t>
  </si>
  <si>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</si>
  <si>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https://gtr.ukri.org/projects?ref=10072164</t>
  </si>
  <si>
    <t>grant.14052126</t>
  </si>
  <si>
    <t>Valentina Stojceska</t>
  </si>
  <si>
    <t>BRUNEL UNIVERSITY LONDON; INNOVATE UK;
 OBSERVE TECHNOLOGIES LIMITED</t>
  </si>
  <si>
    <t>London; Swindon</t>
  </si>
  <si>
    <t>SusProFood: Optimising development of SUStainable functional fibre-rich FOODs fortified with plant PROteins.</t>
  </si>
  <si>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</si>
  <si>
    <t>https://gtr.ukri.org/projects?ref=10073775</t>
  </si>
  <si>
    <t>grant.14054126</t>
  </si>
  <si>
    <t>UNIVERSITY OF LEEDS; OBSERVE TECHNOLOGIES
 LIMITED; INNOVATE UK; SPG INNOVATION LIMITED</t>
  </si>
  <si>
    <t>Leeds; Swindon</t>
  </si>
  <si>
    <t>ReFoCus - Innovative application of bio-processing for nutritionally enhanced and minimally processed animal-free food products</t>
  </si>
  <si>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</si>
  <si>
    <t>https://www.aramis.admin.ch/Grunddaten/?ProjectID=51743&amp;Sprache=en-US</t>
  </si>
  <si>
    <t>grant.13243561</t>
  </si>
  <si>
    <t>SL: found PI info on the internet</t>
  </si>
  <si>
    <t>ZHAW School of Life Sciences and Facility Management</t>
  </si>
  <si>
    <t>Extraction and product development of pea protein</t>
  </si>
  <si>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</si>
  <si>
    <t>https://www.vr.se/swecris.html#/project/2021-03603_Vinnova</t>
  </si>
  <si>
    <t>grant.9970267</t>
  </si>
  <si>
    <t>Julia Granung</t>
  </si>
  <si>
    <t>Peas of Heaven
 AB</t>
  </si>
  <si>
    <t>The development of new technologies to support mass production of porcine skeletal muscle tissue</t>
  </si>
  <si>
    <t>Unfunded</t>
  </si>
  <si>
    <t>https://apply-for-innovation-funding.service.gov.uk/competition/96/overview</t>
  </si>
  <si>
    <t>Benjamina Bollag</t>
  </si>
  <si>
    <t>Higher Steaks</t>
  </si>
  <si>
    <t>David Hay</t>
  </si>
  <si>
    <t>https://drive.google.com/file/d/1ScnuxnJWWCv56GU678LzHMpJFkn_xzQY/view?usp=share_link</t>
  </si>
  <si>
    <t>Seafood analogues without a catch</t>
  </si>
  <si>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</si>
  <si>
    <t>https://data.snf.ch/grants/grant/214584</t>
  </si>
  <si>
    <t>grant.13043350</t>
  </si>
  <si>
    <t>Severin Eder, Lukas Boecker, Severin Eder</t>
  </si>
  <si>
    <t>Nachhaltige Lebensmittelverarbeitung  ETH Zürich, Switzerland</t>
  </si>
  <si>
    <t>Zurich</t>
  </si>
  <si>
    <t>GREEN PROCESSING AND VALORIZATION OF ORGANIC BY-PRODUCTS OF DISTILLERIES, AS NOVEL APPROACHES FOR CLIMATE-SMART PROTEIN APPLICATIONS FOR ALTERNATIVE FOOD AND CIRCULAR BIO-ECONOMY</t>
  </si>
  <si>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</si>
  <si>
    <t>https://cordis.europa.eu/project/id/101105437</t>
  </si>
  <si>
    <t>grant.13717493</t>
  </si>
  <si>
    <t>UNIVERSITA DEGLI STUDI DI PADOVA; HOEGSKOLAN
 I BORAS</t>
  </si>
  <si>
    <t>Veneto; </t>
  </si>
  <si>
    <t>Italy; Sweden</t>
  </si>
  <si>
    <t>Functional plant-based protein source from cereal by-products</t>
  </si>
  <si>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</si>
  <si>
    <t>https://data.snf.ch/grants/grant/211790</t>
  </si>
  <si>
    <t>grant.12948076</t>
  </si>
  <si>
    <t>Aurélien Ducrey, Mateo Aerny, Aurélien Ducrey</t>
  </si>
  <si>
    <t>Haute Ecole d'Ingénierie (HEI) HES-SO Valais Wallis, Switzerland</t>
  </si>
  <si>
    <t>PLant based EmulsifierS with improved technologicAl and physiological fuNcTionality (PLEASANT)</t>
  </si>
  <si>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</si>
  <si>
    <t>https://cordis.europa.eu/project/id/101151048</t>
  </si>
  <si>
    <t>grant.13949200</t>
  </si>
  <si>
    <t>UNIVERSIDAD DE GRANADA; QUADRAM INSTITUTE
 BIOSCIENCE</t>
  </si>
  <si>
    <t>Granada; Norwich</t>
  </si>
  <si>
    <t>Spain; United
 Kingdom</t>
  </si>
  <si>
    <t>Taifun-Tofu GmbH</t>
  </si>
  <si>
    <t>Project Pythagoras</t>
  </si>
  <si>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</si>
  <si>
    <t>https://gtr.ukri.org/projects?ref=10074253</t>
  </si>
  <si>
    <t>grant.14052253</t>
  </si>
  <si>
    <t>Richard Meredith</t>
  </si>
  <si>
    <t>DYSON FARMING LIMITED; UNIVERSITY OF LINCOLN;
 OBSERVE TECHNOLOGIES LIMITED; INNOVATE UK</t>
  </si>
  <si>
    <t>Lincoln; Swindon</t>
  </si>
  <si>
    <t>3D differentiation conditions for the production of cultured meat from livestock stem cells</t>
  </si>
  <si>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</si>
  <si>
    <t>https://gtr.ukri.org/projects?ref=studentship-2746272</t>
  </si>
  <si>
    <t>grant.13028745</t>
  </si>
  <si>
    <t>Ramiro Alberio, Cathy Merry, Neil Thomas, Zoe Wilson</t>
  </si>
  <si>
    <t>Utilising food waste as a feedstock for cultivated meat.</t>
  </si>
  <si>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</si>
  <si>
    <t>https://gtr.ukri.org/projects?ref=studentship-2906648</t>
  </si>
  <si>
    <t>grant.14050040, grant.14054105</t>
  </si>
  <si>
    <t>Marianne Ellis, Lucy WILKINSON</t>
  </si>
  <si>
    <t>University of Bath; Campden BRI (United
 Kingdom)</t>
  </si>
  <si>
    <t>Bath; Chipping Campden</t>
  </si>
  <si>
    <t>Investigating protein and saliva interactions, impact on mucosal surfaces and any links to resulting mouthfeel</t>
  </si>
  <si>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</si>
  <si>
    <t>https://gtr.ukri.org/projects?ref=studentship-2284055</t>
  </si>
  <si>
    <t>grant.8689592</t>
  </si>
  <si>
    <t>SL: listed with no monetary value. I found something on UKRI's website that I added here.</t>
  </si>
  <si>
    <t>Alan Mackie</t>
  </si>
  <si>
    <t>University of Leeds; Mondelez UK R and D Ltd</t>
  </si>
  <si>
    <t>Leeds</t>
  </si>
  <si>
    <t>Infant formula: Alternative protein study and regulatory roadmap</t>
  </si>
  <si>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</si>
  <si>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https://gtr.ukri.org/projects?ref=10108649</t>
  </si>
  <si>
    <t>grant.14051750</t>
  </si>
  <si>
    <t>Amy Langfield</t>
  </si>
  <si>
    <t>PLANT POWERED BABIES LTD; INNOVATE UK</t>
  </si>
  <si>
    <t>Optimisation of the Quorn fermentation process for the production and extraction of functional mycoprotein</t>
  </si>
  <si>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</si>
  <si>
    <t>https://gtr.ukri.org/projects?ref=131916</t>
  </si>
  <si>
    <t>grant.4294455, grant.4456273</t>
  </si>
  <si>
    <t>MARLOW FOODS LIMITED; QUORN FOODS LIMITED; HERIOT-WATT UNIVERSITY(THE); HERIOT-WATT UNIVERSITY; INNOVATE UK</t>
  </si>
  <si>
    <t>Producing the Next Generation of Hybrid Animal-Free Cheeses</t>
  </si>
  <si>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</si>
  <si>
    <t>https://cordis.europa.eu/project/id/101114558</t>
  </si>
  <si>
    <t>grant.13718885</t>
  </si>
  <si>
    <t>NUTROPY</t>
  </si>
  <si>
    <t>The chickpea protein revolution – a novel plant-based food ingredient</t>
  </si>
  <si>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</si>
  <si>
    <t>https://cordis.europa.eu/project/id/816210</t>
  </si>
  <si>
    <t>grant.7751594</t>
  </si>
  <si>
    <t>INNOVOPRO LTD</t>
  </si>
  <si>
    <t>Machine-learning generated nucleases for accelerating the deployment of a novel, low-emission food production systems</t>
  </si>
  <si>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</si>
  <si>
    <t>https://gtr.ukri.org/projects?ref=10072768</t>
  </si>
  <si>
    <t>grant.13883411</t>
  </si>
  <si>
    <t>Karima Karagussova</t>
  </si>
  <si>
    <t>EDEN BIO LTD</t>
  </si>
  <si>
    <t>WomeninTech 2024</t>
  </si>
  <si>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</si>
  <si>
    <t>https://prosjektbanken.forskningsradet.no/en/project/FORISS/353737</t>
  </si>
  <si>
    <t>grant.13981371</t>
  </si>
  <si>
    <t>Defne Bilgin</t>
  </si>
  <si>
    <t>MORESHROOMS AS</t>
  </si>
  <si>
    <t>Precision Fermentation Redefined</t>
  </si>
  <si>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</si>
  <si>
    <t>https://gtr.ukri.org/projects?ref=10074042</t>
  </si>
  <si>
    <t>grant.13876411</t>
  </si>
  <si>
    <t>Steve Skill</t>
  </si>
  <si>
    <t>HORIZON
 BIOREACTORS LTD</t>
  </si>
  <si>
    <t>Building resilient supply chains in the plant based food manufacturing sector</t>
  </si>
  <si>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</si>
  <si>
    <t>https://gtr.ukri.org/projects?ref=10075312</t>
  </si>
  <si>
    <t>grant.13876346</t>
  </si>
  <si>
    <t>ROOTIFUL
 LIMITED</t>
  </si>
  <si>
    <t>Scalable production of cultivated meat</t>
  </si>
  <si>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</si>
  <si>
    <t>https://gtr.ukri.org/projects?ref=studentship-2596703</t>
  </si>
  <si>
    <t>grant.9945026</t>
  </si>
  <si>
    <t>Rebecca Sanders</t>
  </si>
  <si>
    <t xml:space="preserve">David Chandler, Vardis Ntoukakis, </t>
  </si>
  <si>
    <t>Bioprocess development for scalable production of cultivated meat</t>
  </si>
  <si>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</si>
  <si>
    <t>https://gtr.ukri.org/projects?ref=studentship-2568599</t>
  </si>
  <si>
    <t>grant.9849529</t>
  </si>
  <si>
    <t>Paul Cameron</t>
  </si>
  <si>
    <t>Mariana Petronela Hanga</t>
  </si>
  <si>
    <t>Effect of Cell Disruption Methods on Functional Properties of Microalgae for the Application in Minimally Processed Vegan Food</t>
  </si>
  <si>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</si>
  <si>
    <t>https://www.belspo.be/belspo/invent/dproj.asp?l=en&amp;inst=KU
 Leuven&amp;code=0ef8325a-a1a7-45ca-bf5f-3a5aa1d3aeef&amp;hi=*</t>
  </si>
  <si>
    <t>grant.14062440</t>
  </si>
  <si>
    <t>SL: couldn't find a grant amount.</t>
  </si>
  <si>
    <t>Katholieke Universiteit Leuven</t>
  </si>
  <si>
    <t>Leuven</t>
  </si>
  <si>
    <t>Belgian Federal Science Policy Office</t>
  </si>
  <si>
    <t>Red clover as a novel source of protein for human consumption: from extraction to consumer acceptance.</t>
  </si>
  <si>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</si>
  <si>
    <t>https://gtr.ukri.org/projects?ref=studentship-2756416</t>
  </si>
  <si>
    <t>grant.13028540</t>
  </si>
  <si>
    <t>Ana Winters, Esther Amayo</t>
  </si>
  <si>
    <t>Aberystwyth</t>
  </si>
  <si>
    <t>Industrial Production of Bioactive Yeast Hydrolysates for the Cultivated Meat Industry</t>
  </si>
  <si>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</si>
  <si>
    <t>https://gtr.ukri.org/projects?ref=studentship-2912492</t>
  </si>
  <si>
    <t>grant.14082888</t>
  </si>
  <si>
    <t>Gary Lye, SeongHyun Ma</t>
  </si>
  <si>
    <t>University College London; Multus
 Biotechnology Limited</t>
  </si>
  <si>
    <t>London</t>
  </si>
  <si>
    <t>Impact of food processing on the functional, structural and sensorial characteristics of alternative proteins sources</t>
  </si>
  <si>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</si>
  <si>
    <t>https://gtr.ukri.org/projects?ref=studentship-2885034</t>
  </si>
  <si>
    <t>grant.14054228</t>
  </si>
  <si>
    <t>Stella Lignou, Valeria Calle Tchitchina</t>
  </si>
  <si>
    <t>University of Reading; Samworth Brothers Ltd</t>
  </si>
  <si>
    <t>Reading</t>
  </si>
  <si>
    <t>GOUDA</t>
  </si>
  <si>
    <t>https://research-and-innovation.ec.europa.eu/funding/funding-opportunities/funding-programmes-and-open-calls/horizon-2020_en</t>
  </si>
  <si>
    <t>As of April 2021, LegenDairy Foods rebranded as Formo.</t>
  </si>
  <si>
    <t>Javier Romeo</t>
  </si>
  <si>
    <t>LegenDairy Foods</t>
  </si>
  <si>
    <t>Sandra Wilde</t>
  </si>
  <si>
    <t>Eureka Network</t>
  </si>
  <si>
    <t>Eurostars</t>
  </si>
  <si>
    <t>https://docs.google.com/document/d/1V-O-NnxebDU6O0fRbTqQD5j97jil5__gf1pylexwm9k/edit?usp=sharing</t>
  </si>
  <si>
    <t>Alternative proteins industrial value chain development harnessing cross-border/cross-sectoral involvement of SMEs (ALTRUIST)</t>
  </si>
  <si>
    <t>https://ec.europa.eu/info/funding-tenders/opportunities/portal/screen/opportunities/topic-details/innosup-01-2018-2020</t>
  </si>
  <si>
    <t>Funding program is Horizon 2020 Framework Programme.</t>
  </si>
  <si>
    <t>Ivana Gadjanski</t>
  </si>
  <si>
    <t>Biosystems</t>
  </si>
  <si>
    <t>BioSense Institute</t>
  </si>
  <si>
    <t>https://docs.google.com/document/d/1q9QVbOYVPi6c4frYPaV6LFURNwoDuerjqlnRKyTDZ_s/edit?usp=sharing</t>
  </si>
  <si>
    <t>Fully Integrated Multiplex Photonic Sensors for Cultured Meat Production (FINEmeat)</t>
  </si>
  <si>
    <t>Ivan Bobrinetskiy</t>
  </si>
  <si>
    <t>https://docs.google.com/document/d/1IJSgRsrOQaALidKXY3U8th-8-858gggytA4yEmY-9Nc/edit?usp=sharing</t>
  </si>
  <si>
    <t>Superior Plant Protein based Meat Alternative for Healthy Planet (SUPRAMEATIVE)</t>
  </si>
  <si>
    <t>GFI U.S. drafted a LoS that was signed by GFI Europe MD Richard Parr. Proposal was submitted to the Biotechnology and Biological Sciences Research Council (BBSRC).</t>
  </si>
  <si>
    <t>Food and Markets</t>
  </si>
  <si>
    <t>https://docs.google.com/document/d/1Oj9aQexkb3EGzQhhJ7SH4zDQhfCYr-JiCQj-lfNnqZ0/edit?usp=sharing</t>
  </si>
  <si>
    <t>Bioprocess development for animal cell co-cultures for sustainable cultivated meat production</t>
  </si>
  <si>
    <t>As of September 2021, Petra is Lecturer in Biochemical Engineering at University College London.</t>
  </si>
  <si>
    <t>Proposal was submitted to the Biotechnology and Biological Sciences Research Council (BBSRC).</t>
  </si>
  <si>
    <t>Petra Hanga</t>
  </si>
  <si>
    <t>Biological Engineering</t>
  </si>
  <si>
    <t>https://docs.google.com/document/d/1ZfLBq6QdTqwlWfVbevqHKGM_eKuvIwmR-E_O3uKchKI/edit?usp=sharing</t>
  </si>
  <si>
    <t>Platform of Immersible Microfluidic-free Silicon Photonic Probes for Effortless On-the-spot Analytical Determinations (MERLIN)</t>
  </si>
  <si>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</si>
  <si>
    <t>GFI U.S. provided a LoS.</t>
  </si>
  <si>
    <t>https://docs.google.com/document/d/1Wi3WDEGMV5QgP_nsbljwVfOgDsWYZUwQ3CgAajTftU4/edit?usp=sharing</t>
  </si>
  <si>
    <t>Novel low-emission food production systems project focused on cultivated meat</t>
  </si>
  <si>
    <t>No decision yet</t>
  </si>
  <si>
    <t>Simon reached out via email in April 2023 and Stella will be providing a letter of support.</t>
  </si>
  <si>
    <t>Simon Hubbard</t>
  </si>
  <si>
    <t>Upstream Applied Science Ltd</t>
  </si>
  <si>
    <t>Extracellular</t>
  </si>
  <si>
    <t>https://apply-for-innovation-funding.service.gov.uk/competition/1415/overview/ea580f20-6c68-4784-89b1-29ea076fdb3d</t>
  </si>
  <si>
    <t>FutureProteins – Coupled agricultural systems for a resilient and sustainbale production of high-quality food proteins</t>
  </si>
  <si>
    <t>https://www.ivv.fraunhofer.de/en/food/future-proteins.html</t>
  </si>
  <si>
    <t>Peter Eisner</t>
  </si>
  <si>
    <t>Fraunhofer Institute for Molecular Biology and Applied Ecology IME</t>
  </si>
  <si>
    <t>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</si>
  <si>
    <t>TASTE2MEAT (From Side-Streams to tasty meat alternatives and hybrids</t>
  </si>
  <si>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</si>
  <si>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https://www.eitfood.eu/projects/taste2meat</t>
  </si>
  <si>
    <t>EU partner?</t>
  </si>
  <si>
    <t>Nesli Sozer</t>
  </si>
  <si>
    <t>VTT</t>
  </si>
  <si>
    <t>abp Food Group, DSM, DIL, University of Helsinki</t>
  </si>
  <si>
    <t>SEACUTERIE: Crafting cultivated seafood from ocean leftovers</t>
  </si>
  <si>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</si>
  <si>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https://www.nwo.nl/en/projects/ocenwxs242078</t>
  </si>
  <si>
    <t>grant.14493415</t>
  </si>
  <si>
    <t>Award amount estimated based on being an XS grant with a max of 50,000 Euro. USD conversion based on 1 EUR = 1.14 USD on 14 April 2025.</t>
  </si>
  <si>
    <t>J.P. Marques Garcia</t>
  </si>
  <si>
    <t>Wageningen University &amp;amp; Research</t>
  </si>
  <si>
    <t>Edible Scaffolds for Cultivated Meat Produced from Waste Derived from the Brewing Industry</t>
  </si>
  <si>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</si>
  <si>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https://gtr.ukri.org/projects?ref=studentship-2854398</t>
  </si>
  <si>
    <t>grant.13875097</t>
  </si>
  <si>
    <t>Richard Day, Christian Harrison</t>
  </si>
  <si>
    <t>England</t>
  </si>
  <si>
    <t>Production of superior meat analogues by bridging the benefits of plant proteins and mycelium protein biomass produced from circular substrates (PLANTOMYC)</t>
  </si>
  <si>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</si>
  <si>
    <t>https://cordis.europa.eu/project/id/101181982</t>
  </si>
  <si>
    <t>grant.14364736</t>
  </si>
  <si>
    <t>United Kingdom, Netherlands, Sweden, Spain, Switzerland</t>
  </si>
  <si>
    <t>Molecular-scale understanding of current and future food proteins behaviour during falling-film evaporation</t>
  </si>
  <si>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</si>
  <si>
    <t>https://www.vr.se/swecris.html#/project/2024-04273_VR</t>
  </si>
  <si>
    <t>grant.14499951</t>
  </si>
  <si>
    <t>Jia Wei Chew, Srdjan Sasic</t>
  </si>
  <si>
    <t>Fungi, Algae and Vicia faba Amalgamation (FAVA)</t>
  </si>
  <si>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</si>
  <si>
    <t>https://gtr.ukri.org/projects?ref=10131349</t>
  </si>
  <si>
    <t>grant.14485870</t>
  </si>
  <si>
    <t>Matthew Magilton</t>
  </si>
  <si>
    <t>SUSTAINABLE ORGANIC INNOVATION &amp; LEARNING LTD; INNOVATE UK</t>
  </si>
  <si>
    <t>Ingredient valorization of reOat – the fiber-rich residue from oat beverage production</t>
  </si>
  <si>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</si>
  <si>
    <t>https://www.vr.se/swecris.html#/project/2024-02052_Vinnova</t>
  </si>
  <si>
    <t>grant.14098223</t>
  </si>
  <si>
    <t>Development of functional fava bean food ingredients</t>
  </si>
  <si>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</si>
  <si>
    <t>https://gtr.ukri.org/projects?ref=10086928</t>
  </si>
  <si>
    <t>grant.14483760</t>
  </si>
  <si>
    <t>Matthew White</t>
  </si>
  <si>
    <t>NANDI PROTEINS LIMITED; INNOVATE UK; TARSIS TECHNOLOGY LIMITED</t>
  </si>
  <si>
    <t>Eggs</t>
  </si>
  <si>
    <t>Implementing a unique commercial-scale mycelium manufacturing process to launch ultra-realistic whole-cut meat alternatives</t>
  </si>
  <si>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</si>
  <si>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https://gtr.ukri.org/projects?ref=10087261</t>
  </si>
  <si>
    <t>grant.14485370</t>
  </si>
  <si>
    <t>ADAMO FOODS LTD; INNOVATE UK</t>
  </si>
  <si>
    <t>Upcycling water from legume processing to meet high demand for plant-based food ingredients: Creating new opportunities for UK legumes</t>
  </si>
  <si>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</si>
  <si>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https://gtr.ukri.org/projects?ref=BB%2FY513568%2F1</t>
  </si>
  <si>
    <t>grant.14483622</t>
  </si>
  <si>
    <t>Cathrina Edwards, Jennifer Ahn-Jarvis, Peter Wilde</t>
  </si>
  <si>
    <t>Quadram Institute</t>
  </si>
  <si>
    <t>iMeat: a cell reprogramming platform for cultured meat production</t>
  </si>
  <si>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</si>
  <si>
    <t>https://gtr.ukri.org/projects?ref=BB%2FY513556%2F1</t>
  </si>
  <si>
    <t>grant.14486100</t>
  </si>
  <si>
    <t>Ramiro Alberio</t>
  </si>
  <si>
    <t>NutriNano: Feasibility study on application of natural and liposomal bioactive ingredients for improved nutrition</t>
  </si>
  <si>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</si>
  <si>
    <t>https://gtr.ukri.org/projects?ref=10073346</t>
  </si>
  <si>
    <t>grant.14048095</t>
  </si>
  <si>
    <t>Weili Li</t>
  </si>
  <si>
    <t>UNIVERSITY OF CHESTER; AGRIFOOD X LIMITED; BIOPOWER TECHNOLOGIES LIMITED; NUTRITIONAL INSIGHT LIMITED; INNOVATE UK; EFFICIENCY TECHNOLOGIES LIMITED; OBSERVE TECHNOLOGIES LIMITED; HTC GROUP LIMITED</t>
  </si>
  <si>
    <t xml:space="preserve">Impact of Fermentation on the Technofunctional and Digestibility Properties of Oat-Based Cheese (FerOtChee) </t>
  </si>
  <si>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</si>
  <si>
    <t>https://cordis.europa.eu/project/id/101150806</t>
  </si>
  <si>
    <t>grant.14030640</t>
  </si>
  <si>
    <t>TIRLÁN LIMITED; UNIVERSITY OF LIMERICK; INSTITUT NATIONAL DE RECHERCHE POUR L'AGRICULTURE, L'ALIMENTATION ET L'ENVIRONNEMENT</t>
  </si>
  <si>
    <t>Ireland; France</t>
  </si>
  <si>
    <t>Plant-based Proteins for Health and Wellbeing (PAN Sweden)</t>
  </si>
  <si>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</si>
  <si>
    <t>https://www.vr.se/swecris.html#/project/2024-01022_Formas</t>
  </si>
  <si>
    <t>grant.14500417</t>
  </si>
  <si>
    <t>Robert Brummer</t>
  </si>
  <si>
    <t>Örebro University</t>
  </si>
  <si>
    <t>Consumer and market research, Health/nutrition</t>
  </si>
  <si>
    <t>Harnessing the immense potential of precision fermentation to produce animal fats for the next generation of meat and dairy alternatives (Melt and Marble)</t>
  </si>
  <si>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</si>
  <si>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https://cordis.europa.eu/project/id/101188773</t>
  </si>
  <si>
    <t>grant.14613568</t>
  </si>
  <si>
    <t>MELT&amp;MARBLE AB</t>
  </si>
  <si>
    <t>Meat, Dairy</t>
  </si>
  <si>
    <t>Novel precision fermentation process to produce animal-free bioidentical ovalbumin (Bioalbumin)</t>
  </si>
  <si>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</si>
  <si>
    <t>https://cordis.europa.eu/project/id/101188965</t>
  </si>
  <si>
    <t>grant.14487929</t>
  </si>
  <si>
    <t>ONEGO BIO LTD</t>
  </si>
  <si>
    <t>FINEST - Food Innovation Enabling Sustainable Transition, phase 2</t>
  </si>
  <si>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</si>
  <si>
    <t>https://www.vr.se/swecris.html#/project/2024-01020_Formas</t>
  </si>
  <si>
    <t>grant.14500415</t>
  </si>
  <si>
    <t>Karin Östergren</t>
  </si>
  <si>
    <t>IMPACT OF ALTERNATIVE PROTEIN SOURCES TO IMPROVE NUTRITION (IMPROVE)</t>
  </si>
  <si>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</si>
  <si>
    <t>https://cordis.europa.eu/project/id/101182324</t>
  </si>
  <si>
    <t>grant.14487894</t>
  </si>
  <si>
    <t>; ; Attiki; ; ; ; Hovedstaden; ;</t>
  </si>
  <si>
    <t>France; Portugal; Greece; Italy; Italy; Malta; Denmark; Spain; Germany</t>
  </si>
  <si>
    <t>CIRCular valorisation of industrial ALGAE waste streams into high-value products to foster future sustainable blue biorefineries in Europe</t>
  </si>
  <si>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</si>
  <si>
    <t>https://cordis.europa.eu/project/id/101060607</t>
  </si>
  <si>
    <t>grant.12941157</t>
  </si>
  <si>
    <t>; ; ; ; ; ; ; ; ;</t>
  </si>
  <si>
    <t>Sweden; Norway; France; Sweden; Germany; Spain; Belgium; Ireland; Portugal; Belgium</t>
  </si>
  <si>
    <t>Microalgae</t>
  </si>
  <si>
    <t>MeatPrint – Ergründung des mechanophysikalischen und biochemischen Zusammenspiels von Hydrogel-Additiv-Formulierungen sowie bovinen Muskel- und Fettzellen unterschiedlicher Differenzierungsstadien in hochskaligen 3D-Biodruckprozessen</t>
  </si>
  <si>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</si>
  <si>
    <t>https://gepris.dfg.de/gepris/projekt/555001364?context=projekt&amp;task=showDetail&amp;id=555001364&amp;</t>
  </si>
  <si>
    <t>Ing. Andreas Blaeser, Petra Kluger</t>
  </si>
  <si>
    <t>Lab to Market: Natural Oat ß-glucan elevating flavour and health in Plant protein- pioneering clean-label foods</t>
  </si>
  <si>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</si>
  <si>
    <t>https://www.vr.se/swecris.html#/project/2024-01030_Formas</t>
  </si>
  <si>
    <t>grant.14501348</t>
  </si>
  <si>
    <t>Maud Langton</t>
  </si>
  <si>
    <t>Functionality of milk fat globule membrane ingredients and their plant-based alternatives</t>
  </si>
  <si>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</si>
  <si>
    <t>https://www.nwo.nl/en/projects/20883</t>
  </si>
  <si>
    <t>grant.14369002</t>
  </si>
  <si>
    <t>M. Hennebelle, A. Jean, R. Sun</t>
  </si>
  <si>
    <t>PROTSENS Rethinking Alternative PROTein Extraction: Decoding SENsory-Protein Extraction Relationships</t>
  </si>
  <si>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</si>
  <si>
    <t>https://gtr.ukri.org/projects?ref=EP%2FZ000785%2F1</t>
  </si>
  <si>
    <t>grant.14049622</t>
  </si>
  <si>
    <t>Engineering safe faba beans by targeting the anti-nutrients vicine and convicine (CleanBean)</t>
  </si>
  <si>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</si>
  <si>
    <t>https://cordis.europa.eu/project/id/101149224</t>
  </si>
  <si>
    <t>grant.13984174, grant.13909180</t>
  </si>
  <si>
    <t>KOBENHAVNS UNIVERSITET</t>
  </si>
  <si>
    <t>Innovative R&amp;D for Sustainable, High-Quality, and Cost-Effective Spirulina Production in Eastern England</t>
  </si>
  <si>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</si>
  <si>
    <t>https://gtr.ukri.org/projects?ref=10127896</t>
  </si>
  <si>
    <t>grant.14485679</t>
  </si>
  <si>
    <t>Dhan Ghale</t>
  </si>
  <si>
    <t>NEPSOURCE SPIRULINA FARM LTD; INNOVATE UK</t>
  </si>
  <si>
    <t>Inspiring CO2 circularity by introducing carbon transformation to our plates (C-2C)</t>
  </si>
  <si>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</si>
  <si>
    <t>https://cordis.europa.eu/project/id/101188544</t>
  </si>
  <si>
    <t>grant.14613561</t>
  </si>
  <si>
    <t>SOLMEGIA MONOPROSOPI I.K.E.</t>
  </si>
  <si>
    <t>Greece</t>
  </si>
  <si>
    <t>TWINNING TOWARDS SCIENTIFIC AND TECHNOLOGICAL EXCELLENCE IN PLANT PROTEIN RESEARCH (PROTWIN)</t>
  </si>
  <si>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</si>
  <si>
    <t>https://cordis.europa.eu/project/id/101158968</t>
  </si>
  <si>
    <t>grant.14031153</t>
  </si>
  <si>
    <t>; ; ; ; Piemonte; ; ; İstanbul; ; Emilia-Romagna; ;</t>
  </si>
  <si>
    <t>Turkey; Turkey; Denmark; Belgium; Italy; Belgium; Italy; Turkey; Spain; Italy; Turkey; Turkey</t>
  </si>
  <si>
    <t>Accelerating PROteins innoVAtors beyond reguLatory Sandboxes (APROVALS)</t>
  </si>
  <si>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</si>
  <si>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https://cordis.europa.eu/project/id/101158173</t>
  </si>
  <si>
    <t>grant.14037909</t>
  </si>
  <si>
    <t>DISTRETTO TECNOLOGICO CAMPANIA BIOSCIENCE SCARL; STICHTING PLANET B.IO; EUROPABIO; TEKNOLOGIAN TUTKIMUSKESKUS VTT OY; SMILE INCUBATOR AB; GENOPOLE GIP; IRISH BIOECONOMY FOUNDATION; VITAGORA POLE</t>
  </si>
  <si>
    <t>;</t>
  </si>
  <si>
    <t>Belgium; Finland</t>
  </si>
  <si>
    <t>High protein, added value, faba beans for food applications (FABAPLUS)</t>
  </si>
  <si>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</si>
  <si>
    <t>https://gtr.ukri.org/projects?ref=BB%2FZ516089%2F1</t>
  </si>
  <si>
    <t>grant.14483357</t>
  </si>
  <si>
    <t>Donal O'Sullivan, Thomas Robertson-Shersby-Harvie, Paola Tosi</t>
  </si>
  <si>
    <t>microTEXTURE: Unlocking the Secrets of Plant-Based Textures through Investigations at Multiple Length Scales</t>
  </si>
  <si>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</si>
  <si>
    <t>grant.13910467</t>
  </si>
  <si>
    <t>Jose C. Bonilla</t>
  </si>
  <si>
    <t>Syddanmark</t>
  </si>
  <si>
    <t>Valorization of Agro-Industrial Waste through Fungi Fermentation supported by Digital Modeling (Zest)</t>
  </si>
  <si>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</si>
  <si>
    <t>https://cordis.europa.eu/project/id/101157382</t>
  </si>
  <si>
    <t>grant.14031086</t>
  </si>
  <si>
    <t>; ; ;</t>
  </si>
  <si>
    <t>Denmark; Spain; Spain; Latvia</t>
  </si>
  <si>
    <t>Harnessing genetic diversity of the novel rapeseed food crop via transport engineering</t>
  </si>
  <si>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</si>
  <si>
    <t>grant.13909296</t>
  </si>
  <si>
    <t>Deyang Xu</t>
  </si>
  <si>
    <t>Maximising potential of plant-based convenience foods in real-life sustainable diets.</t>
  </si>
  <si>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</si>
  <si>
    <t>https://wellcome.org/research-funding/funding-portfolio/funded-grants/maximising-potential-plant-based-convenience-foods</t>
  </si>
  <si>
    <t>grant.14268942</t>
  </si>
  <si>
    <t>Pete Smith, Eleonora Belfiore, Esther K. Papies, Michael Clark, Pete Smith</t>
  </si>
  <si>
    <t>University of Aberdeen</t>
  </si>
  <si>
    <t>Wellcome Trust</t>
  </si>
  <si>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</si>
  <si>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https://gtr.ukri.org/projects?ref=EP%2FY032748%2F1</t>
  </si>
  <si>
    <t>grant.13905576</t>
  </si>
  <si>
    <t>Kimon Karatzas</t>
  </si>
  <si>
    <t>Meatier meat-analogues through elucidating and optimising water entrainment in mycoprotein-based products</t>
  </si>
  <si>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</si>
  <si>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https://gtr.ukri.org/projects?ref=studentship-2905301</t>
  </si>
  <si>
    <t>grant.14053972</t>
  </si>
  <si>
    <t>Vincenzo Di Bari, Rosa Espircueta</t>
  </si>
  <si>
    <t>Nottingham</t>
  </si>
  <si>
    <t>Plant Protein Nanofibrils: The Eco-Friendly Food Stabilizer of the Future</t>
  </si>
  <si>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</si>
  <si>
    <t>https://www.vr.se/swecris.html#/project/2023-00381_Formas</t>
  </si>
  <si>
    <t>grant.13901646</t>
  </si>
  <si>
    <t>Jing Lu, Per-Anders Hansson, Vivian Wei Huang, Helena Hansson, Maud Langton</t>
  </si>
  <si>
    <t>Meat and Medicine: Regenerative programming of animal and human stem cells for engineered skeletal muscle</t>
  </si>
  <si>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</si>
  <si>
    <t>https://gtr.ukri.org/projects?ref=studentship-2434424</t>
  </si>
  <si>
    <t>grant.9451210</t>
  </si>
  <si>
    <t>James Dixon</t>
  </si>
  <si>
    <t>Vegane Alternative zu Kuhmilch-Hartkäse/Halbhartkäse</t>
  </si>
  <si>
    <t>In this project, the project partners are further developing the current state of the art for the production of vegan alternatives to cow's milk hard cheese and strive for improved product functionality</t>
  </si>
  <si>
    <t>https://www.aramis.admin.ch/Grunddaten/?ProjectID=46944&amp;Sprache=en-US</t>
  </si>
  <si>
    <t>grant.9374500</t>
  </si>
  <si>
    <t>Freddy Hunziker</t>
  </si>
  <si>
    <t>New Roots AG</t>
  </si>
  <si>
    <t>Ecological critique and civic experiments in plant-based agricultural alternatives (CIVEX)</t>
  </si>
  <si>
    <t>Anders Blok</t>
  </si>
  <si>
    <t>KU University of Copenhagen</t>
  </si>
  <si>
    <t>Independent Research Fund Denmark (DFF)</t>
  </si>
  <si>
    <t>Independent Research Fund Denmark</t>
  </si>
  <si>
    <t>Consumer and market research, Env/impact assessments</t>
  </si>
  <si>
    <t>Revealing factors determining quality and functionality of plant proteins fractionated by sustainable dry processing for human consumption</t>
  </si>
  <si>
    <t>Bekzod Khakimov</t>
  </si>
  <si>
    <t>Impact analysis of the novel food knowledge unit</t>
  </si>
  <si>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</si>
  <si>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https://www.etis.ee/Portal/Projects/Display/682eb1d6-9107-4373-8d4c-177d38540ee4</t>
  </si>
  <si>
    <t>Kaupo Koppel</t>
  </si>
  <si>
    <t>Civitta Estonia</t>
  </si>
  <si>
    <t>Estonia</t>
  </si>
  <si>
    <t>Tallinn Technology Park (Tehnopol)</t>
  </si>
  <si>
    <t>Microbial proteins as food product?</t>
  </si>
  <si>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</si>
  <si>
    <t>https://www.fisaonline.de/en/find-projects/details/?tx_fisaresearch_projects%5Baction%5D=projectDetails&amp;tx_fisaresearch_projects%5Bcontroller%5D=Projects&amp;tx_fisaresearch_projects%5Bp_id%5D=18021&amp;cHash=b22a4a500f3926d8334e5f8b21a32e20#fundingprogramme</t>
  </si>
  <si>
    <t>MRI - Department of Food and Bio Process Engineering (MRI-LBV)</t>
  </si>
  <si>
    <t>Food4Cells Sustainable cell culture media for cultivated meat</t>
  </si>
  <si>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</si>
  <si>
    <t>https://nofima.com/projects/sustainable-cell-culture-media-for-cultivated-meat/</t>
  </si>
  <si>
    <t>Award amount estimated based on the program awarding 139.6 million NOK to 39 awards. NOK to USD conversion based on 1 NOK = 0.095 USD on 14 April 2025.</t>
  </si>
  <si>
    <t>Mona Elisabeth Pedersen</t>
  </si>
  <si>
    <t>MadeSweetly - precision fermentation process for sweet protein production</t>
  </si>
  <si>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</si>
  <si>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http://gtr.ukri.org/projects?ref=10112087</t>
  </si>
  <si>
    <t>Alicia Graham</t>
  </si>
  <si>
    <t>UBLII LTD</t>
  </si>
  <si>
    <t>Sugar</t>
  </si>
  <si>
    <t>Sustainable protein production for therapeutic and biotechnological applications</t>
  </si>
  <si>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</si>
  <si>
    <t>http://gtr.ukri.org/projects?ref=studentship-2928996</t>
  </si>
  <si>
    <t>LEGU4FOOD - Encouraging the cultivation of minor legumes in Switzerland through the development of innovative plant-based foods</t>
  </si>
  <si>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</si>
  <si>
    <t>https://www.aramis.admin.ch/Texte/?ProjectID=55932&amp;Sprache=en-US</t>
  </si>
  <si>
    <t>Ludivine Nicod, FiBL</t>
  </si>
  <si>
    <t>Federal Office for Agriculture</t>
  </si>
  <si>
    <t>How to make consumers choose plant based food in the store - An economic experiment</t>
  </si>
  <si>
    <t>https://portal.research.lu.se/en/projects/how-to-make-consumers-choose-plant-based-food-in-the-store-an-eco</t>
  </si>
  <si>
    <t>Christian Jörgensen</t>
  </si>
  <si>
    <t>successful protein shift in schools–Prototyping a norm change tool kit towards alternative proteins</t>
  </si>
  <si>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</si>
  <si>
    <t>https://www.vinnova.se/en/p/successful-protein-shift-in-schoolsprototyping-a-norm-change-tool-kit-towards-alternative-proteins/</t>
  </si>
  <si>
    <t>Linda Lindström</t>
  </si>
  <si>
    <t>Beteendelabbet AB</t>
  </si>
  <si>
    <t>Alternative Proteins: A Norm-Challenging Guerrilla Experiment in Festival Environment</t>
  </si>
  <si>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</si>
  <si>
    <t>https://www.vinnova.se/en/p/alternative-proteins-a-norm-challenging-guerrilla-experiment-in-festival-environment/</t>
  </si>
  <si>
    <t>Ida Lemoine</t>
  </si>
  <si>
    <t>Enzymatic engineering and digestion of fibrillar plant protein texturizers for the protein shift.</t>
  </si>
  <si>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</si>
  <si>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https://www.vr.se/swecris.html#/project/2023-01076_Formas</t>
  </si>
  <si>
    <t>grant.13758676</t>
  </si>
  <si>
    <t>Christofer Lendel</t>
  </si>
  <si>
    <t>Understanding process-structure-function relationships for oat protein and dietary fibre from kernel to model foods (FiPrOats)</t>
  </si>
  <si>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</si>
  <si>
    <t>https://research.kuleuven.be/portal/en/project/3E231234</t>
  </si>
  <si>
    <t>Katholieke Universiteit te Leuven</t>
  </si>
  <si>
    <t>Sustainable Proteins from Seaweed</t>
  </si>
  <si>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</si>
  <si>
    <t>Jo Dewulf</t>
  </si>
  <si>
    <t>MATCHMAKING: Unveiling Optimal Soybean-Rhizobia Matches in North-western European Environments</t>
  </si>
  <si>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</si>
  <si>
    <t>https://researchportal.be/en/project/matchmaking-unveiling-optimal-soybean-rhizobia-matches-north-western-european-environments</t>
  </si>
  <si>
    <t>Sofie Goormachtig</t>
  </si>
  <si>
    <t>Glyc(oxid)ation during gastrointestinal digestion of meat (analogues): formation of advanced glycation endproducts and implications on health.</t>
  </si>
  <si>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</si>
  <si>
    <t>https://research.ugent.be/web/result/project/2332b727-ab0f-11ef-aed6-33a67d5acda9/details/en</t>
  </si>
  <si>
    <t>Oxidation and glycation during gastro-intestinal digestion of meat (analogues): influence on nutrition and health</t>
  </si>
  <si>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</si>
  <si>
    <t>Thomas Van Hecke</t>
  </si>
  <si>
    <t>Bovine embryonic stem cell development and myoblast maturation approaches as prospective key technological advancements for cultured meat development.</t>
  </si>
  <si>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</si>
  <si>
    <t>Jolanda van Hengel</t>
  </si>
  <si>
    <t>SPOC Sustainable Protein and Oil Crops: The potential of protein and oil crops for a transformation towards a more sustainable Swiss food system</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</si>
  <si>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</si>
  <si>
    <t>https://www.zhaw.ch/en/research/project/77412</t>
  </si>
  <si>
    <t>Beatrice Baumer, Dr. Roman Grüter, Prof. Dr. Patrick Laube</t>
  </si>
  <si>
    <t>Zurich University of Applied Sciences;</t>
  </si>
  <si>
    <t>Enzymatic transformations of plant proteins to control the production of ingredients with calibrated functionalities</t>
  </si>
  <si>
    <t>Deciphering the functions of alternative proteins produced from “non-coding RNAs” in growth and reproduction</t>
  </si>
  <si>
    <t>Laboratoire de Recherche en Sciences Végétales</t>
  </si>
  <si>
    <t>Plant-based diet in older people: what consequences for muscle health?</t>
  </si>
  <si>
    <t>Meat replacement and systems of edibility in Asia and beyond</t>
  </si>
  <si>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</si>
  <si>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https://prosjektbanken.forskningsradet.no/en/project/FORISS/353505</t>
  </si>
  <si>
    <t>grant.14751793</t>
  </si>
  <si>
    <t>Arve Hansen</t>
  </si>
  <si>
    <t>University of Oslo</t>
  </si>
  <si>
    <t>EIT Food Activities (TASTE2MEAT)</t>
  </si>
  <si>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</si>
  <si>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https://gtr.ukri.org/projects?ref=10041447</t>
  </si>
  <si>
    <t>grant.13253023</t>
  </si>
  <si>
    <t>Harriet Gregory</t>
  </si>
  <si>
    <t>ANGLO BEEF PROCESSORS UK</t>
  </si>
  <si>
    <t>Revalorisation of vegetable processing industry remnants into high-value functional proteins and other food ingredients (Green Protein)</t>
  </si>
  <si>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</si>
  <si>
    <t>https://cordis.europa.eu/project/id/720728</t>
  </si>
  <si>
    <t>grant.6384626</t>
  </si>
  <si>
    <t>Netherlands Organisation for Applied Scientific Research</t>
  </si>
  <si>
    <t>Plant(W)aardig</t>
  </si>
  <si>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</si>
  <si>
    <t>Dimensions</t>
  </si>
  <si>
    <t>https://www.nwo.nl/en/projects/kiemgroen03010</t>
  </si>
  <si>
    <t>grant.14368997</t>
  </si>
  <si>
    <t>KIEM.GROEN.03.010; 10.61686/QBEPX81044</t>
  </si>
  <si>
    <t>2024-09-01</t>
  </si>
  <si>
    <t>KIEM 2021-2024 Groene practoraten (Research programme)</t>
  </si>
  <si>
    <t>An innovative, sector-leading seaweed biorefinery - enabling the European blue circular economy</t>
  </si>
  <si>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</si>
  <si>
    <t>https://ec.europa.eu/info/funding-tenders/opportunities/portal/screen/opportunities/projects-details/31098847/101038311/EMFF</t>
  </si>
  <si>
    <t>grant.13715885</t>
  </si>
  <si>
    <t>101038311</t>
  </si>
  <si>
    <t>2021-10-01</t>
  </si>
  <si>
    <t>Bioaccessibility, bioavailability, and bioactivity assessment of iron from microalgae for treatment of iron-deficiency anaemia</t>
  </si>
  <si>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</si>
  <si>
    <t>https://data.snf.ch/grants/grant/217292</t>
  </si>
  <si>
    <t>grant.13535744</t>
  </si>
  <si>
    <t>217292</t>
  </si>
  <si>
    <t>Fengzheng Gao, Fengzheng Gao</t>
  </si>
  <si>
    <t>ETH Zurich</t>
  </si>
  <si>
    <t>2023-08-01</t>
  </si>
  <si>
    <t>SNSF Swiss Postdoctoral Fellowships (Funding Instrument); Horizon Europe Transitional Measures (Funding Instrument Hierarchy); Programmes (Funding Instrument Hierarchy)</t>
  </si>
  <si>
    <t>Age-related effects of vegetarian diet on protein and amino acid bioavailability – VegAA</t>
  </si>
  <si>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</si>
  <si>
    <t>https://anr.fr/Project-ANR-22-CE21-0005</t>
  </si>
  <si>
    <t>grant.13017411</t>
  </si>
  <si>
    <t>ANR-22-CE21-0005</t>
  </si>
  <si>
    <t>Juliane Calvez</t>
  </si>
  <si>
    <t>National Research Institute for Agriculture, Food and Environment</t>
  </si>
  <si>
    <t>Paris</t>
  </si>
  <si>
    <t>2022-09-06</t>
  </si>
  <si>
    <t>The protein shift - A risk for women and children?</t>
  </si>
  <si>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</si>
  <si>
    <t>https://www.vr.se/swecris.html#/project/2021-01123_Formas</t>
  </si>
  <si>
    <t>grant.12895777</t>
  </si>
  <si>
    <t>2021-01123_Formas</t>
  </si>
  <si>
    <t>Ann-Sofie Sandberg, Marie Vahter, Rikard Landberg</t>
  </si>
  <si>
    <t>2022-01-01</t>
  </si>
  <si>
    <t>303:Hälsovetenskap, Health Sciences (SCB); 3:Medicin och hälsovetenskap, Medical and Health Sciences (SCB); 30304:Näringslära, Nutrition and Dietetics (SCB)</t>
  </si>
  <si>
    <t>KELP UK: From farm to factory - Accelerating UK seaweed industry to generate sustainable opportunities for the coastal economy</t>
  </si>
  <si>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</si>
  <si>
    <t>https://gtr.ukri.org/projects?ref=78828</t>
  </si>
  <si>
    <t>grant.9747831</t>
  </si>
  <si>
    <t>78828</t>
  </si>
  <si>
    <t>Andre Rastica</t>
  </si>
  <si>
    <t>2020-09-30</t>
  </si>
  <si>
    <t>PROVEG.: Development of alternatives to plant-based cheese</t>
  </si>
  <si>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</si>
  <si>
    <t>PROVEG .: Desenvolvimento de alternativas ao queijo de origem vegetal</t>
  </si>
  <si>
    <t>grant.13725669</t>
  </si>
  <si>
    <t>67304720204747635ANI; C30/2020/47635</t>
  </si>
  <si>
    <t>University of Algarve; Catholic University of Portugal</t>
  </si>
  <si>
    <t>Faro; Lisbon</t>
  </si>
  <si>
    <t>2021-01-14</t>
  </si>
  <si>
    <t>Agência Nacional de Inovação</t>
  </si>
  <si>
    <t>PT2020 - SI I&amp;DT - I&amp;D em Co-Promoção (Funding program)</t>
  </si>
  <si>
    <t>Unveiling algaenan metabolism in eukaryotic microalgae</t>
  </si>
  <si>
    <t>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</si>
  <si>
    <t>https://cordis.europa.eu/project/id/101206539</t>
  </si>
  <si>
    <t>grant.14911291</t>
  </si>
  <si>
    <t>101206539; 269771; BreakThrough; 10.3030/101206539</t>
  </si>
  <si>
    <t>2026-02-01</t>
  </si>
  <si>
    <t>INTEGRAL VALORISATION OF SEAWEED BIOMASS FOR THE DEVELOPMENT OF SUSTAINABLE, HIGHNUTRITIONAL QUALITY FOOD PRODUCTS</t>
  </si>
  <si>
    <t>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</si>
  <si>
    <t>https://www.aei.gob.es/ayudas-concedidas/buscador-ayudas-concedidas</t>
  </si>
  <si>
    <t>grant.14876691</t>
  </si>
  <si>
    <t>PCI2024-153420</t>
  </si>
  <si>
    <t>Spanish National Research Council</t>
  </si>
  <si>
    <t>Madrid</t>
  </si>
  <si>
    <t>2024-01-01</t>
  </si>
  <si>
    <t>State Research Agency</t>
  </si>
  <si>
    <t>International Joint Programming Projects (Call)</t>
  </si>
  <si>
    <t>OBTAINING AND FUNCTIONALIZATION OF LUPIN PROTEIN ISOLATES FOR THE DEVELOPMENT OF COOKED MEAT ANALOGUES</t>
  </si>
  <si>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</si>
  <si>
    <t>OBTENCION Y FUNCIONALIZACION DE AISLADOS PROTEICOS DE ALTRAMUZ PARA EL DESARROLLO DE ANALOGOS CARNICOS COCIDOS</t>
  </si>
  <si>
    <t>grant.14846862</t>
  </si>
  <si>
    <t>PID2020-114422RR-C51</t>
  </si>
  <si>
    <t>Institute of Agrifood Research and Technology</t>
  </si>
  <si>
    <t>Caldes de Montbui</t>
  </si>
  <si>
    <t>2020-01-01</t>
  </si>
  <si>
    <t>R&amp;D&amp;I Projects (Knowledge Generation and Research Challenges) (Call)</t>
  </si>
  <si>
    <t>Measuring and optimizing protein digestibility and iron bioavailability of insect based and plant based meat alternatives</t>
  </si>
  <si>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</si>
  <si>
    <t>https://data.snf.ch/grants/grant/199073</t>
  </si>
  <si>
    <t>grant.9738648</t>
  </si>
  <si>
    <t>199073</t>
  </si>
  <si>
    <t>Diego Moretti, Laila Hammer, Hilaj Nikolin, Pornpimol Scheuchzer</t>
  </si>
  <si>
    <t>2021-07-01</t>
  </si>
  <si>
    <t>Practice-to-Science (Funding Instrument); Programmes (Funding Instrument Hierarchy)</t>
  </si>
  <si>
    <t>Processed foods and colorectal cancer: Effect of protein source, processing and dietary patterns</t>
  </si>
  <si>
    <t>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</si>
  <si>
    <t>https://prosjektbanken.forskningsradet.no/en/project/FORISS/344260</t>
  </si>
  <si>
    <t>grant.13863403</t>
  </si>
  <si>
    <t>344260</t>
  </si>
  <si>
    <t>Mette Helen Bjørge Müller</t>
  </si>
  <si>
    <t>Norwegian University of Life Sciences</t>
  </si>
  <si>
    <t>Ås</t>
  </si>
  <si>
    <t>2023-01-01</t>
  </si>
  <si>
    <t>FFLJA-FFLJA (Funding scheme); FFL-JA-The research funds for agriculture and the food industry (Funding scheme)</t>
  </si>
  <si>
    <t>Innovations in the development of algae-related functional foods for a more sustainable and healthy society</t>
  </si>
  <si>
    <t>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</si>
  <si>
    <t>INNOVACIONES EN EL DESARROLLO DE ALIMENTOS FUNCIONALES RELACIONADOS CON LAS ALGAS PARA UNA SOCIEDAD MAS SOSTENIBLE Y SALUDABLE</t>
  </si>
  <si>
    <t>grant.14858079</t>
  </si>
  <si>
    <t>TED2021-131555B-C22</t>
  </si>
  <si>
    <t>University of Malaga</t>
  </si>
  <si>
    <t>Málaga</t>
  </si>
  <si>
    <t>2021-01-01</t>
  </si>
  <si>
    <t>Strategic Projects Oriented to the Ecological Transition and the Digital Transition (Call)</t>
  </si>
  <si>
    <t>Novel texturized hybrid foods targeting future sustainability and health challenges in the Anthropocene</t>
  </si>
  <si>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</si>
  <si>
    <t>https://prosjektbanken.forskningsradet.no/en/project/FORISS/325452</t>
  </si>
  <si>
    <t>grant.9965207</t>
  </si>
  <si>
    <t>325452</t>
  </si>
  <si>
    <t>Åge Oterhals</t>
  </si>
  <si>
    <t>LAND-BASED-LAND-BASED (Funding scheme); BIONÆR-Bionutrition programme (Funding scheme)</t>
  </si>
  <si>
    <t>SEAWEED AS SUSTAINABLE SOURCES OF FOOD PROTEIN: PROTEIN-POLYSACCHARIDE INTERACTIONS AND THEIR IMPACT ON TECHNO-FUNCTIONAL AND NUTRITIONAL PROPERTIES</t>
  </si>
  <si>
    <t>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</si>
  <si>
    <t>ALGAS COMO FUENTES SOSTENIBLES DE PROTEINAS ALIMENTARIAS: INTERACCIONES PROTEINA-POLISACARIDO Y SU IMPACTO EN LAS PROPIEDADES TECNO-FUNCIONALES Y NUTRICIONALES</t>
  </si>
  <si>
    <t>grant.14857668</t>
  </si>
  <si>
    <t>TED2021-129711B-I00</t>
  </si>
  <si>
    <t>Green proteins: Do we have to rethink food emulsion?</t>
  </si>
  <si>
    <t>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</si>
  <si>
    <t>https://data.snf.ch/grants/grant/212079</t>
  </si>
  <si>
    <t>grant.13042638</t>
  </si>
  <si>
    <t>212079</t>
  </si>
  <si>
    <t>Peter Fischer, Caroline Giacomin, Li-Hsuan Lin, Qiyao Sun, Lukas Boecker, Susanne Miescher Schwenninger</t>
  </si>
  <si>
    <t>2022-11-01</t>
  </si>
  <si>
    <t>Project funding (Funding Instrument); Projects (Funding Instrument Hierarchy)</t>
  </si>
  <si>
    <t>Stipendiatstilling 5 SINTEF (2021-2023)</t>
  </si>
  <si>
    <t>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</si>
  <si>
    <t>https://prosjektbanken.forskningsradet.no/en/project/FORISS/323326</t>
  </si>
  <si>
    <t>grant.9710167</t>
  </si>
  <si>
    <t>323326</t>
  </si>
  <si>
    <t>Håvard Sletta</t>
  </si>
  <si>
    <t>SINTEF</t>
  </si>
  <si>
    <t>STIPINST-Stipendiatstillinger i instituttsektoren (Funding scheme); RESEARCH SYSTEM-RESEARCH SYSTEM (Funding scheme)</t>
  </si>
  <si>
    <t>A knowledge summary of seaweed cultivation from a Swedish perspective</t>
  </si>
  <si>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</si>
  <si>
    <t>https://www.vr.se/swecris.html#/project/2020-03119_Formas</t>
  </si>
  <si>
    <t>grant.12896490</t>
  </si>
  <si>
    <t>2020-03119_Formas</t>
  </si>
  <si>
    <t>Gunilla Toth, Susanne Liljenström</t>
  </si>
  <si>
    <t>2021-04-01</t>
  </si>
  <si>
    <t>10607:Botanik, Botany (SCB); 10699:Annan biologi, Other Biological Topics (SCB); 106:Biologi (Medicinska tillämpningar under 3 och lantbruksvetenskapliga under 4), Biological Sciences  (Medical to be 3 and Agricultural to be 4) (SCB); 1:Naturvetenskap, Natural Sciences (SCB)</t>
  </si>
  <si>
    <t>Collaborative development of a fortifying functional food ingredient testing in industrial facilities and human trials</t>
  </si>
  <si>
    <t>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</si>
  <si>
    <t>https://gtr.ukri.org/projects?ref=10075366</t>
  </si>
  <si>
    <t>grant.14050565</t>
  </si>
  <si>
    <t>10075366</t>
  </si>
  <si>
    <t>James Dignan</t>
  </si>
  <si>
    <t>Abertay University</t>
  </si>
  <si>
    <t>Dundee</t>
  </si>
  <si>
    <t>2023-08-31</t>
  </si>
  <si>
    <t>Synthetically engineered microalgae for improved gut function and human health</t>
  </si>
  <si>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</si>
  <si>
    <t>https://gtr.ukri.org/projects?ref=BB%2FY00857X%2F1</t>
  </si>
  <si>
    <t>grant.14050984</t>
  </si>
  <si>
    <t>BB/Y00857X/1</t>
  </si>
  <si>
    <t>Ian Watson, Richard Burchmore, Emilie Combet, Katie Kennedy, Jagroop Pandhal, Saul Purton, Michele Stanley, Phillip Whitfield</t>
  </si>
  <si>
    <t>Glasgow</t>
  </si>
  <si>
    <t>2024-02-14</t>
  </si>
  <si>
    <t>Research Grant (Project Category)</t>
  </si>
  <si>
    <t>SusProt : Sustainable Plant Protein from Vegetable Crop Sidestreams</t>
  </si>
  <si>
    <t>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</si>
  <si>
    <t>https://gtr.ukri.org/projects?ref=10049047</t>
  </si>
  <si>
    <t>grant.14051479</t>
  </si>
  <si>
    <t>10049047</t>
  </si>
  <si>
    <t>Sue Gordon</t>
  </si>
  <si>
    <t>James Hutton Institute; Agricultural Engineering Precision Innovation Centre</t>
  </si>
  <si>
    <t>Dundee; Edinburgh</t>
  </si>
  <si>
    <t>2023-03-01</t>
  </si>
  <si>
    <t>Plant based meat products for treatment of iron deficiency</t>
  </si>
  <si>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</si>
  <si>
    <t>https://www.vr.se/swecris.html#/project/2020-01855_Formas</t>
  </si>
  <si>
    <t>grant.12896408</t>
  </si>
  <si>
    <t>2020-01855_Formas</t>
  </si>
  <si>
    <t>Leif Bülow</t>
  </si>
  <si>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</si>
  <si>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</si>
  <si>
    <t>https://data.snf.ch/grants/grant/10001169</t>
  </si>
  <si>
    <t>grant.14020564</t>
  </si>
  <si>
    <t>10001169</t>
  </si>
  <si>
    <t>Patrick Laube, Gabriele Mack, Jürn Sanders, Beatrice Baumer, Fabienne Buchmann, Carmen Forrer, Anita Frehner, Roman Grüter, Anja Heidenreich, Isabel Jaisli, Johann Junghardt, Gianna Lazzarini, Nils Ratnaweera, Marta Tarruella, Evelyn Terzer, Eva Winter</t>
  </si>
  <si>
    <t>Forschungsinstitut für Biologischen Landbau</t>
  </si>
  <si>
    <t>Frick</t>
  </si>
  <si>
    <t>2025-04-01</t>
  </si>
  <si>
    <t>Nutrition-functional tailored food from microalgal-dairy hybrid systems through in-line sensing and predictive control of multiphase structure extrusion processing</t>
  </si>
  <si>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</si>
  <si>
    <t>https://data.snf.ch/grants/grant/226604</t>
  </si>
  <si>
    <t>grant.14523117</t>
  </si>
  <si>
    <t>226604</t>
  </si>
  <si>
    <t>Alexander Mathys, Christoph Denkel, Marcel Rupf, Adrian Tica</t>
  </si>
  <si>
    <t>2025-02-01</t>
  </si>
  <si>
    <t>Bridge - Discovery (Funding Instrument); Programmes (Funding Instrument Hierarchy)</t>
  </si>
  <si>
    <t>SUSTAINABLE HETEROTROPHIC PRODUCTION OF ALGAE USING NUTRIENTS FROM RENEWABLE SOURCES</t>
  </si>
  <si>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</si>
  <si>
    <t>PRODUCCION HETEROTROFICA SOSTENIBLE DE ALGAS UTILIZANDO NUTRIENTES PROVENIENTES DE FUENTES RENOVABLES</t>
  </si>
  <si>
    <t>grant.14880979</t>
  </si>
  <si>
    <t>CNS2024-154218</t>
  </si>
  <si>
    <t>University of Almería</t>
  </si>
  <si>
    <t>Almería</t>
  </si>
  <si>
    <t>Research Consolidation Projects (Call)</t>
  </si>
  <si>
    <t>A sustainable multi-strain, multi-method, multi-product microalgae biorefinery integrating industrial side streams to create high-value products for food, feed and fragrance</t>
  </si>
  <si>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</si>
  <si>
    <t>https://cordis.europa.eu/project/id/887227</t>
  </si>
  <si>
    <t>grant.9066041</t>
  </si>
  <si>
    <t>887227; 229434; MULTI-STR3AM; 10.3030/887227</t>
  </si>
  <si>
    <t>National Laboratory of Energy and Geology; International Flavors &amp; Fragrances (United States); Institute of Microbiology; Instituto de Biologia Experimental Tecnológica</t>
  </si>
  <si>
    <t>Lisbon; New York; Prague; Oeiras</t>
  </si>
  <si>
    <t>2020-05-01</t>
  </si>
  <si>
    <t>INDUSTRIAL LEADERSHIP - Leadership in enabling and industrial technologies – Biotechnology</t>
  </si>
  <si>
    <t>Continuously “milking” aquatic single-cell plants for functional food ingredients: MilCowLg</t>
  </si>
  <si>
    <t>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</si>
  <si>
    <t>https://www.nwo.nl/en/projects/ocenwxs232152</t>
  </si>
  <si>
    <t>grant.13609411</t>
  </si>
  <si>
    <t>OCENW.XS23.2.152</t>
  </si>
  <si>
    <t>I.Z. Boboescu
dr. K.S. Salazar Alekseyeva</t>
  </si>
  <si>
    <t>Wageningen</t>
  </si>
  <si>
    <t>XS (Research programme)</t>
  </si>
  <si>
    <t>Development of a scientific basis for the industrial production of functional foods including extracts of the microalgae Porphyridium purpureum</t>
  </si>
  <si>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</si>
  <si>
    <t>http://www.rscf.ru/en/enprjcard?rid=24-26-20131</t>
  </si>
  <si>
    <t>grant.14702072</t>
  </si>
  <si>
    <t>24-26-20131</t>
  </si>
  <si>
    <t>Andrey Borovkov</t>
  </si>
  <si>
    <t>NEW SOURCES OF PLANT-BASED PROTEIN WITH HIGHER NUTRITIONAL AND FUNCTIONAL VALUE. CONTRIBUTING TO THE CIRCULAR ECONOMY AND DISRUPTIVE NUTRITION</t>
  </si>
  <si>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</si>
  <si>
    <t>NUEVAS FUENTES DE PROTEINA DE ORIGEN VEGETAL CON MAYOR VALOR NUTRICIONAL Y FUNCIONAL. CONTRIBUCION A LA ECONOMIA CIRCULAR Y LA NUTRICION DISRUPTIVA&amp;#8194;&amp;#8194;&amp;#8194;&amp;#8194;</t>
  </si>
  <si>
    <t>grant.14856978</t>
  </si>
  <si>
    <t>TED2021-131241A-I00</t>
  </si>
  <si>
    <t>University of Granada</t>
  </si>
  <si>
    <t>Granada</t>
  </si>
  <si>
    <t>SeaProPep – SEAweed as a sustainable source of PROtein and bioactive PEPtides</t>
  </si>
  <si>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</si>
  <si>
    <t>SeaProPep - Algas marinhas como fonte sustentável de Proteínas e Péptidos bioativos</t>
  </si>
  <si>
    <t>grant.13266650</t>
  </si>
  <si>
    <t>175751PRJ; 2022.05853.PTDC</t>
  </si>
  <si>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</si>
  <si>
    <t>University of Porto</t>
  </si>
  <si>
    <t>Porto</t>
  </si>
  <si>
    <t>2023-03-12</t>
  </si>
  <si>
    <t>Concurso de Projetos de I&amp;D em Todos os Domínios Científicos - 2022 (Funding program)</t>
  </si>
  <si>
    <t>Multi-functional fibres as bio-based food binders, selectively modified using green technologies and enzymes</t>
  </si>
  <si>
    <t>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</si>
  <si>
    <t>https://gtr.ukri.org/projects?ref=studentship-2439791</t>
  </si>
  <si>
    <t>grant.14052508</t>
  </si>
  <si>
    <t>2439791</t>
  </si>
  <si>
    <t>Tassos Koidis, Whitney Vale-Hagan</t>
  </si>
  <si>
    <t>Queen's University Belfast; Cellucomp (United Kingdom)</t>
  </si>
  <si>
    <t>Belfast; Burntisland</t>
  </si>
  <si>
    <t>2022-09-30</t>
  </si>
  <si>
    <t>Large scale sea cultivation of green seaweed</t>
  </si>
  <si>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</si>
  <si>
    <t>https://ec.europa.eu/info/funding-tenders/opportunities/portal/screen/opportunities/projects-details/31098847/101038333/EMFF</t>
  </si>
  <si>
    <t>grant.13715884</t>
  </si>
  <si>
    <t>101038333</t>
  </si>
  <si>
    <t>Norwegian agricultural products and ingredients for a healthy and sustainable future</t>
  </si>
  <si>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</si>
  <si>
    <t>https://prosjektbanken.forskningsradet.no/en/project/FORISS/314599</t>
  </si>
  <si>
    <t>grant.9522341</t>
  </si>
  <si>
    <t>314599</t>
  </si>
  <si>
    <t>Kjersti Aaby</t>
  </si>
  <si>
    <t>NOFIMA-FFL-Nofimas strategiske programmer - FFL (Funding scheme); NOFIMAFFL-NOFIMAFFL (Funding scheme)</t>
  </si>
  <si>
    <t>New functional food products with biologically active substances from subproduct from the food industry and plant materials for preventive medicine, health and longevity</t>
  </si>
  <si>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</si>
  <si>
    <t>http://www.rscf.ru/en/enprjcard?rid=20-65-47025</t>
  </si>
  <si>
    <t>grant.9048602</t>
  </si>
  <si>
    <t>20-65-47025</t>
  </si>
  <si>
    <t>Alexander Semenov</t>
  </si>
  <si>
    <t>Coacervation of double emulsions with anthocyanins using proteins of plant origin</t>
  </si>
  <si>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</si>
  <si>
    <t>Koacerwacja emulsji podwójnych z antocyjanami przy użyciu białek pochodzenia roślinnego</t>
  </si>
  <si>
    <t>https://projekty.ncn.gov.pl/index.php?projekt_id=532955</t>
  </si>
  <si>
    <t>grant.13788951</t>
  </si>
  <si>
    <t>2021/43/D/NZ9/01572</t>
  </si>
  <si>
    <t>Marcin Kurek</t>
  </si>
  <si>
    <t>Warsaw University of Life Sciences</t>
  </si>
  <si>
    <t>Warsaw</t>
  </si>
  <si>
    <t>2022-10-03</t>
  </si>
  <si>
    <t>SONATA 17 (Competition)</t>
  </si>
  <si>
    <t>3D Sustainable and Extrudable marine Analogues through development of innovative 3D Food Printing Laminar-Coaxial Variable Geometry technology (3D-SEA)</t>
  </si>
  <si>
    <t>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</si>
  <si>
    <t>grant.14864817</t>
  </si>
  <si>
    <t>CPP2022-010023</t>
  </si>
  <si>
    <t>Public-Private Partnership Projects (Call)</t>
  </si>
  <si>
    <t>Unleashing the potential of microalgae as high-yielding multipurpose crop for food, energy and high value compound production</t>
  </si>
  <si>
    <t>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low._x000D_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purposes._x000D_</t>
  </si>
  <si>
    <t>grant.13909255</t>
  </si>
  <si>
    <t>NNF23OC0086103</t>
  </si>
  <si>
    <t>Projects (Funding Program)</t>
  </si>
  <si>
    <t>NutriFaba – Using biochemistry and biotechnology to improve the nutritional content of faba bean</t>
  </si>
  <si>
    <t>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future._x000D_</t>
  </si>
  <si>
    <t>grant.13909672</t>
  </si>
  <si>
    <t>NNF22OC0075193</t>
  </si>
  <si>
    <t>Fernando Geu-Flores</t>
  </si>
  <si>
    <t>Investigators (Funding Program)</t>
  </si>
  <si>
    <t>USE OF NANOSTRUCTURED LIPID SYSTEMS FOR THE DESIGN OF FOODS OF PLANT ORIGIN WITH ANTI-OBESITY PROPERTIES</t>
  </si>
  <si>
    <t>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</si>
  <si>
    <t>USO DE SISTEMAS LIPIDICOS NANOESTRUCTURADOS PARA EL DISEÑO DE ALIMENTOS DE ORIGEN VEGETAL CON PROPIEDADES ANTI-OBESIDAD</t>
  </si>
  <si>
    <t>grant.14862956</t>
  </si>
  <si>
    <t>PID2022-137838OB-I00</t>
  </si>
  <si>
    <t>University of Lleida</t>
  </si>
  <si>
    <t>Lleida</t>
  </si>
  <si>
    <t>Lupin fermentation for obtaining technologically functional ingredients and quality food prototypes</t>
  </si>
  <si>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</si>
  <si>
    <t>FERMENTACION DE ALTRAMUZ PARA LA OBTENCION DE INGREDIENTES TECNOFUNCIONALES Y PROTOTIPOS DE ALIMENTOS DE CALIDAD</t>
  </si>
  <si>
    <t>grant.14870455</t>
  </si>
  <si>
    <t>PID2023-147650OR-C31</t>
  </si>
  <si>
    <t>CleanBean: Engineering safe faba beans by targeting the anti-nutrients vicine and convicine</t>
  </si>
  <si>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</si>
  <si>
    <t>grant.13909180</t>
  </si>
  <si>
    <t>NNF23OC0086346</t>
  </si>
  <si>
    <t>Henryk Straube</t>
  </si>
  <si>
    <t>Aahminozuren!</t>
  </si>
  <si>
    <t>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</si>
  <si>
    <t>https://www.nwo.nl/en/projects/gochkiemkgc01034</t>
  </si>
  <si>
    <t>grant.9461707</t>
  </si>
  <si>
    <t>GOCH.KIEM.KGC01.034</t>
  </si>
  <si>
    <t>2020-06-15</t>
  </si>
  <si>
    <t>KIEM GoChem 2019-2025 (Research programme)</t>
  </si>
  <si>
    <t>Delivering a new, efficient and biobased plant oil and protein extraction system</t>
  </si>
  <si>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</si>
  <si>
    <t>https://cordis.europa.eu/project/id/970931</t>
  </si>
  <si>
    <t>grant.9662369</t>
  </si>
  <si>
    <t>970931; 236313; EcoXtract; 10.3030/970931</t>
  </si>
  <si>
    <t>2021-05-01</t>
  </si>
  <si>
    <t>ERA-NET: BlueBio - Total Value Chain Optimization of Seaweeds Furcellaria lumbricalis, A bioeconomic ALGAE demonstration</t>
  </si>
  <si>
    <t>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</si>
  <si>
    <t>https://prosjektbanken.forskningsradet.no/en/project/FORISS/329557</t>
  </si>
  <si>
    <t>grant.9965366</t>
  </si>
  <si>
    <t>329557</t>
  </si>
  <si>
    <t>Kjetil Elvevold</t>
  </si>
  <si>
    <t>HAVBRUK2-Stort program for havbruksforskning (Funding scheme); SEA-BASED-SEA-BASED (Funding scheme)</t>
  </si>
  <si>
    <t>PRODUCTION OF FOOD PROTEINS FROM BY-PRODUCTS OF THE AGRO-FOOD SECTOR THROUGH MICROALGAE CULTIVATION</t>
  </si>
  <si>
    <t>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</si>
  <si>
    <t>PRODUCCION DE PROTEINAS PARA ALIMENTACION PARTIR DE SUBPRODUCTOS DEL SECTOR AGROALIMENTARIO MEDIANTE EL CULTIVO DE MICROALGAS</t>
  </si>
  <si>
    <t>grant.14862414</t>
  </si>
  <si>
    <t>PID2022-140240OB-C21</t>
  </si>
  <si>
    <t>Universitat Politècnica de Catalunya</t>
  </si>
  <si>
    <t>Barcelona</t>
  </si>
  <si>
    <t>Health effects of lupin-derived protein products: focus on gut function and metabolic status</t>
  </si>
  <si>
    <t>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</si>
  <si>
    <t>EFECTOS SOBRE LA SALUD DE PRODUCTOS PROTEICOS DERIVADOS DE ALTRAMUZ: FOCO EN LA FUNCION INTESTINAL Y ESTATUS METABOLICO</t>
  </si>
  <si>
    <t>grant.14849885</t>
  </si>
  <si>
    <t>PID2020-114422RR-C55</t>
  </si>
  <si>
    <t>Institut d'Investigació Sanitària Pere Virgili</t>
  </si>
  <si>
    <t>Tarragona</t>
  </si>
  <si>
    <t>Sustainable Norwegian dietary fiber and protein sources for a healthy gut microbiota</t>
  </si>
  <si>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</si>
  <si>
    <t>https://prosjektbanken.forskningsradet.no/en/project/FORISS/326956</t>
  </si>
  <si>
    <t>grant.9983352</t>
  </si>
  <si>
    <t>326956</t>
  </si>
  <si>
    <t>Ida Rud</t>
  </si>
  <si>
    <t>KVAL: Innovative strategies for cell wall disruption towards enhanced extraction and digestibility of value-added microalgal bioactives</t>
  </si>
  <si>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</si>
  <si>
    <t>https://prosjektbanken.forskningsradet.no/en/project/FORISS/327249</t>
  </si>
  <si>
    <t>grant.9703004</t>
  </si>
  <si>
    <t>327249</t>
  </si>
  <si>
    <t>Izaskun Muruzábal-Lecumberri</t>
  </si>
  <si>
    <t>FORNY20-FORNY2020 (Funding scheme)</t>
  </si>
  <si>
    <t>Plant-based proteins for health and wellbeing (PAN Sweden)</t>
  </si>
  <si>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</si>
  <si>
    <t>https://www.vr.se/swecris.html#/project/2020-02843_Formas</t>
  </si>
  <si>
    <t>grant.12896882</t>
  </si>
  <si>
    <t>2020-02843_Formas</t>
  </si>
  <si>
    <t>Örebro</t>
  </si>
  <si>
    <t>2020-12-01</t>
  </si>
  <si>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</si>
  <si>
    <t>Toward a Plant-Based Future? Contested Imaginaries of Sustainability Transition in Denmark’s Agriculture and Food System.</t>
  </si>
  <si>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</si>
  <si>
    <t>https://www.vr.se/swecris.html#/project/2024-00629_Formas</t>
  </si>
  <si>
    <t>grant.14499405</t>
  </si>
  <si>
    <t>2024-00629_Formas</t>
  </si>
  <si>
    <t>Marie Leth-Espensen</t>
  </si>
  <si>
    <t>2025-01-01</t>
  </si>
  <si>
    <t>9:Oklassificerat, Unclassified (SCB); 999:Oklassificerat, Unclassified (SCB); 99999:Oklassificerat, Unclassified (SCB)</t>
  </si>
  <si>
    <t>Methodological platform for development of sustainable foods and food technologies</t>
  </si>
  <si>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</si>
  <si>
    <t>https://www.etis.ee/Portal/Projects/Display/a374dfc9-2cf5-4ca9-8611-a2b3e8bf9d85</t>
  </si>
  <si>
    <t>grant.9390315</t>
  </si>
  <si>
    <t>RESTA16</t>
  </si>
  <si>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</si>
  <si>
    <t>2020-01-07</t>
  </si>
  <si>
    <t>Estonian Research Council</t>
  </si>
  <si>
    <t>PLENTY</t>
  </si>
  <si>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</si>
  <si>
    <t>https://www.nwo.nl/en/projects/dscbv93538</t>
  </si>
  <si>
    <t>grant.14878828</t>
  </si>
  <si>
    <t>RAAK.MKB21.014; 10.61686/DSCBV93538</t>
  </si>
  <si>
    <t>RAAK-mkb (Research programme)</t>
  </si>
  <si>
    <t>https://info.ktponline.org.uk/action/details/partnership.aspx?id=12353</t>
  </si>
  <si>
    <t>grant.13055125</t>
  </si>
  <si>
    <t>12353</t>
  </si>
  <si>
    <t>Brent Murray</t>
  </si>
  <si>
    <t>2020-07-29</t>
  </si>
  <si>
    <t>Screening of microalgae strains new to science for solving technological problems of CO2 fixation and production of basic macronutrients</t>
  </si>
  <si>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</si>
  <si>
    <t>http://www.rscf.ru/en/enprjcard?rid=24-27-20026</t>
  </si>
  <si>
    <t>grant.14701239</t>
  </si>
  <si>
    <t>24-27-20026</t>
  </si>
  <si>
    <t>Nikolay Lobus</t>
  </si>
  <si>
    <t>Timiryazev Institute of Plant Physiology</t>
  </si>
  <si>
    <t>Moscow</t>
  </si>
  <si>
    <t>Production of light sunflower protein concentrates using adsorption methods</t>
  </si>
  <si>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</si>
  <si>
    <t>http://www.rscf.ru/en/enprjcard?rid=25-26-00391</t>
  </si>
  <si>
    <t>grant.14705056</t>
  </si>
  <si>
    <t>25-26-00391</t>
  </si>
  <si>
    <t>Maxim Kopylov</t>
  </si>
  <si>
    <t>Voronezh State University of Engineering Technologies</t>
  </si>
  <si>
    <t>Voronezh</t>
  </si>
  <si>
    <t>Enhanced application of plant proteins and side streams through degradation of antinutritional factors</t>
  </si>
  <si>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</si>
  <si>
    <t>https://www.etis.ee/Portal/Projects/Display/3e839cc9-cfe6-4270-8850-3241a67c7e1d</t>
  </si>
  <si>
    <t>grant.9390310</t>
  </si>
  <si>
    <t>RESTA17</t>
  </si>
  <si>
    <t>Tiina Kriščiunaite, Aleksei Kaleda, Marie Kriisa, Kristel Tanilas, Maret Andreson, Anastassia Bljahhina, Kaarel Erik Hunt, Mari-Liis Tammik</t>
  </si>
  <si>
    <t>UMTaste: Understanding the mechanisms by which umami taste influences salty and bitter taste to enable umami to drive salt reduction and improvement i</t>
  </si>
  <si>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</si>
  <si>
    <t>https://gtr.ukri.org/projects?ref=studentship-2930801</t>
  </si>
  <si>
    <t>grant.14682005</t>
  </si>
  <si>
    <t>2930801</t>
  </si>
  <si>
    <t>Maria Oruna-Concha, Yulianna Holowaty</t>
  </si>
  <si>
    <t>2024-09-30</t>
  </si>
  <si>
    <t>Removing off-flavor components from pea seeds by genetic means – PIVERT</t>
  </si>
  <si>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</si>
  <si>
    <t>https://anr.fr/Project-ANR-22-CE21-0009</t>
  </si>
  <si>
    <t>grant.13242837</t>
  </si>
  <si>
    <t>ANR-22-CE21-0009</t>
  </si>
  <si>
    <t>Vanessa Vernoud</t>
  </si>
  <si>
    <t>Institut des Sciences des Plantes de Paris Saclay</t>
  </si>
  <si>
    <t>Orsay</t>
  </si>
  <si>
    <t>2022-12-06</t>
  </si>
  <si>
    <t>Biopolymer food matrices: Multiscale interactions of starch-protein systems</t>
  </si>
  <si>
    <t>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diet._x000D_</t>
  </si>
  <si>
    <t>grant.13909956</t>
  </si>
  <si>
    <t>NNF20OC0064423</t>
  </si>
  <si>
    <t>Laura Roman</t>
  </si>
  <si>
    <t>Aarhus</t>
  </si>
  <si>
    <t>Multi-scale structure, technological and nutritional properties of new protein food ingredients obtained from mushroom and algae biomass</t>
  </si>
  <si>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</si>
  <si>
    <t>ESTRUCTURA MULTI-ESCALA, PROPIEDADES TECNO-FUNCIONALES Y NUTRICIONALES DE NUEVOS INGREDIENTES ALIMENTARIOS PROTEICOS OBTENIDOS A PARTIR DE BIOMASA DE SETAS Y ALGAS</t>
  </si>
  <si>
    <t>grant.14865501</t>
  </si>
  <si>
    <t>PID2022-138328OB-C22</t>
  </si>
  <si>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</si>
  <si>
    <t>Using consumption and reward simulations to create desire for plant-based foods</t>
  </si>
  <si>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</si>
  <si>
    <t>https://gtr.ukri.org/projects?ref=ES%2FT011343%2F1</t>
  </si>
  <si>
    <t>grant.9342768</t>
  </si>
  <si>
    <t>ES/T011343/1</t>
  </si>
  <si>
    <t>Esther Papies, Lawrence Barsalou</t>
  </si>
  <si>
    <t>2021-01-11</t>
  </si>
  <si>
    <t>Eating green or eating meat? Eating crickets or eating beef? Sustainable food consumption behavior in Vietnam and Switzerland</t>
  </si>
  <si>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</si>
  <si>
    <t>https://data.snf.ch/grants/grant/203324</t>
  </si>
  <si>
    <t>grant.9943631</t>
  </si>
  <si>
    <t>203324</t>
  </si>
  <si>
    <t>Thomas Brunner, Bao Duong Pham, Mathilde Delley, Barbara Franco Lucas, Franziska Götze, Isabel Häberlil, Reto Huwiler, Evelyn Markoni</t>
  </si>
  <si>
    <t>Vietnam National University of Agriculture</t>
  </si>
  <si>
    <t>Hanoi</t>
  </si>
  <si>
    <t>Bilateral programmes (Funding Instrument); Programmes (Funding Instrument Hierarchy)</t>
  </si>
  <si>
    <t>Marine Protein Fusion</t>
  </si>
  <si>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</si>
  <si>
    <t>https://www.nwo.nl/en/projects/kiemgroen03003</t>
  </si>
  <si>
    <t>grant.14043896</t>
  </si>
  <si>
    <t>KIEM.GROEN.03.003</t>
  </si>
  <si>
    <t>Soy and Agro-Food Transitions</t>
  </si>
  <si>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</si>
  <si>
    <t>https://www.fwf.ac.at/en/research-radar/10.55776/P35531</t>
  </si>
  <si>
    <t>grant.9959032</t>
  </si>
  <si>
    <t>P 35531; 10.55776/P35531</t>
  </si>
  <si>
    <t>Ernst Langthaler</t>
  </si>
  <si>
    <t>Johannes Kepler University of Linz</t>
  </si>
  <si>
    <t>Linz</t>
  </si>
  <si>
    <t>2022-03-01</t>
  </si>
  <si>
    <t>FWF Austrian Science Fund</t>
  </si>
  <si>
    <t>Principal Investigator Projects (Funding Program)</t>
  </si>
  <si>
    <t>geniALGE - geniALGE- algae technology as a hope for the future</t>
  </si>
  <si>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</si>
  <si>
    <t>geniALGE - geniALGE- Algentechnologie als Zukunftshoffnung</t>
  </si>
  <si>
    <t>https://projekte.ffg.at/projekt/3759735</t>
  </si>
  <si>
    <t>grant.13728832</t>
  </si>
  <si>
    <t>Universität Innsbruck</t>
  </si>
  <si>
    <t>Innsbruck</t>
  </si>
  <si>
    <t>Talents (program); Talents regionally (program); Talents regional 2019 (program)</t>
  </si>
  <si>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</si>
  <si>
    <t>Single-step disentanglement and fractionation of microalgal high-value products through acoustophoresis</t>
  </si>
  <si>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</si>
  <si>
    <t>https://cordis.europa.eu/project/id/845185</t>
  </si>
  <si>
    <t>grant.8586450</t>
  </si>
  <si>
    <t>2020-01-06</t>
  </si>
  <si>
    <t>Alternative proteins: influence of structure on functional and technological properties and biological functions</t>
  </si>
  <si>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</si>
  <si>
    <t>http://www.rscf.ru/en/enprjcard?rid=22-26-00277</t>
  </si>
  <si>
    <t>grant.14694495</t>
  </si>
  <si>
    <t>Olga Korneeva</t>
  </si>
  <si>
    <t>Replacing Millions of Eggs with Chickpea Protein Isolate</t>
  </si>
  <si>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</si>
  <si>
    <t>https://www.vr.se/swecris.html#/project/2024-03998_Vinnova</t>
  </si>
  <si>
    <t>grant.14500537</t>
  </si>
  <si>
    <t>Kotaiba Aal</t>
  </si>
  <si>
    <t>2024-11-19</t>
  </si>
  <si>
    <t>Bioavailable iron delivery systems derived from plant sources</t>
  </si>
  <si>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</si>
  <si>
    <t>https://cordis.europa.eu/project/id/101207610</t>
  </si>
  <si>
    <t>grant.14911323</t>
  </si>
  <si>
    <t>2025-08-01</t>
  </si>
  <si>
    <t>Food4Cells: Developing sustainable cell culture media for cultivated meat (CM) production based on Norwegian plant-based agri-food.</t>
  </si>
  <si>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</si>
  <si>
    <t>https://prosjektbanken.forskningsradet.no/en/project/FORISS/352733</t>
  </si>
  <si>
    <t>grant.14752237</t>
  </si>
  <si>
    <t>BIOTEKNOLOGI-BIOTEKNOLOGI (Funding scheme)</t>
  </si>
  <si>
    <t>HDHL MICA:Innovative plant protein fibre and physical activity solutions to address poor appetite and prevent undernutrition in older adults, APPETITE</t>
  </si>
  <si>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</si>
  <si>
    <t>https://gtr.ukri.org/projects?ref=MR%2FV039857%2F1</t>
  </si>
  <si>
    <t>grant.9748400</t>
  </si>
  <si>
    <t>Avan Aihie Sayer, Sian Robinson</t>
  </si>
  <si>
    <t>Newcastle University; Fraunhofer Institute for Process Engineering and Packaging; University of Erlangen-Nuremberg; University College Dublin; University of Padua; Vrije Universiteit Amsterdam</t>
  </si>
  <si>
    <t>Newcastle upon Tyne; Freising; Erlangen; Dublin; Padova; Amsterdam</t>
  </si>
  <si>
    <t>2021-03-31</t>
  </si>
  <si>
    <t>ProUpSide - optimization and scale-up of agro-industrial side stream purification</t>
  </si>
  <si>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</si>
  <si>
    <t>https://www.vr.se/swecris.html#/project/2022-02592_Vinnova</t>
  </si>
  <si>
    <t>grant.13285811</t>
  </si>
  <si>
    <t>Ecevit Yilmaz</t>
  </si>
  <si>
    <t>2022-10-31</t>
  </si>
  <si>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</si>
  <si>
    <t>Engineering biology for animal-free cheese protein production</t>
  </si>
  <si>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</si>
  <si>
    <t>https://gtr.ukri.org/projects?ref=10072795</t>
  </si>
  <si>
    <t>grant.13878929</t>
  </si>
  <si>
    <t>Andrew Clayton</t>
  </si>
  <si>
    <t>2023-05-31</t>
  </si>
  <si>
    <t>Grant for R&amp;D (Project Category)</t>
  </si>
  <si>
    <t>ProFOAM-From proteins to foams: understanding the whipping behavior of plant albumins</t>
  </si>
  <si>
    <t>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industry._x000D_</t>
  </si>
  <si>
    <t>grant.13909871</t>
  </si>
  <si>
    <t>Ruifen Li</t>
  </si>
  <si>
    <t>Fellowships (Funding Program)</t>
  </si>
  <si>
    <t>Synthesis of nano and micro ingredients from arabinoxylan derivatives for the production of clean-label foods</t>
  </si>
  <si>
    <t>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</si>
  <si>
    <t>SINTESIS DE NANO Y MICROINGREDIENTES A PARTIR DE PRODUCTOS DERIVADOS DEL ARABINOXILANO PARA LA PRODUCCION DE ALIMENTOS DE ETIQUETA LIMPIA</t>
  </si>
  <si>
    <t>grant.14862066</t>
  </si>
  <si>
    <t>Universidade de Vigo</t>
  </si>
  <si>
    <t>Vigo</t>
  </si>
  <si>
    <t>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</si>
  <si>
    <t>Efficacy, application and consumer acceptance of plant-based proteins for metabolic health</t>
  </si>
  <si>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</si>
  <si>
    <t>https://gtr.ukri.org/projects?ref=studentship-2897581</t>
  </si>
  <si>
    <t>grant.14082911</t>
  </si>
  <si>
    <t>Adam Collins, Yana Petkova</t>
  </si>
  <si>
    <t>Guildford</t>
  </si>
  <si>
    <t>2023-09-30</t>
  </si>
  <si>
    <t>Technological intervention for development of circular agri-food system to produce proteins from minor cereals</t>
  </si>
  <si>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</si>
  <si>
    <t>https://cordis.europa.eu/project/id/101108015</t>
  </si>
  <si>
    <t>grant.13717952</t>
  </si>
  <si>
    <t>Teagasc - The Irish Agriculture and Food Development Authority</t>
  </si>
  <si>
    <t>Carlow</t>
  </si>
  <si>
    <t>High-value food products from plant fiber residues</t>
  </si>
  <si>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</si>
  <si>
    <t>https://www.vr.se/swecris.html#/project/P2023-00319_Energi</t>
  </si>
  <si>
    <t>grant.13902171</t>
  </si>
  <si>
    <t>2023-09-01</t>
  </si>
  <si>
    <t>Swedish Energy Agency</t>
  </si>
  <si>
    <t>203:Maskinteknik, Mechanical Engineering (SCB); 2:Teknik, Engineering and Technology (SCB); 20304:Energiteknik, Energy Engineering (SCB)</t>
  </si>
  <si>
    <t>USE OF ADVANCED TECHNIQUES FOR THE STUDY OF SENSORY PERCEPTION AND PHYSIOLOGICAL RESPONSE TO THE INTAKE OF VEGAN PRODUCTS AS SUBSTITUTES FOR FOODS OF ANIMAL ORIGIN</t>
  </si>
  <si>
    <t>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</si>
  <si>
    <t>EMPLEO DE TECNICAS AVANZADAS PARA EL ESTUDIO DE LA PERCEPCION SENSORIAL Y RESPUESTA FISIOLOGICA A LA INGESTA DE PRODUCTOS VEGANOS COMO SUSTITUTOS DE ALIMENTOS DE ORIGEN ANIMAL</t>
  </si>
  <si>
    <t>grant.14855033</t>
  </si>
  <si>
    <t>University of Extremadura</t>
  </si>
  <si>
    <t>Badajoz</t>
  </si>
  <si>
    <t>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</si>
  <si>
    <t>More than just meat: Communication for hybrid products</t>
  </si>
  <si>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</si>
  <si>
    <t>Meer dan alleen vlees: Communicatie voor hybride producten</t>
  </si>
  <si>
    <t>https://www.nwo.nl/en/projects/foodkiem01013</t>
  </si>
  <si>
    <t>grant.14368895</t>
  </si>
  <si>
    <t>KIEM GoFood 2024-2025 (Research programme)</t>
  </si>
  <si>
    <t>Unravelling the potential of the wheat microbiome for the development of healthier, more sustainable and resilient wheat-derived food &amp; feed products</t>
  </si>
  <si>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</si>
  <si>
    <t>https://cordis.europa.eu/project/id/101084344</t>
  </si>
  <si>
    <t>grant.13029443</t>
  </si>
  <si>
    <t>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</si>
  <si>
    <t>Porto; Budapest; Warsaw; Valencia; Madrid; Lisbon; Porto; Warsaw; Vigo; Wageningen</t>
  </si>
  <si>
    <t>Food Systems</t>
  </si>
  <si>
    <t>Development of strategies for encapsulating bioactive protein hydrolysates and special health-promoting oils in double vegetable emulsions</t>
  </si>
  <si>
    <t>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</si>
  <si>
    <t>DESARROLLO DE ESTRATEGIAS PARA EL ENCAPSULADO DE HIDROLIZADOS DE PROTEINAS BIOACTIVAS Y ACEITES ESPECIALES QUE PROMUEVEN LA SALUD EN EMULSIONES DOBLES VEGETALES</t>
  </si>
  <si>
    <t>grant.14863226</t>
  </si>
  <si>
    <t>University of Seville</t>
  </si>
  <si>
    <t>Seville</t>
  </si>
  <si>
    <t>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</si>
  <si>
    <t>The structure of pectins as a tool for modifying the physicochemical properties of pectin-protein gels</t>
  </si>
  <si>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</si>
  <si>
    <t>http://www.rscf.ru/en/enprjcard?rid=25-26-00326</t>
  </si>
  <si>
    <t>grant.14704074</t>
  </si>
  <si>
    <t>Olga Patova</t>
  </si>
  <si>
    <t>Ural Branch of the Russian Academy of Sciences</t>
  </si>
  <si>
    <t>Yekaterinburg</t>
  </si>
  <si>
    <t>Functional Plant Proteins as Food Ingredients</t>
  </si>
  <si>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</si>
  <si>
    <t>grant.13862169</t>
  </si>
  <si>
    <t>Innovation Fund Denmark</t>
  </si>
  <si>
    <t>Industrial researcher (Program)</t>
  </si>
  <si>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</si>
  <si>
    <t>Effect of different plant protein sources on the stucture of nanofibrils revealed by scattering</t>
  </si>
  <si>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</si>
  <si>
    <t>https://www.vr.se/swecris.html#/project/2020-00834_Vinnova</t>
  </si>
  <si>
    <t>grant.9242931</t>
  </si>
  <si>
    <t>40103:Livsmedelsvetenskap, Food Science (SCB); 4:Lantbruksvetenskap och veterinärmedicin, Agricultural and Veterinary Sciences (SCB); 401:Jordbruksvetenskap, Agriculture, Forestry and Fisheries (SCB)</t>
  </si>
  <si>
    <t>Multi-product biorefinery of seaweed using green solvents: SeaSolv</t>
  </si>
  <si>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</si>
  <si>
    <t>grant.12924032</t>
  </si>
  <si>
    <t>A.K. Kazbar, W.N. Reynaga Navarro, I.H. Hiemstra</t>
  </si>
  <si>
    <t>2022-09-01</t>
  </si>
  <si>
    <t>Assessment of functionality and bio-accessibility of microalgae proteins – impact of novel food processing</t>
  </si>
  <si>
    <t>grant.9603767</t>
  </si>
  <si>
    <t>Luís Pedro Lima Machado</t>
  </si>
  <si>
    <t>University of Minho; University of Salerno</t>
  </si>
  <si>
    <t>Braga; Fisciano</t>
  </si>
  <si>
    <t>Unraveling the mechanisms responsible for plant protein-starch interactions under relevant food processing conditions</t>
  </si>
  <si>
    <t>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</si>
  <si>
    <t>DESENMARAÑANDO LOS MECANISMOS RESPONSABLES DE LAS INTERACCIONES PROTEINA VEGETAL-ALMIDON DURANTE CONDICIONES RELEVANTES DE PROCESADO ALIMENTARIO</t>
  </si>
  <si>
    <t>grant.14864062</t>
  </si>
  <si>
    <t>University of Valladolid</t>
  </si>
  <si>
    <t>Valladolid</t>
  </si>
  <si>
    <t>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</si>
  <si>
    <t>Technology to detoxify oilseeds / fruit seeds that contain cyanogenic glycosides to upcycle and making them edible and usable in the food industry for the first time</t>
  </si>
  <si>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</si>
  <si>
    <t>https://cordis.europa.eu/project/id/190146991</t>
  </si>
  <si>
    <t>grant.13719676</t>
  </si>
  <si>
    <t>KERN TEC GMBH</t>
  </si>
  <si>
    <t>Clean Dairy Protein</t>
  </si>
  <si>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</si>
  <si>
    <t>https://www.vr.se/swecris.html#/project/2019-04737_Vinnova</t>
  </si>
  <si>
    <t>grant.8834544</t>
  </si>
  <si>
    <t>Eric Öste</t>
  </si>
  <si>
    <t>Aventure (Sweden)</t>
  </si>
  <si>
    <t>2020-01-08</t>
  </si>
  <si>
    <t>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</si>
  <si>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Increased and market-adapted production of grain legumes in Norway to increase self-sufficiency of proteins for food and feed</t>
  </si>
  <si>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</si>
  <si>
    <t>https://prosjektbanken.forskningsradet.no/en/project/FORISS/326701</t>
  </si>
  <si>
    <t>grant.9983347</t>
  </si>
  <si>
    <t>Anne Kjersti Uhlen</t>
  </si>
  <si>
    <t>Alternative PROteins from MIcrobial fermentation of non-conventional SEA sources for Next-Generation food, feed and non-food bio-based applications</t>
  </si>
  <si>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</si>
  <si>
    <t>https://cordis.europa.eu/project/id/101112378</t>
  </si>
  <si>
    <t>grant.13718556</t>
  </si>
  <si>
    <t>Universidade de Vigo; Centre for innovative process engineering; University of Veterinary Medicine; Contactica; Biozoon (Germany); Spanish National Research Council; University of Lisbon; Institute of Agricultural and Food Biotechnology; International Iberian Nanotechnology Laboratory</t>
  </si>
  <si>
    <t>Vigo; Stuhr; Budapest; Madrid; Bremerhaven; Madrid; Lisbon; Warsaw; Braga</t>
  </si>
  <si>
    <t>Development of new bioactive and bioavailable ingredients from microalgae</t>
  </si>
  <si>
    <t>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</si>
  <si>
    <t>DESARROLLO DE NUEVOS INGREDIENTES BIOACTIVOS Y BIODISPONIBLES A PARTIR DE MICROALGAS</t>
  </si>
  <si>
    <t>grant.14855825</t>
  </si>
  <si>
    <t>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</si>
  <si>
    <t>Multi-disciplinary network platform to assess value chain opportunity for plant-based protein by upcycling food wastes and improving food safety</t>
  </si>
  <si>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</si>
  <si>
    <t>https://europepmc.org/grantfinder/grantdetails?query=gid%3A"GCRFNGR7%5C1312"</t>
  </si>
  <si>
    <t>grant.13734335</t>
  </si>
  <si>
    <t>Ky Son Chu</t>
  </si>
  <si>
    <t>Hanoi University of Science and Technology</t>
  </si>
  <si>
    <t>Vietnam</t>
  </si>
  <si>
    <t>2021-06-15</t>
  </si>
  <si>
    <t>Academy of Medical Sciences</t>
  </si>
  <si>
    <t>Cultivating sustainable energy and empowering Swedish agriculture through a novel oil crop</t>
  </si>
  <si>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</si>
  <si>
    <t>https://www.vr.se/swecris.html#/project/P2023-01029_Energi</t>
  </si>
  <si>
    <t>grant.13902296</t>
  </si>
  <si>
    <t>2023-12-01</t>
  </si>
  <si>
    <t>Development of a novel circular economy plant protein derivative as a readily digestible dietary ingredient to support healthy ageing</t>
  </si>
  <si>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</si>
  <si>
    <t>https://gtr.ukri.org/projects?ref=10073099</t>
  </si>
  <si>
    <t>grant.14053190</t>
  </si>
  <si>
    <t>Peter Luebcke</t>
  </si>
  <si>
    <t>University of Plymouth</t>
  </si>
  <si>
    <t>Plymouth</t>
  </si>
  <si>
    <t>Fermentation strategies for obtaining more sustainable and tasty matured sausage analogues using mixtures of animal and plant protein sources.</t>
  </si>
  <si>
    <t>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</si>
  <si>
    <t>ESTRATEGIAS FERMENTATIVAS PARA LA OBTENCION DE ANALOGOS DE EMBUTIDOS MADURADOS MAS SOSTENIBLES Y SABROSOS EMPLEANDO MEZCLAS DE FUENTES PROTEICAS ANIMALES Y VEGETALES</t>
  </si>
  <si>
    <t>grant.14855223</t>
  </si>
  <si>
    <t>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</si>
  <si>
    <t>INCREASING MICROALGAE BIOMASS FEEDSTOCK BY VALORIZING WINE GASEOUS AND LIQUID RESIDUES</t>
  </si>
  <si>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</si>
  <si>
    <t>https://cordis.europa.eu/project/id/101023567</t>
  </si>
  <si>
    <t>grant.9662144</t>
  </si>
  <si>
    <t>Pervatech (Netherlands); Lipotec (Spain); National Laboratory of Energy and Geology; HidroQuimia (Spain); Instituto Politecnico de Setubal; Leitat Technological Center</t>
  </si>
  <si>
    <t>Rijssen; Barcelona; Lisbon; Terrassa; Setúbal; Barcelona</t>
  </si>
  <si>
    <t>SunMade – Engineering the eukaryotic algae N. oceanica for sustainable bioproduction</t>
  </si>
  <si>
    <t>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today._x000D_</t>
  </si>
  <si>
    <t>grant.13909695</t>
  </si>
  <si>
    <t>Johan Andersen-Ranberg</t>
  </si>
  <si>
    <t>In vitro digestibility - reducing animal use whilst meeting the demand to evaluate alternative proteins</t>
  </si>
  <si>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</si>
  <si>
    <t>https://gtr.ukri.org/projects?ref=NC%2FX002284%2F1</t>
  </si>
  <si>
    <t>grant.13248568</t>
  </si>
  <si>
    <t>John Brameld, Jos Houdijk, Molly Muleya, Tim Parr</t>
  </si>
  <si>
    <t>ProtFuture - proteins of the future – after meat comes plants</t>
  </si>
  <si>
    <t>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</si>
  <si>
    <t>ProtFuture - Proteine der Zukunft – nach Fleisch kommt Pflanze</t>
  </si>
  <si>
    <t>https://projekte.ffg.at/projekt/3960506</t>
  </si>
  <si>
    <t>grant.13731879</t>
  </si>
  <si>
    <t>Vienna</t>
  </si>
  <si>
    <t>FoKo (program); Qualification seminars (program); Qualification seminars 7th AS (program)</t>
  </si>
  <si>
    <t>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</si>
  <si>
    <t>VETCH NUTRITION: Revalorizing the founder crop bitter vetch (Vicia ervilia Willd.) to boost local protein production in Israel and Europe</t>
  </si>
  <si>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</si>
  <si>
    <t>https://gepris.dfg.de/gepris/projekt/530005422?language=en</t>
  </si>
  <si>
    <t>grant.14018681</t>
  </si>
  <si>
    <t>Martin Mascher, Shahal Abbo, Zohar Kerem, Murukarthick Jayakodi</t>
  </si>
  <si>
    <t>Institute of Plant Genetics and Crop Plant Research; Hebrew University of Jerusalem</t>
  </si>
  <si>
    <t>Gatersleben; Jerusalem</t>
  </si>
  <si>
    <t>Research Grants (DFG Programme)</t>
  </si>
  <si>
    <t>Socio-ecological research to understand the potential impacts of alternative protein sources in the UK and Europe</t>
  </si>
  <si>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</si>
  <si>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https://gtr.ukri.org/projects?ref=studentship-2927129</t>
  </si>
  <si>
    <t>grant.14682509</t>
  </si>
  <si>
    <t>David Williams, Leon Noble</t>
  </si>
  <si>
    <t>The role of polyphenol structure in the flavour of plant-based food</t>
  </si>
  <si>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</si>
  <si>
    <t>https://backup.isvavai.cz/cep?s=jednoduche-vyhledavani&amp;ss=detail&amp;h=LUC24068</t>
  </si>
  <si>
    <t>grant.14362536</t>
  </si>
  <si>
    <t>Kateřina Valentová</t>
  </si>
  <si>
    <t>Institute of Microbiology</t>
  </si>
  <si>
    <t>Prague</t>
  </si>
  <si>
    <t>2024-01-09</t>
  </si>
  <si>
    <t>Ministry of Education, Youth and Sports (MEYS)</t>
  </si>
  <si>
    <t>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</si>
  <si>
    <t>Plant-based fats and proteins for sustainable and appetizing dairy alternatives (Oleosome ingredients)</t>
  </si>
  <si>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</si>
  <si>
    <t>https://europepmc.org/grantfinder/grantdetails?query=gid%3A"18596"</t>
  </si>
  <si>
    <t>grant.12902563</t>
  </si>
  <si>
    <t>D.K. Karefyllakis</t>
  </si>
  <si>
    <t>2020-09-08</t>
  </si>
  <si>
    <t>Take-off TO2 fase 1 - Haalbaarheidsstudies 2020 TTW 1 (Program)</t>
  </si>
  <si>
    <t>Globally competitive processing technologies for meat alternatives -EXPRO</t>
  </si>
  <si>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</si>
  <si>
    <t>https://research.fi/en/results/funding/26388</t>
  </si>
  <si>
    <t>grant.13522344</t>
  </si>
  <si>
    <t>University of Helsinki</t>
  </si>
  <si>
    <t>Helsinki</t>
  </si>
  <si>
    <t>2020-05-08</t>
  </si>
  <si>
    <t>Public research networked with companies (incl. Co-Innovation) (Funding Instrument); Innovation funding center Business Finland 2020 (Call)</t>
  </si>
  <si>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</si>
  <si>
    <t>Upgrading fruit wastes for microbial protein production</t>
  </si>
  <si>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</si>
  <si>
    <t>Valorização de resíduos de frutas para produção de proteína microbiana</t>
  </si>
  <si>
    <t>grant.13262843</t>
  </si>
  <si>
    <t>Marlene Lopes, Rita Isabel Couto Pinheiro, Ana Rita Quintela da Costa, Ana Sofia da Silva Pereira, Isabel Maria Pires Belo, Zlatina Asenova Genisheva</t>
  </si>
  <si>
    <t>University of Minho; Polytechnic Institute of Viana do Castelo</t>
  </si>
  <si>
    <t>Braga; Viana do Castelo</t>
  </si>
  <si>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</si>
  <si>
    <t>Committed to the responsible development of meat replacement products and practices</t>
  </si>
  <si>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</si>
  <si>
    <t>https://prosjektbanken.forskningsradet.no/en/project/FORISS/351189</t>
  </si>
  <si>
    <t>grant.14031674</t>
  </si>
  <si>
    <t>Sophia Efstathiou</t>
  </si>
  <si>
    <t>Norwegian University of Science and Technology</t>
  </si>
  <si>
    <t>Nanostructure formation during food protein digestion and influence on intestinal transport</t>
  </si>
  <si>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</si>
  <si>
    <t>https://cordis.europa.eu/project/id/101086483</t>
  </si>
  <si>
    <t>grant.13716678</t>
  </si>
  <si>
    <t>2023-10-01</t>
  </si>
  <si>
    <t>Exploring Mycoprotein Potential: Assessing Biomass Yield and Quality Using Spent Biomass.</t>
  </si>
  <si>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</si>
  <si>
    <t>https://gtr.ukri.org/projects?ref=studentship-2925606</t>
  </si>
  <si>
    <t>grant.14684704</t>
  </si>
  <si>
    <t>Giselle Dabbs</t>
  </si>
  <si>
    <t>Linking changes in protein functionality and quality to mutations in pea (Pisum sativum L.)</t>
  </si>
  <si>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</si>
  <si>
    <t>grant.14268903</t>
  </si>
  <si>
    <t>Rispah Nyambura Ng'ang'a</t>
  </si>
  <si>
    <t>Norwich</t>
  </si>
  <si>
    <t>2022-11-30</t>
  </si>
  <si>
    <t>PhD Studentship (Basic) (Grant Programme)</t>
  </si>
  <si>
    <t>Biobased Scandinavian vegan leather based on forest and food side streams</t>
  </si>
  <si>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</si>
  <si>
    <t>https://www.vr.se/swecris.html#/project/2022-00676_Vinnova</t>
  </si>
  <si>
    <t>grant.12896194</t>
  </si>
  <si>
    <t>Natalia Anna Wojas</t>
  </si>
  <si>
    <t>2022-05-02</t>
  </si>
  <si>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</si>
  <si>
    <t>Clean Label Enhanced and Redefined Upcycled Starch</t>
  </si>
  <si>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</si>
  <si>
    <t>https://cordis.europa.eu/project/id/101210320</t>
  </si>
  <si>
    <t>grant.14911385</t>
  </si>
  <si>
    <t>Universitat Politècnica de València; KTH Royal Institute of Technology</t>
  </si>
  <si>
    <t>Valencia; Stockholm</t>
  </si>
  <si>
    <t>2026-01-12</t>
  </si>
  <si>
    <t>Characterization of determinants of lactic acid bacteria and propionic acid bacteria towards co-fermentation of edible plant waste for efficient production of propionic acid and fortification of bioavailable vitamin B12</t>
  </si>
  <si>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</si>
  <si>
    <t>Charakterystyka determinantów bakterii kwasu mlekowego i bakterii kwasu propionowego w kierunku współfermentacji jadalnych odpadów roślinnych celem wydajnej produkcji kwasu propionowego oraz fortyfikacji biodostępnej witaminy B12</t>
  </si>
  <si>
    <t>https://projekty.ncn.gov.pl/index.php?projekt_id=570217</t>
  </si>
  <si>
    <t>grant.13788896</t>
  </si>
  <si>
    <t>Kamil Piwowarek</t>
  </si>
  <si>
    <t>2023-06-19</t>
  </si>
  <si>
    <t>SONATA 18 (Competition)</t>
  </si>
  <si>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</si>
  <si>
    <t>Innovative pulse and cereal-based food fermentations for human health and sustainable diets</t>
  </si>
  <si>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</si>
  <si>
    <t>https://www.aramis.admin.ch/Grunddaten/?ProjectID=52645&amp;Sprache=en-US</t>
  </si>
  <si>
    <t>grant.13510087</t>
  </si>
  <si>
    <t>https://www.aramis.admin.ch/Grunddaten/?ProjectID=52830&amp;Sprache=en-US</t>
  </si>
  <si>
    <t>grant.13509902</t>
  </si>
  <si>
    <t>Optimization of the production of new protein extracts from mushroom and algae biomass and development of food structures using 3D printing and extrusion.</t>
  </si>
  <si>
    <t>OPTIMIZACION DE LA OBTENCION DE NUEVOS EXTRACTOS PROTEICOS A PARTIR DE BIOMASA DE SETAS Y ALGAS Y DESARROLLO DE ESTRUCTURAS ALIMENTARIAS MEDIANTE 3D PRINTING Y EXTRUSION</t>
  </si>
  <si>
    <t>grant.14866021</t>
  </si>
  <si>
    <t>Predoctoral Contracts Knowledge Generation Projects (Call)</t>
  </si>
  <si>
    <t>Reimagine protein - Processing of alternative proteins for superior nutritional functionality</t>
  </si>
  <si>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</si>
  <si>
    <t>https://research.fi/en/results/funding/70433</t>
  </si>
  <si>
    <t>grant.13523825</t>
  </si>
  <si>
    <t>VTT Technical Research Centre of Finland</t>
  </si>
  <si>
    <t>Espoo</t>
  </si>
  <si>
    <t>2021-09-10</t>
  </si>
  <si>
    <t>Co-Creation (Funding Instrument); Innovation funding center Business Finland 2021 (Call)</t>
  </si>
  <si>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</si>
  <si>
    <t>CREATION OF SORGHUM LINES WITH IMPROVED NUTRITIONAL VALUE USING KAFIRINS AND AMYLOSE GENES EDITING</t>
  </si>
  <si>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</si>
  <si>
    <t>http://www.rscf.ru/en/enprjcard?rid=24-16-00063</t>
  </si>
  <si>
    <t>grant.14701035</t>
  </si>
  <si>
    <t>Lev Elkonin</t>
  </si>
  <si>
    <t>MEATigation: Towards sustainable meat-use in Norwegian food practices for climate mitigation</t>
  </si>
  <si>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</si>
  <si>
    <t>https://prosjektbanken.forskningsradet.no/en/project/FORISS/303698</t>
  </si>
  <si>
    <t>grant.9016707</t>
  </si>
  <si>
    <t>KLIMAFORSKNING-KLIMAFORSKNING (Funding scheme); KLIMAFORSK-Stort program klima (Funding scheme)</t>
  </si>
  <si>
    <t>Securing Holistic and Impactful Food Systems Transformation with Novel Foods based on alternative proteins</t>
  </si>
  <si>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</si>
  <si>
    <t>https://cordis.europa.eu/project/id/101181470</t>
  </si>
  <si>
    <t>grant.14364730</t>
  </si>
  <si>
    <t>Lund University; University of Helsinki; National Centre for Technology and Food Safety; Technical University of Denmark; Commonwealth Scientific and Industrial Research Organisation; University of Oxford</t>
  </si>
  <si>
    <t>Lund; Helsinki; San Adrián; Kongens Lyngby; Canberra; Oxford</t>
  </si>
  <si>
    <t>2024-11-01</t>
  </si>
  <si>
    <t>Mixed</t>
  </si>
  <si>
    <t>Technological research for the generation of new fish-like structures using the "SEAVEGEXT" wet and dry extrusion technology.</t>
  </si>
  <si>
    <t>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</si>
  <si>
    <t>Investigación tecnológica para la generación de nuevas estructuras análogas al pescado mediante la tecnología de extrusión húmeda y seca "SEAVEGEXT"</t>
  </si>
  <si>
    <t>grant.14852511</t>
  </si>
  <si>
    <t>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</si>
  <si>
    <t>EXAMINATION OF THE HEALTH IMPACT AND NUTRITIONAL BENEFITS OF INGREDIENTS AND PROTOTYPES OF FUNCTIONAL FOODS DERIVED FROM FERMENTED LUPIN.</t>
  </si>
  <si>
    <t>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</si>
  <si>
    <t>EXAMEN DEL IMPACTO EN LA SALUD Y LOS BENEFICIOS NUTRICIONALES DE INGREDIENTES Y PROTOTIPOS DE ALIMENTOS FUNCIONALES DERIVADOS DE LUPINO FERMENTADO.</t>
  </si>
  <si>
    <t>grant.14873301</t>
  </si>
  <si>
    <t>Rovira i Virgili University</t>
  </si>
  <si>
    <t>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</si>
  <si>
    <t>Reformer l'alimentation par le végétal: le cas des politiques publiques dans les universités en France et au Portugal</t>
  </si>
  <si>
    <t>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</si>
  <si>
    <t>Reformar a alimentação pelo vegetal: o caso das políticas públicas nas universidades em França e Portugal (Reformer l'alimentation par le végétal: le cas des politiques publiques dans les universités en France et au Portugal)</t>
  </si>
  <si>
    <t>grant.13771006</t>
  </si>
  <si>
    <t>Mónica Truninger</t>
  </si>
  <si>
    <t>University of Lisbon</t>
  </si>
  <si>
    <t>Lisbon</t>
  </si>
  <si>
    <t>COTUTELAS FRANÇA (Funding program)</t>
  </si>
  <si>
    <t>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</si>
  <si>
    <t>BLUE WAY TO A SUSTAINABLE EUROPE</t>
  </si>
  <si>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</si>
  <si>
    <t>grant.14876718</t>
  </si>
  <si>
    <t>University of Valencia</t>
  </si>
  <si>
    <t>Valencia</t>
  </si>
  <si>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</si>
  <si>
    <t>Are healthy protein-rich termite fungal crops promising as human food?</t>
  </si>
  <si>
    <t>https://dff.dk/en/grants/database?SearchableText=Are+healthy+protein-rich+termite+fungal+crops+promising+as+human+food%3F</t>
  </si>
  <si>
    <t>grant.13062589</t>
  </si>
  <si>
    <t>Michael Poulsen</t>
  </si>
  <si>
    <t>2022-11-09</t>
  </si>
  <si>
    <t>DFF–Research Project 1 (thematic) (Program)</t>
  </si>
  <si>
    <t>Reproduction of the gastrointestinal tract microenvironment for the nutritional study of alternative proteins and their interaction with the microbiota</t>
  </si>
  <si>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</si>
  <si>
    <t>Reproducción del microambiente del tracto gastrointestinal para el estudio nutricionial de proteínas alternativas y su interacción con la microbiota</t>
  </si>
  <si>
    <t>grant.14860328</t>
  </si>
  <si>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</si>
  <si>
    <t>Health effects of diet in young children.</t>
  </si>
  <si>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</si>
  <si>
    <t>https://fundingawards.nihr.ac.uk/award/NIHR207072</t>
  </si>
  <si>
    <t>grant.14631680</t>
  </si>
  <si>
    <t>Geraldine McNeill, Alexandra Bellows, Amelia Finaret, Kate Northstone, Leone Craig</t>
  </si>
  <si>
    <t>Edinburgh</t>
  </si>
  <si>
    <t>2024-12-01</t>
  </si>
  <si>
    <t>National Institute for Health and Care Research</t>
  </si>
  <si>
    <t>Policy Research Programme (Program)</t>
  </si>
  <si>
    <t>The development of green electrochemistry methods to improve the efficiency of food production: molecular, multicomponent and cellular biological targets of an electrochemically activated aqueous solution</t>
  </si>
  <si>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</si>
  <si>
    <t>http://www.rscf.ru/en/enprjcard?rid=23-16-45002</t>
  </si>
  <si>
    <t>grant.14698099</t>
  </si>
  <si>
    <t>Alexander Pogorelov</t>
  </si>
  <si>
    <t>Institute of Theoretical and Experimental Biophysics</t>
  </si>
  <si>
    <t>Pushchino</t>
  </si>
  <si>
    <t>Climate smart milk proteins for an energy efficient cheese production</t>
  </si>
  <si>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</si>
  <si>
    <t>https://www.vr.se/swecris.html#/project/P2020-90261_Energi</t>
  </si>
  <si>
    <t>grant.13903257</t>
  </si>
  <si>
    <t>Joint project: Matured cheese alternatives based on recombinant milk proteins and vegetable fats (REALKAE) - Subproject C</t>
  </si>
  <si>
    <t>Matured cheese alternatives based on recombinant milk proteins and vegetable fats (REALKAE)</t>
  </si>
  <si>
    <t>Verbundprojekt: Gereifte Käsealternativen auf der Basis von rekombinanten Milchproteinen und pflanzlichen Fetten (REALKAE) - Teilprojekt C</t>
  </si>
  <si>
    <t>https://foerderportal.bund.de/foekat/jsp/SucheAction.do?actionMode=view&amp;fkz=281A812C21</t>
  </si>
  <si>
    <t>grant.14102534</t>
  </si>
  <si>
    <t>2024-06-15</t>
  </si>
  <si>
    <t>Direct project funding (Type of funding); Technology and innovation promotion (Funding profile)</t>
  </si>
  <si>
    <t>Joint project: Matured cheese alternatives based on recombinant milk proteins and vegetable fats (REALKAE) - Subproject B</t>
  </si>
  <si>
    <t>Verbundprojekt: Gereifte Käsealternativen auf der Basis von rekombinanten Milchproteinen und pflanzlichen Fetten (REALKAE) - Teilprojekt B</t>
  </si>
  <si>
    <t>https://foerderportal.bund.de/foekat/jsp/SucheAction.do?actionMode=view&amp;fkz=281A812B21</t>
  </si>
  <si>
    <t>grant.14102533</t>
  </si>
  <si>
    <t>Stuttgart</t>
  </si>
  <si>
    <t>Joint project: Matured cheese alternatives based on recombinant milk proteins and vegetable fats (REALKAE) - Subproject A</t>
  </si>
  <si>
    <t>Verbundprojekt: Gereifte Käsealternativen auf der Basis von rekombinanten Milchproteinen und pflanzlichen Fetten (REALKAE) - Teilprojekt A</t>
  </si>
  <si>
    <t>https://foerderportal.bund.de/foekat/jsp/SucheAction.do?actionMode=view&amp;fkz=281A812A21</t>
  </si>
  <si>
    <t>grant.14102532</t>
  </si>
  <si>
    <t>Optimization of structure and sensory properties of reduced-fat heated sausage hybrid products using vegetable proteins</t>
  </si>
  <si>
    <t>Optimisation of structure and sensory properties of reduced-fat heated sausage hybrid products using plant proteins</t>
  </si>
  <si>
    <t>Optimierung von Struktur und Sensorik fettreduzierter erhitzter Wursthybriderzeugnisse unter Zuhilfenahme pflanzlicher Proteine</t>
  </si>
  <si>
    <t>https://foerderportal.bund.de/foekat/jsp/SucheAction.do?actionMode=view&amp;fkz=01IF23390N</t>
  </si>
  <si>
    <t>grant.14474394</t>
  </si>
  <si>
    <t>Bonn</t>
  </si>
  <si>
    <t>Technology and innovation promotion (Funding profile); Direct project funding (Type of funding)</t>
  </si>
  <si>
    <t>Single cell protein production by anaerobic respiration (AnaPro)</t>
  </si>
  <si>
    <t>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application._x000D_
_x000D_</t>
  </si>
  <si>
    <t>grant.13908981</t>
  </si>
  <si>
    <t>Linda Bergaust</t>
  </si>
  <si>
    <t>2021-09-01</t>
  </si>
  <si>
    <t>Development of dairy substitutes using oil from oleaginous yeast grown on industrial side-streams</t>
  </si>
  <si>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</si>
  <si>
    <t>https://data.snf.ch/grants/grant/205891</t>
  </si>
  <si>
    <t>grant.10055486</t>
  </si>
  <si>
    <t>Tomas Turner, Susanne Miescher Schwenninger, Sandra Mischler, Tomas Turner, Katharina Übelhör</t>
  </si>
  <si>
    <t>2022-02-01</t>
  </si>
  <si>
    <t>Bridge - Proof of Concept (Funding Instrument); Programmes (Funding Instrument Hierarchy)</t>
  </si>
  <si>
    <t>OBTAINING, PURIFICATION AND FUNCTIONALIZATION OF LUPIN PROTEIN ISOLATES AND THEIR APPLICATION IN THE PRODUCTION OF MEAT ANALOGUES.</t>
  </si>
  <si>
    <t>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</si>
  <si>
    <t>OBTENCION, PURIFICACION Y FUNCIONALIZACION DE AISLADOS PROTEICOS DE ALTRAMUZ Y SU APLICACION EN LA ELABORACION DE ANALOGOS CARNICOS.</t>
  </si>
  <si>
    <t>grant.14849859</t>
  </si>
  <si>
    <t>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</si>
  <si>
    <t>The Bean Company</t>
  </si>
  <si>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</si>
  <si>
    <t>https://www.vr.se/swecris.html#/project/2021-03602_Vinnova</t>
  </si>
  <si>
    <t>grant.9970266</t>
  </si>
  <si>
    <t>2021-11-01</t>
  </si>
  <si>
    <t>Study of the effect of protein and fiber on the digestibility of lipids in oil-water emulsions using an in vitro model</t>
  </si>
  <si>
    <t>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</si>
  <si>
    <t>Badanie wpływu białka i błonnika na strawność lipidów w emulsjach typu olej-woda za pomocą modelu in vitro</t>
  </si>
  <si>
    <t>https://projekty.ncn.gov.pl/index.php?projekt_id=578051</t>
  </si>
  <si>
    <t>grant.13790133</t>
  </si>
  <si>
    <t>Mirosław Kasprzak</t>
  </si>
  <si>
    <t>University of Agriculture in Krakow</t>
  </si>
  <si>
    <t>Krakow</t>
  </si>
  <si>
    <t>2023-09-19</t>
  </si>
  <si>
    <t>OPUS 24 (LAP) (Competition)</t>
  </si>
  <si>
    <t>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</si>
  <si>
    <t>Alternative sources for high added value food and/or feed ingredients</t>
  </si>
  <si>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</si>
  <si>
    <t>https://cordis.europa.eu/project/id/101112555</t>
  </si>
  <si>
    <t>grant.13718570</t>
  </si>
  <si>
    <t>Centre for innovative process engineering; Biozoon (Germany); Institut für Energie- und Umweltforschung Heidelberg; BioMar (Norway)</t>
  </si>
  <si>
    <t>Stuhr; Bremerhaven; Heidelberg; Myre</t>
  </si>
  <si>
    <t>2023-06-01</t>
  </si>
  <si>
    <t>Functionalization of alternative proteins through the application of dynamic homogenization and ultrasound technologies</t>
  </si>
  <si>
    <t>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</si>
  <si>
    <t>FUNCIONALIZACION DE PROTEINAS ALTERNATIVAS MEDIANTE LA APLICACION DE TECNOLOGIAS DINAMICAS DE HOMOGENEIZACION Y ULTRASONIDOS</t>
  </si>
  <si>
    <t>grant.14871407</t>
  </si>
  <si>
    <t>Autonomous University of Barcelona</t>
  </si>
  <si>
    <t>Cerdanyola del Vallès</t>
  </si>
  <si>
    <t>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</si>
  <si>
    <t>Keeping pace with the plant-food transition: an advanced authentication approach</t>
  </si>
  <si>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</si>
  <si>
    <t>https://www.nwo.nl/en/projects/21450</t>
  </si>
  <si>
    <t>grant.14368850</t>
  </si>
  <si>
    <t>M.P. Pabst</t>
  </si>
  <si>
    <t>Delft University of Technology</t>
  </si>
  <si>
    <t>Delft</t>
  </si>
  <si>
    <t>Take-off WO fase 1 - Haalbaarheidsstudies (Research programme)</t>
  </si>
  <si>
    <t>Conversion of plant biomass into high value-added products (texturized food and bio-based materials) as an alternative to animal protein-based food ingredients/products and petroleum-derived packaging plastics &amp; barriers.</t>
  </si>
  <si>
    <t>grant.14858498</t>
  </si>
  <si>
    <t>Ramón y Cajal (Call)</t>
  </si>
  <si>
    <t>Protein quality of plant cell cultures in relation to digestive physiology</t>
  </si>
  <si>
    <t>https://research.fi/en/results/funding/34227</t>
  </si>
  <si>
    <t>grant.13523345</t>
  </si>
  <si>
    <t>Marjukka Kolehmainen</t>
  </si>
  <si>
    <t>Kuopio</t>
  </si>
  <si>
    <t>2021-05-26</t>
  </si>
  <si>
    <t>Academy of Finland (AKA)</t>
  </si>
  <si>
    <t>Academy projects (Funding Instrument); Academy project 2020 (Call)</t>
  </si>
  <si>
    <t>https://research.fi/en/results/funding/34210</t>
  </si>
  <si>
    <t>grant.13523344</t>
  </si>
  <si>
    <t>Increasing food security and decreasing malnutrition via innovation agro-platforms, crop breeding and novel food processing of common beans in Uganda</t>
  </si>
  <si>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</si>
  <si>
    <t>https://www.vr.se/swecris.html#/project/2022-04463_VR</t>
  </si>
  <si>
    <t>grant.13285143</t>
  </si>
  <si>
    <t>Ramune Kuktaite, Mulatu Geleta Dida, Stanley Tamusange Nkalubo, DOROTHY NAKIMBUGWE</t>
  </si>
  <si>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</si>
  <si>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Beyond sustainability: a holistic approach to evaluate the nutritional quality of plant protein-based foods</t>
  </si>
  <si>
    <t>https://dff.dk/en/grants/database?SearchableText=Beyond+sustainability%3A+a+holistic+approach+to+evaluate+the+nutritional+quality+of+plant+protein-based+foods</t>
  </si>
  <si>
    <t>grant.13063071</t>
  </si>
  <si>
    <t>Iben Lykke Petersen</t>
  </si>
  <si>
    <t>2021-10-14</t>
  </si>
  <si>
    <t>IMPACT OF WATER AND HEAT STRESS ON QUINOA AND AMARANTH: TWO CROPS WITH THE CAPACITY TO CONTRIBUTE TO AGRICULTURAL DIVERSIFICATION AND FOOD SECURITY</t>
  </si>
  <si>
    <t>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</si>
  <si>
    <t>IMPACTO DEL ESTRES HIDRICO Y TERMICO EN QUINOA Y AMARANTO: DOS CULTIVOS CON CAPACIDAD DE CONTRIBUIR A LA DIVERSIFICACION DE LA AGRICULTURA Y A LA SEGURIDAD ALIMENTARIA</t>
  </si>
  <si>
    <t>grant.14863534</t>
  </si>
  <si>
    <t>Autonomous University of Madrid</t>
  </si>
  <si>
    <t>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</si>
  <si>
    <t>Development of safety assessment methodology for innovative food obtained from microbial synthesis</t>
  </si>
  <si>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</si>
  <si>
    <t>http://www.rscf.ru/en/enprjcard?rid=20-76-10014</t>
  </si>
  <si>
    <t>grant.9388371</t>
  </si>
  <si>
    <t>Antonina Shumakova</t>
  </si>
  <si>
    <t>Federal Research Centre of Nutrition and Biotechnology</t>
  </si>
  <si>
    <t>2020-07-01</t>
  </si>
  <si>
    <t>E4Y: Engineering and Evolving Energetic Efficiency in Yeasts</t>
  </si>
  <si>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</si>
  <si>
    <t>https://www.nwo.nl/en/projects/ocenwm21280</t>
  </si>
  <si>
    <t>grant.13307378</t>
  </si>
  <si>
    <t>R.J. van Tatenhove-Pel, TDK de Kanter, M.A. van den Broek, G van Leersum</t>
  </si>
  <si>
    <t>2023-04-15</t>
  </si>
  <si>
    <t>New strategies to study the role of temperature-sensitive TRP channels in the detection of astringents</t>
  </si>
  <si>
    <t>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</si>
  <si>
    <t>https://backup.isvavai.cz/cep?s=jednoduche-vyhledavani&amp;ss=detail&amp;h=LUC24020</t>
  </si>
  <si>
    <t>grant.14362527</t>
  </si>
  <si>
    <t>Viktorie Vlachová</t>
  </si>
  <si>
    <t>Institute of Physiology</t>
  </si>
  <si>
    <t>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</si>
  <si>
    <t>Accelerating the industrial production of a new generation of iron sources</t>
  </si>
  <si>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</si>
  <si>
    <t>https://www.vr.se/swecris.html#/project/2024-01848_Vinnova</t>
  </si>
  <si>
    <t>grant.14086983</t>
  </si>
  <si>
    <t>Nélida Leiva Eriksson</t>
  </si>
  <si>
    <t>2024-07-01</t>
  </si>
  <si>
    <t>Food Innovation Enabling Sustainable Transition - FINEST</t>
  </si>
  <si>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</si>
  <si>
    <t>https://www.vr.se/swecris.html#/project/2020-02839_Formas</t>
  </si>
  <si>
    <t>grant.12896880</t>
  </si>
  <si>
    <t>Karin Östergren, Annette Granéli</t>
  </si>
  <si>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</si>
  <si>
    <t>Development of innovative online monitoring tools for microalgae production using novel advanced fluorescence-based sensors</t>
  </si>
  <si>
    <t>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</si>
  <si>
    <t>Desenvolvimento de ferramentas inovadoras para a monitorização online da produção de microalgas utilizando instrumentos analíticos avançados baseados em fluorescência</t>
  </si>
  <si>
    <t>grant.14626783</t>
  </si>
  <si>
    <t>Cláudia Filipa Reis Galinha Loureiro, Francisco Xavier Inês Nascimento, João Paulo Serejo Goulão Crespo, Pedro Maria Fialho Durães Reynolds Brandão</t>
  </si>
  <si>
    <t>Universidade Nova de Lisboa; Instituto de Biologia Experimental Tecnológica</t>
  </si>
  <si>
    <t>Lisbon; Oeiras</t>
  </si>
  <si>
    <t>Concurso de Projetos Exploratórios em Todos os Domínios Científicos 2023 (Funding program)</t>
  </si>
  <si>
    <t>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</si>
  <si>
    <t>Closing the Loop on Brewers’ Spent Grains: Feed the World and Fuel the Brewery</t>
  </si>
  <si>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</si>
  <si>
    <t>https://ec.europa.eu/info/funding-tenders/opportunities/portal/screen/opportunities/projects-details/43252405/101074481/LIFE2027</t>
  </si>
  <si>
    <t>grant.13711373</t>
  </si>
  <si>
    <t>HEINEKEN ENTREPRISE SAS</t>
  </si>
  <si>
    <t>2022-08-01</t>
  </si>
  <si>
    <t>Programme for the Environment and Climate Action (LIFE)</t>
  </si>
  <si>
    <t>The Sustainable Steak: Bioscience inspired food for healthy people on a healthy planet</t>
  </si>
  <si>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</si>
  <si>
    <t>https://gtr.ukri.org/projects?ref=10088018</t>
  </si>
  <si>
    <t>grant.14083491</t>
  </si>
  <si>
    <t>2024-03-01</t>
  </si>
  <si>
    <t>SAFE MEAT ANALOGUES MADE WITH ALTERNATIVE PROTEINS</t>
  </si>
  <si>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</si>
  <si>
    <t>ANALOGOS CARNICOS SEGUROS ELABORADOS CON PROTEINAS ALTERNATIVAS</t>
  </si>
  <si>
    <t>grant.14865185</t>
  </si>
  <si>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</si>
  <si>
    <t>Nature knows best – Lessons from plants on how to design stable emulsions resistant to lipid oxidation</t>
  </si>
  <si>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</si>
  <si>
    <t>https://www.nwo.nl/en/projects/gsgt2019021</t>
  </si>
  <si>
    <t>grant.12854734</t>
  </si>
  <si>
    <t>M. Hennebelle, L.P. Plankensteiner</t>
  </si>
  <si>
    <t>2018/2019 (Research programme)</t>
  </si>
  <si>
    <t>The relationship of the signs of productivity, adaptability and alkaloids in the seeds of narrow-leaved lupine in the conditions of the North-West of the Russian Federation</t>
  </si>
  <si>
    <t>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</si>
  <si>
    <t>Взаимосвязи признаков продуктивности, адаптивности и содержания алкалоидов в семенах люпина узколистного в условиях Северо-Запада РФ</t>
  </si>
  <si>
    <t>grant.8739516</t>
  </si>
  <si>
    <t>M.A. Vishniakova</t>
  </si>
  <si>
    <t>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</si>
  <si>
    <t>Legumes for Sustainable Food System and Healthy Life</t>
  </si>
  <si>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</si>
  <si>
    <t>https://research.fi/en/results/funding/69823</t>
  </si>
  <si>
    <t>grant.13526007</t>
  </si>
  <si>
    <t>Anne-maria Pajari</t>
  </si>
  <si>
    <t>2022-06-13</t>
  </si>
  <si>
    <t>Strategic Research Funding (Funding Instrument); SRC programme Towards a Sustainable, Healthy and Climate-Neutral Food System (call for invited appli 2022 (Call)</t>
  </si>
  <si>
    <t>https://research.fi/en/results/funding/69808</t>
  </si>
  <si>
    <t>grant.13526006</t>
  </si>
  <si>
    <t>Satu Männistö</t>
  </si>
  <si>
    <t>Finnish Institute for Health and Welfare</t>
  </si>
  <si>
    <t>New Molecular and Cell-based Approaches to assess Food Astringency and Bitterness</t>
  </si>
  <si>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</si>
  <si>
    <t>https://cordis.europa.eu/project/id/101040462</t>
  </si>
  <si>
    <t>grant.12940353</t>
  </si>
  <si>
    <t>Rede de Química e Tecnologia</t>
  </si>
  <si>
    <t>2022-07-01</t>
  </si>
  <si>
    <t>Plant Breeding Research P2 joint project: 'Rapeseed as a native source of high-quality protein for human nutrition (RaPEQ - P2)', subproject F</t>
  </si>
  <si>
    <t>Plant Breeding Research P2 Joint Project: 'Rapeseed as a Native Source of High-Quality Protein for Human Nutrition (RaPEQ - P2)'</t>
  </si>
  <si>
    <t>Pflanzenzüchtungsforschung-P2-Verbundvorhaben: 'Rapssaat als einheimische Quelle von hochwertigem Protein für die menschliche Ernährung (RaPEQ - P2)', Teilprojekt F</t>
  </si>
  <si>
    <t>https://foerderportal.bund.de/foekat/jsp/SucheAction.do?actionMode=view&amp;fkz=031B0888F</t>
  </si>
  <si>
    <t>grant.9063165</t>
  </si>
  <si>
    <t>Quakenbrück</t>
  </si>
  <si>
    <t>2020-03-01</t>
  </si>
  <si>
    <t>https://research.fi/en/results/funding/69801</t>
  </si>
  <si>
    <t>grant.13526005</t>
  </si>
  <si>
    <t>Anna-liisa Välimaa, Toivo antero Muilu</t>
  </si>
  <si>
    <t>Natural Resources Institute Finland</t>
  </si>
  <si>
    <t>Cleaner, Healthier and Animal-Friendly Meat</t>
  </si>
  <si>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</si>
  <si>
    <t>grant.14709249</t>
  </si>
  <si>
    <t>Innofounder (Program)</t>
  </si>
  <si>
    <t>Tailormade glucuronoxylan-yeast cell factory by CRISPR engineering for precision fermentation of xylan waste streams into valuable bio-products</t>
  </si>
  <si>
    <t>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bioproducts._x000D_
_x000D_
_x000D_
_x000D_</t>
  </si>
  <si>
    <t>grant.13909076</t>
  </si>
  <si>
    <t>Jonas Ravn</t>
  </si>
  <si>
    <t>2023-08-21</t>
  </si>
  <si>
    <t>DEVELOPMENT OF A WHEAT YOGURT-TYPE PRODUCT: STRUCTURE AND PHYSICOCHEMICAL PROPERTIES</t>
  </si>
  <si>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</si>
  <si>
    <t>DESARROLLO DE UN PRODUCTO TIPO YOGUR DE TRIGO: ESTRUCTURA Y PROPIEDADES FISICOQUIMICAS</t>
  </si>
  <si>
    <t>grant.14881007</t>
  </si>
  <si>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</si>
  <si>
    <t>Clean Label Gelled Emulsions Structured with Plant Ingredients as Healthy Fat Substitutes in Foods. Chemistry, Structure, and In Vitro Digestion</t>
  </si>
  <si>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</si>
  <si>
    <t>EMULSIONES GELIFICADAS CLEAN LABEL ESTRUCTURADAS CON INGREDIENTES VEGETALES COMO SUSTITUTAS SALUDABLES DE GRASA EN ALIMENTOS. QUIMICA, ESTRUCTURA Y DIGESTION IN VITRO</t>
  </si>
  <si>
    <t>grant.14865537</t>
  </si>
  <si>
    <t>Universitat Politècnica de València</t>
  </si>
  <si>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</si>
  <si>
    <t>Clean Label Gelled Emulsions Structured with Plant Ingredients as Healthy Fat Substitutes in Foods. Physical and Sensory Research.</t>
  </si>
  <si>
    <t>EMULSIONES GELIFICADAS CLEAN LABEL ESTRUCTURADAS CON INGREDIENTES VEGETALES COMO SUSTITUTAS DE GRASA SALUDABLE EN ALIMENTOS. INVESTIGACION FISICA Y SENSORIAL.</t>
  </si>
  <si>
    <t>grant.14862489</t>
  </si>
  <si>
    <t>Improving the stability of plant protein-containing emulsions by using specific fractions</t>
  </si>
  <si>
    <t>Verbesserung der Stabilität pflanzenproteinhaltiger Emulsionen durch Einsatz spezifischer Fraktionen</t>
  </si>
  <si>
    <t>https://foerderportal.bund.de/foekat/jsp/SucheAction.do?actionMode=view&amp;fkz=01IF22378N</t>
  </si>
  <si>
    <t>grant.13952031</t>
  </si>
  <si>
    <t>Direct project funding (Type of funding)</t>
  </si>
  <si>
    <t>Evaluation of physicochemical factors influencing the foaming properties of reconstituted powdered plant protein isolates</t>
  </si>
  <si>
    <t xml:space="preserve">Evaluation of physicochemical factors influencing the foam properties of reconstituted powdered plant protein isolates
</t>
  </si>
  <si>
    <t>Bewertung physikochemischer Einflussfaktoren auf die Schaumeigenschaften rekonstituierter pulverförmiger pflanzlicher Proteinisolate</t>
  </si>
  <si>
    <t>https://foerderportal.bund.de/foekat/jsp/SucheAction.do?actionMode=view&amp;fkz=01IF23032N</t>
  </si>
  <si>
    <t>grant.13952526</t>
  </si>
  <si>
    <t>2023-07-01</t>
  </si>
  <si>
    <t>Mushroom-based processes for increased local production of non-meat protein and enhanced agriculture sustainability (MUSA)</t>
  </si>
  <si>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</si>
  <si>
    <t>https://www.vr.se/swecris.html#/project/2022-02760_Formas</t>
  </si>
  <si>
    <t>grant.13284672</t>
  </si>
  <si>
    <t>Shaojun Xiong, Oksana Golovko, Volkmar Passoth, Malin Hultberg</t>
  </si>
  <si>
    <t>2022-12-01</t>
  </si>
  <si>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</si>
  <si>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Improving the functionality of plant proteins by glycation using carbohydrates from by-products</t>
  </si>
  <si>
    <t xml:space="preserve">Improving the functionality of plant proteins by glycation using carbohydrates from by-products
</t>
  </si>
  <si>
    <t>Verbesserung der Funktionalität von Pflanzenproteinen durch Glykierung unter Verwendung von Kohlenhydraten aus Nebenprodukten</t>
  </si>
  <si>
    <t>https://foerderportal.bund.de/foekat/jsp/SucheAction.do?actionMode=view&amp;fkz=01IF00384C</t>
  </si>
  <si>
    <t>grant.14045083</t>
  </si>
  <si>
    <t>2024-04-01</t>
  </si>
  <si>
    <t>NordForsk: Mushroom-based processes for increased local production of non-meat protein and enhanced agriculture sustainability</t>
  </si>
  <si>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</si>
  <si>
    <t>https://prosjektbanken.forskningsradet.no/en/project/FORISS/342747</t>
  </si>
  <si>
    <t>grant.13489971</t>
  </si>
  <si>
    <t>Carlos Orestes Martín Medina</t>
  </si>
  <si>
    <t>APPLICATION OF THERMOEXTRUSION TO OBTAIN A TEXTURED BEAN PROTEIN WITH AN IMPROVED NUTRITIONAL AND POTENTIALLY FUNCTIONAL PROFILE.</t>
  </si>
  <si>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</si>
  <si>
    <t>APLICACION DE LA TERMOEXTRUSION PARA LA OBTENCION DE UN TEXTURIZADO DE PROTEINA DE HABA CON PERFIL NUTRICIONAL MEJORADO Y POTENCIALMENTE FUNCIONAL.</t>
  </si>
  <si>
    <t>grant.14865469</t>
  </si>
  <si>
    <t>University of Murcia</t>
  </si>
  <si>
    <t>Murcia</t>
  </si>
  <si>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</si>
  <si>
    <t>Investigating the unexplored molecular diversity of wild yeasts:An integrated multi-omics analysis of the phyllosphere</t>
  </si>
  <si>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</si>
  <si>
    <t>https://gepris.dfg.de/gepris/projekt/543754742?language=en</t>
  </si>
  <si>
    <t>grant.14086073</t>
  </si>
  <si>
    <t>Stefan Pieczonka, Benjamin Schulz</t>
  </si>
  <si>
    <t>Technical University of Munich; University of Queensland</t>
  </si>
  <si>
    <t>Munich; Brisbane</t>
  </si>
  <si>
    <t>WBP Fellowship (DFG Programme)</t>
  </si>
  <si>
    <t>Fundamental research of dietary patterns as a base for perspective technologies of foods with specified composition and attributes for the implementation of the healthy nutrition strategy and the prevention of socially significant diseases.</t>
  </si>
  <si>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</si>
  <si>
    <t>http://www.rscf.ru/en/enprjcard?rid=23-76-33001</t>
  </si>
  <si>
    <t>grant.14698532</t>
  </si>
  <si>
    <t>Vasily Isakov</t>
  </si>
  <si>
    <t>Pilot-scale wet extrusion system for the development of new products in human and animal food</t>
  </si>
  <si>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</si>
  <si>
    <t>Sistema de extrusión húmeda a escala piloto para el desarrollo de nuevos productos en alimentación humana y animal</t>
  </si>
  <si>
    <t>grant.14858883</t>
  </si>
  <si>
    <t>Scientific and technical equipment (Call)</t>
  </si>
  <si>
    <t>Research infrastructure</t>
  </si>
  <si>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</si>
  <si>
    <t>Characterization of bioactive compounds in waste raw materials from the brewing industry and examination of their nutritional value and biotechnological potential</t>
  </si>
  <si>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</si>
  <si>
    <t>Charakterystyka związków bioaktywnych w surowcach odpadowych z przemysłu browarniczego i zbadanie ich wartości odżywczej i potencjału biotechnologicznego</t>
  </si>
  <si>
    <t>https://projekty.ncn.gov.pl/index.php?projekt_id=558988</t>
  </si>
  <si>
    <t>grant.13790645</t>
  </si>
  <si>
    <t>Marcin Kruk</t>
  </si>
  <si>
    <t>2023-01-17</t>
  </si>
  <si>
    <t>PRELUDIUM 21 (Competition)</t>
  </si>
  <si>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</si>
  <si>
    <t>HEALTHY PRODUCTS BASED ON PROTEIN AND CULTIVATED FAT FROM THE TERUEL PORK</t>
  </si>
  <si>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</si>
  <si>
    <t>PRODUCTOS SALUDABLES A BASE DE PROTEÍNA Y GRASA CULTIVADA DEL CERDO DE TERUEL</t>
  </si>
  <si>
    <t>grant.14864908</t>
  </si>
  <si>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</si>
  <si>
    <t>OAT PULP VALORIZATION: TRANSFORMATION OF BY-PRODUCTS FROM THE VEGETABLE BEVERAGE PRODUCTION INDUSTRY INTO SAFE, TASTY, AND HEALTHY GLUTEN-FREE FOODS</t>
  </si>
  <si>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</si>
  <si>
    <t>VALORIZACION DE LA PULPA DE AVENA: TRANSFORMACION DE SUBPRODUCTOS DE LA INDUSTRIA DE PRODUCCION DE BEBIDAS VEGETALES EN ALIMENTOS SIN GLUTEN SEGUROS, SABROSOS Y SALUDABLES</t>
  </si>
  <si>
    <t>grant.14864416</t>
  </si>
  <si>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</si>
  <si>
    <t>Investigating the structure and function of the microbiome underpinning anaerobic digestion for resource recovery from carbon-rich, nutrient-rich ferm</t>
  </si>
  <si>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</si>
  <si>
    <t>https://gtr.ukri.org/projects?ref=studentship-2381897</t>
  </si>
  <si>
    <t>grant.9414520</t>
  </si>
  <si>
    <t>Miao Guo, Ellen Piercy</t>
  </si>
  <si>
    <t>2020-03-31</t>
  </si>
  <si>
    <t>BIOCHEMISTRY AND TECHNOLOGY FOR THE PRODUCTION OF SEED OILS</t>
  </si>
  <si>
    <t>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</si>
  <si>
    <t>BIOQUIMICA Y TECNOLOGIA PARA LA PRODUCCION DE ACEITES DE SEMILLAS</t>
  </si>
  <si>
    <t>grant.14847696</t>
  </si>
  <si>
    <t>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</si>
  <si>
    <t>New strategies for bioprocess design by Ashbya gossypii in the context of bioeconomy</t>
  </si>
  <si>
    <t>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</si>
  <si>
    <t>NUEVAS ESTRATEGIAS PARA EL DISEÑO DE BIOPROCESOS DE ASHBYA GOSSYPII EN EL CONTEXTO DE LA BIOECONOMIA</t>
  </si>
  <si>
    <t>grant.14871563</t>
  </si>
  <si>
    <t>University of Salamanca</t>
  </si>
  <si>
    <t>Salamanca</t>
  </si>
  <si>
    <t>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</si>
  <si>
    <t>Producing novel non-plant biomass feedstocks and bio-based products through upcycling and the cascading use of brewery side-streams</t>
  </si>
  <si>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</si>
  <si>
    <t>https://cordis.europa.eu/project/id/101060814</t>
  </si>
  <si>
    <t>grant.12961184</t>
  </si>
  <si>
    <t>University of Valladolid; Zurich University of Applied Sciences; Asociación de Investigación de la Industria Agroalimentaria; Symrise (Germany)</t>
  </si>
  <si>
    <t>Valladolid; Winterthur; Valencia; Holzminden</t>
  </si>
  <si>
    <t>CIARDIELLO RESEARCH CONTRACT IBBR-DOMENICO DE LUCIA (DBA.AD005.195)</t>
  </si>
  <si>
    <t>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</si>
  <si>
    <t>CIARDIELLO CONTRATTO DI RICERCA COMMISSIONATA IBBR-DOMENICO DE LUCIA (DBA.AD005.195)</t>
  </si>
  <si>
    <t>grant.13031707</t>
  </si>
  <si>
    <t>MARIAANTONIETTA CIARDIELLO</t>
  </si>
  <si>
    <t>2020-11-30</t>
  </si>
  <si>
    <t>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</si>
  <si>
    <t>SUSTAINABLE OLEOCHEMICALS BIOPRODUCTION FROM CARBOXYLATES VIA OLEAGINOUS FERMENTATION</t>
  </si>
  <si>
    <t>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</si>
  <si>
    <t>grant.14853291</t>
  </si>
  <si>
    <t>IMDEA Energy Institute</t>
  </si>
  <si>
    <t>Móstoles</t>
  </si>
  <si>
    <t>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</si>
  <si>
    <t>Boosting sustainable production of second-generation proteins from methane using methylotrophs</t>
  </si>
  <si>
    <t>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</si>
  <si>
    <t>IMPULSANDO LA PRODUCCION SOSTENIBLE DE PROTEINAS DE SEGUNDA GENERACION A PARTIR DE METANO MEDIANTE METILOTROFOS</t>
  </si>
  <si>
    <t>grant.14862752</t>
  </si>
  <si>
    <t>Catalan Institute for Water Research</t>
  </si>
  <si>
    <t>Girona</t>
  </si>
  <si>
    <t>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</si>
  <si>
    <t>Pressurized fluid technologies for the valorization of by-products from the agricultural and food industry: recovery of pectin and other high-value bioactive compounds.</t>
  </si>
  <si>
    <t>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</si>
  <si>
    <t>TECNOLOGIAS DE FLUIDOS PRESURIZADOS PARA LA VALORIZACION DE SUBPRODUCTOS DE LA INDUSTRIA AGROALIMENTARIA: RECUPERACION DE PECTINA Y OTROS COMPUESTOS BIOACTIVOS DE ALTO VALOR</t>
  </si>
  <si>
    <t>grant.14848184</t>
  </si>
  <si>
    <t>University of Burgos</t>
  </si>
  <si>
    <t>Burgos</t>
  </si>
  <si>
    <t>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</si>
  <si>
    <t>Multiscale analysis of the influence of technological parameters of the extraction process with the use of natural deeply eutectic mixtures on the properties of pectins from fruit pomace.</t>
  </si>
  <si>
    <t>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</si>
  <si>
    <t>Wieloskalowa analiza wpływu parametrów technologicznych procesu ekstrakcji z zastosowaniem naturalnych mieszanin głęboko eutektycznych na właściwości pektyn z wytłoków owocowych.</t>
  </si>
  <si>
    <t>https://projekty.ncn.gov.pl/index.php?projekt_id=505356</t>
  </si>
  <si>
    <t>grant.9751211</t>
  </si>
  <si>
    <t>Izabela Pawlaczyk-Graja</t>
  </si>
  <si>
    <t>Wrocław University of Science and Technology</t>
  </si>
  <si>
    <t>Wrocław</t>
  </si>
  <si>
    <t>2021-07-20</t>
  </si>
  <si>
    <t>PRELUDIUM BIS 2 (Competition)</t>
  </si>
  <si>
    <t>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</si>
  <si>
    <t>IMPLEMENTATION OF HIGH VOLTAGE ELECTRICAL PULSE TECHNOLOGY FOR THE REVALUATION OF YEASTS IN THE BREWING AND OENOLOGY SECTOR</t>
  </si>
  <si>
    <t>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</si>
  <si>
    <t>IMPLEMENTACION DE LA TECNOLOGIA DE LOS PULSOS ELECTRICOS DE ALTO VOLTAJE PARA LA REVALORIZACION DE LEVADURAS DEL SECTOR CERVEZERO Y ENOLOGICO</t>
  </si>
  <si>
    <t>grant.14847171</t>
  </si>
  <si>
    <t>University of Zaragoza</t>
  </si>
  <si>
    <t>Zaragoza</t>
  </si>
  <si>
    <t>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</si>
  <si>
    <t>Co-designing just transition pathways to cellular agriculture in the UK</t>
  </si>
  <si>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</si>
  <si>
    <t>https://gtr.ukri.org/projects?ref=studentship-2756428</t>
  </si>
  <si>
    <t>grant.13026155</t>
  </si>
  <si>
    <t>Laxmi Prasad Pant, Georgie Hurst</t>
  </si>
  <si>
    <t>2022-09-18</t>
  </si>
  <si>
    <t>Development of edible hollow fibre bioreactor for cultivated meat production</t>
  </si>
  <si>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</si>
  <si>
    <t>https://gtr.ukri.org/projects?ref=10087694</t>
  </si>
  <si>
    <t>grant.14685157</t>
  </si>
  <si>
    <t>Risto Martin</t>
  </si>
  <si>
    <t>2024-02-01</t>
  </si>
  <si>
    <t>Support for travel costs</t>
  </si>
  <si>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</si>
  <si>
    <t>https://www.vr.se/swecris.html#/project/2022-00885_Vinnova</t>
  </si>
  <si>
    <t>grant.12896217</t>
  </si>
  <si>
    <t>Peter Alberius</t>
  </si>
  <si>
    <t>2022-05-15</t>
  </si>
  <si>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</si>
  <si>
    <t>PRIME - Protein Recombination Improvement through Multidisciplinary Engineering</t>
  </si>
  <si>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</si>
  <si>
    <t>https://gtr.ukri.org/projects?ref=10089438</t>
  </si>
  <si>
    <t>grant.14686395</t>
  </si>
  <si>
    <t>Development of novel marine cell lines and animal origin-free bioprocesses for cultured seafood manufacturing</t>
  </si>
  <si>
    <t>grant.14109968</t>
  </si>
  <si>
    <t>Laura Sofia Alves</t>
  </si>
  <si>
    <t>Re:meat - cultivated beef</t>
  </si>
  <si>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</si>
  <si>
    <t>https://www.vr.se/swecris.html#/project/2024-02242_Vinnova</t>
  </si>
  <si>
    <t>grant.14500641</t>
  </si>
  <si>
    <t>Gittan Schiöld</t>
  </si>
  <si>
    <t>2024-11-11</t>
  </si>
  <si>
    <t>The University of Edinburgh and Roslin Technologies Limited KTP 23_24 R5</t>
  </si>
  <si>
    <t>https://gtr.ukri.org/projects?ref=10102593</t>
  </si>
  <si>
    <t>grant.14685521</t>
  </si>
  <si>
    <t>Centre Manager</t>
  </si>
  <si>
    <t>Knowledge Transfer Partnership (Project Category)</t>
  </si>
  <si>
    <t>This New Meat</t>
  </si>
  <si>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</si>
  <si>
    <t>https://www.vr.se/swecris.html#/project/2024-00712_Vinnova</t>
  </si>
  <si>
    <t>grant.14029436</t>
  </si>
  <si>
    <t>Kristoffer Lundholm</t>
  </si>
  <si>
    <t>2024-05-02</t>
  </si>
  <si>
    <t>Lobster Source: Singapore and UK partnership to generate cultured lobster</t>
  </si>
  <si>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</si>
  <si>
    <t>https://gtr.ukri.org/projects?ref=92260</t>
  </si>
  <si>
    <t>grant.13881154</t>
  </si>
  <si>
    <t>2021-07-31</t>
  </si>
  <si>
    <t>Utilising food waste as a feedstock for cultivated meat</t>
  </si>
  <si>
    <t>https://gtr.ukri.org/projects?ref=BB%2FY512680%2F1</t>
  </si>
  <si>
    <t>grant.14054105</t>
  </si>
  <si>
    <t>Bath</t>
  </si>
  <si>
    <t>2024-01-15</t>
  </si>
  <si>
    <t>Training Grant (Project Category)</t>
  </si>
  <si>
    <t>SusCellFood - Sustainable production of cultured meat and milk</t>
  </si>
  <si>
    <t>grant.13909948</t>
  </si>
  <si>
    <t>2023-05-01</t>
  </si>
  <si>
    <t>Programmes and collaborations (Funding Program)</t>
  </si>
  <si>
    <t>Living Manufacture: An Engineered Living Materials based Fabrication Platform</t>
  </si>
  <si>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</si>
  <si>
    <t>https://gtr.ukri.org/projects?ref=EP%2FY008243%2F1</t>
  </si>
  <si>
    <t>grant.14082100</t>
  </si>
  <si>
    <t>Martyn Dade-Robertson, John Allan, Thora Arnardottir, Thomas Ellis, Katie Gilmour, Harrison Steel, MENG ZHANG</t>
  </si>
  <si>
    <t>Northumbria University</t>
  </si>
  <si>
    <t>Newcastle upon Tyne</t>
  </si>
  <si>
    <t>2024-05-31</t>
  </si>
  <si>
    <t>Novel surface modification technology for sustainable mammalian cell culture</t>
  </si>
  <si>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</si>
  <si>
    <t>https://gtr.ukri.org/projects?ref=10076155</t>
  </si>
  <si>
    <t>grant.13876860</t>
  </si>
  <si>
    <t>Filipa Soares</t>
  </si>
  <si>
    <t>Cultured Meat Growth Media</t>
  </si>
  <si>
    <t>Vækstmedie til Kultiveret Kød</t>
  </si>
  <si>
    <t>grant.14714423</t>
  </si>
  <si>
    <t>Innobooster (Program)</t>
  </si>
  <si>
    <t>MEATOMICS: NEW OMIC TECHNOLOGIES FOR CULTURED MEAT MANUFACTURING</t>
  </si>
  <si>
    <t>MEATOMICS: NUEVAS TECNOLOGÍAS ÓMICAS PARA LA FABRICACIÓN DE CARNE CULTIVADA</t>
  </si>
  <si>
    <t>grant.14868728</t>
  </si>
  <si>
    <t>Torres Quevedo (Call)</t>
  </si>
  <si>
    <t>KEYMEAT - 3D DYNAMIC FARMING FOR CULTURED MEAT PRODUCTION</t>
  </si>
  <si>
    <t>KEYMEAT - CULTIVO 3D DINÁMICO PARA LA PRODUCCION DE CARNE CULTIVADA</t>
  </si>
  <si>
    <t>grant.14860608</t>
  </si>
  <si>
    <t>PROTEOMEAT PROJECT: SCAFFOLD SYNTHESIS FOR CULTURED MEAT PRODUCTION</t>
  </si>
  <si>
    <t>PROYECTO PROTEOMEAT: SÍNTESIS DE SCAFFOLDS PARA LA PRODUCCIÓN DE CARNE CULTIVADA</t>
  </si>
  <si>
    <t>grant.14874427</t>
  </si>
  <si>
    <t>Precommercializing a Method For Inducing Muscle Fiber Formation For Industrial Meat Production</t>
  </si>
  <si>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</si>
  <si>
    <t>https://cordis.europa.eu/project/id/101069100</t>
  </si>
  <si>
    <t>grant.12941558</t>
  </si>
  <si>
    <t>Weizmann Institute of Science</t>
  </si>
  <si>
    <t>Rehovot</t>
  </si>
  <si>
    <t>2022-04-01</t>
  </si>
  <si>
    <t>Innovative solutions for cultured meat: New routes to obtaining growth factors</t>
  </si>
  <si>
    <t>Soluciones innovadoras para la carne cultivada: Nuevas rutas de obtención de factores de crecimiento</t>
  </si>
  <si>
    <t>grant.14874221</t>
  </si>
  <si>
    <t>IBÖ-07: Meat-Reactor - Development of an innovative bioreactor for the production of in-vitro meat</t>
  </si>
  <si>
    <t>IBÖ-07: Meat-Reactor - Entwicklung eines innovativen Bioreaktors für die Herstellung von in-vitro Fleisch</t>
  </si>
  <si>
    <t>https://foerderportal.bund.de/foekat/jsp/SucheAction.do?actionMode=view&amp;fkz=031B1033</t>
  </si>
  <si>
    <t>grant.9462988</t>
  </si>
  <si>
    <t>Munich</t>
  </si>
  <si>
    <t>2020-10-01</t>
  </si>
  <si>
    <t>Feeding Future Generations Sustainably: Legal Challenges and Scientific Innovation</t>
  </si>
  <si>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</si>
  <si>
    <t>https://ec.europa.eu/info/funding-tenders/opportunities/portal/screen/opportunities/projects-details/43353764/101126873/ERASMUS2027</t>
  </si>
  <si>
    <t>grant.13702701</t>
  </si>
  <si>
    <t>University of Milan</t>
  </si>
  <si>
    <t>Milan</t>
  </si>
  <si>
    <t>Erasmus+ (ERASMUS+) (Programme)</t>
  </si>
  <si>
    <t>Development of a human skeletal muscle based mechanobiological screening platform</t>
  </si>
  <si>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</si>
  <si>
    <t>https://www.belspo.be/belspo/invent/dproj.asp?l=en&amp;inst=KU Leuven&amp;code=e384d7e0-07c9-4eb3-ac9e-dd11501adfcf&amp;hi=*</t>
  </si>
  <si>
    <t>grant.14065230</t>
  </si>
  <si>
    <t>2021-01-26</t>
  </si>
  <si>
    <t>A novel support material for 3D bioprinting and post-printing tissue growth: Print and Grow</t>
  </si>
  <si>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</si>
  <si>
    <t>https://cordis.europa.eu/project/id/101069174</t>
  </si>
  <si>
    <t>grant.12941671</t>
  </si>
  <si>
    <t>Technion – Israel Institute of Technology</t>
  </si>
  <si>
    <t>Haifa</t>
  </si>
  <si>
    <t>2022-06-01</t>
  </si>
  <si>
    <t>Whole-cut cell-based fish fillet production by cellular agriculture strategies</t>
  </si>
  <si>
    <t>grant.13266041</t>
  </si>
  <si>
    <t>Diana Maria Condeço Marques</t>
  </si>
  <si>
    <t>Engineering of nature-mimetic sub-micron crystalline protein depots to incorporate high cargo densities</t>
  </si>
  <si>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</si>
  <si>
    <t>https://gtr.ukri.org/projects?ref=10086682</t>
  </si>
  <si>
    <t>grant.14682662</t>
  </si>
  <si>
    <t>Cell Guidance Systems (United Kingdom); Rosalind Franklin Institute</t>
  </si>
  <si>
    <t>Cambridge; Harwell</t>
  </si>
  <si>
    <t>Advanced Cellular Hierarchical Tissue-Imitations based on Excluded Volume Effect</t>
  </si>
  <si>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</si>
  <si>
    <t>https://cordis.europa.eu/project/id/866126</t>
  </si>
  <si>
    <t>grant.9244457</t>
  </si>
  <si>
    <t>Dimitrios ZEVGOLIS</t>
  </si>
  <si>
    <t>University College Dublin; University of Galway</t>
  </si>
  <si>
    <t>Dublin; Galway</t>
  </si>
  <si>
    <t>Protein Transition 2.0</t>
  </si>
  <si>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</si>
  <si>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https://europepmc.org/grantfinder/grantdetails?query=gid%3A"KICH1.ST01.20.013"</t>
  </si>
  <si>
    <t>grant.14756471</t>
  </si>
  <si>
    <t>J. Keppler</t>
  </si>
  <si>
    <t>KIC - MISSIE Sleuteltechnologieën 2020 (Program)</t>
  </si>
  <si>
    <t>3D Cell Scaffolds for Clean Meat Cultivation</t>
  </si>
  <si>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</si>
  <si>
    <t>https://data.snf.ch/grants/grant/216850</t>
  </si>
  <si>
    <t>grant.13253508</t>
  </si>
  <si>
    <t>Nicole Suzanne Kleger, Droux Anouk, Lucas Catellani, Nicole Suzanne Kleger</t>
  </si>
  <si>
    <t>Stabilized growth factors as a key to alternative protein production success</t>
  </si>
  <si>
    <t>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</si>
  <si>
    <t>https://backup.isvavai.cz/cep?s=jednoduche-vyhledavani&amp;ss=detail&amp;h=EI22_002%2F0000875</t>
  </si>
  <si>
    <t>grant.14480164</t>
  </si>
  <si>
    <t>Marek Atanasčev</t>
  </si>
  <si>
    <t>Enantis (Czechia)</t>
  </si>
  <si>
    <t>Brno</t>
  </si>
  <si>
    <t>2024-01-07</t>
  </si>
  <si>
    <t>Ministry of Industry and Trade</t>
  </si>
  <si>
    <t>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</si>
  <si>
    <t>FermLAB: Fermentation of Plant-based milk alternatives by Lactic Acid Bacteria</t>
  </si>
  <si>
    <t>https://research.ie/assets/uploads/2023/09/GOI-Awardee-list-2023.pdf</t>
  </si>
  <si>
    <t>grant.13735589</t>
  </si>
  <si>
    <t>Katherine Lavelle</t>
  </si>
  <si>
    <t>Cork</t>
  </si>
  <si>
    <t>Irish Research Council</t>
  </si>
  <si>
    <t>Postdoctoral Fellowship Programme (Award); Early Career (Award Category)</t>
  </si>
  <si>
    <t>Delivery of algae oil into vegan milk through novel O/W emulsions (nano-emulsion and Pickering emulsion) stabilized with seaweed peptides</t>
  </si>
  <si>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</si>
  <si>
    <t>https://cordis.europa.eu/project/id/101106112</t>
  </si>
  <si>
    <t>grant.13717616</t>
  </si>
  <si>
    <t>Technical University of Denmark</t>
  </si>
  <si>
    <t>Kongens Lyngby</t>
  </si>
  <si>
    <t>2023-11-01</t>
  </si>
  <si>
    <t>Vegetable drink based on oats Avena sativa, enriched with triple chelate complexes of the essential microelement iron with vitamin B9 and essential amino acids, for the prevention of iron deficiency and iron deficiency anemia</t>
  </si>
  <si>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</si>
  <si>
    <t>http://www.rscf.ru/en/enprjcard?rid=25-26-00163</t>
  </si>
  <si>
    <t>grant.14704264</t>
  </si>
  <si>
    <t>Aleksey Gvozdenko</t>
  </si>
  <si>
    <t>North-Caucasus Federal University</t>
  </si>
  <si>
    <t>Stavropol</t>
  </si>
  <si>
    <t>Fouling during heating of plant-based milk alternatives - mechanisms, kinetics and online detection to validate the cleaning success</t>
  </si>
  <si>
    <t xml:space="preserve">Fouling during heating of plant-based milk alternatives - mechanisms, kinetics and online detection for validation of cleaning success
</t>
  </si>
  <si>
    <t>Fouling beim Erhitzen pflanzlicher Milchalternativen - Mechanismen, Kinetik sowie online Detektion zur Validierung des Reinigungserfolgs</t>
  </si>
  <si>
    <t>https://foerderportal.bund.de/foekat/jsp/SucheAction.do?actionMode=view&amp;fkz=01IF23335N</t>
  </si>
  <si>
    <t>grant.14101874</t>
  </si>
  <si>
    <t>A new generation of milk drinks and their alternatives with a controlled start of fermentation</t>
  </si>
  <si>
    <t>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</si>
  <si>
    <t>https://backup.isvavai.cz/cep?s=jednoduche-vyhledavani&amp;ss=detail&amp;h=EI22_002%2F0000679</t>
  </si>
  <si>
    <t>grant.14081836</t>
  </si>
  <si>
    <t>Petr Ryšávka</t>
  </si>
  <si>
    <t>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</si>
  <si>
    <t>Climate friendly replacement of palm tree oil</t>
  </si>
  <si>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</si>
  <si>
    <t>https://www.vr.se/swecris.html#/project/2021-00051_Vinnova</t>
  </si>
  <si>
    <t>grant.9731229</t>
  </si>
  <si>
    <t>Annette Graneli</t>
  </si>
  <si>
    <t>2021-05-03</t>
  </si>
  <si>
    <t>10405:Organisk kemi, Organic Chemistry (SCB); 104:Kemi, Chemical Sciences (SCB); 1:Naturvetenskap, Natural Sciences (SCB)</t>
  </si>
  <si>
    <t>Understanding protein-starch interactions to improve the melting behavior of vegan cheese</t>
  </si>
  <si>
    <t>Understanding the interactions of proteins and starches to improve the melting behavior of vegan cheese</t>
  </si>
  <si>
    <t>Verständnis der Wechselwirkungen von Proteinen und Stärken zur Verbesserung des Schmelzverhaltens von veganem Käse</t>
  </si>
  <si>
    <t>https://foerderportal.bund.de/foekat/jsp/SucheAction.do?actionMode=view&amp;fkz=01IF00372C</t>
  </si>
  <si>
    <t>grant.13983858</t>
  </si>
  <si>
    <t>Basidiomycete-mediated fermentation of plant raw materials and side streams for the production of cheese flavours and vegan cheese alternatives</t>
  </si>
  <si>
    <t>Basidiomycete-mediated fermentation of plant raw materials and side streams for the production of cheese flavors and vegan cheese alternatives</t>
  </si>
  <si>
    <t>Basidiomyceten-vermittelte Fermentation pflanzlicher Rohstoffe und Nebenströme zur Herstellung von Käsearomen und veganer Käsealternativen</t>
  </si>
  <si>
    <t>https://foerderportal.bund.de/foekat/jsp/SucheAction.do?actionMode=view&amp;fkz=01IF23315N</t>
  </si>
  <si>
    <t>grant.14031762</t>
  </si>
  <si>
    <t>WE! - Plant³ - Improving the profitability of lupine cultivation and processing methods in the north-eastern Mecklenburg-West Pomerania region, TP2: Research and development of a method for processing vegetable protein concentrate into vegan cheese</t>
  </si>
  <si>
    <t>WE! - Plant³ - Improving the profitability of lupin cultivation and processing methods in the northeastern Mecklenburg-Western Pomerania region, TP2: Research and development of a process for processing plant protein concentrate into vegan cheese</t>
  </si>
  <si>
    <t>WIR! - Plant³ - Verbesserung der Rentabilität des Lupinen-Anbaus und der Verarbeitungsverfahren in der Region nordöstliches Mecklenburg-Vorpommern, TP2: Forschung und Entwicklung eines Verfahrens zur Verarbeitung pflanzlichen Proteinkonzentrats zu veganem Käse</t>
  </si>
  <si>
    <t>https://foerderportal.bund.de/foekat/jsp/SucheAction.do?actionMode=view&amp;fkz=03WIR2215B</t>
  </si>
  <si>
    <t>grant.13047479</t>
  </si>
  <si>
    <t>FH-Impuls 2016 I: Sustainable non-dairy milk production - holistic raw material utilization through adaptive AI-supported control (FoodProduction40)</t>
  </si>
  <si>
    <t>FH-Impuls 2016 I: Sustainable non-dairy milk production – holistic raw material utilization through adaptive AI-supported control (FoodProduction40)</t>
  </si>
  <si>
    <t>FH-Impuls 2016 I: Sustainable non-dairy milk production - ganzheitliche Rohstoffverwertung durch adaptive KI-gestützte Steuerung (FoodProduction40)</t>
  </si>
  <si>
    <t>https://foerderportal.bund.de/foekat/jsp/SucheAction.do?actionMode=view&amp;fkz=13FH3I09IA</t>
  </si>
  <si>
    <t>grant.13549621</t>
  </si>
  <si>
    <t>Ostwestfalen-Lippe University of Applied Sciences and Arts</t>
  </si>
  <si>
    <t>Lemgo</t>
  </si>
  <si>
    <t>KMU-innovativ -KMUi-BÖ05: BioEggFlavor - Biomimetic formation of aroma and taste in vegan egg products</t>
  </si>
  <si>
    <t>KMU-innovativ -KMUi-BÖ05: BioEggFlavor - Biomimetic formation of aroma and flavor in vegan egg products</t>
  </si>
  <si>
    <t>KMU-innovativ -KMUi-BÖ05: BioEggFlavor - Biomimetische Bildung von Aroma und Geschmack in veganen Ei-Produkten</t>
  </si>
  <si>
    <t>https://foerderportal.bund.de/foekat/jsp/SucheAction.do?actionMode=view&amp;fkz=031B1397B</t>
  </si>
  <si>
    <t>grant.13685737</t>
  </si>
  <si>
    <t>https://foerderportal.bund.de/foekat/jsp/SucheAction.do?actionMode=view&amp;fkz=031B1397C</t>
  </si>
  <si>
    <t>grant.13685738</t>
  </si>
  <si>
    <t>https://foerderportal.bund.de/foekat/jsp/SucheAction.do?actionMode=view&amp;fkz=031B1397A</t>
  </si>
  <si>
    <t>grant.13685736</t>
  </si>
  <si>
    <t>New Path Bio GmbH</t>
  </si>
  <si>
    <t>A new route for mild refining of pulses for protein functionality improvement and less environmental impact</t>
  </si>
  <si>
    <t>This project aims to develop a protein-rich preparation from pulses combined with air-classified powdered protein concentrates for manufacturing plant-based meat and dairy substitutes with minimal processing and a sustainable value chain.</t>
  </si>
  <si>
    <t>https://www.aramis.admin.ch/Grunddaten/?ProjectID=52263&amp;Sprache=en-US</t>
  </si>
  <si>
    <t>grant.13274038</t>
  </si>
  <si>
    <t>2023-04-01</t>
  </si>
  <si>
    <t>Verification of membrane technology for plant-based dairy</t>
  </si>
  <si>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</si>
  <si>
    <t>https://www.vr.se/swecris.html#/project/P2022-00101_Energi</t>
  </si>
  <si>
    <t>grant.13902503</t>
  </si>
  <si>
    <t>Development of an oat extract enriched with vitamin B12 as a starting material for the production of milk substitute products (Oat12)</t>
  </si>
  <si>
    <t>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</si>
  <si>
    <t>Entwicklung eines Vitamin-B12 angereicherten Haferextrakts als Ausgangsstoff für die Herstellung von Milchersatzprodukten (Oat12)</t>
  </si>
  <si>
    <t>https://www.dbu.de/projektdatenbank/39206-01/</t>
  </si>
  <si>
    <t>grant.13888745</t>
  </si>
  <si>
    <t>Hochschule Hannover</t>
  </si>
  <si>
    <t>Hanover</t>
  </si>
  <si>
    <t>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</si>
  <si>
    <t>Exploring the impact of plant-based diets on iodine intake in the UK population</t>
  </si>
  <si>
    <t>Following a mostly plant-based diet will significantly reduce iodine intake, which cannot be fully compensated through the consumption of iodine-fortified milk-alternative products.</t>
  </si>
  <si>
    <t>https://gtr.ukri.org/projects?ref=studentship-2459093</t>
  </si>
  <si>
    <t>grant.9471195</t>
  </si>
  <si>
    <t>Sarah Bath, Katie Nicol</t>
  </si>
  <si>
    <t>Consumer food purchasing and consumption: Latest trends in Alternative Proteins?</t>
  </si>
  <si>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</si>
  <si>
    <t>https://randd.defra.gov.uk/ProjectDetails?ProjectId=21656</t>
  </si>
  <si>
    <t>grant.14486810</t>
  </si>
  <si>
    <t>Development of Sustainable Valorization Concept for Okara</t>
  </si>
  <si>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</si>
  <si>
    <t>https://data.snf.ch/grants/grant/210886</t>
  </si>
  <si>
    <t>grant.13043292</t>
  </si>
  <si>
    <t>Christoph Hugi, Lena Breitenmoser, Karina Rohrer, Fabian Whitfield, Aunchalee Aussanasuwannakul, Andriati Ningrum, Siti Zaharah Sakimin</t>
  </si>
  <si>
    <t>University of Applied Sciences and Arts Northwestern Switzerland; Kasetsart University; Gadjah Mada University</t>
  </si>
  <si>
    <t>Windisch; Bangkok; Yogyakarta</t>
  </si>
  <si>
    <t>NG VEGA Xplorer: Sustainable biosolutions containing novel strains and cultures for the next generation of healthy fermented products from oat and soy bases</t>
  </si>
  <si>
    <t>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</si>
  <si>
    <t>grant.14372349</t>
  </si>
  <si>
    <t>University of Copenhagen; Chr. Hansen (Denmark)</t>
  </si>
  <si>
    <t>Copenhagen; Hørsholm</t>
  </si>
  <si>
    <t>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</si>
  <si>
    <t>Novel protein-based affinity platform for mycotoxins clean-up</t>
  </si>
  <si>
    <t>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</si>
  <si>
    <t>Nova plataforma de afinidade baseada em proteínas para purificação de micotoxinas</t>
  </si>
  <si>
    <t>grant.13263520</t>
  </si>
  <si>
    <t>Luís Abrunhosa, Lucília Maria Alves Ribeiro Domingues, António Augusto Martins de Oliveira Soares Vicente, Rui Miguel Martins Rodrigues, Tatiana Sofia da Quinta Vidal Aguiar</t>
  </si>
  <si>
    <t>University of Minho</t>
  </si>
  <si>
    <t>Braga</t>
  </si>
  <si>
    <t>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</si>
  <si>
    <t>Characterization and development of healthy and sustainable high-value-added fats from organic crops</t>
  </si>
  <si>
    <t>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</si>
  <si>
    <t>CARACTERIZACIÓN Y DESARROLLO DE GRASAS DE ALTO VALOR AÑADIDO SALUDABLES Y SOSTENIBLES A PARTIR DE CULTIVOS BIOLÓGICOS</t>
  </si>
  <si>
    <t>grant.14864099</t>
  </si>
  <si>
    <t>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</si>
  <si>
    <t>NORA</t>
  </si>
  <si>
    <t>3164-00216A</t>
  </si>
  <si>
    <t>DFF-Forskningsprojekt1 - Grøn omstilling/forskning</t>
  </si>
  <si>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</si>
  <si>
    <t>http://gtr.ukri.org/projects?ref=BB/Y513933/1</t>
  </si>
  <si>
    <t>A586EEBA-D241-49F6-A383-0775A751B74B</t>
  </si>
  <si>
    <t>Yorkshire and The Humber</t>
  </si>
  <si>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</si>
  <si>
    <t>http://gtr.ukri.org/projects?ref=10086903</t>
  </si>
  <si>
    <t>BE659244-DE88-437B-B480-29E40D952865</t>
  </si>
  <si>
    <t>Company</t>
  </si>
  <si>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</si>
  <si>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http://gtr.ukri.org/projects?ref=10108649</t>
  </si>
  <si>
    <t>582D27EA-54C7-42AD-8261-5B9E2D37ED7F</t>
  </si>
  <si>
    <t>PLANT POWERED BABIES LTD</t>
  </si>
  <si>
    <t>South East</t>
  </si>
  <si>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</si>
  <si>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http://gtr.ukri.org/projects?ref=10087261</t>
  </si>
  <si>
    <t>CE2FEF59-3A5F-4979-85AF-5AD13CE43DFC</t>
  </si>
  <si>
    <t>ADAMO FOODS LTD</t>
  </si>
  <si>
    <t>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</si>
  <si>
    <t>http://gtr.ukri.org/projects?ref=ES/Y01040X/1</t>
  </si>
  <si>
    <t>A7FED78C-E606-4E5C-AC7F-443AACDF330D</t>
  </si>
  <si>
    <t>Scotland</t>
  </si>
  <si>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</si>
  <si>
    <t>http://gtr.ukri.org/projects?ref=MR/Y013662/1</t>
  </si>
  <si>
    <t>E124F312-E742-4140-835B-543B7AD89BC8</t>
  </si>
  <si>
    <t>UNIVERSITY OF OXFORD</t>
  </si>
  <si>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</si>
  <si>
    <t>http://gtr.ukri.org/projects?ref=EP/Z000785/1</t>
  </si>
  <si>
    <t>40D0047E-61E3-4FF1-856C-90E78D3CBE8A</t>
  </si>
  <si>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</si>
  <si>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http://gtr.ukri.org/projects?ref=BB/Y513568/1</t>
  </si>
  <si>
    <t>62E7310F-C121-47C4-90BA-A105B917DB63</t>
  </si>
  <si>
    <t>Cathrina Edwards</t>
  </si>
  <si>
    <t>QUADRAM INSTITUTE BIOSCIENCE</t>
  </si>
  <si>
    <t>Research institute</t>
  </si>
  <si>
    <t>East of England</t>
  </si>
  <si>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</si>
  <si>
    <t>http://gtr.ukri.org/projects?ref=ES/Y003667/1</t>
  </si>
  <si>
    <t>7493F1ED-6A1A-4853-AD78-C2118D75A87F</t>
  </si>
  <si>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</si>
  <si>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http://gtr.ukri.org/projects?ref=studentship-2905301</t>
  </si>
  <si>
    <t>F21EEF4B-2853-4F64-98B3-FF17D25ABD7A</t>
  </si>
  <si>
    <t>East Midlands</t>
  </si>
  <si>
    <t>ADAPTide: decrypting sustainable and responsive nutrition by mapping the effects of plant-basedfoods on metabolic profiling</t>
  </si>
  <si>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</si>
  <si>
    <t>https://www.vr.se/english/swecris.html#/project/2023-00473_Formas</t>
  </si>
  <si>
    <t>https://www.oru.se/english/research/research-projects/rp/?rdb=p2655</t>
  </si>
  <si>
    <t>2023-00473_Formas</t>
  </si>
  <si>
    <t>https://www.vr.se/english/swecris.html#/</t>
  </si>
  <si>
    <t>https://www.vr.se/english/swecris.html?project%3D2024-01030_Formas</t>
  </si>
  <si>
    <t>2024-01030_Formas</t>
  </si>
  <si>
    <t>FRIS</t>
  </si>
  <si>
    <t>https://pureportal.ilvo.be/en/projects/duurzame-eiwitten-van-lokaal-gekweekt-zeewier#:~:text=By%20valorizing%20seaweed%20as%20a,self%2Dsufficiency%20in%20protein%20production.</t>
  </si>
  <si>
    <t>https://research.ugent.be/web/result/project/44d36104-ce6f-11ef-b3da-03cc4b44417e/details/en</t>
  </si>
  <si>
    <t>https://www.openaire.eu/netherlands/</t>
  </si>
  <si>
    <t>https://www.nwo.nl/en/projects/21120</t>
  </si>
  <si>
    <t>scanR</t>
  </si>
  <si>
    <t>Laboratoire Réactions et Génie des Procédés;University of Lorraine</t>
  </si>
  <si>
    <t>https://anr.fr/Project-ANR-23-CE44-0028</t>
  </si>
  <si>
    <t>Human Nutrition Unit;National Research Institute for Agriculture, Food and Environment</t>
  </si>
  <si>
    <t>PROFUSE A Revolutionary Tech for Exceptionally Efficient Natural Muscle Tissue Growth in Cultivated Meat Applications</t>
  </si>
  <si>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</si>
  <si>
    <t>Cordis</t>
  </si>
  <si>
    <t>https://cordis.europa.eu/project/id/101158710</t>
  </si>
  <si>
    <t>PROFUSE TECHNOLOGY LTD</t>
  </si>
  <si>
    <t>Large-scale pea protein facility</t>
  </si>
  <si>
    <t>https://vegconomist.com/investments-finance/91-million-investment-for-pea-protein-facility-in-sweden/?utm_medium=email&amp;utm_source=rasa_io&amp;utm_campaign=newsletter</t>
  </si>
  <si>
    <t>Lantmännen</t>
  </si>
  <si>
    <t>Swedish Environmental Protection Agency</t>
  </si>
  <si>
    <t>Enhancing of legumes growing in Europe through sustainable cropping for protein supply for food and feed</t>
  </si>
  <si>
    <t>Long term S&amp;T objective: The project is aimed to sustainable use of Leguminous plants and soil resources in order to ensure European citizens with balanced and safe food, ensuring the high quality protein sources in their daily diet by increasing competitiveness and cultivation of legumes for food and feed. Short-term S&amp;T objectives: 1. Evaluation of pea, faba bean and cowpea/black-eye-bean local genetic resources for the development of new varieties for food and feed and further use in breeding; 2. Development of new food and feed products from available European varieties of pea, faba bean and cowpea; 3. Selection of appropriate rhizobium strains and arbuscular mycorrhizae fungi to support nitrogen fixation and development of new, commercial inoculants; 4.Evaluation of influence of leguminous plants on the soil properties in sustainable, regionally specific cropping systems. Activities: WP1 Management and coordination; WP2 Broadening of genetic diversity in breeding trough evaluation of local genetic resources; WP3 Selection of appropriate rhizobium strains to support nitrogen fixation and development of inoculants; WP4 Nutritional value and innovative food and feed; WP5 Legume supported cropping system in sustainable agriculture; WP6 Management and valorization of the residual biomass; WP7 Publicity and dissemination. 19 partners from 10 EU Member States.</t>
  </si>
  <si>
    <t>https://cordis.europa.eu/project/id/613781</t>
  </si>
  <si>
    <t>CITAB - Centre for the Research and Technology of Agro-Environmental and Biological Sciences</t>
  </si>
  <si>
    <t>UNIVERSIDADE DE TRAS-OS-MONTES E ALTO DOURO</t>
  </si>
  <si>
    <t>Latvia University of Agriculture (LLU) – Latvia
Pure Horticultural Research Centre (PHRC) – Latvia
State Priekuli Plant Breeding Institute (SPPBI) – Latvia
Bioefekts, Ltd (BIOEFECTS) – Latvia
Estonian Crop Research Institute (ECRI) – Estonia
Agricultural University of Tirana (AUT) – Albania
Swedish Institute of Agricultural and Environmental Engineering (JTI) – Sweden
Frescura Sublime – Unipessoal Lda. (FRESCURA SUBLIME) – Portugal
Polytechnic University of Cartagena (UPCT) – Spain
National Institute for Agricultural and Veterinary Research (INIAV) – Portugal
University of Natural Resources and Life Sciences (BOKU) – Austria
Agricultural University of Athens (AUA) – Greece
Norwegian Institute for Agricultural and Environmental Research (BIOFORSK) – Norway
Norwegian University of Life Sciences (UMB) – Norway
Symbiom, sro, Ltd. (SYMBIOM) - Check Republic
KPRA, leche y Genética SL (KPRA) – Spain
Estirpe D’Honra, Ltd. (ESTIRPE) – Portugal</t>
  </si>
  <si>
    <t>Closed</t>
  </si>
  <si>
    <t>FP7</t>
  </si>
  <si>
    <t>LEGumes for the Agriculture of TOmorrow (LEGATO)</t>
  </si>
  <si>
    <t>The project has been conceived to promote the culture of grain legumes in Europe by identifying priority issues currently limiting grain legume cultivation and devising solutions in term of novel varietal development, culture practices, and food uses. LEGATO will develop tools and resources to enable state of the art breeding methodology and to exploit fully the breadth of genetic resources available. The project will focus on a small number of key characters not previously explored in depth and complementary to other ongoing European and national projects. These topics covered include disease and pest resistance, where in addition to marker development for major fungal and viral pathogens, a focus on emerging insect pests is planned. The impact of end-of-season drought and heat stress on the rhizobial symbiosis, and its consequences for plant performance, will be studied. Two characters that can influence grain legume yield, autofertility and number of flowering nodes, will be investigated. The potential for improving legume nutritional and organoleptic quality by identification of desirable traits and innovative selection methods will be investigated. LEGATO will conceive sustainable legume-based cropping systems adapted to different pedoclimatic zones, respecting local constraints. The project has been constructed around the participation of commercial partners including SMEs in the areas of marker development, plant breeding, and legume food processing, who will benefit from the advances made in these areas in LEGATO. Promising legume varieties and cropping systems will be tested at a series of pan-european sites to favour the widest possible take-up in agriculture, and the partners potentially concerned will participate in a stakeholder forum convened regularly during the project.</t>
  </si>
  <si>
    <t>https://cordis.europa.eu/project/id/613551</t>
  </si>
  <si>
    <t>ABERYSTWYTH UNIVERSITY
AGRITEC, vyzkum, slechteni a sluzby s.r.o.
AGROVEGETAL SA
CONSIGLIO PER LA RICERCA IN AGRICOLTURA E L'ANALISI DELL'ECONOMIA AGRARIA
AGENCIA ESTATAL CONSEJO SUPERIOR DE INVESTIGACIONES CIENTIFICAS
FORSCHUNGSZENTRUM JULICH GMBH
GENXPRO GMBH
INSTITUTO ANDALUZ DE INVESTIGACIONY FORMACION AGRARIA PESQUERA ALIMENTARIA Y DE LA PRODUCCION ECOLOGICA
INSTITUT ZA RATARSTVO I POVRTARSTVO INSTITUT OD NACIONALNOG ZNACAJA ZA REPUBLIKU SRBIJU
INSTITUTO NACIONAL DE INVESTIGAÇAO AGRARIA E VETERINARIA
INRAE TRANSFERT SAS
INSTITUTO DE TECNOLOGIA QUIMICA E BIOLOGICA - UNIVERSIDADE NOVA DE LISBOA
INSTYTUT GENETYKI ROSLIN POLSKIEJ AKADEMI NAUK
JOHN INNES CENTRE
Mediterranean Agronomic Institute of Zaragoza / International Centre for Advanced Mediterranean Agronomic Studies
MOULIN DECOLLOGNE SAS
NORDDEUTSCHE PFLANZENZUCHT HANS-GEORG LEMBKE KG
PATRIMVS INDUSTRIA SA
PGRO RESEARCH LIMITED
SAATZUCHT GLEISDORF GMBH
SOFT FLOW HUNGARY FEJLESZTO KOLATOLT FELELOSSEGU TARSASAG SVERIGES LANTBRUKSUNIVERSITET
UNION NATIONALE INTERPROFESSIONNELLE DES PROTEAGINEUX ASSOCIATION UNIVERSIDAD DE CORDOBA
UNIVERSIDAD DE LEON
UNIVERSITA DEGLI STUDI DI NAPOLI FEDERICO II
UNIVERZITA PALACKEHO V OLOMOUCI
UNIVERSITY OF YORK
AMBIS KERESKEDELMI ES SZOLGALTATO KORLATOLT FELELOSSEGU TARSASAG
TERRES INOVIA</t>
  </si>
  <si>
    <t>MICROALGAE PROTEIN INGREDIENTS FOR THE FOOD AND FEED OF THE FUTURE (PRO-FUTURE)</t>
  </si>
  <si>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</si>
  <si>
    <t>https://cordis.europa.eu/project/id/862980</t>
  </si>
  <si>
    <t>INSTITUT DE RECERCA I TECNOLOGIA AGROALIMENTARIES</t>
  </si>
  <si>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</si>
  <si>
    <t>Unlocking the potential of EU cultivated quinoa through the production of protein-rich quinoa flour and functional quinoa starch</t>
  </si>
  <si>
    <t>Production of quinoa, an excellent source of protein and amino acids, has grown substantially in Europe over the last decade. However, there's no commercial exploitation of quinoa protein and its co-ingredients. This is because of the absence of any breakthrough fractionation technology that is adapted to the special nature of quinoa seeds. The EU-funded QUINNOVA project will use an innovative dry fractionation technology to unlock the full potential of quinoa. This environmentally friendly process uses less energy and water than alternative technologies. The project intends to scale up the technology to industrial level to help meet European demand for high-quality plant-based protein.</t>
  </si>
  <si>
    <t>https://cordis.europa.eu/project/id/868154</t>
  </si>
  <si>
    <t>GREENFOOD50 BV</t>
  </si>
  <si>
    <t>INDUSTRIAL LEADERSHIP - Innovation In SMEs</t>
  </si>
  <si>
    <t>Green Biorefinery for the production of food and feed proteins and products such as enzymes, biochemicals, and biofuels</t>
  </si>
  <si>
    <t>The research focuses on the utilization of "green plants" (ie plants in active growth, such as lucerne and clover grasses), with optimal climate and sustainability profiles, to extract proteins for feed and food, before further utilizing the residual solid and liquid biomass fractions in various ways, see figure. We have developed various methods for recovery of proteins including a lactic acid fermentation method and a membrane filtration method.</t>
  </si>
  <si>
    <t>https://www.carlsbergfondet.dk/en/what-we-have-funded/cf18-1024/</t>
  </si>
  <si>
    <t>Department of Chemistry and Bioscience</t>
  </si>
  <si>
    <t>Private</t>
  </si>
  <si>
    <t>Safe precision fermentation for production of dairy and meat protein analogues (SAFERMENT)</t>
  </si>
  <si>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</si>
  <si>
    <t>https://www.wur.nl/nl/onderzoek-resultaten/kennisonline-onderzoeksprojecten-lvvn/kennisonline/safe-precision-fermentation-for-production-of-dairy-and-meat-protein-analogues-saferment-1.htm</t>
  </si>
  <si>
    <t>MHJ (Mark) Sturme</t>
  </si>
  <si>
    <t>Wageningen Food Safety Research</t>
  </si>
  <si>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</si>
  <si>
    <t>Ministerie LNV</t>
  </si>
  <si>
    <t>Transforming plant-based protein with protein-rich microorganisms</t>
  </si>
  <si>
    <t>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</si>
  <si>
    <t>https://groenprojektbank.dk/plantefonden/2023/transforming-plant-based-protein-with-protein-rich-microorganisms</t>
  </si>
  <si>
    <t>Plantefonden</t>
  </si>
  <si>
    <t>FUTUREDAIRY: Non-animal Dairy Favorites – Danbo cheese and Natural Yogurt</t>
  </si>
  <si>
    <t>The project will develop a plant-based Danbo cheese and natural yogurt. The project will use precision fermentation to produce ”milk” proteins based on peas, broad beans and other novel alternative protein sources, as well as other upcycled side streams.</t>
  </si>
  <si>
    <t>PlanetDairy ApS</t>
  </si>
  <si>
    <t>Ministry of Food, Agriculture and Fisheries of Denmark</t>
  </si>
  <si>
    <t>Cheese, yoghurt</t>
  </si>
  <si>
    <t>The potential of different Oat varieties for Oat drink – (POATential)</t>
  </si>
  <si>
    <t>https://groenprojektbank.dk/plantefonden/2023/the-potential-of-different-oat-varieties-for-oat-drink-poatential</t>
  </si>
  <si>
    <t>Seges Innovation P/S</t>
  </si>
  <si>
    <t>Consumer-driven Innovation for the Green Transition (FIGO)</t>
  </si>
  <si>
    <t>The FIGO project works towards strengthening the plant-based food sector by involving consumers in the product development phase and by developing consumer-driven innovation methods for the development of plant-based products.</t>
  </si>
  <si>
    <t>Forbrugerdreven innovation til den grønne omstilling (FIGO)</t>
  </si>
  <si>
    <t>http://teknologisk.dk/figo-og-8211-forbrugerdreven-innovation-til-den-groenne-omstilling/45760</t>
  </si>
  <si>
    <t>Line Ahm Mielby</t>
  </si>
  <si>
    <t>Food Technology</t>
  </si>
  <si>
    <t>Teknologisk Institut</t>
  </si>
  <si>
    <t>The potential of fermentation using EPS-producing starter cultures in the production of vegan spreads (Vegan Spreads)</t>
  </si>
  <si>
    <t>Das Potenzial der Fermentation mittels EPS-produzierender Starterkulturen bei der Herstellung von veganen Brotaufstrichen (Vegan Spreads)</t>
  </si>
  <si>
    <t>FEI</t>
  </si>
  <si>
    <t>https://www.fei-bonn.de/gefoerderte-projekte/projektdatenbank/01if00364c.projekt</t>
  </si>
  <si>
    <t>Claudia Siemer</t>
  </si>
  <si>
    <t>Cornelia Rauh, Robert Sevenich
, Myriam Loeffler</t>
  </si>
  <si>
    <t>Technische Universität Berlin, KU Leuven</t>
  </si>
  <si>
    <t>IGF</t>
  </si>
  <si>
    <t>Spreads</t>
  </si>
  <si>
    <t>Improvement of the stability of plant protein-containing emulsions through the use of specific fractions</t>
  </si>
  <si>
    <t>https://www.fei-bonn.de/gefoerderte-projekte/projektdatenbank/01if22378n.projekt</t>
  </si>
  <si>
    <t>Jenny Weißbrodt</t>
  </si>
  <si>
    <t>Symrise AG</t>
  </si>
  <si>
    <t xml:space="preserve">Stephan Drusch, Juliane Brühan
</t>
  </si>
  <si>
    <t>Elucidation of the molecular causes of the bitter-astringent off-flavor and off-aroma in protein concentrates and isolates from faba beans (Vicia faba L.)</t>
  </si>
  <si>
    <t>Klärung der molekularen Ursachen des bitter-adstringierenden Fehlgeschmacks und des Fehlaromas von Proteinkonzentraten bzw. Proteinisolaten aus Ackerbohnen (Vicia faba L.)</t>
  </si>
  <si>
    <t>https://www.fei-bonn.de/gefoerderte-projekte/projektdatenbank/01if22476n.projekt</t>
  </si>
  <si>
    <t>Jakob Ley</t>
  </si>
  <si>
    <t>Corinna Dawid, Oliver Frank, Veronika Somoza, Michael Paul, Martin Steinhaus, Stephanie Frank</t>
  </si>
  <si>
    <t>Technische Universität München, Leibniz-Institut für Lebensmittel-Systembiologie an der Technischen Universität München</t>
  </si>
  <si>
    <t>Characterization of pea and oat protein fractions for designing and optimizing processes for the production of dairy alternatives</t>
  </si>
  <si>
    <t xml:space="preserve">Charakterisierung von Erbsen- und Haferproteinfraktionen zum Auslegen und Optimieren von Prozessen für die Herstellung von Alternativen zu Milchprodukten
</t>
  </si>
  <si>
    <t>https://www.fei-bonn.de/gefoerderte-projekte/projektdatenbank/01if22684n.projekt</t>
  </si>
  <si>
    <t>Christopher Guyot</t>
  </si>
  <si>
    <t>Müller Service GmbH</t>
  </si>
  <si>
    <t>Veronika Somoza, Astrid Fischer, Katharina Scherf, Barbara Lexhaller, Jörg Hinrichs</t>
  </si>
  <si>
    <t>Leibniz-Institut für Lebensmittel-Systembiologie an der Technischen Universität München, Universität Hohenheim</t>
  </si>
  <si>
    <t>Application of dry separation techniques for the production of functional protein-enriched powders from legumes with a focus on milling and triboelectric separation technology</t>
  </si>
  <si>
    <t>Einsatz trockener Trennverfahren zur Herstellung von funktionellen proteinangereicherten Pulvern aus Hülsenfrüchten mit Fokus auf Vermahlung und triboelektrische Separationstechnologie</t>
  </si>
  <si>
    <t>https://www.fei-bonn.de/gefoerderte-projekte/projektdatenbank/01if22876n.projekt</t>
  </si>
  <si>
    <t>Bertram Brenner</t>
  </si>
  <si>
    <t>Brenner Consulting</t>
  </si>
  <si>
    <t>Volker Heinz, Volker Lammers, Petra Först, Joshua Greiner</t>
  </si>
  <si>
    <t>Deutsches Institut für Lebensmitteltechnik e.V. (DIL), Technische Universität München</t>
  </si>
  <si>
    <t>Spore-reduced plant protein concentrates with low degrees of denaturation through sequential membrane filtration</t>
  </si>
  <si>
    <t>Sporenreduzierte pflanzliche Proteinkonzentrate mit geringem Denaturierungsgrad durch sequentielle Membranfiltration</t>
  </si>
  <si>
    <t>https://www.fei-bonn.de/gefoerderte-projekte/projektdatenbank/01if23019n.projekt</t>
  </si>
  <si>
    <t>Jakob Fröhlich</t>
  </si>
  <si>
    <t>Alpavit Käserei Champignon Hofmeister GmbH</t>
  </si>
  <si>
    <t>Jörg Hinrichs</t>
  </si>
  <si>
    <t>Occurrence and behavior of spore-forming bacteria in meat substitute products</t>
  </si>
  <si>
    <t>Vorkommen und Verhalten sporenbildender Bakterien in Fleischersatzprodukten</t>
  </si>
  <si>
    <t>https://www.fei-bonn.de/gefoerderte-projekte/projektdatenbank/01if23031n.projekt</t>
  </si>
  <si>
    <t>Marc Zillmann</t>
  </si>
  <si>
    <t>The Plantly Butchers GmbH &amp; Co</t>
  </si>
  <si>
    <t>Volker Heinz, Christian Hertel, Ramona Nitzsche, Charles Franz, Gregor Fiedler</t>
  </si>
  <si>
    <t>Deutsches Institut für Lebensmitteltechnik e. V. (DIL), Max-Rubner-Institut (MRI)</t>
  </si>
  <si>
    <t>Assessment of physicochemical influencing factors on the foam properties of reconstituted powdered plant protein isolates</t>
  </si>
  <si>
    <t>https://www.fei-bonn.de/gefoerderte-projekte/projektdatenbank/01if23032n.projekt</t>
  </si>
  <si>
    <t>Cornelia Rauh, Julia Matysek</t>
  </si>
  <si>
    <t>Characterization of textural properties of meat and meat analogs through oral processing</t>
  </si>
  <si>
    <t>Charakterisierung der texturellen Eigenschaften von Fleisch und Fleischanalogen mittels Oral processing</t>
  </si>
  <si>
    <t>https://www.fei-bonn.de/gefoerderte-projekte/projektdatenbank/01if23036n.projekt</t>
  </si>
  <si>
    <t>Bianca Schneider-Häder</t>
  </si>
  <si>
    <t>Deutsche Landwirtschafts-Gesellschaft e. V. (DLG)</t>
  </si>
  <si>
    <t>Jochen Weiss</t>
  </si>
  <si>
    <t>Fermentative production of texturizing acetans and acetan-containing ingredients from industrial side streams</t>
  </si>
  <si>
    <t>Fermentative Gewinnung von texturierenden Acetanen und acetanhaltigen Zutaten aus industriellen Nebenströmen</t>
  </si>
  <si>
    <t>https://www.fei-bonn.de/gefoerderte-projekte/projektdatenbank/01if23048n.projekt</t>
  </si>
  <si>
    <t>Markus Veen</t>
  </si>
  <si>
    <t>Rovita GmbH</t>
  </si>
  <si>
    <t>Anja Maria Wagemans, Doris Jaros,  Daniel Wefers</t>
  </si>
  <si>
    <t>Technische Universität Dresden, Universität Halle-Wittenberg</t>
  </si>
  <si>
    <t>Minimizing the formation of large compacted aggregates during thermal treatment of protein-containing foods</t>
  </si>
  <si>
    <t>Minimieren der Bildung großer verdichteter Aggregate während der thermischen Behandlung proteinhaltiger Lebensmittel</t>
  </si>
  <si>
    <t>https://www.fei-bonn.de/gefoerderte-projekte/projektdatenbank/01if23346n.projekt</t>
  </si>
  <si>
    <t>Christian Trgo</t>
  </si>
  <si>
    <t>J. Bauer GmbH &amp; Co. KG</t>
  </si>
  <si>
    <t>Fouling during the heating of plant-based milk alternatives – mechanisms, kinetics, and online detection for cleaning validation</t>
  </si>
  <si>
    <t>Fouling beim Erhitzen pflanzlicher Milchalternativen – Mechanismen, Kinetik sowie online Detektion zur Validierung des Reinigungserfolgs</t>
  </si>
  <si>
    <t>https://www.fei-bonn.de/gefoerderte-projekte/projektdatenbank/01if23335n.projekt</t>
  </si>
  <si>
    <t>Jörg Hinrichs, Thomas Becker, Dominik Geier</t>
  </si>
  <si>
    <t>Universität Hohenheim, Technische Universität München</t>
  </si>
  <si>
    <t xml:space="preserve">Basidiomyceten-vermittelte Fermentation pflanzlicher Rohstoffe und Nebenströme zur Herstellung von Käsearomen und veganer Käsealternativen
</t>
  </si>
  <si>
    <t>https://www.fei-bonn.de/gefoerderte-projekte/projektdatenbank/01if23315n.projekt</t>
  </si>
  <si>
    <t>Katharina Prell</t>
  </si>
  <si>
    <t>Yanyan Zhang, Mario Jekle</t>
  </si>
  <si>
    <t>APRISE -  Alternative Proteins Research and Innovation Skills Enhancement</t>
  </si>
  <si>
    <t>The project will develop new protein sources from Turkish crops like chickpeas, lentils, and other legumes. These proteins will be used in products such as dairy alternatives and ready-to-eat foods.</t>
  </si>
  <si>
    <t>https://cordis.europa.eu/project/id/101216976</t>
  </si>
  <si>
    <t>Mecit Halil Öztop</t>
  </si>
  <si>
    <t>Middle East Technical University (METU)</t>
  </si>
  <si>
    <t>Plant Based Foods Association, Türkiye Technology Development Foundation, SÜTAŞ</t>
  </si>
  <si>
    <t>Developing innovative plant-based added-value food products through the promotion of LOCAL Mediterranean NUT and LEGUME crops (LOCALNUTLEG)</t>
  </si>
  <si>
    <t>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</si>
  <si>
    <t>https://localnutleg.eu/</t>
  </si>
  <si>
    <t>Ingrid Aguiló-Aguayo</t>
  </si>
  <si>
    <t>IRTA - Agri-food and Technology Research Institute</t>
  </si>
  <si>
    <t>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</si>
  <si>
    <t>PRIMA (Partnership for Research and Innovation in the Mediterranean Area)</t>
  </si>
  <si>
    <t>LOCALITY - Nature-positive aLgae-based fOod, agriCulture, AquacuLture and textIle producTs made in North and Baltic Sea ecosYstems</t>
  </si>
  <si>
    <t>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</si>
  <si>
    <t>https://cordis.europa.eu/project/id/101112884</t>
  </si>
  <si>
    <t>Margarida Costa</t>
  </si>
  <si>
    <t>NORSK INSTITUTT FOR VANNFORSKNING</t>
  </si>
  <si>
    <t>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</si>
  <si>
    <t>Algae</t>
  </si>
  <si>
    <t>Agri and food waste valorisation co-ops based on flexible multi-feedstocks biorefinery processing technologies for new high added value applications (AGRIMAX)</t>
  </si>
  <si>
    <t>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
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</si>
  <si>
    <t>https://cordis.europa.eu/project/id/720719</t>
  </si>
  <si>
    <t>Cristina Fernandez</t>
  </si>
  <si>
    <t>IRIS TECHNOLOGY SOLUTIONS, SOCIEDAD LIMITADA</t>
  </si>
  <si>
    <t>AIMPLAS - ASOCIACION DE INVESTIGACION DE MATERIALES PLASTICOS Y CONEXAS
UNIVERSITEIT GENT
CONSORZIO INTERUNIVERSITARIO NAZIONALE PER LA SCIENZA E TECNOLOGIA DEI MATERIALI  
CONSIGLIO NAZIONALE DELLE RICERCHE
INSTITUT DE RECERCA I TECNOLOGIA AGROALIMENTARIES
NOFIMA AS
INSTITUTO TECNOLOGICO DEL EMBALAJE, TRANSPORTE Y LOGISTICA
ALMA MATER STUDIORUM - UNIVERSITA DI BOLOGNA
FRAUNHOFER GESELLSCHAFT ZUR FORDERUNG DER ANGEWANDTEN FORSCHUNG EV
STAZIONE SPERIMENTALE PER L'INDUSTRIA DELLE CONSERVE ALIMENTARI AZIENDA SPECIALE
UNIVERSITY COLLEGE DUBLIN, NATIONAL UNIVERSITY OF IRELAND, DUBLIN
UNIVERSIDAD DE ALMERIA
BIOVALE LIMITED
FEDERACIO DE COOPERATIVES AGRARIES DE CATALUNYA
FACHVERBAND DER NAHRUNGS UND GENUSSMITTELINDUSTRIE
LEBENSMITTELVERSUCHSANSTALTGOSPODARSKO INTERESNO ZDRUZENJE GROZD PLASTTEHNIKA - GIZ GROZD PLASTTEHNIKA
CHIESA VIRGINIO
EXERGY LTD
ARCHA SRL
FEMTO ENGINEERING SRL
LASER CONSULT MUSZAKI-TUDOMANYOS ES GAZDASAGI TANACSADO KORLATOLT FELELOSSEGU TARSASAG
SQIM SRL
NORMEC OWS
BIOPROCESS PILOT FACILITY BV
FERTINAGRO BIOTECH SL
GAVIPLAS, S.L.
BARILLA G. E R. FRATELLI SPA
INDULLEIDA S.A.
ARDAGH GROUP ITALY SRL
TRIVIUM PACKAGING ITALY SRL
CHIESA VIRGINIO E C SOCIETA' SEMPLICE AGRICOLA</t>
  </si>
  <si>
    <t>The Political Economy of Meat System Transformation</t>
  </si>
  <si>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</si>
  <si>
    <t>https://snis.ch/projects/the-political-economy-of-meat-system-transformation/</t>
  </si>
  <si>
    <t>Lukas Fesenfeld</t>
  </si>
  <si>
    <t>University of Bern</t>
  </si>
  <si>
    <t xml:space="preserve">Elke Weber, Bowen Yu, Elliott Ash, Maiken Maier, Pan He, Yixian Sun </t>
  </si>
  <si>
    <t>Princeton University, Fudan University, Hochschule Zürich, Cardiff University, University of Bath</t>
  </si>
  <si>
    <t>The Swiss Network for International Studies (SNIS)</t>
  </si>
  <si>
    <t>SAFEPRO - Safe, sustainable protein sources for the future</t>
  </si>
  <si>
    <t>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</si>
  <si>
    <t>https://agrifoodture.com/projects/safepro/</t>
  </si>
  <si>
    <t>Katrine Lindholm Bøgh</t>
  </si>
  <si>
    <t>Technical University of Denmark (DTU)</t>
  </si>
  <si>
    <t>Aalborg University, BMP-BiomassProtein, Vestjyllands Andel/Ausumgaard, International Flavors and Fragrances, Inc.</t>
  </si>
  <si>
    <t>Innovation Fund Denmark, European Commission</t>
  </si>
  <si>
    <t>Denmark, EU</t>
  </si>
  <si>
    <t>Acceptance and economic implementation opportunities of cell-based fish foods</t>
  </si>
  <si>
    <t>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</si>
  <si>
    <t>Department of Economics and Ethics</t>
  </si>
  <si>
    <t>PROTEUS - kelP side stReam valOrisaTion to dEvelop new biobased valUe chainS</t>
  </si>
  <si>
    <t>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</si>
  <si>
    <t>https://www.cbe.europa.eu/projects/proteus</t>
  </si>
  <si>
    <t>Alginor ASA</t>
  </si>
  <si>
    <t>HAVFORSKNINGSINSTITUTTET
OLMIX
STEINBEIS INNOVATION GGMBH
BORREGAARD AS
Vaessen-Schoemaker B.V.
CLIC INNOVATION OY
ALGINOR BIOREFINERY AS
Hypomar AS
ESSITY HYGIENE AND HEALTH AB
NORSUS NORSK INSTITUTT FOR BAEREKRAFTSFORSKNING AS</t>
  </si>
  <si>
    <t>Federating Irish research infrastructures to accelerate development of sustainable bioprocesses</t>
  </si>
  <si>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</si>
  <si>
    <t>https://www.gov.ie/en/department-of-agriculture-food-and-the-marine/press-releases/minister-heydon-announces-223-million-in-new-research-grants/</t>
  </si>
  <si>
    <t>John Morrissey</t>
  </si>
  <si>
    <t>School of Microbiology</t>
  </si>
  <si>
    <t>University College Cork, Munster Technological University</t>
  </si>
  <si>
    <t>Research infrastructure, Networking</t>
  </si>
  <si>
    <t>Sarcopenia in the Older post-menopausal Woman - sustainable Plant protein Solutions</t>
  </si>
  <si>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</si>
  <si>
    <t>Linda Giblin</t>
  </si>
  <si>
    <t>Governmental</t>
  </si>
  <si>
    <t>Scaling production of animal-free egg protein (Bioalbumen)</t>
  </si>
  <si>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</si>
  <si>
    <t>https://techfundingnews.com/finnish-biotech-onego-bio-secures-e14m-to-scale-animal-free-egg-protein/</t>
  </si>
  <si>
    <t>Maija Itkonen, Christopher Landowski</t>
  </si>
  <si>
    <t>Accelerator Program</t>
  </si>
  <si>
    <t>MeatyMarble and DairyMarble - reducing production costs and accelerating pre-commercialization</t>
  </si>
  <si>
    <t>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</si>
  <si>
    <t>https://vegconomist.com/company-news/meltmarble-e2-76m-eu-grants-market-launch-designer-fats-2025/?utm_medium=email&amp;utm_source=rasa_io&amp;utm_campaign=newsletter</t>
  </si>
  <si>
    <t>Anastasia Krivoruchko</t>
  </si>
  <si>
    <t>Melt&amp;Marble</t>
  </si>
  <si>
    <t>Development of innovative technology for producing meat using the cellular method</t>
  </si>
  <si>
    <t>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</si>
  <si>
    <t>https://www.portalspozywczy.pl/mieso/wiadomosci/polska-spolka-na-technologie-wytwarzania-miesa-metoda-komorkowa-otrzymala-ponad-9-mln-zl-z-ncbr,261093.html</t>
  </si>
  <si>
    <t>Wiesław Macherzyński</t>
  </si>
  <si>
    <t>SMARTFARM - Development of the four technological pillars that encompass the generation of future foods based on cultured meat</t>
  </si>
  <si>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</si>
  <si>
    <t>SMARTFARM - Desarrollo de los cuatro pilares tecnológicos que engloban la generación de alimentos del futuro basados en carne cultivada</t>
  </si>
  <si>
    <t>https://www.ainia.com/proyectos-publicos/smartfarm/</t>
  </si>
  <si>
    <t>AINIA</t>
  </si>
  <si>
    <t>Egg White Replacer for “Undesirable Ingredients”</t>
  </si>
  <si>
    <t>https://vegconomist.com/investments-finance/nandi-proteins-500000-egg-white-replacer-undesirable-ingredients/?utm_medium=email&amp;utm_source=rasa_io&amp;utm_campaign=newsletter</t>
  </si>
  <si>
    <t>David Flower</t>
  </si>
  <si>
    <t>Nandi Proteins</t>
  </si>
  <si>
    <t>Scottish Enterprise</t>
  </si>
  <si>
    <t>Climate Smart Food and Nutritition Research Infrastructure (FOODNUTRI)</t>
  </si>
  <si>
    <t>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</si>
  <si>
    <t>https://cris.vtt.fi/en/projects/climate-smart-food-and-nutritition-research-infrastructure</t>
  </si>
  <si>
    <t>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</si>
  <si>
    <t>The Just Transition – (JUST FOOD)</t>
  </si>
  <si>
    <t>The project studies ways to transition to a climate-smart and healthy food system in a sustainable, acceptable and just manner. We do not yet have concepts for discussing and assessing the fairness of sustainable food system transition. Moreover, we are missing the practical solutions and policy measures to guide the sustainable transition in a fair manner. Just food project tackles this challenge and develops definitions and criteria for fair and sustainable food system transition.
In this transdisciplinary project we seek answers to:
 What is just food system transition?
 How do we promote it in practice?
 What kind of policy measures will speed up the sustainable and just food system transition?
Just food analyses and tests solutions to just food system transition in cooperation with its partners. We collect, analyse and disseminate knowledge with the help of interdisciplinary modelling, practical case studies, Just food Talks, seminars, newsletters and social media.</t>
  </si>
  <si>
    <t>https://www.justfood.fi/en-US/About_the_project</t>
  </si>
  <si>
    <t>Minna Kaljonen</t>
  </si>
  <si>
    <t>Finnish Environment Institute SYKE</t>
  </si>
  <si>
    <t>University of Jyväskylä, e2 Research, Natural Resources Institute Finland LUKE, the National Institute for Health and Welfare THL, Centre for Development and Environment of the University of Bern, Switzerland.</t>
  </si>
  <si>
    <t>AlgaeProBANOS</t>
  </si>
  <si>
    <t>The overarching objective of AlgaeProBANOS is to demonstrate market accessibility and the presence of sustainable and innovative algae products and solutions from 6 different pilots in the Baltic and North Seas.</t>
  </si>
  <si>
    <t>https://cordis.europa.eu/project/id/101112943/reporting</t>
  </si>
  <si>
    <t>SUBMARINER NETWORK FOR BLUE GROWTH EWIV</t>
  </si>
  <si>
    <t>Food 2.0</t>
  </si>
  <si>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</si>
  <si>
    <t>https://www.valio.com/news/valio-is-launching-an-extensive-rdi-project-food-2-0-with-business-finlands-funding-to-develop-a-food-system-of-the-future/</t>
  </si>
  <si>
    <t>Riitta Partanen</t>
  </si>
  <si>
    <t>Valio</t>
  </si>
  <si>
    <t>Mikko Immonen, Niina Valkonen, Virpi Kling, Robert Harmoine</t>
  </si>
  <si>
    <t>Deciphering pathways of fatty acid efflux and their use to optimize microbial cell factories</t>
  </si>
  <si>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</si>
  <si>
    <t>https://data.snf.ch/grants/grant/182725</t>
  </si>
  <si>
    <t>Roger Schneiter</t>
  </si>
  <si>
    <t>Department of Biology</t>
  </si>
  <si>
    <t>University of Fribourg</t>
  </si>
  <si>
    <t>Inge Van Bogaert, Aslihan Ekim Kocabey, Zhu Han, Didier Reinhardt, Simon Sprecher</t>
  </si>
  <si>
    <t>Ghent University, University of Fribourg</t>
  </si>
  <si>
    <t>Innovations for a future-oriented consumption and animal production NOVAnimal</t>
  </si>
  <si>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</si>
  <si>
    <t>https://data.snf.ch/grants/grant/166764</t>
  </si>
  <si>
    <t>Jürg Minsch</t>
  </si>
  <si>
    <t>Fachstelle Vegetationsanalyse IUNR Institut Umwelt &amp; Natürliche Ressourcen</t>
  </si>
  <si>
    <t>Philipp Aerni, Marie Brechbühler Peskova, David Fäh, Christoph Hugi, Markus Lips, Mathias Stolze</t>
  </si>
  <si>
    <t>School of Managment Fribourg (HES-SO), Institut Unternehmensentwicklung Berner Fachhochschule, Fachhochschule Nordwestschweiz, Research Institute of Organic Agriculture</t>
  </si>
  <si>
    <t>Joint data- and model-driven attention-based integration of imaging, proteomics, and metabolic modelling</t>
  </si>
  <si>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</si>
  <si>
    <t>https://gtr.ukri.org/projects?ref=BB%2FY01278X%2F1</t>
  </si>
  <si>
    <t>Claudio Angione</t>
  </si>
  <si>
    <t>School of Computing, Engineering &amp; Digital Technology</t>
  </si>
  <si>
    <t>Teesside University</t>
  </si>
  <si>
    <t>Annalisa Occhipinti, Peter John O'Toole, Gillian Taylor</t>
  </si>
  <si>
    <t>Quorn</t>
  </si>
  <si>
    <t>Engineering of safe and efficient animal stem cell lines for cultivated meat production</t>
  </si>
  <si>
    <t>https://gtr.ukri.org/projects?ref=10087894</t>
  </si>
  <si>
    <t>The Pursuit and Maintenance of Sustainable Diets</t>
  </si>
  <si>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</si>
  <si>
    <t>https://gtr.ukri.org/projects?ref=ES%2FZ503174%2F1#/tabOverview</t>
  </si>
  <si>
    <t>Rebecca Gregson</t>
  </si>
  <si>
    <t>Department of Psychology</t>
  </si>
  <si>
    <t>Lancaster University</t>
  </si>
  <si>
    <t>Aerosol-Based Flavour Encapsulation for Grass-Based Food Alternatives</t>
  </si>
  <si>
    <t>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</si>
  <si>
    <t>https://gtr.ukri.org/projects?ref=studentship-2925518#/tabOverview</t>
  </si>
  <si>
    <t>Fengjiao ZHENG</t>
  </si>
  <si>
    <t>Department of Chemical Engineering</t>
  </si>
  <si>
    <t>Bernardo Castro Dominguez</t>
  </si>
  <si>
    <t>SeaFibre -Development of High-fibre food products with Gut health benefits using Innovative Seaweed Fibre Ingredient.</t>
  </si>
  <si>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</si>
  <si>
    <t>https://gtr.ukri.org/projects?ref=10126544#/tabOverview</t>
  </si>
  <si>
    <t>Decarbonization of the Collagen Supply Chain by Producing next-generation animal-free Collagen inside Plants</t>
  </si>
  <si>
    <t>https://gtr.ukri.org/projects?ref=10110181</t>
  </si>
  <si>
    <t>Ejaz Hussain</t>
  </si>
  <si>
    <t>Leafycoll Ltd</t>
  </si>
  <si>
    <t>BioSWELL - Biotechnological Innovations for Optimised Seaweed Wellness &amp; Economic Levelling-up</t>
  </si>
  <si>
    <t>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</si>
  <si>
    <t>https://gtr.ukri.org/projects?ref=10107612#/tabOverview</t>
  </si>
  <si>
    <t>Biomara Ltd</t>
  </si>
  <si>
    <t>Expert Network for Novel Foods Regulatory Challenges – UK's first collaboration cluster to support best practice and facilitate the regulatory approval journey of innovative food ingredients</t>
  </si>
  <si>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</si>
  <si>
    <t>https://gtr.ukri.org/projects?ref=10114832</t>
  </si>
  <si>
    <t>Daniele Leonarduzzi</t>
  </si>
  <si>
    <t>READING SCIENTIFIC SERVICES LIMITED</t>
  </si>
  <si>
    <t>CAMBRIDGE GLYCOSCIENCE LTD</t>
  </si>
  <si>
    <t>Optimising feedstock utilisation for a fermentation-derived palm oil alternative</t>
  </si>
  <si>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</si>
  <si>
    <t>http://gtr.ukri.org/projects?ref=10064370#/tabOverview</t>
  </si>
  <si>
    <t>SUN BEAR BIOFUTURE LTD</t>
  </si>
  <si>
    <t>Evolutor Ltd</t>
  </si>
  <si>
    <t>Use of biobased feedstocks for new food products</t>
  </si>
  <si>
    <t>SPG Innovation investigates the commercialisation of know-how and IP generated through Innovate UK support in novel expanded food products.</t>
  </si>
  <si>
    <t>https://gtr.ukri.org/projects?ref=10116412</t>
  </si>
  <si>
    <t>Rebecca McDowell</t>
  </si>
  <si>
    <t>SPG INNOVATION LIMITED</t>
  </si>
  <si>
    <t>Legume chain - Development of a regional legume value chain in Saxony and Central Germany to promote the cultivation, processing, and consumption of regional protein plants</t>
  </si>
  <si>
    <t>Leguminosenkette - Aufbau einer regionalen Leguminosen-Wertschöpfungskette in Sachsen und Mitteldeutschland zur Förderung von Anbau, Verarbeitung und Verzehr von regionalen Proteinpflanzen</t>
  </si>
  <si>
    <t>https://service.ble.de/ptdb/index2.php?detail_id=102854874&amp;ssk=PTDB-alles&amp;site_key=141&amp;sLfd=laufend&amp;lbm=1&amp;lbj=2024&amp;stichw=Alternative+Proteine&amp;zeilenzahl_zaehler=241#newContent</t>
  </si>
  <si>
    <t>Leg4Future - Holistic utilization of mung beans and lentils - production of high-quality protein concentrates and utilization of side streams</t>
  </si>
  <si>
    <t>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</si>
  <si>
    <t>Leg4Future - Ganzheitliche Verwertung von Mungobohnen und Linsen – Herstellung qualitativ hochwertiger Proteinkonzentrate und Nutzung der Nebenströme</t>
  </si>
  <si>
    <t>https://service.ble.de/ptdb/index2.php?detail_id=114253832&amp;ssk=PTDB-alles&amp;site_key=141&amp;sLfd=laufend&amp;lbm=1&amp;lbj=2024&amp;stichw=Alternative+Proteine&amp;zeilenzahl_zaehler=241&amp;NextRow=20#newContent</t>
  </si>
  <si>
    <t>sine-Institut GmbH</t>
  </si>
  <si>
    <t>Research Instititute</t>
  </si>
  <si>
    <t>LuzPro4Human - Extraction of proteins from alfalfa for human nutrition</t>
  </si>
  <si>
    <t>LuzPro4Human - Gewinnung von Proteinen aus Luzerne zur Humanernährung</t>
  </si>
  <si>
    <t>https://service.ble.de/ptdb/index2.php?detail_id=93964786&amp;ssk=PTDB-alles&amp;site_key=141&amp;sLfd=laufend&amp;lbm=1&amp;lbj=2024&amp;stichw=Alternative+Proteine&amp;zeilenzahl_zaehler=241&amp;NextRow=30#newContent</t>
  </si>
  <si>
    <t>NuPiWi - Boosting the regional production of nuts and mushrooms as in-demand and healthy sources of protein through knowledge transfer</t>
  </si>
  <si>
    <t>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</si>
  <si>
    <t>NuPiWi - Heimische Erzeugung von Nüssen und Pilzen als gefragte und gesunde Eiweißquellen durch Wissenstransfer forcieren</t>
  </si>
  <si>
    <t>https://service.ble.de/ptdb/index2.php?detail_id=119672759&amp;ssk=PTDB-alles&amp;site_key=141&amp;sLfd=laufend&amp;lbm=1&amp;lbj=2024&amp;stichw=Alternative+Proteine&amp;zeilenzahl_zaehler=241&amp;NextRow=30#newContent</t>
  </si>
  <si>
    <t>Fachbereich 11 Ökologische Agrarwissenschaften</t>
  </si>
  <si>
    <t>Universität Kassel</t>
  </si>
  <si>
    <t>CPHNord - Information on the cultivation, benefits and utilisation of non-leguminous protein plants and fungi for human nutrition in northern Germany</t>
  </si>
  <si>
    <t>CPHNord - Informationsangebote über Anbau, Nutzen und Nutzung von nicht-legumen Eiweißpflanzen und Pilzen für die Humanernährung in Norddeutschland</t>
  </si>
  <si>
    <t>https://service.ble.de/ptdb/index2.php?detail_id=120014561&amp;ssk=PTDB-alles&amp;site_key=141&amp;sLfd=laufend&amp;lbm=1&amp;lbj=2024&amp;stichw=Alternative+Proteine&amp;zeilenzahl_zaehler=241&amp;NextRow=30#newContent</t>
  </si>
  <si>
    <t>Ökomarkt Verbraucher- und Agrarberatung e.V</t>
  </si>
  <si>
    <t>Collaborative project: Upcycling of legumes and their side streams to vegan products through fermentation with mushrooms (MycoPea) - Subproject A</t>
  </si>
  <si>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</si>
  <si>
    <t>Verbundprojekt: Aufwertung von Hülsenfrüchten und deren Seitenströme zu veganen Produkten durch Fermentation mit Speisepilzen (MycoPea) - Teilprojekt A</t>
  </si>
  <si>
    <t>https://service.ble.de/ptdb/index2.php?detail_id=97395452&amp;ssk=PTDB-alles&amp;site_key=141&amp;sLfd=laufend&amp;lbm=1&amp;lbj=2024&amp;stichw=Alternative+Proteine&amp;zeilenzahl_zaehler=241&amp;NextRow=90#newContent</t>
  </si>
  <si>
    <t>Fraunhofer-Institut für Molekularbiologie und Angewandte Oekologie (IME)</t>
  </si>
  <si>
    <t>Collaborative project: Within the scope of this project, a concept for the extraction and preparation of proteins from brewer's yeasts in the highest possible native and functional form is to be developed and evaluated on a pilot scale (Hepro2) - Subproject A</t>
  </si>
  <si>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</si>
  <si>
    <t>Verbundprojekt: Entwicklung und Bewertung eines Konzepts zur Gewinnung und Aufbereitung von Proteinen aus Bierhefen in möglichst hoher nativer und funktioneller Form im Pilotmaßstab (Hepro2) - Teilprojekt A</t>
  </si>
  <si>
    <t>https://service.ble.de/ptdb/index2.php?detail_id=91379515&amp;ssk=PTDB-alles&amp;site_key=141&amp;stichw=Alternative+Proteine&amp;sLfd=laufend&amp;lbm=1&amp;lbj=2024&amp;zeilenzahl_zaehler=241&amp;NextRow=120#newContent</t>
  </si>
  <si>
    <t>Collaborative project: Development of an innovative source of vitamin B12 through the fermentation of chickpeas (KiEFer) - Subproject A</t>
  </si>
  <si>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</si>
  <si>
    <t xml:space="preserve">Verbundprojekt: Erschließung einer innovativen Vitamin B12-Quelle durch Fermentation von Kichererbsen (KiEFer) - Teilprojekt A
</t>
  </si>
  <si>
    <t>https://service.ble.de/ptdb/index2.php?detail_id=113095757&amp;ssk=PTDB-alles&amp;site_key=141&amp;stichw=Alternative+Proteine&amp;sLfd=laufend&amp;lbm=1&amp;lbj=2024&amp;zeilenzahl_zaehler=241&amp;NextRow=130#newContent</t>
  </si>
  <si>
    <t>Forschungsinstitut für pflanzenbasierte Ernährung gGmbH</t>
  </si>
  <si>
    <t xml:space="preserve">Collaborative project: Resource-efficient production of high-quality proteins and fibers from narrow-leaved bitter lupins for (vegan) human nutrition (Luprocess) – Subproject A
</t>
  </si>
  <si>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</si>
  <si>
    <t>Verbundprojekt: Ressourceneffiziente Erzeugung hochwertiger Proteine und Fasern aus Schmalblättrigen Bitterlupinen für die (vegane) Humanernährung (Luprocess) - Teilprojekt A</t>
  </si>
  <si>
    <t>https://service.ble.de/ptdb/index2.php?detail_id=91861791&amp;ssk=PTDB-alles&amp;site_key=141&amp;stichw=Alternative+Proteine&amp;sLfd=laufend&amp;lbm=1&amp;lbj=2024&amp;zeilenzahl_zaehler=241&amp;NextRow=200#newContent</t>
  </si>
  <si>
    <t xml:space="preserve">Collaborative project: Development of a biotechnological and food-technological process for the production of a vegan meat analogue based on extruded mycelia of edible fungi (basidiomycetes) (BASOMEAT) - Subproject B
</t>
  </si>
  <si>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</si>
  <si>
    <t>Verbundprojekt: Entwicklung eines biotechnologischen und lebensmitteltechnologischen Verfahrens zur Herstellung eines veganen Fleischanalogons auf Basis von extrudierten Myzelien von essbaren Pilzen (Basidiomyceten) (BASOMEAT) - Teilprojekt B</t>
  </si>
  <si>
    <t>https://service.ble.de/ptdb/index2.php?detail_id=91861771&amp;ssk=PTDB-alles&amp;site_key=141&amp;stichw=Alternative+Proteine&amp;sLfd=laufend&amp;lbm=1&amp;lbj=2024&amp;zeilenzahl_zaehler=241&amp;NextRow=110#newContent</t>
  </si>
  <si>
    <t>Scaling up a patented process for making fermented vegan cheese</t>
  </si>
  <si>
    <t>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</si>
  <si>
    <t>https://plantbasednews.org/news/economics/faerm-fermented-vegan-cheese/</t>
  </si>
  <si>
    <t>FÆRM</t>
  </si>
  <si>
    <t>BioInnovation Institute</t>
  </si>
  <si>
    <t>Scaling up to a new mycoprotein factory</t>
  </si>
  <si>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</si>
  <si>
    <t>https://sifted.eu/articles/enifer-mycoprotein-raise-startup</t>
  </si>
  <si>
    <t>Governmental, Private</t>
  </si>
  <si>
    <t>Novo Nordisk Foundation Biotechnology Research Institute for the Green Transition (BRIGHT)</t>
  </si>
  <si>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</si>
  <si>
    <t>https://novonordiskfonden.dk/en/projects/bright/</t>
  </si>
  <si>
    <t>1/3 of total award as BRIGHT will focus on three main areas:
Sustainable materials
Microbial foods
Microorganisms for net-zero agriculture</t>
  </si>
  <si>
    <t>Commercialising bambara groundnut milk production</t>
  </si>
  <si>
    <t>https://iuk-business-connect.org.uk/news/global-innovation-network-lead-customer-programme-projects-announced/</t>
  </si>
  <si>
    <t>Victoria Jideani</t>
  </si>
  <si>
    <t>Greenspoon, Koolmill, OnlyPlants, Sheffield Hallam University</t>
  </si>
  <si>
    <t>Biomass fermentation of agri waste to produce high quality proteins</t>
  </si>
  <si>
    <t>Evonik, Carbonovia, Tropical Power Ltd, Majani Mingi Ltd</t>
  </si>
  <si>
    <t>Bioflavoring brewer’s spent grain by edible mushroom mycelium in solid-state fermentations (MycoFlavor)</t>
  </si>
  <si>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</si>
  <si>
    <t>https://agrifoodture.com/projects/mycoflavor/</t>
  </si>
  <si>
    <t>Sylvester Holt</t>
  </si>
  <si>
    <t>Copenhagen University</t>
  </si>
  <si>
    <t>Swan Neck Bio, Copenhagen Business School, Agrain</t>
  </si>
  <si>
    <t>Improving the sustainability of plant-based foods using mild processing</t>
  </si>
  <si>
    <t>https://food.ku.dk/english/news/2025/ai4naturalfood/?utm_source=www.foodtechweekly.com&amp;utm_medium=newsletter&amp;utm_campaign=foodtech-weekly-237-by-daniel-s-ruben</t>
  </si>
  <si>
    <t>Remko Boom</t>
  </si>
  <si>
    <t>Department of Food Science</t>
  </si>
  <si>
    <t>Scaling up sustainable mackerel cell production for cellular agriculture (MACK4ALL)</t>
  </si>
  <si>
    <t>Carlos A.V. Rodrigues</t>
  </si>
  <si>
    <t>The Institute for Bioengineering and Biosciences (iBB)</t>
  </si>
  <si>
    <t>Universidade de Lisboa (UL)</t>
  </si>
  <si>
    <t>Instituto de Tecnologia Química e Biológica António Xavier, Instituto de Telecomunicações, Tufts University, Defined Bioscience</t>
  </si>
  <si>
    <t>CleanFish: New strategies for sustainable production of cell-based fish</t>
  </si>
  <si>
    <t>Frederico C. Ferreira</t>
  </si>
  <si>
    <t>Portuguese Institute for Sea and Atmosphere, National Institute of Education - Nanyang Technological University, Brazilian Agricultural Research Corporation, Institute for the Telecommunications</t>
  </si>
  <si>
    <t>An Integrated Process for the Production of Extracellular Vesicles from Human Induced Pluripotent Stem Cells in Stirred-Tank Bioreactors</t>
  </si>
  <si>
    <t>William Salvador</t>
  </si>
  <si>
    <t>Joaquim Cabral, Klaus Graumann</t>
  </si>
  <si>
    <t>Cell4Food</t>
  </si>
  <si>
    <t>SCORING.AGE - Stem Cell Omics and GPCR Analysis for Neurological Longevity</t>
  </si>
  <si>
    <t>Sofia Agostinho</t>
  </si>
  <si>
    <t>Carlos Rodrigues, Ana Fred, Irina Moreira</t>
  </si>
  <si>
    <t>PurrAI</t>
  </si>
  <si>
    <t>Consortium for developing global standards for cultured meat safety testing</t>
  </si>
  <si>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</si>
  <si>
    <t>https://www.aber.ac.uk/en/life-sciences/news/top-stories/title-267652-en.html</t>
  </si>
  <si>
    <t>Multus</t>
  </si>
  <si>
    <t>Vireo Advisors, Extracellular, Aberystwyth University, New Harvest, British Standards Institute</t>
  </si>
  <si>
    <t>Integrated risk mapping for cultured meat</t>
  </si>
  <si>
    <t>https://research.birmingham.ac.uk/en/projects/integrated-risk-mapping-for-cultured-meat</t>
  </si>
  <si>
    <t>Neil Stephens</t>
  </si>
  <si>
    <t>Social Policy and Society</t>
  </si>
  <si>
    <t>The Royal Society</t>
  </si>
  <si>
    <t>Food safety &amp; quality, Env/impact assessments</t>
  </si>
  <si>
    <t>EGGcellent - developing a sustainable vegan alternative to chicken eggs</t>
  </si>
  <si>
    <t>https://vegconomist.com/food-and-beverage/egg-alternatives/south-holland-invests-1-million-develop-plant-based-egg-alternative/?utm_medium=email&amp;utm_source=rasa_io&amp;utm_campaign=newsletter</t>
  </si>
  <si>
    <t>Vivici, Applikon, Planet Bio, Proeon Foods, Getinge</t>
  </si>
  <si>
    <t>Support for the development, regulatory approval, and commercialization of the Solein protein</t>
  </si>
  <si>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</si>
  <si>
    <t>https://vegconomist.com/protein/solar-foods-advances-solein-new-funding-us-introduction-protein-bites</t>
  </si>
  <si>
    <t>Development of myoglobin for vegan salmon alternatives</t>
  </si>
  <si>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</si>
  <si>
    <t>https://tech.eu/2024/10/31/revo-foods-paleo-score-new-funding-for-imitation-vegan-salmon/</t>
  </si>
  <si>
    <t>Paleo</t>
  </si>
  <si>
    <t>Revo Foods</t>
  </si>
  <si>
    <t>Eureka Eurostars</t>
  </si>
  <si>
    <t>Scaling up the production of Margaret’s casein</t>
  </si>
  <si>
    <t>https://www.linkedin.com/posts/those-vegan-cowboys-grassroots-bandits_vlaio-thosevegancowboys-duurzaamvoedsel-ugcPost-7231208720179830785-QAou</t>
  </si>
  <si>
    <t>Those Vegan Cowboys</t>
  </si>
  <si>
    <t>Improving productivity and reducing costs in the lead-up to commercialization</t>
  </si>
  <si>
    <t>https://www.meatable.com/releases-announcements/meatable-awarded-eur-7-6-million-rvo-innovation-credit/</t>
  </si>
  <si>
    <t>Meatable</t>
  </si>
  <si>
    <t>Netherlands Enterprise Agency (RVO)</t>
  </si>
  <si>
    <t>FoodID</t>
  </si>
  <si>
    <t>The FoodID project seeks to innovate sustainable processes by leveraging digital tools to produce alternative proteins and lipids using plants and fermentation. The aim is to create sustainable and healthy raw materials to improve global food systems.</t>
  </si>
  <si>
    <t>https://vegconomist.com/protein/finnish-alternative-protein-firms-secure-e10m-collaborative-rd-business-finland/</t>
  </si>
  <si>
    <t>VTT, University of Helsinki, Fazer, Valio, MeEat, Enifer, Onego Bio</t>
  </si>
  <si>
    <t>FinBioFAB - Finnish BioFoundry for Advanced Biomanufacturing</t>
  </si>
  <si>
    <t>FinBioFAB aims to contribute positively to the global bioeconomy and environmental sustainability by harnessing synthetic biology and artificial intelligence to develop biodegradable plastics and protein-based materials.</t>
  </si>
  <si>
    <t>Just counting UK contribution as only ICL are doing work on microbial proteins</t>
  </si>
  <si>
    <t>ICL</t>
  </si>
  <si>
    <t>Neste, Onego Bio, AB Enzymes, Solar Foods, UPM, VTT</t>
  </si>
  <si>
    <t>Continuing the development of sustainable plant-based proteins</t>
  </si>
  <si>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</si>
  <si>
    <t>https://vegconomist.com/protein/pan-sweden-lantmannen-plant-based-protein-research/</t>
  </si>
  <si>
    <t>PAN Sweden</t>
  </si>
  <si>
    <t>Application of fungi protein in the development of sustainable and healthy food products. FUNGITIME</t>
  </si>
  <si>
    <t>EIT</t>
  </si>
  <si>
    <t>007 AZTI</t>
  </si>
  <si>
    <t>VALOCAKE, Valorization of rapeseed press cake as multi-functional food ingredients and tasty food</t>
  </si>
  <si>
    <t>050 VTT</t>
  </si>
  <si>
    <t>Finalnd</t>
  </si>
  <si>
    <t>FROM SIDE-STREAMS TO TASTY MEAT ALTERNATIVES AND HYBRIDS (TASTE2MEAT)</t>
  </si>
  <si>
    <t>mael: MicroAlgae Extracts for Low impact next generation food</t>
  </si>
  <si>
    <t>348 Solmeyea</t>
  </si>
  <si>
    <t>Affordable plant-based non-GMO growth factors for cultivated meat using cell-free protein expression</t>
  </si>
  <si>
    <t>NA</t>
  </si>
  <si>
    <t xml:space="preserve"> </t>
  </si>
  <si>
    <t>The Future of Protein &amp; the Protein of the Future in Europe</t>
  </si>
  <si>
    <t>Tasty Texture-Tailored fibre/protein rich vegetarian Health Power food &amp; novel extrusion technology platform for the manufacture of such</t>
  </si>
  <si>
    <t>009 Bühler</t>
  </si>
  <si>
    <t xml:space="preserve">Switzerland </t>
  </si>
  <si>
    <t>DADYGo -Dairy Alternative Drinks &amp; YoGhurt based on rapeseed ingredients</t>
  </si>
  <si>
    <t>017 Fraunhofer</t>
  </si>
  <si>
    <t xml:space="preserve">Germany </t>
  </si>
  <si>
    <t>Milk, yoghurt</t>
  </si>
  <si>
    <t>TriboTec: Protein enrichment and fractionation of side streams by dry tribo-electrostatic separation technology</t>
  </si>
  <si>
    <t>018 DIL</t>
  </si>
  <si>
    <t>Consumer attitudes towards healthier processed meat products</t>
  </si>
  <si>
    <t>046 University of Reading</t>
  </si>
  <si>
    <t>Circular-based alternative protein extraction from grape seeds - PROSEED</t>
  </si>
  <si>
    <t>172 Caviro</t>
  </si>
  <si>
    <t>Light green eggs</t>
  </si>
  <si>
    <t>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</si>
  <si>
    <t xml:space="preserve">EBU </t>
  </si>
  <si>
    <t>Soil-free Proteins for alternative dairy foods – Nutritious, Sustainable, and Healthy Functional Protein</t>
  </si>
  <si>
    <t>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</si>
  <si>
    <t>Alver B.V</t>
  </si>
  <si>
    <t xml:space="preserve">Drying  the "waste" of the legume industry (Aquafaba) into a functional powder for the food industry, and completing circular economy </t>
  </si>
  <si>
    <t>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</si>
  <si>
    <t>Fabumin</t>
  </si>
  <si>
    <t>Israel/Spain</t>
  </si>
  <si>
    <t>NUTRItious, sensory and texture optimized plant-based SEAfood (NUTRI-SEA)</t>
  </si>
  <si>
    <t>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</si>
  <si>
    <t>Happy Ocean Foods</t>
  </si>
  <si>
    <t>CRAFT - Cellular revolution in agriculture and farming technology with low-cost, efficient, and systemic solutions</t>
  </si>
  <si>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</si>
  <si>
    <t>RESPECTFarms B.V</t>
  </si>
  <si>
    <t>Integration of acorn flour into the food chain as a ingredient with high nutrition value (2MIs planned)</t>
  </si>
  <si>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</si>
  <si>
    <t>Landra Tech</t>
  </si>
  <si>
    <t>Nutritious, sustainable SUNFLOwer seed PROtein for dairy applications (SUNFLOPRO)</t>
  </si>
  <si>
    <t>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</si>
  <si>
    <t>Time-travelling Milkman</t>
  </si>
  <si>
    <t>Fermofine: Advancing Protein Diversification and Improved Nutrition Towards a Net Zero Food System</t>
  </si>
  <si>
    <t>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</si>
  <si>
    <t xml:space="preserve">The Protein Brewery B.V.
</t>
  </si>
  <si>
    <t>Optimized shelf life and food safety of plant-based foods</t>
  </si>
  <si>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</si>
  <si>
    <t>groenprojektbank.dk/</t>
  </si>
  <si>
    <t>https://groenprojektbank.dk/plantefonden/2024/optimeret-holdbarhed-og-foedevaresikkerhed-af-plantebaserede-foedevarer-plantepredict</t>
  </si>
  <si>
    <t>Danish Technological Institute</t>
  </si>
  <si>
    <t>PLATE - The Effect of Plant-Based Diet on Disease Activity in Patients with Rheumatoid Arthritis</t>
  </si>
  <si>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</si>
  <si>
    <t>https://groenprojektbank.dk/plantefonden/2024/plate-the-effect-of-plant-based-diet-on-disease-activity-in-patients-with-rheumatoid-arthritis</t>
  </si>
  <si>
    <t>Frederiksberg Hospital</t>
  </si>
  <si>
    <t>Hospital</t>
  </si>
  <si>
    <t>More umami with legumes (UMAMI-POWDER)</t>
  </si>
  <si>
    <t>The purpose of the project is to increase the supply of plant-
based food ingredients with optimized taste.
Umamamia has already found a way to</t>
  </si>
  <si>
    <t>https://groenprojektbank.dk/plantefonden/2024/mere-umami-med-baelgfrugter-umami-baelg</t>
  </si>
  <si>
    <t>Umamamia Aps</t>
  </si>
  <si>
    <t>Plant fermentates for better shelf life and food
safety of salads and stews - PlanteFerm</t>
  </si>
  <si>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</si>
  <si>
    <t>https://groenprojektbank.dk/plantefonden/2024/plantefermentater-for-bedre-holdbarhed-og-foedevaresikkerhed-af-salater-og-gryderetter-planteferm</t>
  </si>
  <si>
    <t>Rapeseeds: a local source for a new generation of food products</t>
  </si>
  <si>
    <t>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</si>
  <si>
    <t>https://groenprojektbank.dk/plantefonden/2024/rapeseeds-a-local-source-for-a-new-generation-of-food-products</t>
  </si>
  <si>
    <t>Aarhus Universitet</t>
  </si>
  <si>
    <t>Craveable Fungi Futures</t>
  </si>
  <si>
    <t>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</si>
  <si>
    <t>https://groenprojektbank.dk/plantefonden/2024/craveable-fungi-futures</t>
  </si>
  <si>
    <t>Scicular Aps</t>
  </si>
  <si>
    <t>Development process for producers of plant-based foods - plantGROWTH</t>
  </si>
  <si>
    <t>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</si>
  <si>
    <t>https://groenprojektbank.dk/plantefonden/2024/udviklingsforloeb-for-producenter-af-plantebaserede-foedevarer-plantevaekst</t>
  </si>
  <si>
    <t>PlanteHub 1.0 – together we are smarter</t>
  </si>
  <si>
    <t>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</si>
  <si>
    <t>https://groenprojektbank.dk/plantefonden/2024/plantehub-10-sammen-er-vi-klogere</t>
  </si>
  <si>
    <t>Danish Vegetarian Association</t>
  </si>
  <si>
    <t>Lupin and soybean – pioneering new plant-based foods in Denmark [Lupin&amp;SoyFoods]</t>
  </si>
  <si>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</si>
  <si>
    <t>https://groenprojektbank.dk/plantefonden/2024/-lupin-and-soybean-pioneering-new-plant-based-foods-in-denmark-[lupinandsoyfoods]-</t>
  </si>
  <si>
    <t>Lupins - the new legumes in the class</t>
  </si>
  <si>
    <t>https://groenprojektbank.dk/plantefonden/2024/lupiner-de-nye-baelgfrugter-i-klassen</t>
  </si>
  <si>
    <t>Innovation Center for Organic P/S</t>
  </si>
  <si>
    <t>The supermarket of the future</t>
  </si>
  <si>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</si>
  <si>
    <t>https://groenprojektbank.dk/plantefonden/2024/fremtidens-supermarked</t>
  </si>
  <si>
    <t>"Animal Free Protein - fermentation produced milk protein"</t>
  </si>
  <si>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</si>
  <si>
    <t>https://groenprojektbank.dk/gudp/2022/animal-free-protein-fermentation-produced-milk-protein</t>
  </si>
  <si>
    <t>Henrik Sønksen Consulting</t>
  </si>
  <si>
    <t>FERBLEND Fermentation-induced valorization of side stream blends from oilseed and dairy industry</t>
  </si>
  <si>
    <t>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</si>
  <si>
    <t>https://groenprojektbank.dk/gudp/2020/ferblend-fermentation-induced-valorization-of-side-stream-blends-from-oilseed-and-dairy-industry</t>
  </si>
  <si>
    <t>Green Development and Demonstration Programme (GUDP)</t>
  </si>
  <si>
    <t>Continuous fermentation of milk protein (ContiMilk)</t>
  </si>
  <si>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</si>
  <si>
    <t>https://groenprojektbank.dk/gudp/2024/continuous-fermentation-of-milk-protein-contimilk</t>
  </si>
  <si>
    <t>Enduro Genetics Aps</t>
  </si>
  <si>
    <t>https://groenprojektbank.dk/plantefonden/2023/futuredairy-non-animal-dairy-favorites-danbo-cheese-and-natural-yogurt</t>
  </si>
  <si>
    <t xml:space="preserve">Julienne Bruno </t>
  </si>
  <si>
    <t>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</si>
  <si>
    <t>Hooked Foods</t>
  </si>
  <si>
    <t>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</si>
  <si>
    <t>BettaF!sh</t>
  </si>
  <si>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</si>
  <si>
    <t>PES EIC Accelerator - FutureFerm</t>
  </si>
  <si>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</si>
  <si>
    <t>https://prosjektbanken.forskningsradet.no/</t>
  </si>
  <si>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</si>
  <si>
    <t>E!114857 Novel high-value ingredient based on fermented seaweed disrupting the food and nutraceutical markets</t>
  </si>
  <si>
    <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</si>
  <si>
    <t>Norwegian Bioprocessing &amp; Fermentation Centre-NBioC</t>
  </si>
  <si>
    <t>https://prosjektbanken.forskningsradet.no/en/project/FORISS/270048?Kilde=FORISS&amp;distribution=Ar&amp;chart=bar&amp;calcType=funding&amp;Sprak=no&amp;sortBy=score&amp;sortOrder=desc&amp;resultCount=30&amp;offset=0&amp;source=FORISS&amp;projectId=325452&amp;Fritekst=fermentation</t>
  </si>
  <si>
    <t>Green hydrogen technology using food waste via thermophiles</t>
  </si>
  <si>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</si>
  <si>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</si>
  <si>
    <t>University Stavanger</t>
  </si>
  <si>
    <t>LIGNOLIPP - From LIGNOcellulose sugars to high-value LIPids and bioPolymers in a single fermentation process</t>
  </si>
  <si>
    <t>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</si>
  <si>
    <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</si>
  <si>
    <t>NMBU</t>
  </si>
  <si>
    <t>PES - Woman TechEU resubmission - SifoTEK</t>
  </si>
  <si>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</si>
  <si>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</si>
  <si>
    <r>
      <rPr>
        <rFont val="Arial"/>
        <color rgb="FF1155CC"/>
        <u/>
      </rPr>
      <t>SIFOTEK AS</t>
    </r>
  </si>
  <si>
    <t>PES - Woman TechEU - SifoTEK</t>
  </si>
  <si>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</si>
  <si>
    <r>
      <rPr>
        <rFont val="Arial"/>
        <color rgb="FF1155CC"/>
        <u/>
      </rPr>
      <t>SIFOTEK AS</t>
    </r>
  </si>
  <si>
    <t>SUSFOOD2: Innovative processing of seaweed for novel, healthy food products and ingredients</t>
  </si>
  <si>
    <t>Agricultural food production faces large technological and environmental challenges to remain sustainable, highlighting a pressing need for utilization of new food sources and alternative production sites. Brown seaweeds are important as food in East Asia, but presently underutilized in the Western world. Large-scale, sustainable cultivation is now increasing the availability of high-quality seaweed biomass in Europe. However, for brown seaweed to become a widespread food ingredient, improved processing methods to increase the edibility and nutritional value of both new and existing products are required. The primary objective of the "ProSeaFood" project has been to develop and apply innovative processing methods to increase the digestibility and nutrient availability of brown seaweeds. This should be achieved through employing enzymes and fermentation to increase nutritional availability and remove inedible or potentially harmful substances, and to introduce novel sensory properties. The plan was further to develop new food products that are nutritious, tasteful and have well-documented effects on consumer health. The project consortium has included partners from Norway, Sweden, Iceland, and Spain, combining expertise in seaweed cultivation, biomass processing, fermentation, enzymology, and product development and quality control, to cover the value chain from raw material to finished food products. Based on new knowledge about the composition and effects of different pre-treatments on the cultivated brown algae species, the project has developed a method for the reduction of iodine and other minerals in brown algae, while improving the nutritional content and shelf life of the biomass. Processing with enzymes and fermentation has been directed toward modifying texture and flavour, increase digestibility, and increase accessibility of nutrient for probiotic microorganisms. Here, the project has selected and characterized bacterial strains that have been particularly efficient at fermenting seaweed, which can also be used as active food ingredients. We have further shown that pre-treatment of the biomass with enzymes can increase the efficiency of the following fermentation, and influence which compounds are produced by the probiotic bacteria. The processed brown algae have further been analysed with respect to sensory and technological properties as food ingredients, revealing important differences between the selected species and the processing methods (freezing, drying, heat treatment, fermentation, etc.). Based on these results, selected ingredients have been incorporated in food product prototypes which have been further characterized and subjected to a 100-person consumer test to assess market potential. The project has generated a new knowledge and large amount of data for the research and industry partners, new processing methodology implemented by the industry, as well as new prototypes for the food industry.</t>
  </si>
  <si>
    <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t>
  </si>
  <si>
    <t>Developing first large-scale organic seaweed fermentation process for use in food and nutraceuticals</t>
  </si>
  <si>
    <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</si>
  <si>
    <r>
      <rPr>
        <rFont val="Arial"/>
        <color rgb="FF1155CC"/>
        <u/>
      </rPr>
      <t>SEAWEED SOLUTIONS AS</t>
    </r>
  </si>
  <si>
    <t>Centre for Industrial Biotechnology</t>
  </si>
  <si>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</si>
  <si>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</si>
  <si>
    <r>
      <rPr>
        <rFont val="Arial"/>
        <color rgb="FF1155CC"/>
        <u/>
      </rPr>
      <t>SINTEF AS</t>
    </r>
  </si>
  <si>
    <t>SusKelpFood – Sustainable ingredients from cultivated kelp to the food industry</t>
  </si>
  <si>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</si>
  <si>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</si>
  <si>
    <r>
      <rPr>
        <rFont val="Arial"/>
        <color rgb="FF1155CC"/>
        <u/>
      </rPr>
      <t>MØREFORSKING AS</t>
    </r>
  </si>
  <si>
    <t>Food safety &amp; quality, Consumer and market research</t>
  </si>
  <si>
    <t>Multifunctional high-value fungal biomass from the Norwegian agriculture supply chain by-products</t>
  </si>
  <si>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</si>
  <si>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</si>
  <si>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</si>
  <si>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</si>
  <si>
    <t>The biosynthetic protein transition: assessing impacts, outcomes and opportunities for Norways post-animal bioeconomy</t>
  </si>
  <si>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</si>
  <si>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</si>
  <si>
    <t>Env/impact assessments, Consumer and market research</t>
  </si>
  <si>
    <t>FoodFutures</t>
  </si>
  <si>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</si>
  <si>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</si>
  <si>
    <r>
      <rPr>
        <rFont val="Arial"/>
        <color rgb="FF1155CC"/>
        <u/>
      </rPr>
      <t>CORRELATE AS</t>
    </r>
  </si>
  <si>
    <t>DL: Microbial production of omega-3 fatty acids - a model based approach</t>
  </si>
  <si>
    <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t>
  </si>
  <si>
    <t>Innovation, consumer understanding and food processing knowledge for increased sustainability and health</t>
  </si>
  <si>
    <t>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</si>
  <si>
    <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</si>
  <si>
    <t xml:space="preserve">Used 1/3 of the original award as only 1/3 WP relevant </t>
  </si>
  <si>
    <t>The future of cheese production in the face of climate and societal change, developing recombinant technology and plant-based analogues.</t>
  </si>
  <si>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</si>
  <si>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</si>
  <si>
    <t>Improved utilization of Norwegian agricultural resources</t>
  </si>
  <si>
    <t>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</si>
  <si>
    <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</si>
  <si>
    <t>Center for Sustainable Protein Launches at Imperial</t>
  </si>
  <si>
    <t>https://www.bezosearthfund.org/news-and-insights/bezos-center-for-sustainable-protein-launches-at-imperial-with-30m-funding</t>
  </si>
  <si>
    <t>GFI was a scoping partner for this center.</t>
  </si>
  <si>
    <t>Bezos Earth Fund (BEF)</t>
  </si>
  <si>
    <t>Global</t>
  </si>
  <si>
    <t>Research and development, Equipment and infrastructure, Networking, Education and training</t>
  </si>
  <si>
    <t>3D-Printable Mycoprotein</t>
  </si>
  <si>
    <t>https://vegconomist.com/cultivated-cell-cultured-biotechnology/3d-technology/revo-foods-mycorena-3d-printable-mycoprotein/</t>
  </si>
  <si>
    <t>Original award amount is EUR 1,500,000.</t>
  </si>
  <si>
    <t>Mycorena</t>
  </si>
  <si>
    <t>Vinnova, Austrian Research Promotion Agency, European Commission</t>
  </si>
  <si>
    <t>Sweden, Austria, EU</t>
  </si>
  <si>
    <t>The Frozen Farmyard - Creating a Clean Meat Cell Line Repository</t>
  </si>
  <si>
    <t>https://gfi.org/researchgrants/</t>
  </si>
  <si>
    <t>As of January 2022, Gareth is CSO and Co-Founder of Occam Biosciences.</t>
  </si>
  <si>
    <t>Good Food Institute (GFI)</t>
  </si>
  <si>
    <t>Monitoring of cell culture parameters using sensors for biomass and nutrients/metabolites in
 media: lab-on-a-chip (LOC) approach</t>
  </si>
  <si>
    <t>Advancing the production of clean beef towards commercialization</t>
  </si>
  <si>
    <t>Fermentation of oat protein for application in extruded meat analogs</t>
  </si>
  <si>
    <t>Mari-Liis Tammik</t>
  </si>
  <si>
    <t>TFTAK - Center of Food and Fermentation Technologies</t>
  </si>
  <si>
    <t>Host strain development, Ingredient optimisation</t>
  </si>
  <si>
    <t>Raising Environmental Awareness through remote Learning course on alternative PROteins (REAL_PRO)</t>
  </si>
  <si>
    <t>https://uploads.mwp.mprod.getusinfo.com/uploads/sites/77/2022/04/Alumni-NOFO-FY2021-PAS-Belgrade.pdf</t>
  </si>
  <si>
    <t>DoS</t>
  </si>
  <si>
    <t>Direct lineage conversion of bovine and porcine fibroblasts into proliferative myogenic progenitor cells</t>
  </si>
  <si>
    <t>Ori Bar-Nur</t>
  </si>
  <si>
    <t>Crowding the field: using macromolecular crowding to enhance meat cultivation</t>
  </si>
  <si>
    <t>Newcastle University</t>
  </si>
  <si>
    <t>CALpod: the cellular agriculture lifecycle pod for cultivated meat production</t>
  </si>
  <si>
    <t>M3atD - a 3D bioprinted model for cell-based meats design</t>
  </si>
  <si>
    <t>Sara Oliveira</t>
  </si>
  <si>
    <t>International Iberian Nanotechnology Laboratory</t>
  </si>
  <si>
    <t>REALSENSE2 - From lab-on-a-chip to custom bioreactor: scale up modeling study</t>
  </si>
  <si>
    <t>Vasa Radonic</t>
  </si>
  <si>
    <t>Plant Proteins from Agricultural Waste / Side Streams</t>
  </si>
  <si>
    <t>Marieke Bruins</t>
  </si>
  <si>
    <t>Tipping the balance in gastronomy: culinary whole-cuts from plants</t>
  </si>
  <si>
    <t>Less is more; Meat analogues with next generation ingredients.</t>
  </si>
  <si>
    <t>MeatSecret: Uncovering the secretome of evolving primary muscle cells for in vitro meat production</t>
  </si>
  <si>
    <t>Martin Rasmussen</t>
  </si>
  <si>
    <t>Algae2Fish</t>
  </si>
  <si>
    <t>Understanding and controling the texture of filamentous fungi to path the way for mycelium-based meat and seafood alternatives</t>
  </si>
  <si>
    <t>Leonie Johanna Jahn</t>
  </si>
  <si>
    <t>DTU Biosustain</t>
  </si>
  <si>
    <t>A novel mycelial fermentation to create meat replacing protein sources</t>
  </si>
  <si>
    <t>Eddy Smid</t>
  </si>
  <si>
    <t>Bf</t>
  </si>
  <si>
    <t>Comprehensive platform for selecting and producing algal extracts as cell media components for meat cultivation.</t>
  </si>
  <si>
    <t>Simeon Minic</t>
  </si>
  <si>
    <t>Crustacean Flavors derived from Fungal Fermentation</t>
  </si>
  <si>
    <t>Richard Splivallo</t>
  </si>
  <si>
    <t>Nectariss</t>
  </si>
  <si>
    <t>Decoding the aroma of salmon and reproduction with different fats</t>
  </si>
  <si>
    <t>Sirli Rosenvald</t>
  </si>
  <si>
    <t>Development of a combined computational fluid dynamics and techno-economic analysis modelling workflow for characterisation and optimisation of cultivated meat bioreactor production lines</t>
  </si>
  <si>
    <t>VitaminSea - Enhancing Cost-Effective and Efficient Nutrient Delivery in Fish Embryonic Stem Cell Culture Medium via Functional Bioactive Microcarriers</t>
  </si>
  <si>
    <t>Carlos Rodrigues</t>
  </si>
  <si>
    <t>Utilizing a novel glucose metabolism pathway to optimize cultivated porcine meat culture</t>
  </si>
  <si>
    <t>Frances Brodsky</t>
  </si>
  <si>
    <t>University College London (UCL)</t>
  </si>
  <si>
    <t>Byproducts-to-Lipids: techno-economic analysis</t>
  </si>
  <si>
    <t>Milena Ivanisevic</t>
  </si>
  <si>
    <t>Connectomix Bio</t>
  </si>
  <si>
    <t>Luxembourg</t>
  </si>
  <si>
    <t>Dorian Leger</t>
  </si>
  <si>
    <t>Building Vessels: 3D vascularized tissues for thick cuts of meat</t>
  </si>
  <si>
    <t>https://new-harvest.org/research-projects/building-vessels/</t>
  </si>
  <si>
    <t>Exact award amount unknown. Estimate is based on $40,000 per year for New Harvest research fellows, according to website: https://web.archive.org/web/20201125104754/https://www.new-harvest.org/opportunities</t>
  </si>
  <si>
    <t>Abi Glencross</t>
  </si>
  <si>
    <t>Lucy Di-Silvio; Mark Post</t>
  </si>
  <si>
    <t>King's College London, Maastricht University</t>
  </si>
  <si>
    <t>New Harvest</t>
  </si>
  <si>
    <t>Education and training, Research and development</t>
  </si>
  <si>
    <t>Scalable Bioreactors: Identifying factors that maximize cultured meat production</t>
  </si>
  <si>
    <t>https://new-harvest.org/research-projects/scalable-bioreactors/</t>
  </si>
  <si>
    <t>Scott Allan</t>
  </si>
  <si>
    <t>Marianne Ellis; Paul De Bank</t>
  </si>
  <si>
    <t>Curved Culture Surfaces: Curved surfaces improve muscle cell alignment</t>
  </si>
  <si>
    <t>https://new-harvest.org/research-projects/curved-culture-surfaces/</t>
  </si>
  <si>
    <t>3D Printing Cultured Meat: Understanding how to 3D print marbled meat</t>
  </si>
  <si>
    <t>https://new-harvest.org/research-projects/3d-printing-cultured-meat/</t>
  </si>
  <si>
    <t>Jannis Wollschlaeger</t>
  </si>
  <si>
    <t>Petra Kluger; Jan Frank</t>
  </si>
  <si>
    <t>Reutlingen University, University of Hohenheim</t>
  </si>
  <si>
    <t>Sustainability of Cultured Meat: Life cycle assessment of cultured meat to guide scale-up</t>
  </si>
  <si>
    <t>https://new-harvest.org/research-projects/sustainability-cultured-meat/</t>
  </si>
  <si>
    <t>Exact award amount unknown. Estimate is based on $5000 maximum one-time disbursement for New Harvest seed grants, according to website: https://web.archive.org/web/20201125104754/https://www.new-harvest.org/opportunities</t>
  </si>
  <si>
    <t>University of Cambridge</t>
  </si>
  <si>
    <t>Alexei Lapkin; Steve Evans</t>
  </si>
  <si>
    <t>Crowded Culture: Making cells feel crowded to speed up cultured meat production</t>
  </si>
  <si>
    <t>https://new-harvest.org/research-projects/crowded-culture/</t>
  </si>
  <si>
    <t>Cultured Mollusks: Culturing conch, oysters, and other mollusks</t>
  </si>
  <si>
    <t>https://new-harvest.org/research-projects/cultured-mollusks/</t>
  </si>
  <si>
    <t>Vanessa Haley-Benjamin</t>
  </si>
  <si>
    <t>Continuous Bioprocessing: Developing a hands-free cell harvesting method</t>
  </si>
  <si>
    <t>https://new-harvest.org/research-projects/continuous-bioprocessing/</t>
  </si>
  <si>
    <t>GFI funded Lily's PI, Marianne Ellis in 2020 for a similar project.</t>
  </si>
  <si>
    <t>Lily Westerhoff</t>
  </si>
  <si>
    <t>Bioreactor and Media Interaction: Optimizing media composition for bioreactors</t>
  </si>
  <si>
    <t>https://new-harvest.org/research-projects/bioreactor-and-media-interaction/</t>
  </si>
  <si>
    <t>Allison Esperanza</t>
  </si>
  <si>
    <t>Marianne Ellis; Chris Chuck</t>
  </si>
  <si>
    <t>Pattern Formation: Cells that self-assemble into meat</t>
  </si>
  <si>
    <t>https://new-harvest.org/research-projects/pattern-formation/</t>
  </si>
  <si>
    <t>Frea Mehta</t>
  </si>
  <si>
    <t>Gil Westmeyer; Leonardo Morsut</t>
  </si>
  <si>
    <t>Technical University of Munich, University of Southern California</t>
  </si>
  <si>
    <t>Environmental Impact Assessment of Cultured Meat</t>
  </si>
  <si>
    <t>https://web.archive.org/web/20201125103739/https://www.new-harvest.org/past_research_projects</t>
  </si>
  <si>
    <t>Hanna Tuomisto</t>
  </si>
  <si>
    <t>Animal-free system for growing cultured meat</t>
  </si>
  <si>
    <t>Mark Post</t>
  </si>
  <si>
    <t>Mapping the potential for UK universities to become research and teaching hubs for cellular agriculture</t>
  </si>
  <si>
    <t>https://experiment.com/projects/mapping-the-potential-for-uk-universities-to-become-research-and-teaching-hubs-for-cellular-agriculture?mc_cid=2abef4f850&amp;mc_eid=702607fe99</t>
  </si>
  <si>
    <t>Jane Darling</t>
  </si>
  <si>
    <t>Cellular Agriculture UK</t>
  </si>
  <si>
    <t>Can immune cells prevent 3D printed blood vessels from falling apart?</t>
  </si>
  <si>
    <t>https://experiment.com/projects/can-immune-cells-prevent-3d-printed-blood-vessels-from-falling-apart?mc_cid=327f1a8f2b&amp;mc_eid=702607fe99</t>
  </si>
  <si>
    <t>Patrick Buchanan</t>
  </si>
  <si>
    <t>BEF AI Grand Challenge for Climate and Nature, Sustainable Proteins, Phase 1, The University of Leeds</t>
  </si>
  <si>
    <t>https://www.bezosearthfund.org/news-and-insights/phase-i-grants-ai-grand-challenge-climate-nature</t>
  </si>
  <si>
    <t>BEF AI Grand Challenge for Climate and Nature, Sustainable Proteins, Phase 1, Wageningen University</t>
  </si>
  <si>
    <t>BEF AI Grand Challenge for Climate and Nature, Sustainable Proteins, Phase 1, King's College London</t>
  </si>
  <si>
    <t>BEF AI Grand Challenge for Climate and Nature, Sustainable Proteins, Phase 1, Delft University of Technology</t>
  </si>
  <si>
    <t>Biotech Heights</t>
  </si>
  <si>
    <t>https://www.vinnova.se/en/p/food--biotech-heights/</t>
  </si>
  <si>
    <t>Bioprocess design, Feedstocks</t>
  </si>
  <si>
    <t>Biotech Heights Phase 2</t>
  </si>
  <si>
    <t>https://www.proteinproductiontechnology.com/post/biotech-heights-secures-continued-funding-to-drive-fermentation-led-food-innovation</t>
  </si>
  <si>
    <t>Development of an innovative plant protein preparation for a new generation of traditional and plant-based cured meat products</t>
  </si>
  <si>
    <t>https://proveg.org/article/backing-the-future-of-food-polands-ncbr-on-funding-alt-protein-rd/</t>
  </si>
  <si>
    <t>Tarczyński S.A.</t>
  </si>
  <si>
    <t>Fostering organic cultivation of grain legumes; a multi-scale feasibility study for soybean and lupin production in Sweden</t>
  </si>
  <si>
    <t xml:space="preserve">airtable 2025 </t>
  </si>
  <si>
    <t>grant.8448672</t>
  </si>
  <si>
    <t>Alexander Menegat, Ortrud Jäck, Jens Rommel, Ida Karlsson, Pierre Chopin, Marcos Lana, Dimitrije Markovic</t>
  </si>
  <si>
    <t>DEMONSTRATION PROJECT : AGRICULTURAL REFINING OF BITTER LUPINS INTO DERIVATES WITH HIGH ADDED VALUE</t>
  </si>
  <si>
    <t>grant.3719412</t>
  </si>
  <si>
    <t>Fundación Universidad Empresa</t>
  </si>
  <si>
    <t>Utilization of vegetable raw materials as an alternative of cow's milk at manufacturing of functional food-stuffs.</t>
  </si>
  <si>
    <t>airtable 2025</t>
  </si>
  <si>
    <t>grant.6896085</t>
  </si>
  <si>
    <t>Petr Roubal</t>
  </si>
  <si>
    <t>Milcom (Czechia)</t>
  </si>
  <si>
    <t>Innovative legume-based foods and drinks for enhanced resource use efficiency in food systems</t>
  </si>
  <si>
    <t>grant.8447953</t>
  </si>
  <si>
    <t>Elin Röös, Georg Carlsson, Andreas Stephan, Cornelia Witthöft</t>
  </si>
  <si>
    <t>Seaweed as a vehicle for nutrients in a circular food chain -innovative steps to accomplish a protein shift -CirkAlg</t>
  </si>
  <si>
    <t>grant.8447255</t>
  </si>
  <si>
    <t>Ingrid Undeland, Nathalie Scheers, Karin Wendin, Barbro Kollander, Karin Petersson, Henrik Pavia</t>
  </si>
  <si>
    <t>Smart and flexible Separation and Valorisation of mixed bio-waste from along the agri-food value chain.</t>
  </si>
  <si>
    <t>https://cordis.europa.eu/project/id/101112409</t>
  </si>
  <si>
    <t>grant.13718559</t>
  </si>
  <si>
    <t>Spain; Belgium; Slovenia; Finland; Spain; Germany; Belgium; Austria; Spain; Italy</t>
  </si>
  <si>
    <t>Enzymic characterisation of the quality of food industrial raw materials of plant origin</t>
  </si>
  <si>
    <t>HUF</t>
  </si>
  <si>
    <t>grant.4191639</t>
  </si>
  <si>
    <t>Judit Kosáry, Mihály Nógrádi</t>
  </si>
  <si>
    <t>Corvinus University of Budapest</t>
  </si>
  <si>
    <t>Hungary</t>
  </si>
  <si>
    <t>Hungarian Scientific Research Fund</t>
  </si>
  <si>
    <t>Safe food fortification: Iron supplements and the promotion of colon cancer -An issue of iron speciation?</t>
  </si>
  <si>
    <t>grant.8448558</t>
  </si>
  <si>
    <t>Nathalie Scheers</t>
  </si>
  <si>
    <t>SUSMEATPRO part 1 - Sustainable plant ingredients for healthier meat products - proof of concepts</t>
  </si>
  <si>
    <t>grant.8447630</t>
  </si>
  <si>
    <t>Kimmo Rumpunen</t>
  </si>
  <si>
    <t>BEAM: Bread and Meat for the Future</t>
  </si>
  <si>
    <t>grant.7743491</t>
  </si>
  <si>
    <t>Leif Horsfelt Skibsted</t>
  </si>
  <si>
    <t>Yeast-based production of isoprenoid plant hormones</t>
  </si>
  <si>
    <t>https://www.vr.se/swecris.html#/project/2017-04597_VR</t>
  </si>
  <si>
    <t>grant.7763238</t>
  </si>
  <si>
    <t>Verena Siewers, Florian David</t>
  </si>
  <si>
    <t>Next-generation sequencing and mapping association as a method of generating molecular markers traits of blue lupine</t>
  </si>
  <si>
    <t>grant.4717571</t>
  </si>
  <si>
    <t>Bogdan Wolko</t>
  </si>
  <si>
    <t>University of Agriculture in Krakow; University of Life Sciences in Poznań; Maria Curie-Skłodowska University; Poznańska Hodowla Roślin (Poland); Institute of Plant Genetics; Franciszek Górski Institute of Plant Physiology</t>
  </si>
  <si>
    <t>Poland; Poland; Poland; Poland; Poland; Poland</t>
  </si>
  <si>
    <t>Extrusion of biopolymers, from Yola to Gothenburg</t>
  </si>
  <si>
    <t>grant.7095001</t>
  </si>
  <si>
    <t>Kalep Filli</t>
  </si>
  <si>
    <t>Development of a vegetarian iron supplementation based on plant hemoglobins</t>
  </si>
  <si>
    <t>https://www.vr.se/swecris.html#/project/2016-00902_Formas</t>
  </si>
  <si>
    <t>grant.8445907</t>
  </si>
  <si>
    <t>Leif Bülow, Li-Hua Zhu</t>
  </si>
  <si>
    <t>Eliminating anti-nutritional factors in the rapeseed meal for both feed and food uses</t>
  </si>
  <si>
    <t>grant.8444297</t>
  </si>
  <si>
    <t>Selvaraju Kanagarajan, Li-Hua Zhu, Per Hofvander</t>
  </si>
  <si>
    <t>Acceleration of new promising circular agri-food value chains and sustainable bio-industrial interregional investment in SMEs by integration of advanced biotechnology</t>
  </si>
  <si>
    <t>https://ec.europa.eu/info/funding-tenders/opportunities/portal/screen/opportunities/projects-details/44416173/101115135/I3</t>
  </si>
  <si>
    <t>grant.13866094</t>
  </si>
  <si>
    <t>Flanders' Food (Belgium); National Centre for Technology and Food Safety; ANFACO-CECOPESCA; Avecom (Belgium)</t>
  </si>
  <si>
    <t>Belgium; Spain; Spain; Belgium</t>
  </si>
  <si>
    <t>Interregional Innovations Investments Instrument (I3)</t>
  </si>
  <si>
    <t>New extrusion techniques for lamination of cerealbased food</t>
  </si>
  <si>
    <t>grant.7115490</t>
  </si>
  <si>
    <t>Camilla Öhgren</t>
  </si>
  <si>
    <t>SUSMEATPRO part 2 - Sustainable plant ingredients for healthier meat products - proof of concepts</t>
  </si>
  <si>
    <t>grant.8448578</t>
  </si>
  <si>
    <t>Eva Tornberg</t>
  </si>
  <si>
    <t>Acrylamide in heat-treated foodstuffs - optimization of process and process parameters</t>
  </si>
  <si>
    <t>Confederation of Norwegian Enterprise</t>
  </si>
  <si>
    <t>The Research Council of Norway</t>
  </si>
  <si>
    <t>SUSFOOD2: Innovative Processing of Vegetables and Potato</t>
  </si>
  <si>
    <t>grant.7572047</t>
  </si>
  <si>
    <t>Trond Løvdal</t>
  </si>
  <si>
    <t>Biotransformation of brewers´ spent grain: increased functionality for novel food applications</t>
  </si>
  <si>
    <t>grant.8443855</t>
  </si>
  <si>
    <t>Annika Krona, Mihaela Mihnea, Sophia Wassén, Niklas Lorén</t>
  </si>
  <si>
    <t>Novel yeast-based biotechnological route for the exploitation of rhamnogalacturonan-I from plant-processing waste (YeastI)</t>
  </si>
  <si>
    <t>https://novonordiskfonden.dk/app/uploads/NNF-grant-recipient-list-2022.pdf</t>
  </si>
  <si>
    <t>grant.13909923</t>
  </si>
  <si>
    <t>Julia Bechtner</t>
  </si>
  <si>
    <t>Carboxyl chain elongation process in anaerobic fermentation using mixed cultures (C-elong)</t>
  </si>
  <si>
    <t>grant.8683303</t>
  </si>
  <si>
    <t>Piotr Oleśkowicz-Popiel</t>
  </si>
  <si>
    <t>Poznań University of Technology</t>
  </si>
  <si>
    <t>Sustainable protein flows in the food supply chain  Methods and applications to include quality and quantity in LCA</t>
  </si>
  <si>
    <t>grant.7094333</t>
  </si>
  <si>
    <t>Ulf Sonesson</t>
  </si>
  <si>
    <t>Innovative non-thermal processing technologies to improve the quality and safety of ready-to-eat (RTE) meals</t>
  </si>
  <si>
    <t>https://cordis.europa.eu/project/id/23140</t>
  </si>
  <si>
    <t>grant.3763510</t>
  </si>
  <si>
    <t>University of Bologna; Universitat Politècnica de València; RISE Research Institutes of Sweden; Quadram Institute; Laboratoire National de Métrologie et d'Essais; Tecnoalimenti; Vilnius University; Spanish National Research Council</t>
  </si>
  <si>
    <t>Italy; Spain; Sweden; United Kingdom; France; Italy; Lithuania; Spain</t>
  </si>
  <si>
    <t>Food Quality and Safety: Thematic priority 5 under the Focusing and Integrating Community Research programme 2002-2006.</t>
  </si>
  <si>
    <t>Fibers and proteins as building blocks for development of novel bioactive food ingredients</t>
  </si>
  <si>
    <t>grant.9428144</t>
  </si>
  <si>
    <t>Mirela Kopjar, Anita Pichler, Vanja Kelemen, Josipa Vukoja, Indira Kosović</t>
  </si>
  <si>
    <t>University of Osijek</t>
  </si>
  <si>
    <t>Scientific research carried out as part of subsidies for maintaining research potential.</t>
  </si>
  <si>
    <t>grant.7393422</t>
  </si>
  <si>
    <t>Ryszard Bronisław Kocjan</t>
  </si>
  <si>
    <t>Medical University of Lublin</t>
  </si>
  <si>
    <t>Ministry of Science and Higher Education</t>
  </si>
  <si>
    <t>Other</t>
  </si>
  <si>
    <t>DEMOnStrators of micro waves efficiency for agrifood industry</t>
  </si>
  <si>
    <t>https://cordis.europa.eu/project/id/666732</t>
  </si>
  <si>
    <t>grant.4161262</t>
  </si>
  <si>
    <t>Subjective subsidy for maintaining research potential in 2016.</t>
  </si>
  <si>
    <t>grant.7397856</t>
  </si>
  <si>
    <t>Izabella Anna Jackowska</t>
  </si>
  <si>
    <t>University of Life Sciences in Lublin</t>
  </si>
  <si>
    <t>Integrated Assessment of Societal Impacts of Emerging Science and Technology from within Epistemic Networks</t>
  </si>
  <si>
    <t>https://cordis.europa.eu/project/id/288971</t>
  </si>
  <si>
    <t>grant.3791841</t>
  </si>
  <si>
    <t>University of Bergen; Vrije Universiteit Brussel; University of Sussex; Lancaster University; Autonomous University of Barcelona; Utrecht University; Directorate-General Joint Research Centre</t>
  </si>
  <si>
    <t>Norway; Belgium; United Kingdom; United Kingdom; Spain; Netherlands; Belgium</t>
  </si>
  <si>
    <t>Specific Programme "Capacities": Science in society</t>
  </si>
  <si>
    <t>PhD in deployment</t>
  </si>
  <si>
    <t>grant.7729432</t>
  </si>
  <si>
    <t>Agnieszka Piotrowska-Cyplik</t>
  </si>
  <si>
    <t>University of Life Sciences in Poznań</t>
  </si>
  <si>
    <t>Pulse Crop Genetic Improvement Network</t>
  </si>
  <si>
    <t>grant.7034895</t>
  </si>
  <si>
    <t>John Innes Centre; Processors and Growers Research Organisation; National Institute of Agricultural Botany</t>
  </si>
  <si>
    <t>United Kingdom; United Kingdom; United Kingdom</t>
  </si>
  <si>
    <t>The grant for the maintenance of economic research capacity in 2015</t>
  </si>
  <si>
    <t>grant.7397808</t>
  </si>
  <si>
    <t>Development and optimisation of a continuous ultra high pressure homogeniser for application on milks and vegetable milks</t>
  </si>
  <si>
    <t>https://cordis.europa.eu/project/id/512626</t>
  </si>
  <si>
    <t>grant.3760634</t>
  </si>
  <si>
    <t>Autonomous University of Barcelona; University College Cork; Max Rubner Institut; Stansted Fluid Power (United Kingdom); University of Montpellier</t>
  </si>
  <si>
    <t>Spain; Ireland; Germany; United Kingdom; France</t>
  </si>
  <si>
    <t>Horizontal research activities involving SMEs: Specific activities covering wider field of research under the Focusing and Integrating Community Research programme 2002-2006.</t>
  </si>
  <si>
    <t xml:space="preserve">Milk </t>
  </si>
  <si>
    <t>Isothiocyanates in food, products and reaction mechanism</t>
  </si>
  <si>
    <t>grant.6880649</t>
  </si>
  <si>
    <t>Jan Velíšek</t>
  </si>
  <si>
    <t>University of Chemistry and Technology</t>
  </si>
  <si>
    <t>Czech Science Foundation</t>
  </si>
  <si>
    <t>Development of new analytical procedures that enable determination of 3-MCPD and 1,3-DCP in oils and fats, food in industrial laboratories</t>
  </si>
  <si>
    <t>grant.4707326</t>
  </si>
  <si>
    <t>Justyna Aleksandra Gromadzka</t>
  </si>
  <si>
    <t>Gdańsk University of Technology</t>
  </si>
  <si>
    <t>HIGH PRESSURE TREATMENT OF LIQUID FOODS AND DERIVED PRODUCTS</t>
  </si>
  <si>
    <t>grant.3727559</t>
  </si>
  <si>
    <t>Quadram Institute; Teagasc - The Irish Agriculture and Food Development Authority</t>
  </si>
  <si>
    <t>United Kingdom; Ireland</t>
  </si>
  <si>
    <t>Food Processing Waste and By-Products Utilisation Network (FoodWasteNet)</t>
  </si>
  <si>
    <t>https://gtr.ukri.org/projects?ref=BB%2FL013797%2F1</t>
  </si>
  <si>
    <t>grant.3865581</t>
  </si>
  <si>
    <t>Dimitris Charalampopoulos, Keith Waldron</t>
  </si>
  <si>
    <t>Bangor University; Quadram Institute</t>
  </si>
  <si>
    <t>United Kingdom; United Kingdom</t>
  </si>
  <si>
    <t>The grant for the maintenance of economic research capacity in 2014</t>
  </si>
  <si>
    <t>grant.7397762</t>
  </si>
  <si>
    <t>Purine content in meat alternatives: evaluation of risks and possibilities in reducing their impact on hyperuricemia</t>
  </si>
  <si>
    <t>grant.6897237</t>
  </si>
  <si>
    <t>Jaroslav Havlík</t>
  </si>
  <si>
    <t>Czech University of Life Sciences Prague</t>
  </si>
  <si>
    <t>Food processing residues to climate smart food via edible Filamentous Fungi</t>
  </si>
  <si>
    <t>https://www.vr.se/swecris.html#/project/2022-03109_VR</t>
  </si>
  <si>
    <t>grant.4456273</t>
  </si>
  <si>
    <t>Mohammad Taherzadeh, Rachma Wikandari, Teguh Ariyanto, Udin Hasanudin, Claes Niklasson, Ria Millati</t>
  </si>
  <si>
    <t>University of Borås</t>
  </si>
  <si>
    <t>Diversification with crambe; an industrial oil crop</t>
  </si>
  <si>
    <t>grant.3748244</t>
  </si>
  <si>
    <t>Wageningen University &amp; Research; University of Bristol; Research Centre for Industrial Crops; Landesforschungsanstalt für Landwirtschaft und Fischerei</t>
  </si>
  <si>
    <t>Netherlands; United Kingdom; Italy; Germany</t>
  </si>
  <si>
    <t>Exotic mushrooms from Brazil</t>
  </si>
  <si>
    <t>grant.12945158</t>
  </si>
  <si>
    <t>Extrusion line (Ekstruderingslinje)</t>
  </si>
  <si>
    <t>Trond Storebakken</t>
  </si>
  <si>
    <t>Development of innovative solutions for the technological and nutritional functionalization of Carolino rice.</t>
  </si>
  <si>
    <t>grant.13722551</t>
  </si>
  <si>
    <t>Polytechnic Institute of Viana do Castelo</t>
  </si>
  <si>
    <t>Improving the cellulosome secretion and display in yeast Saccharomyces cerevisiae</t>
  </si>
  <si>
    <t>grant.7112396</t>
  </si>
  <si>
    <t>Dina Petranovic</t>
  </si>
  <si>
    <t>DEVELOPMENT OF NEW NUTRACEUTICAL MEAT PRODUCTS</t>
  </si>
  <si>
    <t>https://cordis.europa.eu/project/id/17554/reporting</t>
  </si>
  <si>
    <t>grant.3763602</t>
  </si>
  <si>
    <t>Association pour le Developpement de l'Institut de la Viande; Universidad Publica de Navarra; Hungarian Meat Research Institute; Teagasc - The Irish Agriculture and Food Development Authority</t>
  </si>
  <si>
    <t>France; Spain; Hungary; Ireland</t>
  </si>
  <si>
    <t>PALM-ALT (phase 2): Novel palm fat replacer for the food industry</t>
  </si>
  <si>
    <t>https://gtr.ukri.org/projects?ref=10004518</t>
  </si>
  <si>
    <t>grant.9656654</t>
  </si>
  <si>
    <t>Julien Lonchamp</t>
  </si>
  <si>
    <t>Queen Margaret University</t>
  </si>
  <si>
    <t>Production and texturing processes for protein-rich foodstuff from industrial forest residues</t>
  </si>
  <si>
    <t>grant.7764024</t>
  </si>
  <si>
    <t>Erik Kaunisto</t>
  </si>
  <si>
    <t>Subjective subsidy for maintaining research potential in 2013</t>
  </si>
  <si>
    <t>grant.7397770</t>
  </si>
  <si>
    <t>Production of vacuum over dried HVP's and reaction flavours in Thailand</t>
  </si>
  <si>
    <t>grant.12945180</t>
  </si>
  <si>
    <t>Socioeconomic status as a risk factor for unhealthy meat substitutions in a context of reducing meat in diet – SubMeat</t>
  </si>
  <si>
    <t>grant.13242836</t>
  </si>
  <si>
    <t>Olga Davidenko</t>
  </si>
  <si>
    <t>Smartgrillers - a nutritional taste sensation</t>
  </si>
  <si>
    <t>https://www.vr.se/swecris.html#/project/2016-02444_Vinnova</t>
  </si>
  <si>
    <t>grant.7120512</t>
  </si>
  <si>
    <t>Sophia Wassén</t>
  </si>
  <si>
    <t>Novel foods based on vegetable protein</t>
  </si>
  <si>
    <t>https://www.vr.se/swecris.html#/project/2013-00902_Vinnova</t>
  </si>
  <si>
    <t>grant.7115481</t>
  </si>
  <si>
    <t>Kristin Sott</t>
  </si>
  <si>
    <t>Lupin for innovation of climate smart and tasty foods</t>
  </si>
  <si>
    <t>https://www.vr.se/swecris.html#/project/2016-02363_Vinnova</t>
  </si>
  <si>
    <t>grant.7760251</t>
  </si>
  <si>
    <t>Gunnar Backman</t>
  </si>
  <si>
    <t>Link (legume interactive network a strong multidisciplinary scientific network for the benefit of grain legume integrated chain to meet the protein demand of the European end-use industry</t>
  </si>
  <si>
    <t>grant.3745996</t>
  </si>
  <si>
    <t>Unbeatable Unused Okara</t>
  </si>
  <si>
    <t>grant.8532724</t>
  </si>
  <si>
    <t>Jeanette Purhagen</t>
  </si>
  <si>
    <t>BIOCONNECT: Developing the Action Plan to Foster Baltic Region Innovation Ecosystem in Biotechnology and Synthetic Biology</t>
  </si>
  <si>
    <t>https://cordis.europa.eu/project/id/101134908</t>
  </si>
  <si>
    <t>grant.13791006</t>
  </si>
  <si>
    <t>University of Tartu; Vilnius University; Latvijas Organiskās Sintēzes Institūts; Tallinn University of Technology</t>
  </si>
  <si>
    <t>Estonia; Lithuania; Latvia; Estonia</t>
  </si>
  <si>
    <t>EPINET: Epistemic networks</t>
  </si>
  <si>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</si>
  <si>
    <t>https://researchportal.vub.be/en/projects/epinet-epistemic-networks</t>
  </si>
  <si>
    <t>grant.6790361</t>
  </si>
  <si>
    <t>1/4 total as four topics</t>
  </si>
  <si>
    <t>Mireille Hildebrandt, Serge Gutwirth, Niels Van Dijk</t>
  </si>
  <si>
    <t>Vrije Universiteit Brussel</t>
  </si>
  <si>
    <t>MareDura for food and a sustainable future</t>
  </si>
  <si>
    <t>grant.7118844</t>
  </si>
  <si>
    <t>Ingrid Undeland</t>
  </si>
  <si>
    <t>MODELS FOR THE ECONOMIC EVALUATION OF BIOMASS PRODUCTION AS AN ALTERNATIVE LAND USE IN THE EUROPEAN COMMUNITY</t>
  </si>
  <si>
    <t>grant.3725385</t>
  </si>
  <si>
    <t>Agricultural University of Athens; Aston University</t>
  </si>
  <si>
    <t>Greece; United Kingdom</t>
  </si>
  <si>
    <t>Evaluating novel plant oilseeds enriched in omega-3 long chain polyunsaturated fatty acids to support sustainable development of aquaculture</t>
  </si>
  <si>
    <t>https://gtr.ukri.org/projects?ref=BB%2FJ00166X%2F1</t>
  </si>
  <si>
    <t>grant.2751503</t>
  </si>
  <si>
    <t>Johnathan Napier, Olga Sayanova</t>
  </si>
  <si>
    <t>Rothamsted Research</t>
  </si>
  <si>
    <t>Salivary Proline Rich Protein-Tannins : Intrinsically Unstructured Protein Interaction Model – PROTANIN</t>
  </si>
  <si>
    <t>grant.4525911</t>
  </si>
  <si>
    <t>Véronique Cheynier</t>
  </si>
  <si>
    <t>Selective biochemical and synthetic biology approaches for improved delivery of recombinant proteins to the extracellular milieu</t>
  </si>
  <si>
    <t>https://gtr.ukri.org/projects?ref=BB%2FI020756%2F1</t>
  </si>
  <si>
    <t>grant.2752085</t>
  </si>
  <si>
    <t>Ian Henderson, Yanina Sevastsyanovich</t>
  </si>
  <si>
    <t>Studies on the properties of raw materials and metabolism of nutrients associated with technological usefulness and nutritional value.</t>
  </si>
  <si>
    <t>grant.7416857</t>
  </si>
  <si>
    <t>Dorota Maria Piasecka-Kwiatkowska</t>
  </si>
  <si>
    <t>Dietary polyphenols as modulators of redox signalling pathways to reduce chronic inflammation in the elderly</t>
  </si>
  <si>
    <t>https://gtr.ukri.org/projects?ref=BB%2FJ500148%2F1</t>
  </si>
  <si>
    <t>grant.2786297</t>
  </si>
  <si>
    <t>Malcolm Jackson, Anne McArdle, Francis McArdle</t>
  </si>
  <si>
    <t>University of Liverpool; Unilever (Netherlands)</t>
  </si>
  <si>
    <t>United Kingdom; Netherlands</t>
  </si>
  <si>
    <t>Purification of vegetable peptides from sunflower waste after lipid extraction</t>
  </si>
  <si>
    <t>https://webgate.ec.europa.eu/life/publicWebsite/project/LIFE97-ENV-E-000238/purification-of-vegetable-peptides-from-sunflower-waste-after-lipid-extraction</t>
  </si>
  <si>
    <t>grant.3734005</t>
  </si>
  <si>
    <t>Production and biological evaluation of new peptide extracts from the hydrolysis of dairy by-products, whey proteins, and from the brewing industry - brewer's yeast, for the development of new functional ingredients.</t>
  </si>
  <si>
    <t>grant.13723324</t>
  </si>
  <si>
    <t>University of Lisbon; University of Porto; Catholic University of Portugal</t>
  </si>
  <si>
    <t>Portugal; Portugal; Portugal</t>
  </si>
  <si>
    <t>Mechanism of dimethylenzimidazole (DMB) synthesis and the metabolic engineering of a dietary useful form of cobalamin in Lactobacillus</t>
  </si>
  <si>
    <t>https://gtr.ukri.org/projects?ref=BB%2FG014361%2F1</t>
  </si>
  <si>
    <t>grant.2763292</t>
  </si>
  <si>
    <t>Martin Warren, Michael Geeves, Gerald Richter, Gary Robinson</t>
  </si>
  <si>
    <t>An integrated genomics/genetics approach for development of mungbean varieties with improved disease resistance</t>
  </si>
  <si>
    <t>https://gtr.ukri.org/projects?ref=BB%2FR019827%2F1</t>
  </si>
  <si>
    <t>grant.7748294</t>
  </si>
  <si>
    <t>Konstantin Kanyuka, Vladimir Nekrasov, Bart Fraaije, Robert King, Jason Rudd, Gancho Slavov</t>
  </si>
  <si>
    <t>Rothamsted Research; International Crops Research Institute for the Semi-Arid Tropics; Banaras Hindu University</t>
  </si>
  <si>
    <t>United Kingdom; India; India</t>
  </si>
  <si>
    <t>Health of vegetarians</t>
  </si>
  <si>
    <t>https://gtr.ukri.org/projects?ref=MR%2FM012190%2F1</t>
  </si>
  <si>
    <t>grant.4293719</t>
  </si>
  <si>
    <t>15 NSFBIO - Synthetic Biology for Lignin Utilization</t>
  </si>
  <si>
    <t>https://gtr.ukri.org/projects?ref=BB%2FP011918%2F1</t>
  </si>
  <si>
    <t>grant.5498729</t>
  </si>
  <si>
    <t>John McGeehan</t>
  </si>
  <si>
    <t>United Kingdom; United States; United States; United Kingdom; United States; United States; United States; United States; United Kingdom; Canada</t>
  </si>
  <si>
    <t>How to build a protein factory? Linking structure and function of the plant endoplasmic reticulum</t>
  </si>
  <si>
    <t>https://gtr.ukri.org/projects?ref=BB%2FX006417%2F1</t>
  </si>
  <si>
    <t>grant.13251709</t>
  </si>
  <si>
    <t>Verena Christine Kriechbaumer, John Runions</t>
  </si>
  <si>
    <t>Oxford Brookes University</t>
  </si>
  <si>
    <t>Interactions of quantum dots with natural plant polyphenols and their use for the determination of flavonoids and phenolic acids in biological systems</t>
  </si>
  <si>
    <t>grant.7408508</t>
  </si>
  <si>
    <t>Małgorzata Nogala-Kałucka</t>
  </si>
  <si>
    <t>Cell factory design: unlocking the Multi-Objective Stochastic meTabolic game (MOST)</t>
  </si>
  <si>
    <t>https://gtr.ukri.org/projects?ref=EP%2FX041239%2F1</t>
  </si>
  <si>
    <t>grant.13905255</t>
  </si>
  <si>
    <t>Shouyong Jiang</t>
  </si>
  <si>
    <t>University of Aberdeen; Indian Institute of Technology Delhi; Spanish National Research Council</t>
  </si>
  <si>
    <t>United Kingdom; India; Spain</t>
  </si>
  <si>
    <t>Synthesis and application of RG-II oligosaccharides</t>
  </si>
  <si>
    <t>grant.9959003</t>
  </si>
  <si>
    <t>Fabian Pfrengle</t>
  </si>
  <si>
    <t>Enhancing cobalamin (vitamin B12) production in E. coli to address demand and global security</t>
  </si>
  <si>
    <t>https://gtr.ukri.org/projects?ref=BB%2FS002197%2F1</t>
  </si>
  <si>
    <t>grant.7747812</t>
  </si>
  <si>
    <t>Martin Warren</t>
  </si>
  <si>
    <t>University of Kent; BASF (Germany); DuPont (United Kingdom)</t>
  </si>
  <si>
    <t>United Kingdom; Germany; United Kingdom</t>
  </si>
  <si>
    <t>Oat-based savoury snacks with protein boost</t>
  </si>
  <si>
    <t>grant.7118572</t>
  </si>
  <si>
    <t>Frederic Prothon</t>
  </si>
  <si>
    <t>DSM (Sweden)</t>
  </si>
  <si>
    <t>Snacks</t>
  </si>
  <si>
    <t>Evaluating novel plant oilseeds enriched in omega-3 long-chain polyunsaturated fatty acids to support sustainable development of aquaculture</t>
  </si>
  <si>
    <t>https://gtr.ukri.org/projects?ref=BB%2FJ001252%2F1</t>
  </si>
  <si>
    <t>grant.2780221</t>
  </si>
  <si>
    <t>Douglas Tocher, John Gordon Bell</t>
  </si>
  <si>
    <t>University of Stirling; Rothamsted Research; BioMar (United Kingdom); University of Las Palmas de Gran Canaria</t>
  </si>
  <si>
    <t>United Kingdom; United Kingdom; United Kingdom; Spain</t>
  </si>
  <si>
    <t>Copy of Self structuring foods with slow burn for control of satiety</t>
  </si>
  <si>
    <t>https://gtr.ukri.org/projects?ref=BB%2FG005478%2F1</t>
  </si>
  <si>
    <t>grant.2771718</t>
  </si>
  <si>
    <t>Ian Norton, Phillip Cox</t>
  </si>
  <si>
    <t>University of Birmingham; Université Paris Cité; University of Sussex; University of Liverpool</t>
  </si>
  <si>
    <t>United Kingdom; France; United Kingdom; United Kingdom</t>
  </si>
  <si>
    <t>Strategic Project - UI 62 - 2011-2012</t>
  </si>
  <si>
    <t>grant.4680746</t>
  </si>
  <si>
    <t>ARTUR MANUEL SOARES DA SILVA, Alexandra Pina da Cruz Nunes, Ana Isabel Loureiro Correia, Ana Isabel Martins Novais Padrão, Ana Maria Clemente Fernandes, Ana Raquel Macedo Soares, Ana Sofia Costa Ferreira, Ana Teresa Peixoto de Campos Gomes, Andreia Isabel de Sousa Almeida, Andreia Sofia Filipe Farinha, Angela Maria Martins Vieira da Cunha, António Barros, Antonio Jose Venancio Ferrer Correia, Armando José Cerejo Caseiro, Augusto Costa Tomé, Bárbara Patrícia Boucinha Teixeira, Carla Marisa Brito de Carvalho, Catarina de Oliveira Ferreira, Catarina Isabel Vicente Ramos, Cátia Sofia Ribeiro Azenha, Cláudia Sofia Cordeiro Nunes, Cláudia Sofia Oliveira Simões, Clementina Maria Moreira dos Santos, Cristina Gómez de la Oliva, Diana Cláudia Pinto, Diana Isabel Soares Pereira Resende, Diana Patoilo, Diane Raphaela Marques, Diogo  da Silveira Vieira da Silva, Djenisa Helene Ascenção Rocha, Élia Sofia Oliveira Maricato, Eliana Filipa Anjos Carvalho, Elisabete Verde Martins Coelho, Fernando Jorge Andrade Goncalves, Flávia Aparecida Vieira, Flávio Figueira, Francisco Amado, Frederico Ribeiro Baptista, Gil Daniel Bregieiro Carraco, Isabel Cristina Maia da Silva Santos Vieira, Isabel Mendes da Silva, Ivonne Delgadillo, Jean Daniel dos Santos, Joana Patrícia Araújo Ferreira, Joana Sá Ramalho Simões, João Manuel Marques Rodrigues, João Paulo Costa Tomé, JORGE MANUEL ALEXANDRE SARAIVA, José Abrunheiro da Silva Cavaleiro, José Alexandre Ferreira, José António Teixeira Lopes da Silva, José Maria Mascarenhas Gaivão Correia Neves, josiane callegaro raguzzoni, Juliana Rocha Vinholes, Leandro Miguel Oliveira Lourenço, Lisete Machado e Silva, Luisa Alejandra Helguero, Manuel António Coimbra, Maria Angélica Martins da Rocha, MARIA BEATRIZ DA ROCHA VELEIRINHO, Maria da Graça de Pinho Morgado Silva Neves, Maria do Amparo Ferreira Faustino, Maria do Rosário Gonçalves dos Reis Marques Domingues, Maria Elisabete Alves Maciel, Maria Graca Ornelas Santana Marques, Mário Manuel Quialheiro Simões, Mickael da Costa Santos, Nuno Miguel Malavado Moura, Orlando Delfim Carvalho Couto de Azevedo, Oualid TALHI, Patrícia Alexandra Amaro Martins Vaz, Patricia Freire, Pedro Miguel Dimas Neves Domingues, pedro Rafael Traqueia da Cunha, Raquel Sofia Grevy Ribeiro Seixas, Renato Manuel Pereira Alves, Roger Fernandes Enes, Rosa Maria Ricardo Paradela, Rui Vitorino, Sílvia Lancha Petronilho, Sílvia Rocha, Sofia Morais Guedes, Sónia de Fátima Estêvão Neto, Sónia Maria Gomes Pires, Sonia Regina Rodrigues Mota Monteiro, Tânia Luísa Barbosa Barata, Tiago Baptista, Vanda Isabel Roldão Canelas Vaz Serra, Vanessa Maria Rodrigues Teixeira da Silva, Vanessa Nogueira Mateus, Vera Lúcia Marques da Silva</t>
  </si>
  <si>
    <t>University of Aveiro</t>
  </si>
  <si>
    <t>OatHow-Novel indicators and technologies for oat quality and applicability</t>
  </si>
  <si>
    <t>https://cris.vtt.fi/en/projects/novel-indicators-and-technologies-for-oat-quality-and-applicabili</t>
  </si>
  <si>
    <t>grant.13521949</t>
  </si>
  <si>
    <t>PhD in implementation</t>
  </si>
  <si>
    <t>grant.9740024</t>
  </si>
  <si>
    <t>Brak Brak</t>
  </si>
  <si>
    <t>Implementation doctorate</t>
  </si>
  <si>
    <t>grant.9739370</t>
  </si>
  <si>
    <t>Content, composition and functional properties of proteins from seeds of pea mutants.</t>
  </si>
  <si>
    <t>grant.7033712</t>
  </si>
  <si>
    <t>Plant-based production systems for recombinant proteins</t>
  </si>
  <si>
    <t>grant.4246811</t>
  </si>
  <si>
    <t>Anneli Ritala-Nurmi</t>
  </si>
  <si>
    <t>Sustainable protein flows and -products in food supply chains</t>
  </si>
  <si>
    <t>grant.7103735</t>
  </si>
  <si>
    <t>Production of vegetable protein concentrates by micronization and particle size separation in air flow: applications in aquaculture</t>
  </si>
  <si>
    <t>grant.13723257</t>
  </si>
  <si>
    <t>University of Trás-os-Montes and Alto Douro</t>
  </si>
  <si>
    <t>Sustainable process for the production of vegetable proteins from oilseeds – PROVEGAL</t>
  </si>
  <si>
    <t>grant.4522010</t>
  </si>
  <si>
    <t>Patrick Carre</t>
  </si>
  <si>
    <t>Biopolymères Interactions Assemblages; Institut des Corps Gras</t>
  </si>
  <si>
    <t>France; France</t>
  </si>
  <si>
    <t>MOLECULAR DESCRIPTION OF AGGREGATION, DENATURATION, GELATION AND SURFACE ACTIVITY OF WHEY PROTEINS</t>
  </si>
  <si>
    <t>https://cordis.europa.eu/project/id/FAIR961202</t>
  </si>
  <si>
    <t>grant.3722105</t>
  </si>
  <si>
    <t>Hannah Research Foundation; University of Edinburgh; Centre Bretagne-Normandie; Nederlands Instituut Voor Zuivel Oonderzoek; University of Zaragoza; Lund University; University of Copenhagen</t>
  </si>
  <si>
    <t>United Kingdom; United Kingdom; France; Netherlands; Spain; Sweden; Denmark</t>
  </si>
  <si>
    <t>Specific research, technological development and demonstration programme in the field of agriculture and fisheries (including agro-industry, food technologies, forestry, aquaculture and rural development), 1994-1998</t>
  </si>
  <si>
    <t>Big Tissue and Society</t>
  </si>
  <si>
    <t>https://wellcome.org/grant-funding/people-and-projects/grants-awarded/big-tissue-society</t>
  </si>
  <si>
    <t>grant.7159692</t>
  </si>
  <si>
    <t>Oil from the seeds of selected fruits as potential ingredients of dietary supplements and health promoting foods</t>
  </si>
  <si>
    <t>grant.4705115</t>
  </si>
  <si>
    <t>Adam Jurgoński</t>
  </si>
  <si>
    <t>Institute of Animal Reproduction and Food Research</t>
  </si>
  <si>
    <t>Bioremediation of toxic redox-active food residues by antioxidative food components</t>
  </si>
  <si>
    <t>grant.3746552</t>
  </si>
  <si>
    <t>Wageningen University &amp; Research; Unilever (Netherlands); Vilnius University; Poznań University of Economics and Business</t>
  </si>
  <si>
    <t>Netherlands; Netherlands; Lithuania; Poland</t>
  </si>
  <si>
    <t>PommeACE 2 -</t>
  </si>
  <si>
    <t>https://gtr.ukri.org/projects?ref=84801</t>
  </si>
  <si>
    <t>grant.9643182</t>
  </si>
  <si>
    <t>Andrew Stacey</t>
  </si>
  <si>
    <t>Merging blue and green food systems - Using marine gammarid amphipods supplied with plant food processing side streams to produce n-3 LC-PUFA</t>
  </si>
  <si>
    <t>grant.13255496</t>
  </si>
  <si>
    <t>Ricardo Jorge Guerra Calado, Ana Hilário, Arne Malzahn, Diana Sofia Gusmão Coito Madeira, Elisabete Matos, Felisa Rey, Fernando António Francisco Ricardo, Graça Teixeira, Heliana Teixeira, Maria do Rosário Gonçalves dos Reis Marques Domingues, Oscar Monroig, Teresa Catumba</t>
  </si>
  <si>
    <t>E2B2-PHACAR: Extractive Extrusion-based biorefinery (E2B2) of biomasses into a cascade of polyhydroxyalkanoates (PHA), natural products and gelling hybrid carrageenans (CAR).</t>
  </si>
  <si>
    <t>grant.9569969</t>
  </si>
  <si>
    <t>loic hilliou, Ana Clara Fortio Mourato Teixeira Grosso, Cristina Maria Fernandes Delerue Alvim de Matos, Elena Surra, Elsa Marisa Ferreira Vieira, Maria Reis, Mariana Campos de Matos, PAULO FRANCISCO TEIXEIRA</t>
  </si>
  <si>
    <t>University of Minho; Rede de Química e Tecnologia</t>
  </si>
  <si>
    <t>Portugal; Portugal</t>
  </si>
  <si>
    <t>Strategic Project - UI 62 - 2013-2014</t>
  </si>
  <si>
    <t>grant.4681705</t>
  </si>
  <si>
    <t>Diet impac on the prevention of chronic diseases: a foodomics approach</t>
  </si>
  <si>
    <t>grant.9567692</t>
  </si>
  <si>
    <t>Isabel Maria Pinto Leite Viegas Oliveira Ferreira, Armindo Jorge Alves de Melo, Catarina Guerra Rodrigues Mansilha, Edgar Pinto, Eulália Maria Bernardino Mendes, Julio Cesar Machado, Maria Madalena Costa Sobral, Olga Viegas, Olivia Maria Castro Pinho, Susana Isabel Pereira Casal Vicente, Tânia Sofia Granja Tavares</t>
  </si>
  <si>
    <t>Rede de Química e Tecnologia; University of Porto</t>
  </si>
  <si>
    <t>Dietary polyphenols as prophylactic agents in food allergies</t>
  </si>
  <si>
    <t>grant.9567753</t>
  </si>
  <si>
    <t>Maria Rosa Pérez Gregorio, Iva Luzia Reis Fernandes, Joana  da Silva Oliveira Pinto da Alexandra  Silva, Joana Filomena da Costa Azevedo, Manuel João Rua Vilanova, Ricardo Jorge Correia Dias, Susana Soares, Victor Freitas</t>
  </si>
  <si>
    <t>New ways to counter inflammation</t>
  </si>
  <si>
    <t>grant.7579696</t>
  </si>
  <si>
    <t>Veronika Temml</t>
  </si>
  <si>
    <t>University of Salzburg</t>
  </si>
  <si>
    <t>Future implications of trends in healthy eating on existing food production and manufacture</t>
  </si>
  <si>
    <t>grant.7036146</t>
  </si>
  <si>
    <t>Agricultural Development Advisory Service (United Kingdom); Cranfield University</t>
  </si>
  <si>
    <t>Optimization of feed production processes increasing the utilization of nutrients</t>
  </si>
  <si>
    <t>grant.14016848</t>
  </si>
  <si>
    <t>Zuzana Formelová, Marek Kunštek, Zuzana Mlyneková, Lenka Panghyová, Stanislav Baxa, Matúš Rajský</t>
  </si>
  <si>
    <t>National Agricultural and Food Centre</t>
  </si>
  <si>
    <t>Slovakia</t>
  </si>
  <si>
    <t>Slovak Research and Development Agency</t>
  </si>
  <si>
    <t>GastroCure - Bioactive Soybean and Cruciferous extracts towards application in gastrointestinal disorders: development, characterization and delivery</t>
  </si>
  <si>
    <t>grant.9568420</t>
  </si>
  <si>
    <t>Maria Manuela Pintado, Catarina de Sena Bastos Gomes, Débora Campos, João Carlos Azevedo Cruz Gonçalves Fernandes, Pedro João Neves Miranda de Castro, Sara Nunes da Costa e Silva</t>
  </si>
  <si>
    <t>Catholic University of Portugal; University of Porto</t>
  </si>
  <si>
    <t>Individual differences in the acceptability of healthy foods</t>
  </si>
  <si>
    <t>grant.6856219</t>
  </si>
  <si>
    <t>MONTELEONE Erminio, GALLINA TOSCHI Tullia, SERVILI Maurizio, PAGLIARINI Antonella</t>
  </si>
  <si>
    <t>University of Florence; University of Bologna; University of Perugia; University of Milan</t>
  </si>
  <si>
    <t>Italy; Italy; Italy; Italy</t>
  </si>
  <si>
    <t>Ministry of Education, Universities and Research</t>
  </si>
  <si>
    <t>Exploiting genetic variability of resistance genes in major European food legumes to improve varieties for sustainable agriculture – LEGRESIST</t>
  </si>
  <si>
    <t>grant.4523934</t>
  </si>
  <si>
    <t>Alain Baranger</t>
  </si>
  <si>
    <t>Optimising processes for the stable operation of food waste digestion</t>
  </si>
  <si>
    <t>grant.7044755</t>
  </si>
  <si>
    <t>University of Southampton</t>
  </si>
  <si>
    <t>Scholarship for outstanding young scientist</t>
  </si>
  <si>
    <t>grant.9182992</t>
  </si>
  <si>
    <t>Paweł Konieczka</t>
  </si>
  <si>
    <t>University of Warmia and Mazury in Olsztyn</t>
  </si>
  <si>
    <t>The effect of antioxidants from flaxseed on the stability of lipids and shaping the quality of meat products</t>
  </si>
  <si>
    <t>grant.7421256</t>
  </si>
  <si>
    <t>Katarzyna Elżbieta Waszkowiak</t>
  </si>
  <si>
    <t>Enhancing Bioavailability of Beneficial Polyphenolic Compounds in Food via Advanced Materials Engineering</t>
  </si>
  <si>
    <t>https://cordis.europa.eu/project/id/101151044</t>
  </si>
  <si>
    <t>grant.13984280</t>
  </si>
  <si>
    <t>IMDEA Materials; Spanish National Research Council</t>
  </si>
  <si>
    <t>Spain; Spain</t>
  </si>
  <si>
    <t>Bacterial proteins as formulation ingredients.</t>
  </si>
  <si>
    <t>https://gtr.ukri.org/projects?ref=BB%2FN022254%2F1</t>
  </si>
  <si>
    <t>grant.5125874</t>
  </si>
  <si>
    <t>Cait MacPhee, Nicola Stanley-Wall</t>
  </si>
  <si>
    <t>University of Edinburgh; University of Dundee</t>
  </si>
  <si>
    <t>Recovery of value added ingredients from the waste streams of large scale bioreactors</t>
  </si>
  <si>
    <t>https://gtr.ukri.org/projects?ref=101401</t>
  </si>
  <si>
    <t>grant.3843264</t>
  </si>
  <si>
    <t>Quorn (United Kingdom); Northumbria University</t>
  </si>
  <si>
    <t>Investigating social and educational interventions to reduce the disgust response to ingestion of insects and cultured meat</t>
  </si>
  <si>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</si>
  <si>
    <t>https://gtr.ukri.org/projects?ref=studentship-2220788</t>
  </si>
  <si>
    <t>grant.8673546</t>
  </si>
  <si>
    <t>Danielle Ferriday, Peter Rogers, Maya Gumussoy</t>
  </si>
  <si>
    <t>Natural Environment Research Council</t>
  </si>
  <si>
    <t>Towards understanding Duckweed evolution - genomic and experimental approaches.</t>
  </si>
  <si>
    <t>There is an urgent need for simplified plant systems for human and animal food production and synthetic biology applications. Accordingly, there has been growing interest in duckweeds, an eminently tractable system, with biomass doubling times of as little as 30 hours, massive worldwide diversity collections, and obvious synthetic biology potential, given their small, sequenced 150mb genome and amenability to genetic manipulation. Further, duckweed has the proven capacity to remediate polluted water and shows great potential as a feed resource, especially in developing nations where this is most needed. Recent evidence also supports its use in controlling mosquitoes and algae. Duckweed aquaculture fits easily into many crop/animal systems managed either by small farmers or on commercial scales. Duckweed farming does not require arable, fertile land and has the convenient ability to improve the quality of the nutrient-rich wastewater, minimizing the need for fertilization. This makes these plants a novel and exciting system of aquatic agriculture with high potential. Indeed, when effectively managed duckweeds yield 10-30 ton DW/ha/year containing up to 43% crude protein, 5% lipids and highly digestible dry matter. Additionally, duckweed grown on nutrient-rich water has a high concentration of trace minerals, K, P and pigments, particularly carotene and xanthophyll, that make duckweed meal an especially valuable supplement for poultry and other animals, and it provides a rich source of vitamins A and B for humans. However, much can be done now optimize the use of duckweed, as well as to leverage this system for fundamental studies in the evolutionary genomics of adaptation.
This project merges population genomic resequencing scans and phenotype-first elemental accumulation (~20-element 'ionomics') to explore the genomic basis of adaptation in duckweed populations and to characterise the potential of these plants. The project will involve collection of new duckweed accessions UK-wide and analysis of water ionomes and light environments. We will use and further develop as needed our established pipelines and techniques to duckweed diversity in order to understand the genomic basis of its adaptations to various environments. This work expands recent successful studies from the Yant Lab to this promising system.
Aim 1. Characterise the adaptation of duckweeds to extreme environmental conditions. This will include phenotyping up to 700 accessions (200 UK, 200 Iberian Peninsula and 300 'Landolt' lines available to us) in a novel high throughput phenotyping platform. Assays include multi-elemental 'ionomics' and growth parameters in diverse growth conditions using automated high-tech phenotyping platforms. Altered light environments and media manipulation are experimental techniques which will be used to explore physiological, ionomic and growth differences between different duckweed species. These data will feed directly into aim 2.
Aim 2. Population Genomics of adaptation in duckweeds. What is the genomic basis for the ionomic, physiological, morphological, and other traits we observe? What loci mediate these adaptations and what are the precise genomic signatures of local adaptation in this system? We have a quality reference for Spirodela polyrhiza and established pipelines for state-of-the-art population genomic analysis, as well as high throughput Illumina library preparation protocols in robotics systems for easy resequencing of hundreds of genomes. We begin by sequencing the most phenotypically extreme 400 genomes for in depth demographic analysis and selection scans (including high density GWAS) and assays for gene flow and hybridisation, a current major interest in the Yant Lab. This will produce a wealth of information on the genomics basis of diverse adaptations, as well as candidate alleles mediating consequential adaptations.</t>
  </si>
  <si>
    <t>https://gtr.ukri.org/projects?ref=studentship-2271482</t>
  </si>
  <si>
    <t>grant.8674085</t>
  </si>
  <si>
    <t>Anthony Bishopp, Erik Murchie, Zoe Wilson, Levi Yant</t>
  </si>
  <si>
    <t>Epigenetic modulation of transgene expression in plant cell cultures for the improved production of recombinant proteins</t>
  </si>
  <si>
    <t>grant.3534402</t>
  </si>
  <si>
    <t>Rita Sobral Moutinho Abranches, Ana Rita Basílio Santos, ANA SOFIA CARVALHO PAIVA FERNANDES PIRES, Maria Rita Ventura</t>
  </si>
  <si>
    <t>Universidade Nova de Lisboa</t>
  </si>
  <si>
    <t>MET2FOOD</t>
  </si>
  <si>
    <t>https://gtr.ukri.org/projects?ref=91600</t>
  </si>
  <si>
    <t>grant.9555967</t>
  </si>
  <si>
    <t>Anthony Brown</t>
  </si>
  <si>
    <t>Centre for Process Innovation</t>
  </si>
  <si>
    <t>Organising food differently: investigating 'alternatives', dietary change and sustainable food futures</t>
  </si>
  <si>
    <t>https://gtr.ukri.org/projects?ref=ES%2FT007206%2F1</t>
  </si>
  <si>
    <t>grant.8673067</t>
  </si>
  <si>
    <t>Jonathan Beacham</t>
  </si>
  <si>
    <t>A new method for detecting the animal origin of collagen</t>
  </si>
  <si>
    <t>grant.2776630</t>
  </si>
  <si>
    <t>Matthew Collins, Jane Thomas-Oates</t>
  </si>
  <si>
    <t>University of York; Animal and Plant Health Agency</t>
  </si>
  <si>
    <t>Eat The Future – A Workshop with Citizens and Food Industry Actors for a sustainable plant-based diet</t>
  </si>
  <si>
    <t>grant.9016170</t>
  </si>
  <si>
    <t>Evaluation of quality of care specific parts of cruciferous vegetables, and different phases of their development as a source of bioactive phytochemicals in the design of functional foods including dietary supplements.</t>
  </si>
  <si>
    <t>grant.4703436</t>
  </si>
  <si>
    <t>Dominik Marek Kołodziejski</t>
  </si>
  <si>
    <t>Detection of chemoprotective compounds in traditional and minor legume species useable in functional food production</t>
  </si>
  <si>
    <t>grant.4360532</t>
  </si>
  <si>
    <t>Daniel Bajčan, Tatiana Bojňanská, Silvia Čéryová, Andrea Mendelová, Juraj Miššík, Mária Timoracká, Dana Urminská, Alena Vollmannová</t>
  </si>
  <si>
    <t>Slovak University of Agriculture</t>
  </si>
  <si>
    <t>Ministry of Education, Science, Research and Sport of the Slovak Republic</t>
  </si>
  <si>
    <t>Two-phase microflows in biochemistry and microbiology</t>
  </si>
  <si>
    <t>grant.7404697</t>
  </si>
  <si>
    <t>Tomasz Stanisław Kamiński</t>
  </si>
  <si>
    <t>Institute of Physical Chemistry</t>
  </si>
  <si>
    <t>Planetary Health - PlanE Planetary Health and Sustainable Nutrition - Sustainability strategies of municipal nutrition policy in Hesse and their effects on planetary health indicators using the example of the cities of Frankfurt and Marburg</t>
  </si>
  <si>
    <t>grant.13531242</t>
  </si>
  <si>
    <t>Institute for Social-Ecological Research</t>
  </si>
  <si>
    <t>A targeted subsidy for conducting scientific research or development works and related tasks in 2016, aimed at the development of young scientists and doctoral students - a grant for young scientists.</t>
  </si>
  <si>
    <t>grant.7397558</t>
  </si>
  <si>
    <t>A targeted subsidy for conducting in 2014 research or development works and related tasks, serving the development of young scientists and participants of doctoral studies.</t>
  </si>
  <si>
    <t>grant.7397463</t>
  </si>
  <si>
    <t>A targeted subsidy for the conduct of scientific research or development works and related tasks in 2015, serving the development of young scientists and participants of doctoral studies.</t>
  </si>
  <si>
    <t>grant.7397574</t>
  </si>
  <si>
    <t>Production of high protein snacks in India</t>
  </si>
  <si>
    <t>grant.12944650</t>
  </si>
  <si>
    <t>Daffodils for Milk – Daffodils providing diversification opportunities for dairy farming and employment challenged by COVID-19 and Brexit pressures. (DAFOMI)</t>
  </si>
  <si>
    <t>https://gtr.ukri.org/projects?ref=86691</t>
  </si>
  <si>
    <t>grant.9642505</t>
  </si>
  <si>
    <t>Kevin STEPHENS</t>
  </si>
  <si>
    <t>PommeACE</t>
  </si>
  <si>
    <t>https://gtr.ukri.org/projects?ref=61282</t>
  </si>
  <si>
    <t>grant.9289263</t>
  </si>
  <si>
    <t>Utilizing polyphenol-biopolymer interactions for structural design of food for diet and health</t>
  </si>
  <si>
    <t>https://gtr.ukri.org/projects?ref=BB%2FG017751%2F1</t>
  </si>
  <si>
    <t>grant.3499639</t>
  </si>
  <si>
    <t>Dirk Aarts, Loreto Sheils, Krassimir Velikov</t>
  </si>
  <si>
    <t>University of Oxford; Unilever (Netherlands)</t>
  </si>
  <si>
    <t>Man Food - Exploring men's opportunities for 'Becoming an ecological citizen' through protein-related food practices</t>
  </si>
  <si>
    <t>https://gtr.ukri.org/projects?ref=AH%2FP009611%2F1</t>
  </si>
  <si>
    <t>grant.6619683</t>
  </si>
  <si>
    <t>Emma Roe, Mark Goddway, Paul Hurley, Steve Sayers</t>
  </si>
  <si>
    <t>Knowle West Healthy Living Centre</t>
  </si>
  <si>
    <t>Arts and Humanities Research Council (AHRC)</t>
  </si>
  <si>
    <t>Strategic Project - UI 702 - 2011-2012</t>
  </si>
  <si>
    <t>grant.4680661</t>
  </si>
  <si>
    <t>ALEXANDRA ISABEL MARTINS PAULO DA COSTA, Angela Martins, António Marques, Carina Helena Rafael Fernandes, Carlos Manuel Brandão Teixeira, HUGO FILIPE FÉLIX ANTUNES DA SILVA, Joana Isabel Rodrigues Martins, João Manuel Amado Frazão, João Miguel Alves da Silva, Jose Augusto Paixão Coelho, José Virgílio de Sousa Coelho Prata, Magda Soares de Carvalho Cardoso Nobre Semedo, Manuel José Matos, Maria Celeste de Carvalho Negrão Pereira Morais Serra, Marisa Vieira Oliveira, Miriam Iracema do Sacramento Pires dos Santos, Nelson Alberto Frade Silva, Patrícia David Barata, Rita Pacheco, Rúben Anacoreta de Seabra Elvas Leitão, Sónia Alexandra de Almeida Martins, Telma Carina Tomé dos Reis, Valter Samuel Palma Conde</t>
  </si>
  <si>
    <t>Instituto Politécnico de Lisboa</t>
  </si>
  <si>
    <t>Studies on environmentally friendly protein supply</t>
  </si>
  <si>
    <t>grant.9370258</t>
  </si>
  <si>
    <t>Federal Office for the Environment</t>
  </si>
  <si>
    <t>A circular fungi-based high-protein feed solution for aquaculture</t>
  </si>
  <si>
    <t>https://cordis.europa.eu/project/id/888386</t>
  </si>
  <si>
    <t>grant.8709618</t>
  </si>
  <si>
    <t>Equinom computational breeding system</t>
  </si>
  <si>
    <t>https://cordis.europa.eu/project/id/863503</t>
  </si>
  <si>
    <t>grant.8585754</t>
  </si>
  <si>
    <t>A sustainable highly efficient cultivation system that produces plant-based, organic, and healthy food ingredients</t>
  </si>
  <si>
    <t>https://cordis.europa.eu/project/id/878259</t>
  </si>
  <si>
    <t>grant.8587281</t>
  </si>
  <si>
    <t>Innovative Non-invasive and Affordable Technology to Automate Monitoring of Cultures to Enhance Productivity and Accelerate Fermentation and Scale-up in Bioprocessing</t>
  </si>
  <si>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</si>
  <si>
    <t>https://gtr.ukri.org/projects?ref=10072820</t>
  </si>
  <si>
    <t>grant.13876483</t>
  </si>
  <si>
    <t>Asma Abdullah Al-Murtadha</t>
  </si>
  <si>
    <t>SAMASTAR LTD</t>
  </si>
  <si>
    <t>Bioavailability of oleosomal forms of lipids</t>
  </si>
  <si>
    <t>grant.9392454</t>
  </si>
  <si>
    <t>Beata Piłat</t>
  </si>
  <si>
    <t>A targeted subsidy for conducting scientific research or development works in 2013 as well as tasks related to them, serving the development of young scientists and participants of doctoral studies.</t>
  </si>
  <si>
    <t>grant.7397502</t>
  </si>
  <si>
    <t>Development of a vegetable protein to substitute the bovine gelatine used up to now in wine industry</t>
  </si>
  <si>
    <t>grant.3736652</t>
  </si>
  <si>
    <t>Bio-economics and Ecosystem Services of Amazonian Native Seed (BESANS)</t>
  </si>
  <si>
    <t>grant.3956918</t>
  </si>
  <si>
    <t>Katherine Willis, Hugh Pritchard, Wolfgang Stuppy</t>
  </si>
  <si>
    <t>Royal Botanic Gardens; Federal University of Lavras; Federal University of Amazonas</t>
  </si>
  <si>
    <t>United Kingdom; Brazil; Brazil</t>
  </si>
  <si>
    <t>Opportunity Study Sustainable Proteins for Aquaculture</t>
  </si>
  <si>
    <t>grant.12945396</t>
  </si>
  <si>
    <t>Development of new food additives extracted from the solid residue of the tomato processing industry for the application in functional foods</t>
  </si>
  <si>
    <t>https://cordis.europa.eu/project/id/QLK1-CT-2002-71361</t>
  </si>
  <si>
    <t>grant.3751921</t>
  </si>
  <si>
    <t>CATCHMABS BV</t>
  </si>
  <si>
    <t>Specific Programme for research, technological development and demonstration on "Quality of life and management of living resources", 1998-2002</t>
  </si>
  <si>
    <t>Lupin-based novel high-protein organic food products</t>
  </si>
  <si>
    <t>grant.3767444</t>
  </si>
  <si>
    <t>Innovative training through participation in clinical features of flowering plants in the legume</t>
  </si>
  <si>
    <t>grant.9740330</t>
  </si>
  <si>
    <t>Barbara Naganowska</t>
  </si>
  <si>
    <t>Institute of Plant Genetics</t>
  </si>
  <si>
    <t>Piloting the production of collagen and gelatine in Guatemala</t>
  </si>
  <si>
    <t>grant.12945359</t>
  </si>
  <si>
    <t>Incentive - UI 62 - 2014</t>
  </si>
  <si>
    <t>grant.4682088</t>
  </si>
  <si>
    <t>Lupine protein- creation of an optimised raw material to increase and vary the application of lupines in food products</t>
  </si>
  <si>
    <t>grant.3750960</t>
  </si>
  <si>
    <t>An ethical discussion of in-vitro meat  and the production of flesh from animals with enhanced  properties.</t>
  </si>
  <si>
    <t>https://feministphilosophers.wordpress.com/2014/07/22/the-ethics-of-in-vitro-flesh-and-enhanced-animals/</t>
  </si>
  <si>
    <t>grant.3642111</t>
  </si>
  <si>
    <t>Jan Deckers</t>
  </si>
  <si>
    <t>Reforming food through plants: the case of public policies in universities in France and Portugal</t>
  </si>
  <si>
    <t>Protein-rich pectins: Clarification of the functional relationships between extraction conditions, molecular structure and colloid and emulsifying properties</t>
  </si>
  <si>
    <t>Many foods, such as soft drinks, sauces or desserts, are emulsion-based and therefore require the use of emulsifiers and stabilizers for stabilization. Due to a change in consumer behavior, natural, partly vegetable raw materials, e.g. Pectins, in demand. Pectins could replace additives previously used, such as gum arabic or modified starch, provided their functionality is improved. The aim of the project is to demonstrate the potential of the previously unused pectin source grape pomace and to develop an improved process for the extraction of emulsion-stabilizing pectins. For the extraction of protein-rich pectins, both an acid extraction and a combination of a complexing agent extraction and an enzymatic hydrolysis are to be used. Process-structure and structure-property relationships are to be determined by analyzing the structural and emulsifying properties of the pectin preparations. Based on the results, new, regional raw material sources can be tapped and new products with innovative product properties can be developed. In particular, SMEs in the beverage, confectionery and delicatessen industries and pectin manufacturers could open up new markets as a result.</t>
  </si>
  <si>
    <t>https://igf.aif.de/innovationsfoerderung/industrielle-gemeinschaftsforschung/igf-steckbrief.php?id=22411&amp;suchtext=</t>
  </si>
  <si>
    <t>grant.9322061</t>
  </si>
  <si>
    <t>Karlsruhe Institute of Technology</t>
  </si>
  <si>
    <t>Engineering polysaccharides in plants</t>
  </si>
  <si>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</si>
  <si>
    <t>https://gtr.ukri.org/projects?ref=studentship-1796471</t>
  </si>
  <si>
    <t>grant.13875622</t>
  </si>
  <si>
    <t>Paul Dupree, James Haseloff, Louis Wilson</t>
  </si>
  <si>
    <t>University of Cambridge; Lund University; Leaf (United Kingdom)</t>
  </si>
  <si>
    <t>United Kingdom; Sweden; United Kingdom</t>
  </si>
  <si>
    <t>Towards a bio-based future: joining forces to maximize conditions of success for the transition towards a more natural and sustainable global food chain</t>
  </si>
  <si>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</si>
  <si>
    <t>https://www.nwo.nl/en/projects/313-99-014-0</t>
  </si>
  <si>
    <t>grant.4137067</t>
  </si>
  <si>
    <t>H.A.E. Zwart, L. Krabbenborg, J. Ganzevles</t>
  </si>
  <si>
    <t>Radboud University Nijmegen</t>
  </si>
  <si>
    <t>Process-structure-function relations of pectin-rich serum in low fat plant-based emulsions</t>
  </si>
  <si>
    <t>Processing and digestion of dispersed plant-based food systems (e.g. soups, sauces, purées, smoothies) induces various structural modifications with impact on the technological and/or nutritional functionality of these complex multi-scale and multi-phase dispersions. These systems are build-up of different structural elements including particles (cell clusters, single cells, cell wall fragments, insoluble polymers and oil droplets), and a continuous serum phase containing components ranging from cell wall (fragment) polymers and proteins to small molecules.Both in the serum and particle fractions, pectin can occur in a large variety of molecular structures in terms of degree and pattern of methoxylation, degree of branching, degree of polymerization and composition in terms of galacturonic acid content and neutral sugars. The objective of this research work is to identify the relation between the serum pectin nanostructure and its functional properties, in particular its role in (i) emulsion stability during processing and storage and (ii) the bio-accessibility of lipophilic micronutrients during digestion in low fat plant-based food dispersions. In addition, the role of serum proteins in these systems will be evaluated as well.The objectives will be reached by implementing three workpackages: (i) the production and characterization of serum pectin samples with distinctly different nanostructures; (ii) the role of serum pectin and protein in the structural organisation and stability of low fat plant-based food dispersions and (iii) the role of serum pectin and protein in the fat digestion and bio-accessibility of carotenoids in plant based food dispersions.</t>
  </si>
  <si>
    <t>grant.9480950</t>
  </si>
  <si>
    <t>Santanina Santiago Jihan, Marc Hendrickx, Stefanie Christiaens</t>
  </si>
  <si>
    <t>Improving the quality and relevance of food consumption and composition data in Europe</t>
  </si>
  <si>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</si>
  <si>
    <t>https://search.trdizin.gov.tr/yayin/detay/600441/avrupada-gida-tuketimi-ve-kompozisyonu-verilerinin-kalite-ve-uygunlugunun-gelistirilmesi</t>
  </si>
  <si>
    <t>grant.13234514</t>
  </si>
  <si>
    <t>SUAT UNGAN</t>
  </si>
  <si>
    <t>Middle East Technical University</t>
  </si>
  <si>
    <t>Processing value-enhancing by-products of currant processing</t>
  </si>
  <si>
    <t>When processing vegetable products, parts of the raw materials, such as husks or shells, as well as by-products, such as pomace or press cake, are often unused. Press residues from fruit and vegetable juices as well as the grape pomace from wine production are e.g. B. has so far been used little for human nutrition despite valuable ingredients. This also applies to all pomace of shrub berries, such as u. a. Currants. What these marcids have in common is that they usually occur at intervals or seasonally, are microbiologically sensitive and their ingredients and their potential for human nutrition have not been adequately researched. Grape pomace, for example, contains 6 - 15% protein in the dry matter, depending on the variety, in a quality comparable to grain protein. Other valuable ingredients are fibers (fiber), lipids, minerals and phenolic substances, which could be used sensibly due to their antioxidative, anti-inflammatory and antimicrobial effects or from which natural dyes can be obtained. The aim of the project is to use the example of currant pomace to develop a model process to show how through targeted processing of this by-product, through fine grinding and isolation of fractions that determine value, fiber and proteins can be obtained, which can be used as techno-functional ingredients in food. Processing strategies for blackcurrant pomace are to be developed especially for SMEs in order to show them an economic use of their by-products and thus enable more sustainable food production.</t>
  </si>
  <si>
    <t>https://igf.aif.de/innovationsfoerderung/industrielle-gemeinschaftsforschung/igf-steckbrief.php?id=23679&amp;suchtext=</t>
  </si>
  <si>
    <t>grant.9321974</t>
  </si>
  <si>
    <t>Development of new processes for the extraction of oils and active products from non-conventional oilseeds and vegetables for the pharmaceutical an d food industries</t>
  </si>
  <si>
    <t>The aim of this project is to obtain valuable products from oilseeds and vegetables by applying an environmental sustainable technology, based on efficient extraction processes either aided or not by enzymes. The main objectives are : * Improvement of the oil extraction yield attained in the conventional pressing process by means of an enzymatic treatment. * Development of extraction processes using non toxic, renewable solvents (ethanol, water) emphasizing in the use of efficient non polluting technologies and economically feasible, improving the yields by means of an enzymatic treatment and enzyme reuse. * Modeling enzyme action of cellulases and kinetic evaluation based in models of enzyme behaviour on synthetic substrates and characterization of the tissue modification in the treated seeds. * Integral use of the raw materials by using the defatted meals as a source of protein and dietary fiber. Expected Outcome Results derived from the improvement of conventionally-based technology will provide higher oil extraction yields and/or higher productivity of the equipment, without altering the properties of the oil and even improving those of the meal (the enhanced oil extractability requiring lower temperatures in the press) for use in food or feed. Development of alternative processing either improved or not by biotechnological means (application of enzymes) and the use of alternative extraction processes using renewable solvents will be useful for processing other oilseeds. The obtention of high-added value products from seeds is expected to improve the economy of the agricultural areas in DC, since the proposed processing methodologies can be implemented either in the existing equipment for extracting other oilseeds or in relatively economical equipments, batch, versatile, and useful for processing other seasonal crops or these seeds indigenous of the Latinoamerican area. * Characterization of the vegetable substrates and selection of the best enzymes for enhancing the oil extractability. * Basic research on enzyme technology including composition of the enzymatic complexes and optimization of the combination fragmentation/ hydrolysis in order to maximize oil extractability and minimize liberation of small molecules. Studies of adsorption-desorption and enzyme inhibition by polyphenolics present in the seeds are needed for practical purposes of reutilization of the enzymes. * Optimization of the operational conditions for the enzymatic treatment at intermediate moisture before the pressing stage to improve the oil yields and to enhance the meal quality. * Development of the alcoholic extraction process. This study will be focused on the solubility of the oil soluble fraction from the seeds in ethanol, the effect of liquid:solid ratio, particle size and flow pattern, miscella retention and kinetics of the batch extraction processes. At the end industrial operation will be simulated. * Study and development of an enzyme aided extraction process based in an aqueous one or two phase system. Optimization of the operational conditions affecting both the enzyme efficiency and extraction is required : sample size and eventual pretreatment, enzyme reaction conditions, reaction system, solid:liquid ratio, type of reactor and extraction and separation of phases. * The extraction of the protein and/or fiber contained in the extracted meal for feed or food products will be studied using the meal from the different oil extraction processes developed in this project by the utilization of these purified protein and fiber as ingredients in human foods.</t>
  </si>
  <si>
    <t>https://cordis.europa.eu/project/id/IC18970206</t>
  </si>
  <si>
    <t>grant.3731384</t>
  </si>
  <si>
    <t>University of Santiago de Compostela; National Autonomous University of Mexico; Universidade de Vigo; University of Minho; Pontificial Catholic University of Valparaiso</t>
  </si>
  <si>
    <t>Spain; Mexico; Spain; Portugal; Chile</t>
  </si>
  <si>
    <t>Implications of carbon policies on the quality of UK diets</t>
  </si>
  <si>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</si>
  <si>
    <t>https://gtr.ukri.org/projects?ref=studentship-1953660</t>
  </si>
  <si>
    <t>grant.7158427</t>
  </si>
  <si>
    <t>Andrea Bailey, Luca Alfonso Panzone, Chris Seal, John Wildman, Elena Benedetti</t>
  </si>
  <si>
    <t>Development of a high-voltage pulse-assisted process for displacement extraction of oils and functional proteins from oilseeds using the example of rapeseed</t>
  </si>
  <si>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</si>
  <si>
    <t>https://igf.aif.de/innovationsfoerderung/industrielle-gemeinschaftsforschung/igf-steckbrief.php?id=12335&amp;suchtext=</t>
  </si>
  <si>
    <t>grant.9322711</t>
  </si>
  <si>
    <t>New strategies to improve grain legumes for food and feed (GRAIN LEGUMES)</t>
  </si>
  <si>
    <t>The main objectives of the project: The Grain Legumes project assumes the combined activities of scientists in order to raise the competitiveness of legumes for European agriculture, using achievements in genomics and in the field of improving pulses, cultivation technology and processing for fodder. In Europe, 75% of vegetable protein, mainly soy flour, comes from imports. For this reason, the European Union is taking action to increase the cultivation of high-protein legumes, like peas and horse bean. These plants are currently insufficiently used in European agriculture, despite the undoubted benefits such as a reduction in expenditure on fertilizers and pesticides and a reduction in environmental pollution. Currently, leguminous plants occupy about 5% of arable land in Europe (1.2% in Poland). The reasons for this phenomenon lie, inter alia, in lower yields and high yield variability associated with leaf and gangrenous diseases, and, as in the case of peas, with plant lodging that hinders harvesting. The main goals of the Grain Legumes project are: I) to determine the impact and potential of improved legumes on optimized human and animal nutrition, II) to learn about factors affecting the quality and use of seeds, III) genomic and postgenomic methods for improving and maintaining the quality and production of legume seeds and IV) coordination and integration of research in the implementation of new technologies and results. The basic objectives of the project are implemented in the research areas gathered in 8 Modules, comprising 19 Work Packages (WP). The "GRAIN LEGUMES" consortium includes a group of 53 Institutions from 18 countries.</t>
  </si>
  <si>
    <t>grant.7406401</t>
  </si>
  <si>
    <t>Lech Boros</t>
  </si>
  <si>
    <t>Plant Breeding and Acclimatization Institute - National Research Institute</t>
  </si>
  <si>
    <t>Production of protein concentrates and isolates from the pulp of oilseeds and fruits, which can be used as vegetable oil, and their evaluation.</t>
  </si>
  <si>
    <t>In this project, protein concentrates were produced from cold pressed pulp using appropriate aqueous and organic extraction methods. Among the main samples used in this context, black cumin, pumpkin seeds, grape seeds, pomegranate seeds, flax seeds, sesame and hazelnut pulp can be listed. Protein production was made with 3 basic aqueous extraction methods and oil molecules remaining in the samples were removed by hexane extraction in appropriate cases. At the end of the extraction processes, protein concentrates were obtained by lyophilization. The protein content in the samples is in a wide range (approximately 25-90%) and these values are affected by the source used and the extraction conditions applied. The physicochemical properties and technical functionality of the produced protein concentrates and isolates were examined and their suitability for different food product categories was evaluated. In this context, the main functional properties of protein concentrates and isolates evaluated are solubility, emulsion and foaming capacity, oil and water retention, swelling capacity and surface activity at air-water interfaces. In order to improve the functionality of the samples whose functionality was evaluated, methods such as Maillard conjugation and transglutaminase treatment were used. Samples isolated by the above-mentioned extraction methods or improved by remediation techniques were evaluated in bread production as well as functionality tests. With the support of Polen Gıda, protein concentrates were used in normal and gluten-free bread formulations at the company's facilities and the properties of the breads were evaluated. As a result of these studies, some bread products that are both enriched with protein and improved technical properties have been revealed. Therefore, it was possible to test a by-product of one of our national companies in the formulations of another national company.</t>
  </si>
  <si>
    <t>https://search.trdizin.gov.tr/yayin/detay/618110/bitkisel-yag-olarak-degerlendirilebilen-yagli-tohum-ve-meyvelerin-posalarindan-protein-konsantresi-ve-izolatlarinin-uretilmesi-ve-bunlarin-degerlendirilmesi</t>
  </si>
  <si>
    <t>grant.13221852</t>
  </si>
  <si>
    <t>İbrahim GÜLSEREN, Hüseyin Hüsnü GÜNDÜZ, Halime PEHLİVANOĞLU</t>
  </si>
  <si>
    <t>Istanbul Sabahattin Zaim University</t>
  </si>
  <si>
    <t>Thiamine transport in planten</t>
  </si>
  <si>
    <t>Vitamins are essential nutrients in the human diet, most often acquired from plant-based foods. In plants, these compounds play a pivotal role in growth and development.Thiamin (vitamin B1) is required in key steps of central metabolism. Deficiency in humans leads to severe cardiovascular and neural pathologies. The vitamin B1 pool consists of a mixture of thiamin-related molecules (thiamin vitamers) harboring no (thiamin), one (TMP, thiamin monophosphate), or two (TPP, thiamin pyrophosphate) phosphate groups. Several biological roles have been attributed to TPP. To make TPP and let it act on its cellular targets, plants have to transport TPP precursors (B1 vitamers) across the membranes of different entities within the cell, the organelles. This transport is predicted to occur by the action of transporter proteins, most of which remain to be identified. Furthermore, thiamin is assumed to be transported over long distance from leaves to other organs within the plant body. In this project we propose to identify vitamin B1 transporters by screening for the ability of these proteins to rescue mutant yeast which needs a vitamin B1 transporter to survive, as well as by screening mutant Arabidopsis plants, resistant to harmful thiamin analogs. Furthermore, we propose to utilize this acquired knowledge on vitamin B1 transporters of Arabidopsis to improve our understanding on the accumulation of vitamin B1 in rice kernels, staple food for half of the world population.</t>
  </si>
  <si>
    <t>grant.9177625</t>
  </si>
  <si>
    <t>Dominique Van Der Straeten</t>
  </si>
  <si>
    <t>Influence of distinct process-induced (micro)structures on the in vitro starch digestibility of common beans: A kinetic approach</t>
  </si>
  <si>
    <t>Transitioning towards food systems favourable for both human health and environmental sustainability has been recently identified as an immediate challenge. In this context, a significant increase in consumption of plant-based foods (e.g. cereals, fruits, legumes, nuts, vegetables) is being strongly promoted to improve health and environmental benefits. Consequently, the development of safe and nutritious food products from sustainable sources is an important action path to which food scientists and technologists could and should contribute. Pulses, dry seeds of the legume family, constitute an interesting food group for tackling the diet-health-environment challenge. Different macro- and micro‑nutrients are present in these seeds, making part of an intrinsically complex structural network. Changes to this network are induced by processing, which is required to induce palatable conditions and improve digestive functionality. Process-induced structural changes are likely to have a determinant effect on the digestive response of pulses. Nevertheless, fundamental studies aiming to unravel their process‑structure-digestive functionality relationships are scarce.In this doctoral research, it was hypothesised that processing could be used as engineering strategy to generate common bean (micro)structures with tailored in vitro starch digestion kinetics. Common beans were chosen as representative case study due to their importance in terms of production and human consumption. Starch was selected as component of interest because it is the most bio-encapsulated nutrient in pulses. Initially, process-structure relationships were established by applying different (combinations of) processing variables to common beans, followed by characterisation of structural properties at the macro and micro levels as a function of processing time. Next, (process-induced) structure‑digestive function relationships were studied by in vitro simulated experiments where the kinetics of starch digestion during the small intestinal phase was qualitative and/or qualitatively evaluated in samples with specific (micro)structural properties.Application of conventional (95°C, 0.1 MPa, f(t)) and alternative (25°C, 600 MPa, f(t) or 95°C, 600 MPa, f(t)) treatments showed that palatable common beans were only achieved when high temperature was included as process variable. Contrarily, common beans subjected to 600 MPa and 25°C failed to soften regardless of processing time. Similar softening profiles were obtained upon application of the two treatments at high temperature, either in combination with high hydrostatic pressure or not. These two treatments, followed by standardised mechanical disintegration, also resulted in similar microstructural properties. Specifically, cell clusters and open cells were characteristic microstructures as a result of short processing times, probably because pectin in the middle lamella and primary cell wall was not yet (extensively) solubilised. An evolution towards well separated, individual closed cells was observed as processing time increased, most likely driven by thermally-induced pectin solubilisation. Given that this microstructural characterisation was always performed after a standardised step of particle size reduction, an open question remained regarding the role of human mastication as mechanical disintegration technique. Therefore, a mastication study including 20 participants was performed. Samples subjected to the study were thermally processed common beans with different process-induced hardness levels (95°C, 0.1 MPa, f(t)). From this experiment, it was concluded that individual mastication behaviour did not significantly influence the particle size distribution of oral boluses, while thermal process intensity (i.e. residual hardness level) did. The most representative starch-rich fraction of oral boluses was constituted by individual closed cells, which relative contribution to the total bolus mass was higher at longer processing times. A simultaneous decrease in the mass percentage of larger starch‑containing fractions (e.g. cell clusters) occurred with the increase of individual cells.Individual cotyledon closed cells were the most characteristic fraction of palatable common beans after being subjected to in vitro as well as to in vivo mechanical disintegration. This anticipated a key role of the remaining starch‑surrounding barriers (cell wall and protein matrix) and their process‑induced status during subsequent digestion. In vitro simulated digestion of both heterogeneous oral boluses and homogeneous isolated cotyledon cells from thermally processed common beans resulted in significant differences at the level of starch digestion kinetics. These differences were quantified by mathematical modelling of the kinetic data using a reparametrized logistic model, which was selected for the first time in the context of starch digestion in this work. The quantified differences were linked to process-induced modifications at the level of starch-surrounding barriers. More in detail, longer lag phases in samples obtained after shorter processing times were related to cells with lower cell wall permeability and/or a more compact protein network. Similarly, higher reaction rate constants in samples obtained after longer thermal treatments were linked to the amount of enzyme binding and breaking down starch chains per minute, following its movement across and around the above mentioned starch-surrounding barriers.In the last part of this doctoral research, mechanistic insight into the in vitro starch digestion process of cotyledon cells isolated after thermal treatment of common beans (95°C, 0.1 MPa, f(t)) was obtained. To this end, digests were separated into supernatant and pellet fractions. Subsequently, the isolated fractions were subjected to different qualitative and quantitative characterisations. It was demonstrated for the first time that digestion of cellular structures from common bean cotyledons occurs inside the cell, regardless of thermal processing time. Additionally, a digestion mechanism of three steps was postulated. This mechanism comprises (i) enzyme diffusion through the cell wall followed by overcoming of any hindrance exerted by the cytoplasmatic contents (e.g. protein matrix), (ii) adsorption on and hydrolysis of starch granules from the periphery towards the core of the cell, combined with (iii) diffusion of digestion products towards the outside of the cellular space. Parallel protein disappearance, possibly following the same digestion mechanism, was also proven by microscopic evaluation. Finally, different rate‑limiting steps for starch digestion in common bean cotyledon cells were postulated depending on the intensity of the thermal process applied.Overall, this PhD research evidences the potential of targeted processing as engineering strategy to modulate in situ the in vitro starch digestion kinetics of common beans through modification of their structural properties. The processing conditions applied in this work can be easily reproduced at both household and industrial levels, demonstrating its promising applicability potential.</t>
  </si>
  <si>
    <t>grant.9473781</t>
  </si>
  <si>
    <t>Katherine Pallares Pallares Andrea, Tara Grauwet</t>
  </si>
  <si>
    <t>Separate component treatment as an innovative process control strategy for structuring protein-based products using the example of extruded products based on soy and milk protein</t>
  </si>
  <si>
    <t>The morphology of structured proteins is the decisive factor for their properties and function in foods. Depending on their structure, shape, size, etc., proteins or protein clusters can be used in different products for different purposes, e.g. B. to stabilize foams and gels. Furthermore, highly concentrated vegetable proteins can be processed in an extruder so that fibrous anisotropic structures are created that can be used as meat substitutes (FEP). Various studies have already shown that a multi-phase system is required to form an anisotropic structure. It is assumed that the system components in their initial state (native, partially structured, differently networked) can be varied before the extrusion process in order to influence the resulting product structures in a targeted manner. The aim of the project is to develop a new process management strategy based on the pre-structuring of individual protein components using the example of extruded products based on soy and milk protein. The mechanisms of structuring and the morphology development of medium to highly concentrated protein systems are to be mechanistically examined in order to derive a process platform for the targeted control of the structure and morphology formation for setting product structure properties (texture, mouthfeel, water retention capacity). The understanding of the basic mechanisms for structure formation in highly concentrated protein extrudates is still insufficient and poses particular challenges for SMEs in the development of extruded protein products such as FEP or pasta filata cheese. The results will particularly support SMEs in their product development. The project provides a knowledge platform on the suitability of protein mixtures to achieve certain functions in the end product. This approach can be used excellently by SMEs to develop new products, e.g. B. in the production of meat substitutes or the replacement of carbohydrates in milk products or snacks. Since such products can serve niche markets in particular, the project is particularly important for SMEs.</t>
  </si>
  <si>
    <t>https://igf.aif.de/innovationsfoerderung/industrielle-gemeinschaftsforschung/igf-steckbrief.php?id=22414&amp;suchtext=</t>
  </si>
  <si>
    <t>grant.9322050</t>
  </si>
  <si>
    <t>Understanding the cooking behavior of common beans: linking texture and flavor evolution during cooking with state diagrams and storage conditions</t>
  </si>
  <si>
    <t>The quality of plant-derived foods is rooted on composition and cellular structure of the food matrix. Quality attributes of critical importance in food include colour, flavour and texture. In plant-based foods, cellular structure is mostly dependent on polysaccharides that make up the cell wall and middle lamella. Modifications of these polysaccharides during pre-process storage, processing and/or post-process storage due to enzymatic and/or non-enzymatic reactions may lead to drastic changes in quality. Therefore, a lot of research has been done on preservation of quality of plant-based foods before, during and after processing using thermal and non-thermal processing technologies. However, success of such measures demands a full understanding of the possible changes that can cause quality deterioration. Legumes are one of the foods that exhibit deterioration of quality during pre-processing storage. During storage under tropical conditions, they develop a textural defect termed as hard-to-cook (HTC). In this current study, the focus will be on the widely cultivated and consumed legume, common beans (Phaseolus vulgaris), which has been branded as a model food legume. Over the years, there have been attempts on elucidation of mechanisms of HTC development in common beans but the defect is still poorly understood. The extent of HTC development has been shown to be variety dependent and this has led to classification of common beans as either easy-to-cook (ETC) or HTC. Several biomolecules in common beans have been implicated in HTC development, chief among them polysaccharides in the cell wall and middle lamella, which have been shown to undergo modifications during storage. Such modifications include pectin crosslinking, lignin formation, complex formation between proteins and phenolics, and lipid oxidation. The influence of HTC on bean-cooking behaviour and consequently on nutrients and visual and texture appeal of cooked common beans has been investigated. HTC significantly increases cooking time of beans, leading to loss of thermolabile nutrients. It reduces digestibility of starch and proteins as well as bioavailability of the latter. However, there are still knowledge gaps and unaddressed issues that may provide more insights into this defect and its consequences.The objective of the proposed research is to enhance the current knowledge and mechanistic insight in the development of HTC and its consequence in preparing (cooking) legumes. It is well known that for long-term storage and stability of foodstuffs, they should be stored below their glass transition temperatures (Tg). This hypothesis has so far not been evaluated in the context of HTC development of legumes and creates the starting point for the first part of the research. The appropriate storage conditions for prevention of HTC development in common beans have not been defined. It is in this light that the Tg of common beans will be determined in the current study. Since modifications of components of the cell wall and middle lamella occur simultaneously during storage of beans, independent investigations on individual components will not allow a comprehensive understanding of this phenomenon. To achieve this, in the second part of the research an integrated approach that considers the major hypotheses simultaneously and the independent contribution of cotyledons and seed coats to HTC development is vital. A thorough review of literature revealed that this is lacking. Therefore, it is the focus of this study to use an integrated approach in investigating HTC development. To gain more insight into biomolecular changes during cooking of beans, it is imperative to analyse these biomolecules along the cooking profile of beans rather than before and after cooking. A few studies have been done on volatiles from beans but neither along the cooking profile nor with consideration of the influence of HTC. Through analysis of volatiles along the cooking profile, the types of reactions taking place during cooking can be better understood and any volatiles produced due to HTC development can be noted. This approach of analyses along the cooking profile of beans will give a better understanding of the texture-microstructure-biomolecular-flavour relations during cooking.</t>
  </si>
  <si>
    <t>grant.9479290</t>
  </si>
  <si>
    <t>Marc Hendrickx, Maria Chigwedere Claire</t>
  </si>
  <si>
    <t>Influence of thermomechanical stresses on structural and functional changes of highly concentrated protein systems in extrusion processing</t>
  </si>
  <si>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</si>
  <si>
    <t>https://gepris.dfg.de/gepris/projekt/315094045?language=en</t>
  </si>
  <si>
    <t>grant.5490166</t>
  </si>
  <si>
    <t>Heike Karbstein, M. Azad Emin</t>
  </si>
  <si>
    <t>Columbus protein</t>
  </si>
  <si>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</si>
  <si>
    <t>https://www.nwo.nl/en/projects/raakmkb18021</t>
  </si>
  <si>
    <t>grant.13609438</t>
  </si>
  <si>
    <t>Towards optimal Belgian protein consumption patterns in terms of environmental impact, nutritional value and acceptability</t>
  </si>
  <si>
    <t>This project investigates protein sources within Belgian food consumption patterns in terms of environmental impact, nutritional value and acceptability. Animal protein sources such as meat and dairy have a high environmental impact and research has shown that replacing these protein sources plant-based protein sources can reduce the environmental impact of food consumption patterns. However, the nutritional value of the food consumption patterns must be taken into account, since animal products contain important macro- and micronutrients. Studies that examine the composition of food consumption patterns usually take average (national) patterns of food consumption into account, which leads to rather general results. Because the consumption of different protein sources is variable amongconsumers, the environmental impact of the consumption pattern of each consumer also differs.The first research objective is to map the variability in the consumption of different protein sources. This leads to the identification of "protein typologies": consumer groups with different consumption quantities of different protein sources. The typologies will be characterized in terms of personal characteristics such as age, gender, residence, etc. The nutritional adequacyof the food consumption pattern will also be evaluated per typology.The second researchobjective is to assess the environmental impact of the typologies by collecting data from the literature. Studies that determine the environmental impact of protein sources often apply Life CycleAssessment (LCA), a method that determines the environmental impact of products during their entirelife cycle. When collecting the data, the appliedmethods of the different studies (system and geographical boundaries, functional unit, environmental impact categories, ...) will be taken into account. The environmental impact will be expressed inthe "Risk of Earth Destabilization" (RED) index, a new environmental impact index that hasrecently been developed within our research group.The third research objective is to determine the optimal consumption levels of protein sources within the different typologies. In this context, optimal means: an environmental impactas low as possible, providing sufficient nutrients and imposing acceptable changes to current foodconsumption patterns. This will be done using linear programming techniques.</t>
  </si>
  <si>
    <t>https://www.belspo.be/belspo/invent/dproj.asp?l=en&amp;inst=KU Leuven&amp;code=f8a40332-c689-4e9f-9086-27cf5075970f&amp;hi=*</t>
  </si>
  <si>
    <t>grant.9482133</t>
  </si>
  <si>
    <t>Johan De Tavernier, Klara Van Mierlo, Annemie Geeraerd</t>
  </si>
  <si>
    <t>CRISPR/Cas9 mediated mutagenesis and modification of celery proteins</t>
  </si>
  <si>
    <t>Katrijn Van Laere, Daniel Bruznican, Tom Eeckhaut, Johan Van Huylenbroeck, Marc De Loose, Ellen De Keyser</t>
  </si>
  <si>
    <t>Knowledge platform: tailoring food protein functionality by rationaI design of fibrillar structures (PROFIBFUN)</t>
  </si>
  <si>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</si>
  <si>
    <t>https://www.belspo.be/belspo/invent/dproj.asp?l=en&amp;inst=KU%20Leuven&amp;code=e81b6bcb-3e9b-4125-9f4c-9dbdb15d2b59&amp;hi=*</t>
  </si>
  <si>
    <t>grant.9481568</t>
  </si>
  <si>
    <t>Anastassios Economou, Sebastien Carpentier, Jan Delcour, Paula Moldenaers, Kristof Brijs, Joost Schymkowitz</t>
  </si>
  <si>
    <t>STARTUP - Sustainable Aromatics Using Pseudomonas</t>
  </si>
  <si>
    <t>The goal of STARTUP is the engineering, optimization and analysis of the bacterium Pseudomonas putida as a biocatalyst for the sustainable production of aromatic chemicals from biomass-derived Substrates. P. putida is an excellent biocatalyst for aromatic chemicals due to its exceptional tolerance to this dass of chemicals and its versatile metabolism. In orderto enable efficient aromatics production in P. putida, a synergistic combination of modern (synthetic biology, metabolic engineering, Systems biology) and classic (laboratory evolution, mutagenesis, screening) technologies will be employed. A synthetic biology approach will be used to design P. putida strains in which product formation is coupled to bacterial growth. Aromatics production in these strains can then be optimized by laboratory evolution. A split metabolism will be engineered to control the balance between growth and product formation, and a system-wide analysis will enable us to understand and improve the resulting strains. Aromatics chemicals are a cornerstone of modern society, with a wealth of applications in e.gf. plastics, food ingredients and pharmaceuticals. The current production of aromatics relies almost exclusively on oil. The development of an efficient biocatalyst for the production of aromatics from biomass-derived Substrates will reduce our dependency on fossil resources, with clear benefits for environment, society and economy.</t>
  </si>
  <si>
    <t>https://gepris.dfg.de/gepris/projekt/242906150?language=en</t>
  </si>
  <si>
    <t>grant.4839290</t>
  </si>
  <si>
    <t>Nick Wierckx</t>
  </si>
  <si>
    <t>Forschungszentrum Jülich</t>
  </si>
  <si>
    <t>Exploring the endogenous potential of microalgae in fruit and vegetable processing</t>
  </si>
  <si>
    <t>Microalgae are considered promising functional food ingredients due to their balanced composition, containing various (essential) nutrients as well as health-beneficial components. However, their functionality in food products might not be limited to health aspects, as microalgae could also play a structuring role in food. Microalgae are actually rich in structural biopolymers such as proteins, storage polysaccharides, and cell wall related polysaccharides, and their presence might possibly alter the rheological properties of the enriched food product. In that case, microalgae could be considered as multifunctional food ingredients, combining nutritional enrichment of the food products with structural benefits, possibly reducing the need for additional thickening or gelling agents. However, the functionality of microalgae and their structural biopolymers has only very limitedly been studied in this context.A first approach to benefit from these structural biopolymers consists of isolating the cell wall related polysaccharides, including cell wall bound polysaccharides and extracellular polysaccharides, for use as food hydrocolloids. While macroalgal polysaccharides have been successfully commercialized as thickening or gelling agents in food, polysaccharides of microalgae received surprisingly little attention in this context. Therefore, the first part of this doctoral thesis aimed to characterize the molecular composition of cell wall related polysaccharides of ten different microalgae species in terms of monosaccharides, uronic acids, and sulfate groups. As a result of the large evolutionary diversity of microalgae, a very diverse cell wall composition was observed for the different microalgae species, displaying little analogies with conventional food hydrocolloids. Based on the promising thickening properties reported for extracellular polysaccharides of Porphyridium cruentum, different cell wall fractions were isolated from this microalga and characterized in detail, in relation to their rheological properties. In contrast to the cell wall bound polysaccharides, extracellular polysaccharides were characterized by high molecular weight polymers, yielding higher intrinsic viscosities compared to several commercially used hydrocolloids. However, large amounts of co-extracted proteins and minerals limited their functionality in aqueous solutions, and attempts to induce gelation in presence of cations and/or heating-cooling cycles were unsuccessful.A second approach to introduce structural biopolymers is the incorporation of the whole microalgal biomass into food products. This would actually be a more effective and more sustainable approach, since other nutritional and health-beneficial components are also introduced in the food product and no waste streams are generated. However, due to the lack of literature data on the rheological properties of microalgal suspensions and the impact of processing thereon, there was an obvious need for research studies in order to evaluate the potential of this application. As expected from the variable biomass composition and physical properties of the different microalgae species, a large diversity in rheological properties was observed, with and without processing. In fact, whereas some microalgae such as Nannochloropsis sp. displayed Newtonian behavior, implying that their biomass could be used without disturbing the structural properties of the food matrix, other microalgae showed pseudoplastic flow properties and viscoelastic behavior. The importance of mechanical and thermal processing was clearly shown, not only in obtaining enhanced rheological properties, but also in tailoring microstructural properties. In fact, specific processing strategies were identified for suspensions of Chlorella vulgaris and Porphyridium cruentum to maximally exploit their structuring potential, resulting in different microstructural properties.The importance of these microstructural properties was shown in the last part of this doctoral thesis, focusing on the lipid digestibility and in vitro bioaccessibility of carotenoids and ω3-LC-PUFA in microalgal biomass. It was actually hypothesized that the microalgal cell wall would act as a physical barrier limiting the digestibility and bioaccessibility of intracellular components, assuming that the cell wall is not degraded by the digestive enzymes in the gastrointestinal tract. This hypothesis could be confirmed, as higher values for lipid digestibility and bioaccessibility of carotenoids and ω3-LC-PUFA were observed for disrupted Nannochloropsis sp. biomass than for untreated biomass. However, relatively low bioaccessibility values were still observed, which were attributed to the location of the carotenoids and/or the presence of other macromolecules in the biomass, since carotenoids and ω3-LC-PUFA were significantly more bioaccessible when supplied as extracted oil.This doctoral thesis provided the scientific knowledge base for evaluation of the potential of microalgae as structuring agents for food applications. It is obvious that the large diversity in physicochemical properties of microalgae requires a justified selection of appropriate microalgae species for specific applications. Incorporation of the whole microalgal biomass in food products is considered the most promising approach, since rheological properties can be tailored by using specific processing strategies, and nutritional and health-beneficial components are simultaneously introduced in the food product. However, additional research is required, for instance on the stability of these health-beneficial components upon processing and the impact on the sensory properties, for a complete evaluation of the design of high-quality food products enriched with microalgae.</t>
  </si>
  <si>
    <t>grant.9480543</t>
  </si>
  <si>
    <t>Ann Van Loey, Tom Bernaerts</t>
  </si>
  <si>
    <t>Knowledge platform: adapting the functionality of nutritional proteins through rational design of fibrillar structures (PROFIBFUN)</t>
  </si>
  <si>
    <t>To address the overall growing demand for sustainable high-quality food systems, it is of utmost importance to generate basic knowledge of food constituents in general and protein functionality and the impact of processing thereupon in particular. Many animal protein types including those from eggs have relatively good foaming, emulsifying and gelation properties. Several knowledge gaps currently hinder their partial or full replacement by proteins from vegetable origin. Technologies which improve the techno-functional properties of proteins would be helpful when trying to reduce the levels of animal proteins in food systems, and/or to replace them by vegetable proteins. Furthermore, increasing the functionality of animal and vegetable proteins can lower the use of food additives impacting on food structure and texture.In this context, research on food protein fibril formation holds much promise as it can provide a scientific basis for improving the techno-functional properties of proteins (e.g. in gels, foams, and emulsions). A specific kind of protein fibrils are the amyloid fibrils. These are mainly studied in a medical context. Much less data is available on amyloid fibrils from food proteins. These are typically produced under specific experimental conditions which are not necessarily relevant in the context of food processing. Whether amyloid fibrils are present in current consumed foods is unclear. It is reasonable to assume that engineering approaches can be exploited to tailor food protein techno-functional properties. However, the success of such approaches depends on in-depth knowledge of the kinetics of fibril formation and the molecular characteristics (e.g. core regions) of the obtained fibrils. A knowledge platform will enable rational design of protein fibrils with techno-functional properties specifically directed at improving the quality and/or processability of food systems while at the same time having neutral or positive impacts on health.</t>
  </si>
  <si>
    <t>grant.10020041</t>
  </si>
  <si>
    <t>Jan Delcour</t>
  </si>
  <si>
    <t>Bioavailability of Carotenoids – Influence of Co-ingested Proteins</t>
  </si>
  <si>
    <t>Background: Carotenoids are presumably health beneficial secondary plant compounds, as their consumption via the diet and their levels in body tissues (e.g. blood plasma) have been related to the reduced incidence of chronic diseases, including type 2 diabetes, and cardiovascular diseases. In addition, several carotenoids are provitamin-A constituents, and appear to be involved in age-related macular degeneration, the major cause of blindness in the elderly. However, owing to their rather low water solubility requiring emulsification prior to their potential absorption, carotenoids are of low and varying bioavailability (10-20% for e.g. beta-carotene), depending on host, but also on dietary factors including dietary fibre, lipids, and possibly other nutrients such as minerals or compounds competing for absorption (e.g. fat soluble vitamins). However, not much is known on the interaction between proteins and carotenoids during gastric and small intestinal digestion and solubilisation/micellization of carotenoids, a prerequisite for their bioavailability. Several proteins have been shown to have emulsifying properties during digestion, stabilizing oil-in-water emulsions, which can be expected to result in smaller sizes of digestible lipid droplets, possibly enhancing carotenoid micellization. While proteins have been employed in the production of encapsulated carotenoids (e.g. whey protein isolate (WPI) or sodium caseinate (SC)), the interaction between proteins with carotenoids in food matrices have, to our knowledge, never been studied systematically.Proposed Study and Aim: We propose the conduction of a human trial to investigate the effect of added proteins on carotenoid bioavailability from a test food, possibly a leafy vegetable (e.g. spinach). Preceding the human trial, in-vitro studies will be conducted, by means of simulated gastro-intestinal digestion coupled to Caco-2 cellular uptake models to select proteins most strongly interacting with carotenoid solubilisation, mixed micelle formation, absorption aspects as well as colonic fermentation.Materials and Methods: A consensus protocol (based on EU-Cost action FA-1005) will be employed to study the interaction of several proteins (including WPI, SC, soy-protein isolate, gelatin) with carotenoid (solubilized) standards (lutein, beta-carotene, lycopene, neoxanthin), as well as carotenoid containing solid and liquid matrices (spinach, apricot, carrot juice, tomato juice), on digestion (surface tension, protein digestion, lipid digestion, micelle size, zeta-potential etc.) and carotenoid availability (recovery, bioaccessibility, Caco-2 cellular uptake). The interaction with gastric lipases (e.g. Aspergillus niger) will be studied. Digestion parameters in the gastric phase, the small intestine, and the colon will be studied, and metabolites/degradation products scrutinized. The human trial will consist of a randomized, placebo-controlled, double blind postprandial cross-over trial with 24 subjects, receiving either test food (e.g. spinach) plus a drink (e.g. skimmed milk) with starch, and 2 promising proteins (given at approx. half the RDA amount), selected following in-vitro studies. Carotenoid bioavailability will be assessed by HPLC (LC-MS-MS if needed) in the triacyl-rich-lipoprotein fraction, representing newly absorbed carotenoids. Expected results: We hypothesize that proteins will enhance the solubilisation and digestion of lipid droplets, reduce their size, and foster the transition of lipid droplets to mixed micelles, at least for some proteins, and that this will result in improved carotenoid bioaccessibility, cellular uptake, and also enhanced bioavailability in vivo. This may have implications for dietary recommendations, e.g. for subjects consuming limited amounts of meat (vegetarians, developing countries), and for companies producing functional foods/food supplements, and could also have consequences for other liposoluble micronutrients.</t>
  </si>
  <si>
    <t>https://www.fnr.lu/projects/bioavailability-of-carotenoids-influence-of-co-ingested-proteins-2/</t>
  </si>
  <si>
    <t>grant.8533456</t>
  </si>
  <si>
    <t>Torsten Bohn</t>
  </si>
  <si>
    <t>Fonds National de la Recherche</t>
  </si>
  <si>
    <t>Substitution von tierischen durch pflanzliche Proteine- MeatHybrid -Hybrid Products from Animal and Plant Sources</t>
  </si>
  <si>
    <t>The use of vegetable protein in meat products has been permitted since 1988 based on an EU directive. To date, however, only a few such hybrid products are available on the market. SMEs in particular lack the knowledge about the ideal concentration and the correct processing of vegetable proteins into hybrid sausages in order to be able to use them for the production of cut-resistant or spreadable products that meet consumer expectations. So far attempts to add vegetable proteins to meat products have largely failed because (a) incompatible proteins were used, (b) proteins were added unstructured (as a powder) and (c) the products were not sensorially acceptable. The aim of the project is therefore to create the basis for the production of hybrid products that are successful on the market and that meet the needs and wishes of consumers with regard to sustainability, taste and nutritional physiology. Based on consumer studies, the behavior and suitability of plant protein mixtures (rapeseed, sunflowers, rice, potatoes and lupine) and meat protein mixtures (pork) should be investigated. The meat product industry is the largest and most important sub-sector of the German food industry with a sales share of 23% (41 billion). Most manufacturers are small and medium-sized companies and only rarely are they able to compete on the world market. The results would give SMEs in particular the opportunity to enter new markets with a new generation of products.</t>
  </si>
  <si>
    <t>https://igf.aif.de/innovationsfoerderung/industrielle-gemeinschaftsforschung/igf-steckbrief.php?id=21106&amp;suchtext=</t>
  </si>
  <si>
    <t>grant.9322131</t>
  </si>
  <si>
    <t>German Institute of Food Technologies; University of Hohenheim</t>
  </si>
  <si>
    <t>Germany; Germany</t>
  </si>
  <si>
    <t>Material and process engineering of vegan sausages</t>
  </si>
  <si>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</si>
  <si>
    <t>https://igf.aif.de/innovationsfoerderung/industrielle-gemeinschaftsforschung/igf-steckbrief.php?id=20412&amp;suchtext=</t>
  </si>
  <si>
    <t>grant.9322190</t>
  </si>
  <si>
    <t>University of Hohenheim; German Institute of Food Technologies</t>
  </si>
  <si>
    <t>SUstainable PLant-based Production of Extremozymes (DBA.AD006.005)</t>
  </si>
  <si>
    <t>In recent decades, great interest has been directed towards "extremophile" organisms, which in the course of evolution have adapted to living in extreme environmental conditions. The enzymes isolated from these organisms, called extremozymes, have exceptional properties and low risk of contamination. the complexity and uniqueness of the environments in which these organisms live represent the primary cause of the peculiar characteristics of extremozymes in terms of stability and catalytic performances. The general objective of the SUPPLE project proposal is to exploit the bio-catalytic potential of extremophile organisms which will be used as a source for the production of extremozymes of industrial interest. The R&amp;ST activities envisaged by the SUPPLE project will be focused on two classes of extremozymes, SOD and APEH which have antioxidant/detoxifying activity. The project envisages the optimization of the production of these proteins expressed in plant stem cells, already rich in antioxidant activity. The availability of formulations enriched with extremozymes will create high added value for already highly sought-after plant extracts in the cosmetic industry. The final goal of the SUPPLE project is the development development of specific extremozymes and innovative and eco-sustainable recombinant protein production processes, using plant cells as a "biofactory". The possibility of selecting highly efficient extremozymes will allow new technological developments which will lead to the production of bio-catalysts with reduced costs, management and ecological impact and whose potential has not yet been adequately exploited by the Italian industries in the sector. Furthermore, the new technology for expressing proteins in plant systems, envisaged by the project, will allow the production of extremozymes for new formulations with high added value for cosmetics and other industrial sectors (e.g. food, nutraceuticals). The R&amp;ST activities envisaged by the SUPPLE project will be focused on two classes of extremozymes, namely superoxide dismutase (SOD) and acylpeptide hydrolase (APEH) which have antioxidant/detoxifying activity. The integration of these extremozymes in plant extracts used in cosmetic products will add new functional potentials to health and skin care cream preparations.</t>
  </si>
  <si>
    <t>grant.13031712</t>
  </si>
  <si>
    <t>GIANNA PALMIERI</t>
  </si>
  <si>
    <t>Vegetable Proteins in foods as an alternative to dairy desserts</t>
  </si>
  <si>
    <t>grant.3530230</t>
  </si>
  <si>
    <t>Dessert</t>
  </si>
  <si>
    <t>Investigating the synergistic bioactive effects of fruit, vegetable and protein combinations in a market-ready food product for children and adolescents.</t>
  </si>
  <si>
    <t>grant.9737898</t>
  </si>
  <si>
    <t>Jessica Eivers</t>
  </si>
  <si>
    <t>Munster Technological University</t>
  </si>
  <si>
    <t>Development of an extrusion process for the production of emulsifiers for food applications based on protein-polysaccharide conjugates</t>
  </si>
  <si>
    <t>Almost all foods containing fat or oil are emulsions. The fat phase is in the form of very small drops and contributes to easier digestion. In addition, the emulsion structure allows properties to be created in the product that are important for consumer acceptance. Protein-polysaccharide conjugates (PPK) have excellent properties as emulsifiers and are sometimes superior to commercial emulsifiers. However, so far no manufacturing process is known with which sufficient quantities could be produced for commercial use. The aim of the project is therefore to develop an economically feasible manufacturing process for PPK based on twin-screw extrusion. For this it is necessary to examine the influence of the process parameters and the formulation on the desired end product properties. The aim is to show that good emulsifiers for food can be produced from natural raw materials in an economically feasible process. The knowledge required for a targeted process innovation in the field of emulsifiers and emulsions and the associated competitiveness about the relationships between process conditions, product properties and their influence by product-specific parameters requires fundamental, application-oriented research. Due to the lack of certainty regarding the transferability of the results in product innovations, the large amount of time and money involved and the associated risk, such projects cannot be carried out independently by SMEs. The results of this project enable SMEs to expand their product ranges and improve existing products in terms of quality and production costs.</t>
  </si>
  <si>
    <t>https://igf.aif.de/innovationsfoerderung/industrielle-gemeinschaftsforschung/igf-steckbrief.php?id=17999&amp;suchtext=</t>
  </si>
  <si>
    <t>grant.9322341</t>
  </si>
  <si>
    <t>Ecologically sustainable food for the elderly with obesity</t>
  </si>
  <si>
    <t>In this project, a consortium of nutrition and sustainability experts and dietitians, together with obese elderly people, is researching ecologically sustainable nutritional concepts for obese elderly people. Both obesity and a decrease in muscle mass and muscle function (sarcopenia) are major problems among the elderly. The dietician treats obesity with an energy-restricted diet, which results in weight loss, but also in unwanted loss of muscle mass. To maintain muscle mass and thus prevent sarcopenia, the dietitian often recommends proteins from animal sources, such as meat and dairy. A major disadvantage of this advice is the negative impact on the environment. A more plant-based diet is much more sustainable and also has strong health benefits, but seems less effective for muscle mass maintenance due to an unfavorable amino acid composition. This prevents the dietitian from giving more sustainable advice. The amino acid composition can be improved by making smart combinations of vegetable protein sources. How plant products can be combined and how this can be applied in practice is still unclear. It is also a challenge to translate this protein transition into the behavior of the elderly. In addition, virtually no research has been done into the effect of a sustainable, more plant-based diet on muscle mass and overall health of obese elderly people. The consortium aims to develop this knowledge. In work package (WP) 1, a sustainable, more plant-based food concept is being developed. In WP2, a guidance plan is developed aimed at successful support in changing eating behavior to more plant-based eating. The feasibility of the sustainable nutrition concept with guidance plan (WP1+2) is tested in practice by means of a pilot study (WP3). Subsequently, the effectiveness of this sustainable nutritional concept on muscle mass and general health will be investigated in an RCT in elderly people with obesity (WP4) and translated into guidelines for Dutch dietetics (WP5). In summary: a relevant study in which nutrition, sustainability, health and practice come together, for more sustainable and effective dietetics.</t>
  </si>
  <si>
    <t>https://www.nwo.nl/en/projects/raakpro04033</t>
  </si>
  <si>
    <t>grant.12908252</t>
  </si>
  <si>
    <t>P.J.M. Weijs PhD
M.H. Verwijs</t>
  </si>
  <si>
    <t>Amsterdam University of Applied Sciences</t>
  </si>
  <si>
    <t>Sustainable bioproducts from low cost methane gas</t>
  </si>
  <si>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</si>
  <si>
    <t>https://gtr.ukri.org/projects?ref=studentship-2106402</t>
  </si>
  <si>
    <t>grant.8101486</t>
  </si>
  <si>
    <t>Nigel Minton, Ying Zhang</t>
  </si>
  <si>
    <t>Improvement of the protein quality of sorghum and its introduction into staple food products for Southern and Eastern Africa</t>
  </si>
  <si>
    <t>* To quantify and identify, using enzymatic and spectroscopic techniques, the factors adversely affecting the digestibility of sorghum proteins and how the traditional technologies of malting and fermentation affect these. * To improve protein digestibility by devising routes and optimising processing technologies, including malting and fermentation. * To investigate how these nutritionally improved sorghum products can be used as ingredients in staple foods e.g. bread and pre-cooked weaning foods. * To exploit the results of the above to improve both the nutritional and economic status (including job creation) of people in sub-Saharan Africa. Expected Outcome This project should result in an understanding of the factors which affect the digestibility of sorghum proteins and provide a method of ameliorating that digestibility. Two improved sorghum products (bread and an instantised weaning food) will be produced and consumer acceptability tests of these improved products will be undertaken. Information summaries, aimed at specific target populations such as consumers, producers, industry, NGOs, will be produced and distributed using the national and regional contacts of the s, international networks and databases. The results of the work will be presented at a workshop to be held in South Africa at the end of the programme. This meeting will transfer technology and "know-how" to decision makers, community leaders, entrepreneurs and industrialists from each of the participating African countries. Information handbooks, in English and Portuguese, on sorghum malting, fermentation and the manufacture of sorghum-based food products will be produced and distributed. * Provision of 6 samples of low tannin varieties of sorghum grain with different properties. * Dehulling and Osborne fractionation of sorghum grains. * Optimisation of malting and fermentation of sorghum samples. * Analysis of malted and fermented products for digestibility. * HPLC of fractionation of proteins from untreated, malted and fermented and cooked products. Preparation of pure fractions on the 100-500 mg scale. * Measurement of NMR proton relaxation times of purified protein samples. Measurement of 13C spectra of purified protein samples, data analysis. * Measurement of FTIR spectra of purified protein samples. Analysis of spectral data. * Preparation of malted and fermented sorghum samples optimised for protein digestibility in quantities suitable for consumer trials. * Baking trials of wheat sorghum composite breads. * Extrusion of malted and fermented sorghum products to produce an instantised weaning food. * Testing of products for consumer acceptability. * Technology transfer by preparation of handbooks in Portuguese and English and workshops. * Training of scientists as appropriate to undertake the above.</t>
  </si>
  <si>
    <t>https://cordis.europa.eu/project/id/IC18960051</t>
  </si>
  <si>
    <t>grant.3722603</t>
  </si>
  <si>
    <t>Quadram Institute; University of Aveiro; Council for Scientific and Industrial Research; Eduardo Mondlane University; Kenya Industrial Research and Development Institute; University of Pretoria</t>
  </si>
  <si>
    <t>United Kingdom; Portugal; South Africa; Mozambique; Kenya; South Africa</t>
  </si>
  <si>
    <t>To increase the use of pisum and other grain legumes by improving the composition and nutritional value of the seed by genetic and by processing techniques</t>
  </si>
  <si>
    <t>Approximately 300 lines of pea, covering a large part of the known genetic variation of this species, have been grown in Spain. Following chemical analyses 62 lines have been selected for further multiplication. In addition, 50 lines of pea, near-isogenic except for genes known to affect storage product composition of the seed, were multiplied in France to significant quantities. Also 72 lines of faba bean, 50 lines of lupin and 55 lines of chick pea were grown for chemical analysis and further use. The initial analyses performed on the material confirmed the extent of the variation in seed composition. The first results from the animal nutrition experiments have shown that significant differences in metabolisable energy for poultry exist between commercial pea varieties. We are confident, therefore, that larger differences will be observed within the whole range of genetic variation to be used in the programme. An experiment on the effect of grinding and pelleting feeds has shown that both of these treatments increase metabolisable energy for poultry, but no additive effect of the treatments has been found. A study of the nutritional and quality factors governing pea and other legume crops in the European Community will be carried out according to the following approach: Inventory with a description and study of the genetic polymorphism of peas and other leguminous plant species governing the principal parameters determining their quality. Modelling of the interactions between the constituents of the pea and field bean seeds. Direct evaluation in animals of the principal criteria governing the nutritional value of peas and legumes. Detailed study of the composition of pea and legume seeds. The development of rapid and nondestructive methods to achieve this. Adaptation of the different extraction techniques for different pea seed components destined for human foodstuffs, and a study of the interactions of these technologies with existing polymorphisms. A study of the effects of different physical and thermal methods of transformation such as granulation, grinding, extrusion, toasting and flaking on the nutritional value of pea and beans by testing in animals. An analysis of the interaction between different genotypes and the technologies under test. Analysis of the role of enzymes in the destruction of pea pellitory sugars in human food, as well as the interactions between different pea and legume genotypes according to their different protein and sugar compositions.</t>
  </si>
  <si>
    <t>https://cordis.europa.eu/project/id/AGRE0048</t>
  </si>
  <si>
    <t>grant.3703068</t>
  </si>
  <si>
    <t>France; Italy; Denmark; France; United Kingdom; United Kingdom; Spain; Spain; Denmark; Netherlands; France; United Kingdom</t>
  </si>
  <si>
    <t>Detection and characterization of bound residues of chlorothalonil and parathion in plant foods by immunochemical methods</t>
  </si>
  <si>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</si>
  <si>
    <t>https://gepris.dfg.de/gepris/projekt/5351474?language=en</t>
  </si>
  <si>
    <t>grant.4762018</t>
  </si>
  <si>
    <t>Wolfgang Schwack</t>
  </si>
  <si>
    <t>Interaction between metabolism and transport of toxicological-relevant substances in the gastrointestinal barrier</t>
  </si>
  <si>
    <t>Polycyclic aromatic hydrocarbons (PAH) comprise a large group of ubiquitously occurring environmental contaminants with the pro-carcinogen benzo[a]pyrene (BP) as best studied representative. The main source of PAH uptake for non-smokers is the daily diet. PAH are only formed in significant amounts during processing (heating and drying) and preparation (e.g. smoking and grilling) of fatty foods such as meat, fish and vegetable oils and fats. In the first period of this project BP its detoxication and hepatobiliary excretion was studied in transporter knockout mice investigating the lack of the two ABC-transporters Breast Cancer Resistance Protein (Bcrp/Abcg2) and Multidrug Resistance-associated Protein 2 (Mrp2/Abcc2). The data showed an important role of these two transporters for BP excretion from the body. Additionally we could show in an in vivo study that a food component, the prominent flavonoid Quercetin, strongly increases the hepatobiliary excretion of BP from the body.However, in reality a mono-exposure of humans with BP alone never occurs: always mixtures of PAH are taken up by nutrition. These mixtures consist partly of carcinogenic compounds such as BP, but in percentage terms in substantial proportions of non-carcinogenic PAH such as pyrene and fluoranthene. However, the influence of such mixtures of non-carcinogenic and carcinogenic PAHs on the molecular mechanisms is still inadequately investigated and understood. Accordingly, this project is aimed to investigate the impact of such real PAH mixtures on the metabolism, receptor activity and the genotoxicity of BP based on the results of the last funding period. Important endpoints comprise changes of the metabolism of BP by detection of characteristic metabolites involved in bioactivation or detoxification (DNA adducts, analysis of metabolite profile), the induction of gene expression and nuclear receptor pathways associated with the metabolism and finally, the in vivo verification of the in vitro data using humanized receptor mouse models.The results of this project are expected to contribute to a better understanding of molecular effects of real human PAH exposure in contrast to the often well-characterized single exposure and in turn allowing a better assessment of the carcinogenic potential of BP and the associated risk to humans.</t>
  </si>
  <si>
    <t>https://gepris.dfg.de/gepris/projekt/5442059?language=en</t>
  </si>
  <si>
    <t>grant.4785365</t>
  </si>
  <si>
    <t>Alfonso Lampen, Albrecht Seidel, Stefanie Hessel</t>
  </si>
  <si>
    <t>Federal Institute for Risk Assessment; Biochemisches Institut für Umweltcarcinogene</t>
  </si>
  <si>
    <t>Clarification of the causes of the bitterly astringent bad taste of vegetable protein isolates and development of technological parameters for quality improvement</t>
  </si>
  <si>
    <t>Due to their techno-functional properties, protein isolates are used worldwide as emulsifiers, foaming agents or water binders in the production of various foods, e.g. Baked goods, soups, sauces, spreads and sausages. Although vegetable proteins are a more sustainable source of raw materials, have excellent technical functionality and are economically more attractive, animal proteins such as casein / caseinates, whey proteins and egg powder have been used to date. In addition to beany or grassy aroma impressions, vegetable protein preparations are often also attributed to strong bitterness and astringency, and generally a flat or inharmonic taste impression compared to animal proteins. The aim of the project is to investigate protein concentrates and isolates from peas, soybeans and oilseed rape, which have a bitter / astringent bad taste, with regard to their orosensory active compounds by means of fractional taste dilution analyzes. The knowledge gained in this way is used specifically for the optimization of process engineering processes (oil removal, extraction, precipitation / filtration) to obtain the protein preparations in order to be able to provide the industry with improved protein ingredients with reduced bitterness or astringency. The composition of the project monitoring committee reflects the broad and diversified group of users. The results should also find their way quickly into the economy through the project-accompanying committee, especially if the research results indicate that technological measures can produce the vegetable protein isolate inexpensively and tastelessly. Beneficiaries of the project can be wide areas from the food processing industry and plant manufacturers.</t>
  </si>
  <si>
    <t>https://igf.aif.de/innovationsfoerderung/industrielle-gemeinschaftsforschung/igf-steckbrief.php?id=19353&amp;suchtext=</t>
  </si>
  <si>
    <t>grant.9322242</t>
  </si>
  <si>
    <t>Technical University of Munich; Fraunhofer Society</t>
  </si>
  <si>
    <t>Thermal Reaction Products of Ochratoxin A: Metabolism and Bioavailability</t>
  </si>
  <si>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</si>
  <si>
    <t>https://gepris.dfg.de/gepris/projekt/188358540?language=en</t>
  </si>
  <si>
    <t>grant.4812661</t>
  </si>
  <si>
    <t>Hans-Ulrich Humpf, Benedikt Cramer</t>
  </si>
  <si>
    <t>Agent-Based Modelling of Adoption of Novel Proteins in the UK: Impacts and Interactions with Transitions to Sustainable Systems</t>
  </si>
  <si>
    <t>Strategic themes: Mathematical Sciences, Energy Research Area(s): Resource Efficiency, Non-Linear Systems Research objectives of the project: Sustainable protein sources are a key component in achieving global climate goals. However, much uncertainty remains, especially with regards to how this techno-social transition may occur. The research aims to develop realistic computational simulations of individual decision-making to understand this 'how'. The key objective is to construct a bottom-up model that can reliably, with appropriate uncertainty, simulate trajectories of the adoption of novel sustainable protein (e.g. plant-based, cell-based, insect) in British consumers, and pose 'what-if' scenarios to generate evidence of a range of possible outcomes. Embedded in this is the analysis of interactions between several UN Sustainable Development Goals (SDGs) - namely hunger (SDG2), energy (SDG7), health (SDG3), land (SDG14), water (SDG6) and climate (SDG13) systems. Specifically, it seeks to answer the following question - how may accelerators and barriers to widespread adoption of novel proteins by British consumers impact sustainable food transitions and related systems? The novel science methodology of the research within EPSRC's remit. What will the student be doing? The project will employ an agent-based modelling (ABM) approach to simulate the adoption of novel proteins within the British public. The novel element of this research is twofold. This project, using an ABM approach, is among the first to model this particular transition. It pursues a systems led approach that cuts across research disciplines, assimilating evidence and data from the mathematical and social sciences. Secondly, the interactions between SDGs continues to receive much research interest, with a number of different methods being applied. However, none to date have employed an ABM approach. The outputs of this project will offer new insights that existing methods have difficulty in capturing, for example the non-linearity and unpredictability of interactions. Furthermore, it will provide evidence to policymakers on how best to support uptake of novel proteins, and to industry and manufacturers on scientifically grounded consumer adoption trajectories. Specifically, the student will be studying how the factors for acceptance or rejection for conventional protein substitutes (e.g. plant-based, cell-based, and insect alternatives) at the individual level, may play out at societal level, and the possible non-linear, path dependent nature of adoption and mass behaviour change. The student will also, taking a systems approach, link these food choices to a set of energy, greenhouse gas emissions, health, land, and water impacts to understand wider SDG interactions and the consequences for resource efficiency.</t>
  </si>
  <si>
    <t>https://gtr.ukri.org/projects?ref=studentship-2035260</t>
  </si>
  <si>
    <t>grant.7836216</t>
  </si>
  <si>
    <t>Raphael Slade, Matthew Gibson</t>
  </si>
  <si>
    <t>Plant-based protein articles as foam and emulsion stabilizing agents in food</t>
  </si>
  <si>
    <t>grant.8516655</t>
  </si>
  <si>
    <t>Multifunctional microgel networks and ice-structuring proteins to increase and maintain ice cream quality</t>
  </si>
  <si>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</si>
  <si>
    <t>https://igf.aif.de/innovationsfoerderung/industrielle-gemeinschaftsforschung/igf-steckbrief.php?id=18284&amp;suchtext=</t>
  </si>
  <si>
    <t>grant.9322320</t>
  </si>
  <si>
    <t>Using smartphone-based experience sampling to assess interventions for dietary change</t>
  </si>
  <si>
    <t>There is growing concern about the sustainability of current meat consumption rates. The United
Nations Food and Agriculture Organization and the Intergovernmental Panel on Climate Change
identify meat production as one of the leading causes of climate change and deforestation (Chatham
House Report, 2015). The livestock sector accounts for 14-14.5% of total global greenhouse gas
emissions, as much as the transportation sector. Meat production also wastes resources, as water
and energy is lost in the conversion from plant to animal protein (Hoekstra, 2012). Diets rich in red
meat and dairy have also been linked to health problems such as cancer and cardiovascular disease
(Pan et al., 2012).
Since global population is expected to increase by 36% by 2050, promoting diets less dependent on
animal products is of critical importance to promote global health, sustainable food production, and
reduce global warming (Tilman &amp; Clark, 2014). To achieve more sustainable levels of consumption,
we need a better understanding of the types of interventions that are likely to lead to real change in
dietary practices. What messages are likely to motivate consumers to reduce their meat
consumption, and how do we know when consumers are likely to act on their reported intentions to
make a behavioural change?
Meat avoiders make up a small minority of the population in most countries, yet positive attitudes
towards plant-based eating are on the rise, particularly in Europe (The Vegan Society, 2018).
Consumers tend to report personal health, animal welfare, and environmental concern as reasons to
avoid meat (Faunalytics, 2014). In the present project, we consider whether some reasons for
reducing meat may be more motivating than others, particularly in the early stages of behavioural
change.
It is unclear whether current global consumption patterns reflect a lack of awareness around the
negative effects of meat production on health, the environment and animal welfare, or a failure to
act upon this knowledge (Wellesley et al., 2015). Furthermore, most research to date has relied
heavily on self-reports of consumer's eating habits and/or intentions-reports which are susceptible
to social desirability and memory bias. More research is needed that engages methodologies that
can more reliably track consumer patterns over time and closer to the point of consumption.</t>
  </si>
  <si>
    <t>https://gtr.ukri.org/projects?ref=studentship-2203793</t>
  </si>
  <si>
    <t>grant.8672355</t>
  </si>
  <si>
    <t>David Ellis, Debbie Henderson, Jared Piazza, Rebecca Gregson</t>
  </si>
  <si>
    <t>Tryptophan glycoconjugates in food</t>
  </si>
  <si>
    <t>In the previous funding period, we demonstrated for the first time, the glycosylation of the amino acid tryptophan; by means of extensive HPLC-MS / MS and 2D NMR analyzes was the structure elucidation of the thus formed glyco-tetrahydro-b-carbolines, N-glycosides and C-Glykosylkonjugate be successfully completed. The data already available show that the glycosylation of the tryptophan indole ring both nonselective (most previously investigated food) as well as enzymes atic and therefore highly selective can be done (in humans and in products from pear fruit). As part of this episode application is planned to identify the broad analysis of fruits, leaves and processed plant products selective tryptophan "Glykosylierer" especially under the fruit-yielding Rosaceae. And hitherto completely unknown - - With these studies the fundamentals to characterize the responsible for this reaction are to plant enzyme systems to be created. Another focus in the application period will be the study of glycosylation of protein-bound tryptophan represent. By detecting such protein modifications, our knowledge can be expanded significantly with respect to the relevant structures of "advanced glycation end products" (AGE); at the same time so the importance of biological Maillard reaction for the functionalization of vegetable proteins, a largely neglected area of ​​work, opened up.</t>
  </si>
  <si>
    <t>https://gepris.dfg.de/gepris/projekt/5229522?language=en</t>
  </si>
  <si>
    <t>grant.4758746</t>
  </si>
  <si>
    <t>Markus Herderich</t>
  </si>
  <si>
    <t>Australian Wine Research Institute</t>
  </si>
  <si>
    <t>Australia</t>
  </si>
  <si>
    <t>Scoring sustainability in food consumption: quantitative study of indicators for informed food choice</t>
  </si>
  <si>
    <t>Annemie Geeraerd, Johan De Tavernier, Yanne Goossens</t>
  </si>
  <si>
    <t>Manufacture of sunflower protein preparations with reduced polyphenol contents from oil recovery residues for use in food</t>
  </si>
  <si>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</si>
  <si>
    <t>https://igf.aif.de/innovationsfoerderung/industrielle-gemeinschaftsforschung/igf-steckbrief.php?id=11209&amp;suchtext=</t>
  </si>
  <si>
    <t>grant.9322793</t>
  </si>
  <si>
    <t>Fraunhofer Society; University of Hohenheim</t>
  </si>
  <si>
    <t>In vitro mineral bioaccessibility as influenced by digestive barriers in plant-based foods</t>
  </si>
  <si>
    <t>Sofie Rousseau, Tara Grauwet</t>
  </si>
  <si>
    <t>Development of a method to detect gelatine in vegetarian products</t>
  </si>
  <si>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</si>
  <si>
    <t>https://randd.defra.gov.uk/ProjectDetails?ProjectId=19016</t>
  </si>
  <si>
    <t>grant.7035495</t>
  </si>
  <si>
    <t>Utilization of exopolysaccharides produced in situ to improve the structure of fermented plant-based alternatives to yoghurt based on lupine</t>
  </si>
  <si>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</si>
  <si>
    <t>https://igf.aif.de/innovationsfoerderung/industrielle-gemeinschaftsforschung/igf-steckbrief.php?id=20369&amp;suchtext=</t>
  </si>
  <si>
    <t>grant.9325953</t>
  </si>
  <si>
    <t>Influence of the protein source on the structure and techno-functionality of electrospun protein-polysaccharide conjugates</t>
  </si>
  <si>
    <t>Protein isolates and concentrates are used worldwide as emulsifiers, foam or gel formers in the production of food. Predominantly proteins of animal origin, e.g. Gelatin, casein or whey proteins. However, due to changes in consumer behavior and growing bottlenecks in availability, industry is increasingly interested in the use of vegetable proteins. Crops such as soybeans, rapeseed, peas, wheat etc. are sustainable and economically attractive sources of raw materials. The central problem that currently limits the use of vegetable proteins in food is their inadequate techno-functional properties. For example, many vegetable proteins are only sparingly soluble and form precipitates rapidly with changes in pH and temperature, which is associated with a loss of their emulsifying and stabilizing effects. Preliminary work showed that the conjugation of proteins with polysaccharides (dextrans) using an electrospinning process, followed by thermal treatment, generates stable, water-soluble end products. In order to test this hypothesis, the project aims to gain insights into the influence of the manufacturing process on the physicochemical and techno-functional properties (emulsifiability, hydrogenation behavior, wettability) of the glycoconjugates produced, and to use structural analysis to gain insights into the covalent points of connection of the protein polysaccharide -Conjugates can be obtained at the molecular level. The use of these conjugates is not only of interest to the food industry, but also offers plant protein manufacturers, especially SMEs, the opportunity to enter new markets thanks to the improved techno-functional properties of the conjugates.</t>
  </si>
  <si>
    <t>https://igf.aif.de/innovationsfoerderung/industrielle-gemeinschaftsforschung/igf-steckbrief.php?id=20756&amp;suchtext=</t>
  </si>
  <si>
    <t>grant.9322172</t>
  </si>
  <si>
    <t>University of Hohenheim; Technical University of Munich</t>
  </si>
  <si>
    <t>Influence of the addition of oil on the material properties, process conditions and structural changes during the extrusion of wheat proteins for the production of meat substitutes</t>
  </si>
  <si>
    <t>Meat replacement products (FEP) made from vegetable proteins are becoming increasingly important economically. These products are mainly made from wheat or soy proteins and are characterized by a meat-like, fibrous texture. A common method for producing FEP is cook extrusion. However, the sensory properties of the FEP currently on the market do not meet consumer expectations, especially not with regard to mouthfeel (juiciness) and texture. The project is based on the working hypothesis that the addition of oil during the extrusion process to produce FEP has a significant influence on changes in the reaction behavior of vegetable proteins and thus on their rheological properties. This influences both the molecular structures in the screw area and the flow profile in the nozzle area, and thereby the formation of anisotropic product structures and the resulting sensory properties of FEP. The aim of the project is to investigate these relationships and to derive strategies for guiding the extrusion process for improved product properties of FEP. The results will enable SMEs serving the FEP market in particular to address an even broader range of consumers with new, innovative products. The global FEP market was estimated at just under 3 billion in 2013. The user group has grown steadily in recent years. It can be assumed that extrusion will continue to play a central role in the production of FEP in the future. Start-ups and SMEs in particular are increasingly concerned with the topic of FEP. The project contributes to the achievement of social goals, since a more plant-based food would make a clearly positive contribution to the climate and contribute to a healthy diet.</t>
  </si>
  <si>
    <t>https://igf.aif.de/innovationsfoerderung/industrielle-gemeinschaftsforschung/igf-steckbrief.php?id=22410&amp;suchtext=</t>
  </si>
  <si>
    <t>grant.9322044</t>
  </si>
  <si>
    <t>Microparticulation of whey proteins using hot extrusion</t>
  </si>
  <si>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</si>
  <si>
    <t>https://igf.aif.de/innovationsfoerderung/industrielle-gemeinschaftsforschung/igf-steckbrief.php?id=16827&amp;suchtext=</t>
  </si>
  <si>
    <t>grant.9322393</t>
  </si>
  <si>
    <t>Methodology genomic and proteomic application in zootecnico and agroindustrial</t>
  </si>
  <si>
    <t>Andrea Scaloni</t>
  </si>
  <si>
    <t>Istituto per il Sistema Produzione Animale in Ambiente Mediterraneo</t>
  </si>
  <si>
    <t>Understanding the role of serum pectin and proteins in the structure evolution of dispersed plant-based food systems during processing and digestion</t>
  </si>
  <si>
    <t>grant.6776292</t>
  </si>
  <si>
    <t>Understanding frying-induced water loss and oil uptake dynamics in porous food systems in relation to their starch and protein constituents</t>
  </si>
  <si>
    <t>Deep frying is the process of cooking and (partially) dehydrating food by immersing it in oil attypically 170 to 180 °C. Many foods are fried,including e.g. tubers and slices thereof, vegetables, meat and wheat dough-based products (e.g. donuts). Deep frying involves complex heat, oil and water transfers which impact the quality of the resultantfoods. That high fat foods are calorie-rich challenges the food industry to minimize oiluptake during deep frying. However, to do so without losing their distinctive palatability, it is essential tounderstand the mechanisms of water evacuation fromand oil uptake by the product during frying. Thisprocess is, at present, not fully understood. Nevertheless, the main hypothesis of this research proposal is that starch and gluten based formulations can be optimized to design specific structures of fried foods with lowered fat content while stillmaintaining theirdesired textural properties. The objective of this project is to build and validate a model describing the dynamics of frying-induced water loss andoil uptake in porous food matrices in relation tochanges in starch and protein. To reach this objective, insights will be gained atdifferent length scales: (i) at the molecular level, the impact of frying on starch transition andproteinpolymerization in starch-gluten-water systems willbe assessed in relation to changes in themicroscopic model food architecture and oil and water transport phenomena and (ii) at the microscopiclevel, changes in porous microstructure characterized by the 3D network of pores and throats of foodwill be related to oil and water transport properties during frying using microscale network modelsof multiphase flow.</t>
  </si>
  <si>
    <t>https://www.belspo.be/belspo/invent/dproj.asp?l=en&amp;inst=KU%20Leuven&amp;code=6b683db3-85af-44fd-a31e-6332f6b1c248&amp;hi=*</t>
  </si>
  <si>
    <t>grant.9477220</t>
  </si>
  <si>
    <t>Bart Nicolai, Jan Delcour</t>
  </si>
  <si>
    <t>Development of technology of import-substituting food ingredients and protein feed products enriched with functional components and based on renewble plant raw materials.</t>
  </si>
  <si>
    <t>Victor Panfilov</t>
  </si>
  <si>
    <t>D. Mendeleyev University of Chemical Technology of Russia</t>
  </si>
  <si>
    <t>Tobacco as sustainable production platform of the natural biopolymer cyanophycin as co-product to oil and protein (sustainable co-production)</t>
  </si>
  <si>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</si>
  <si>
    <t>https://www.nwo.nl/en/projects/05380738</t>
  </si>
  <si>
    <t>grant.12854813</t>
  </si>
  <si>
    <t>J.H.H. Wesseler, C.G. Boeriu, B.J.M. Aerts</t>
  </si>
  <si>
    <t>Bioavailability of Proteins from Plant Based Diets</t>
  </si>
  <si>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</si>
  <si>
    <t>https://www.iaea.org/projects/crp/e43031</t>
  </si>
  <si>
    <t>grant.9211400</t>
  </si>
  <si>
    <t>International Atomic Energy Agency</t>
  </si>
  <si>
    <t>Highly porous particle and bar aerogels made from whey and potato protein</t>
  </si>
  <si>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</si>
  <si>
    <t>https://igf.aif.de/innovationsfoerderung/industrielle-gemeinschaftsforschung/igf-steckbrief.php?id=21785&amp;suchtext=</t>
  </si>
  <si>
    <t>grant.9322092</t>
  </si>
  <si>
    <t>Functionalization of vegetable proteins as ingredients for the production of heat-fixable food foams</t>
  </si>
  <si>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</si>
  <si>
    <t>https://igf.aif.de/innovationsfoerderung/industrielle-gemeinschaftsforschung/igf-steckbrief.php?id=8481&amp;suchtext=</t>
  </si>
  <si>
    <t>grant.9322960</t>
  </si>
  <si>
    <t>Fraunhofer Society; Institute for Food and Environmental Research</t>
  </si>
  <si>
    <t>Development of autonomous incubator for the production of a microalgae, Arthrospira platensis</t>
  </si>
  <si>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</si>
  <si>
    <t>https://www.belspo.be/belspo/invent/dproj.asp?l=en&amp;inst=ULi%C3%A8ge&amp;code=26_6355&amp;hi=*</t>
  </si>
  <si>
    <t>grant.8595982</t>
  </si>
  <si>
    <t>University of Liège</t>
  </si>
  <si>
    <t>Population Genomics and analysis of agronomic traits of Mungbean (Vigna radiata) and Blackgram (Vigna mungo) conserved in VIR (Russia) and WorldVeg (Taiwan) genebanks</t>
  </si>
  <si>
    <t>The project is aimed at developing a novel approach to the evaluation and rational use of genetic resources of valuable leguminous crops - mung bean (Vigna radiata) and urd bean (Vigna mungo), namely: to identify the intraspecies genetic variability of breeding-significant traits and to search for candidate genes for breeding by combining phenotyping, genomics and bioinformatics methods. Development of methodology for acceleration and labor costs reduction of the breeding process proves the significance of the project. It is well established that the choice of source material and the identification of new sources of genetic variability is the most important part of any long-term breeding strategy. These sources can be found among wild-originated accessions and landraces. However, the search for such sources in germplasm collections of several thousand samples using field and laboratory evaluation, is very time-consuming and labor intensive. Modern molecular technologies greatly accelerate this process. Effective use of genetic variability preserved in genebank collections becomes an urgent necessity for expanding the genetic basis of the new varieties being created. In our project, we propose to combine for the first time for the Vigna genepool the achievements of modern genomics, phenotypic data and ‘Big Data’ analysis methods in order to decipher the genetic nature of breeding-significant traits. For this purpose, genetic resources of two Vigna types from two major global genebanks collections will be used: the Vavilov Russian Institute of Genetic Resources (VIR) in Russia and the World Vegetable Center (WVC or WorldVeg). Mung bean (Vigna radiata) and urd bean (Vigna mungo) are of mutual interest to the project participants. Among the merits of these crops is the presence in seeds of at least 25% protein and essential amino acids such as lysine, histidine and tryptophan, which are not produced by the human body, many vitamins and minerals. The significance of these crops in terms of food comes from the fact that they are suitable for production of a wide range of meals and confectionery. These species are popular in many countries of Asia. They still belong to undervalued and little-spread crops in the Russian Federation. Their wide popularization and introduction into food manufacture is necessary. Cultivation of these crops in the southern regions of our country will allow to diversify the food market, improve the quality of feeds, promote soil fertility due to nitrogen fixation characteristic for legumes, and introduce highly functional components into the diet of humans and animals. Mung bean (Vigna radiata) and urd bean (Vigna mungo) have a high potential yield, the achievement of which largely depends on environmental factors, the fitness of the variety to mechanized harvesting, which is determined by the architectonics of plants (the determinant type of stem growth, the high pods attachment on the stem) and the simultaneous maturation of beans. Development of early maturated varieties and with high protein content in seeds is an important task for breeding. All these traits will be included in the investigation during the phenotypic evaluation of the gene pool of Vigna of the two genebanks in a broad ecological and geographical gradient. We will also analyze the variability of these traits that was revealed in the samples in historical retrospect on the basis of the study of phenotypic VIR data obtained earlier. The project will also involve data obtained earlier in the WorldVeg genebank during the study of breeding improvement of Vigna . Such methodological approaches to the investigation of the gene pool of cultivated plants will be applied for the first time to the VIR collection of leguminous plants. This methodology can be further applied to other speceies. Along with applied problems, the following fundamental problems will be solved: the reconstruction of the history of species domestication, the annotation of mutations accumulated by domesticated forms over the last century, which is possible due to the age of some samples from the VIR collection; identification of genomic mechanisms of reaction to selection, as well as identification of alleles that are responsible for the adaptation of plants to environmental conditions.</t>
  </si>
  <si>
    <t>http://www.rscf.ru/en/enprjcard?rid=18-46-08001</t>
  </si>
  <si>
    <t>grant.8411944</t>
  </si>
  <si>
    <t>von Wettberg Eric</t>
  </si>
  <si>
    <t>Peter the Great St. Petersburg Polytechnic University</t>
  </si>
  <si>
    <t>Design of techno-functional cereal protein fibrils</t>
  </si>
  <si>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</si>
  <si>
    <t>https://www.belspo.be/belspo/invent/dproj.asp?l=en&amp;inst=KU%20Leuven&amp;code=c0d901af-77a0-48ec-b8a3-76eb2609f308&amp;hi=*</t>
  </si>
  <si>
    <t>grant.9480161</t>
  </si>
  <si>
    <t>Jan Delcour, Marlies Lambrecht, Margarita Monge Morera, Ine Rombouts</t>
  </si>
  <si>
    <t>Development of innovative technologies for the food products from under-utilized aquatic biological resources of the Arctic region</t>
  </si>
  <si>
    <t>The project is directed to the development of the scientific basics of producing foodstuffs with enhanced food and biological value from underutilized fishing objects of Arctic seas basing on the biotechnological solutions. Products obtained from marine bioresources (especially from fish raw material) take one of the leading places in the whole variety of products used in the conception of healthy food. The value of fish raw material is defined by the high content of protein, lipids, microelements, and vitamins. So, it is very difficult to overmark scientific and applied value of the researches directed to developing the new generation of foodstuffs from bioresources of the Arctic region. The task of increasing the volumes of the raw material base of marine bioresources is still actual. This can be done both by increasing the total catch and by searching additional reserves of fishing industry. Thus, so-called underutilized fishing objects including some fish species (blue whiting, polar cod), invertebrates (sea urchins and others), seaweeds (laminaria and rockweeds) are the potential reserve for producing valuable food products. One of the prospective directions of the expansion the food technologies is developing and implementing the technological decisions providing the quality of foodstuffs basing the usage of methods of raw material treatment which can maximally save its useful characteristics and balance its composition. These methods include using gentle treatment modes, enzymes, microorganisms and so on. In this project, it is proposed to create several types of products from underutilized offshore facilities in the Arctic region, using a combination of modern traditional and biotechnological methods for processing raw materials. At first, these are food ingredients (prebiotics, supplementary technological additives) with the high added value produced from the brown alga. At second, this is a new type of functional food products with the enhanced food and biological value produced using probiotics and/or prebiotics including food ingredients from seaweeds. And, at last, these are specialized starting feed for aquaculture fishes produced from vegetable raw materials and prebiotics. There are some defined requirements for the quality of fish feeds. Unlike analogous production for ground animals, fish feeds must contain enhanced quantity of full-grade proteins, and lipids, vitamins, microelements; they also must be stable in aquatic environment. The researches of choosing probiotic microorganisms with proteolytic activity to the proteins of sarcoplasmic and myofibrillar fractions in conditions of technological processes of producing functional foods from the hydrobionts will be carried out. The researches of estimating the influence of probiotic cultures on the characteristics of the finished production, on the shelf life (to increase it), on the texture changes, on enhancing the flavor of the product will be carried out in the current project. The actuality of the planed researches is connected with the necessity of developing the resource-saving technologies and with creation of food and feed production of the wide assortment with the high quality level; this production should also fit the consumer requirements. This task is set in the Conception of developing the fishing industry of Russia in the period up to 2020, in the accepted Strategy of development the marine activity of Russia up to 2030 with the priority of rational environmental management in Arctic, and in the Basics of state politic of Russian Federation in the period up to 2020 and to the further prospective. The use of modern biotechnology is one of the ways to solve the problem. Scientific novelty of the project is that food and feed products from underutilized fishing objects of the Arctic region characterized with the balanced composition, with enhanced food and biological value because of using the modern biotechnological solutions (using nutraceuticals, probiotics, and prebiotics) have not been created yet. The researches planed in the project, and the proposed technological solutions in the field of using the biotechnology during processing the underutilized hydrobionts have a pioneer character.</t>
  </si>
  <si>
    <t>http://www.rscf.ru/en/enprjcard?rid=19-16-11001</t>
  </si>
  <si>
    <t>grant.8413035</t>
  </si>
  <si>
    <t>Svetlana Derkach</t>
  </si>
  <si>
    <t>Murmansk State Technical University</t>
  </si>
  <si>
    <t>TRANSFER OF DETENTE INSTANTANEE CONTROLEE "D.I.C" TO THE AGRO-FOOD AND PHARMACEUTICAL SECTOR</t>
  </si>
  <si>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</si>
  <si>
    <t>https://cordis.europa.eu/project/id/IN20663I</t>
  </si>
  <si>
    <t>grant.3737344</t>
  </si>
  <si>
    <t>Contento Trade (Italy)</t>
  </si>
  <si>
    <t>MITOCHONDRIAL MOLECULAR GENETICS IN RELATION TO CROP IMPROVEMENT</t>
  </si>
  <si>
    <t>THE STRUCTURE AND FUNCTION OF THE GENETIC SYSTEMS OF PLANT MITOCHONDRIA (MT) IS ONLY BEGINNING TO BE ELUCIDATED, BUT THE TECHNOLOGIES OF MOLECULAR BIOLOGY AND OF SOMATIC CELL GENETICS ARE NOW ALLOWING RAPID ADVANCES TO BE MADE. FROM THIS WILL COME THE ABILITY TO MANIPULATE THESE GENETIC SYSTEMS FOR CROP PLANT IMPROVEMENT. THE FIRST BENEFITS WILL BE SEEN IN THE ABILITY TO INDUCE AND MANIPULATE CYTOPLASMIC MALE STERILITY (CMS) WHICH IS OF CRITICAL IMPORTANCE IN THE PRODUCTION OF HYBRID FORMS OF MANY IMPORTANT AGRICULTURAL AND HORTICULTURAL CROPS WITHIN THE EEC. IN THE LONGER TERM WILL COME A MORE DETAILED UNDERSTANDING AND ULTIMATELY IMPROVEMENT OF THE METABOLIC PROCESSES WHICH UNDERLIE CELL ENERGETICS AND IN WHICH THE MITOCHONDRIA PLAY A CRITICAL ROLE. The mitochondrial genome of higher plants cooperates with the nuclear information to drive the mitochondrial functions, which are determinant for the plant energy and metabolism. Cytoplasmic male sterility (CMS) is a mitochondrially encoded dysfunction, which is routinely used by plant breeders to produce economically important F1 seeds (cereals, vegetables). For a better understanding of the real information encoded by the mitochondrial genome research focussed on: basic knowledge, such as molecular organisation, expression, recombination and replication mechanisms in fertile plants; the comparison of fertile and cms lines of economically important plants; the development of cytoplasmic selectable markers; the design of new strategies to modify the mitochondrial content of a higher plant; combined classical molecular biology techniques supplemented with somatic cell fusion, somaclonal variations and mechanical microinjection. The research gave the following results: identification of plasmid and native deoxyribonucleic acid (DNA) molecules; characterization of sequences involved in replication (ORI, D) and recombination; molecular characterization of CMS plants at the DNA level and protein level; development of cytoplasmic selectable markers. Mechanical microinjection of total organelles and mitochondria into protoplasts was used to construct new plants. A nuclear gene alters the maternal inheritance of organelles. In vitro culture of immature embryos induced reorganizations of the mitochondrial genome through nuclear genes and led to regenerated plants with permanently altered genome. This reorganization is related to regeneration capacity. The recently demonstrated ribonucleic acid (RNA) editing mechanism was confirmed at the protein level. THE RESEARCH WILL BE CARRIED OUT AS PART OF AN INTEGRATED EFFORT BETWEEN 5 LABORATORIES (UCL, LOUVAIN; INRA; DIJON, FRANCE; JOHN INNES INSTITUTE, NORWICH, UNITED KINGDOM; FREE, UNIVERSITY, AMSTERDAM, NEDERLAND; UNIV. PARIS, ORSAY, FRANCE) THIS JOINT A EFFORT INVOLVES THE FOUR ESSENTIAL STEPS : A) STUDY OF THE STRUCTURE AND EXPRESSION OF THE MITOCHONDRIAL GENOME IN DIFFERENT PLANT SPECIES. B) TRANSFER OF MITOCHONDRIA. FOR PET UN IA BOR.ETUNIA WITH A LOW FREQUENCE CHLOROPLASTARE TRANSFERED THROUGH THE FERTILIZATION PROCESS. THIS HAS BEEN DEMONSTRATED USING EITHER THE PLASTID INHERITED YELLOW VIRESCENT MUTANT OR A CT DNA BAMH| FRAGMENT FROM P. PARODII. THREE ASPECTS ARE UNDER INVESTIGATION : 1- IS THE GENETICCONTROL OF THE ORGANELLE WETHER OF THE SPOROPHYTIC OR OF THE GAMETIC ONE. THE SEGREGATIONS ARE NOW IN AGREEMENT WITH A GAMETOPHYTIC CONTROL. MOREOVER IT SEEMS THE CONTROL IS UNDER ONE SINGLE GENE. 2- THE MAPPING OF THE TRANSMITTOR-GENES LOCATED ON THE SEVEN CHROMOSOMES OF PETUNIA. 3- IN ORDER TO CHECK TRANSMISSION OF MITOCHONDRIA WITH CHLOROPLAST A RECEPTOR GENOTYPE WAS CONSTRUCTED HAVING YV AND A CMS CYTOPLASM-SELECTION FOR STABILIZATION OF REVERTED FERTILITY IS STILL UNDER WORK. C) TRANSFORMATION. D) CHARACTERIZATION OF PLASMIDS AND RNA CONTAININGPARTICLES. 1- CHARACTERIZATION OF PLASMIDS FROM BEET SPECIES ALL THE BEET SPECIES SCHECKED DISPLAYED A PLASMID SET ALLOWING US TO RECOGNIZE THE PATELLARES WITH ABOUT 1-1.2KB LONG CIRCULAR PLASMID FROM THE VULGARES WITH ABOUT 1.5KB LONG CIRCULAR PLASMID. AMONG THE VULGARES SECTION THE GARDEN BEETSDISPLAYED A PLASMID OF THE SAME SIZE AS PO BUT STAINING NO HOMOLOGY WITH IT. THAT PLASMID AS A PROBE. THE TEST IS RAPID, CHEAPER THAN FIELD CONTROL AND CAN BE USED BY BEET BREEDERS TO CONTROL THE COMMERICAL SEED STOCK PURITY. 2- RNA CONTAINING PARTICLES IN VICIA FABA AN ELISA TEST WAS DEVELOPPED TO DETECT SPECIFICALLY THE PRESENCE OF VIRUS LIKE PARTICLE (VLP) ANTIGENS. THE TEST IS NOW USED TO CONTROL CMS DURING THE BACK CROSS PROCESS TO CONVERT MALE LINES INTO CMS ONES. INSITU IMMUNOLABELLING WITH THE PROTEIN A GOLD LABELLING TECHNIQUE WAS SET UP. BECAUSE OF NON REACTING PARTICLES A STATISTICAL MODEL WAS DEVELOPPED TO POINT OUT THE HIGHER AFFINITY OF ANTIGENS (X30) TO VLPS THAN TO UNSPECIFIC PARTICLES.</t>
  </si>
  <si>
    <t>https://cordis.europa.eu/project/id/BAP*0016</t>
  </si>
  <si>
    <t>grant.3715223</t>
  </si>
  <si>
    <t>National Research Institute for Agriculture, Food and Environment; Université Catholique de Louvain; University of Amsterdam; John Innes Centre; University of Paris-Sud</t>
  </si>
  <si>
    <t>France; Belgium; Netherlands; United Kingdom; France</t>
  </si>
  <si>
    <t>Controlled alteration of the structure and composition of plant materials by mechanochemical methods for intensification of the extraction of biologically active compounds</t>
  </si>
  <si>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</si>
  <si>
    <t>http://www.rscf.ru/en/enprjcard?rid=16-13-10200</t>
  </si>
  <si>
    <t>grant.5052561</t>
  </si>
  <si>
    <t>Oleg Lomovsky</t>
  </si>
  <si>
    <t>Institute of Solid State Chemistry and Mechanochemistry</t>
  </si>
  <si>
    <t>Interactions between different proteins and their technological importance for food systems.</t>
  </si>
  <si>
    <t>Wheat proteins are the most consumed food proteins worldwide. Based on sequential extraction in various solvents, they are classified into albumins, globulins, gliadins and glutenins. The latter two fractions greatly determine the structure of wheat-based foods. They develop into glutenupon mixing with water, and form strong protein networks during baking,boiling or extrusion steps. It remains to be investigated how gliadin and glutenin react with each other. In non-cereal foods, albumins and globulins significantly contribute to physical properties of food. For instance, egg white albumins denature and form strong gels during heating. In e.g. cakes, egg noodles, and bread supplemented with milk or soy flour, mixtures of gluten proteins and considerable levels of albumins and globulins are subjected to high temperatures. However, it is not clear whether or to what extent gluten proteins react with albumins and globulins. The overall objective of the work is to study heat-induced reacti KEYWORDS: Gluten proteins Albumins Globulins Denaturation Aggregation Cross-linking Degradation Water dynamics</t>
  </si>
  <si>
    <t>grant.6775060</t>
  </si>
  <si>
    <t>Ine Rombouts, Jan Delcour</t>
  </si>
  <si>
    <t>Protein Utilisation from Legumes for a Sustainable European crop Legumes as a source of dietary protein in a sustainable food chain (PULSE)</t>
  </si>
  <si>
    <t>The PULSE project (Protein Utilization from Legumes for a Sustainable European crop) focuses on the development of high-quality protein ingredients from legumes in order to contribute to the protein transition. PULSE is a collaboration of the knowledge institutes HAS Hogeschool and NIZO food research with seven companies, Limagrain, MFH Pulses, GEA, Cosucra, Frank Food Products, Ruitenberg Ingredients and Sofine Foods. The consortium members cover the entire chain from seed breeding to consumer products and enable value creation throughout the entire chain. The project is based on the social need to increase the share of vegetable proteins in our diet in order to provide for our food supply in the future. Legumes are generally seen as the most promising crops that are suitable for this in the climate of the Netherlands and Northwest Europe. The ambition of the consortium members is to use protein ingredients from legumes (pea, field bean, lupine) to give an impulse to this protein transition, to be achieved by working together along the entire chain and addressing a number of carefully selected goals: â?¢ The development and selection of varieties of peas and field beans with an increased protein content or improved protein composition; â?¢ The development of extraction methods for protein isolates from legumes with an increased functionality and yield, in which the total value of the legume is central; â?¢ Developing new products with protein ingredients from legumes based on knowledge about the functionality of these proteins in various applications. This project contributes to the entire protein transition by developing protein ingredients with improved functionality and thus a wider application in foodstuffs. The improved quality of the protein ingredients is achieved through the selection of seeds with a higher protein content and/or improved protein composition in combination with mild processing. Increasing the total value creation in the chain will make it financially more attractive for farmers to grow more of these crops.</t>
  </si>
  <si>
    <t>https://www.nwo.nl/en/projects/raakpro02051</t>
  </si>
  <si>
    <t>grant.6947076</t>
  </si>
  <si>
    <t>F. van de Velde</t>
  </si>
  <si>
    <t>HAS University of Applied Sciences</t>
  </si>
  <si>
    <t>Sesquiterpenes und sesquiterpenoid derivatives in food aromas: physiological derivatives and structure-activity relationships in the modulation of GABAA and glycine receptors</t>
  </si>
  <si>
    <t>Sesquiterpenes and sesquiterpenoids (SQTs) are an important naturally occurring substance class, present in various essential oils, fruits and vegetables. In our recent collaborative project, we have identified and quantified SQTs from five selected plants and characterized their metabolization and uptake into the human body. Moreover, the isolated substances were used for studies on their modulatory allosteric potential at human GABAA receptors following acute short co-application together with the agonist GABA.GABAA receptors are the most important inhibitory receptors in the central nervous system and are important drug targets in terms of antirelaxation, anticonvulsion and sedation. Our research demonstrated the potential of some SQTs to be potent allosteric modulators, both negative and positive, on different receptor subtypes. Furthermore, we found out that binary combinations of positive modulators surprisingly showed no positive modulation at all. Additionally, we could show that humulol and caryolanol, which are derivatives of humulene and caryophyllene assumed to be built in vivo during digestive processes, seem to have a more pronounced modulatory effect at the GABAA receptor than their parent compounds, indicating that digestive processes might also generate neurotropic activity. SQTs are lipophilic structures which are able to bind to the transmembrane segments of GABAA receptors within the phospholipid bilayer and act directly at the receptor protein. Another option is that they permeate the cellular membrane and modulate the function of the receptor by binding at its intracellular domain or to intracellular binding partners of the receptor. However, such modulatory activity requires longer presence of SQTs. Intracellular modulations have been shown for other SQTs, suggesting modulation of different molecular pathways during inhibitory neurotransmission. In this project we aim to test this hypothesis and decipher short-term from long-term effects of selected SQTs at various GABAA receptors. Moreover, based on our insights obtained so far, we aim for a purposeful derivatization of SQTs and subsequent assessment of their modulatory potential on different GABAA receptor subtypes. With these experiments, we aim to advance the knowledge of the GABAA receptor modulation by SQTs.</t>
  </si>
  <si>
    <t>https://gepris.dfg.de/gepris/projekt/314348207?language=en</t>
  </si>
  <si>
    <t>grant.6435529</t>
  </si>
  <si>
    <t>Andrea Büttner, Carmen Villmann</t>
  </si>
  <si>
    <t>University of Erlangen-Nuremberg; University Hospital Würzburg</t>
  </si>
  <si>
    <t>Growing A Green Future</t>
  </si>
  <si>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</si>
  <si>
    <t>https://pureportal.ilvo.be/en/projects/growing-a-green-future/publications/?type=%2Fdk%2Fatira%2Fpure%2Fresearchoutput%2Fresearchoutputtypes%2Fcontributiontojournal%2Fa1</t>
  </si>
  <si>
    <t>grant.8588193</t>
  </si>
  <si>
    <t>Jürgen Vangeyte, Marc De Loose, Bart Van Droogenbroeck, Hilde Muylle</t>
  </si>
  <si>
    <t>Resource efficiency in food production systems and in consumer households.</t>
  </si>
  <si>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</si>
  <si>
    <t>https://www.nwo.nl/en/projects/nwa141822004</t>
  </si>
  <si>
    <t>grant.13242513</t>
  </si>
  <si>
    <t>E.C. de Bruin, A Blok</t>
  </si>
  <si>
    <t>Biochemical and biophysical-chemical characterization of natural substances (Slovene)</t>
  </si>
  <si>
    <t>The majority of natural substances exist in the form of high molecular weight compounds, for example polysaccharides, proteins of plant and animal origin, or polyphenols. The substances are heterogenous both from the viewpoint of chemical structure and average molar mass. The average composition of natural macromolecular compounds is normally also dependent on their origin. In recent times natural substances are ever more frequently being used as additives for extending lifetime of foods. The lifetime is dependent on a number of factors, such as the possible development of microorganisms, oksidation and photochemical reactions. In the framework of the proposed research programme we will study a number of natural substances such as, for example, pectin, certain proteins of animal and vegetable origin, polyphenols, smaller molecules which function as aromas and some artificial substances, which are used in food industry as additives and humectants. For the above mentioned compounds we will determine a number of physico-chemical parameters, such as osmotic and transport properties, volumetric properties, kinetic parameters, elektrochemical parameters, peptide profiles of hydrolisates, polydispersion, and enzyme activity. Thus we will study the antioxidative properties of phenolic compounds isolated from houselecle, and using a spectroscopic method, determine their characteristic cromophoric groups and the degree and extent of their self-association. In the case of certain artificial substances which function as humectants, for example polyethyleneglycol, we will determine the volumetric, transport and osmotic properties of their aqueous solutions. By measurement of their thermodynamic properties we will determine the osmotic potential of water and the thermodynamic activity of water as a function of the concentration of the solute and its average molar mass. Many plant and animal extracts are important components of food because of their content of protein (soya) and their nutritional value related to their content of essential aminoacids. But their use, especially in acid foodstuffs, is limited by low solubility and the tendency to form emulsions. Hence we will modify such proteins by chemical and enzymatic methods. Hydrolysis of proteins by itself greatly improves their solubility. As raw material for preparation of hydrolysates we will employ high quality soya hydrolysates and concentrates, concentrates of milk proteins, gluten and some other proteins.</t>
  </si>
  <si>
    <t>https://cris.cobiss.net/ecris/si/en/project/2587</t>
  </si>
  <si>
    <t>grant.13872050</t>
  </si>
  <si>
    <t>Veronika Abram, Helena Abramovič, Blaž Cigić, Marjan Donko, Andreja Habjan, Milica Kač, Enej Kuščer, Marko Luci, Jana Martinuč, Igor Milek, Nataša Poklar Ulrih, Darja Rudan-Tasič, Mihaela Skrt, Nataša Šegatin, Andreja Štepec, Mateja Vidmar</t>
  </si>
  <si>
    <t>University of Ljubljana</t>
  </si>
  <si>
    <t>Slovenia</t>
  </si>
  <si>
    <t>Slovenian Research Agency</t>
  </si>
  <si>
    <t>EU Bonus credit type B2c for EU PF7 project with start date 6/6/2012: EPINET</t>
  </si>
  <si>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</si>
  <si>
    <t>https://www.uib.no/en/svt/25742/integrated-assessment-societal-impacts-emerging-science-and-technology-within-epistemic</t>
  </si>
  <si>
    <t>grant.6790397</t>
  </si>
  <si>
    <t>Serge Gutwirth</t>
  </si>
  <si>
    <t>FBR_OC1_27 - Impact
  of the extrusion process on health-related properties of a pea and oat snack</t>
  </si>
  <si>
    <t>The project aims to investigate the health properties of novel plant-based snacks, produced by extrusion technology using pea starch, pea protein and oat fiber.</t>
  </si>
  <si>
    <t>http://eeagrants.org/archive/2014-2021/bilateral-initiatives/PT-BI015</t>
  </si>
  <si>
    <t>grant.12924493</t>
  </si>
  <si>
    <t>Technology
  of production of highly purified L-arginine hydrochloride</t>
  </si>
  <si>
    <t>The resulting substance is not inferior in quality to the products of leading foreign companies (for example, Kyowa Hakko, Japan). The technology of producing L-arginine hydrochloride using the extractant "Sulfex" in comparison with the basic technology allows to intensify the process by 1.5-2 times. In comparison with existing analogues, it allows to reduce the consumption of reagents by 18-20 times, practically avoiding wash water. The amount of extractant used in the process is 10 times less than solid ionites.</t>
  </si>
  <si>
    <t>http://www.belisa.org.by/other/catalog11/project41d1.html?projectSN=1300</t>
  </si>
  <si>
    <t>Belarusian Instituteof Systems Analysis and InformationSupport for Scientific and Technical Spheres</t>
  </si>
  <si>
    <t>Belarus</t>
  </si>
  <si>
    <t>The role of polyphenol structure in the flavor of plant foods
  (2024-2027, MSM/LU)</t>
  </si>
  <si>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</si>
  <si>
    <t>https://www.isvavai.cz/cep?s=jednoduche-vyhledavani&amp;ss=detail&amp;h=LUC24068</t>
  </si>
  <si>
    <t>doc. Ing. Kateřina Valentová, Ph.D.</t>
  </si>
  <si>
    <t>Institute of Microbiology of The Academy of Sciences of Czech Republic</t>
  </si>
  <si>
    <t>Ecological critique and civic experiments in plant-based
  agricultural alternatives (CIVEX)</t>
  </si>
  <si>
    <t>Revealing factors determining quality and functionality of plant
  proteins fractionated by sustainable dry processing for human consumption</t>
  </si>
  <si>
    <t>Socio-ecological research to understand the potential impacts of
  alternative protein sources in the UK and Europe</t>
  </si>
  <si>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</si>
  <si>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http://gtr.ukri.org/projects?ref=studentship-2927129</t>
  </si>
  <si>
    <t>MadeSweetly - precision fermentation process for sweet protein
  production</t>
  </si>
  <si>
    <t>LEGU4FOOD - Encouraging the cultivation of minor legumes in
  Switzerland through the development of innovative plant-based foods</t>
  </si>
  <si>
    <t>How to make consumers choose plant based food in the store - An
  economic experiment</t>
  </si>
  <si>
    <t>successful protein shift in schools–Prototyping a norm change
  tool kit towards alternative proteins</t>
  </si>
  <si>
    <t>Alternative Proteins: A Norm-Challenging Guerrilla Experiment in
  Festival Environment</t>
  </si>
  <si>
    <t>Enzymatic engineering and digestion of fibrillar plant protein
  texturizers for the protein shift.</t>
  </si>
  <si>
    <t>https://www.vr.se/english/swecris.html?project%3D2023-01076_Formas#/</t>
  </si>
  <si>
    <t>Understanding process-structure-function relationships for oat
  protein and dietary fibre from kernel to model foods (FiPrOats)</t>
  </si>
  <si>
    <t>FWO (Fonds Wetenschappelijk Onderzoek)</t>
  </si>
  <si>
    <t>MATCHMAKING: Unveiling Optimal Soybean-Rhizobia Matches in
  North-western European Environments</t>
  </si>
  <si>
    <t>Research Foundation Flanders</t>
  </si>
  <si>
    <t>Glyc(oxid)ation during gastrointestinal digestion of meat
  (analogues): formation of advanced glycation endproducts and implications on
  health.</t>
  </si>
  <si>
    <t>Regional and community funding: Special Research Fund</t>
  </si>
  <si>
    <t>Oxidation and glycation during gastro-intestinal digestion of
  meat (analogues): influence on nutrition and health</t>
  </si>
  <si>
    <t>Bovine embryonic stem cell development and myoblast maturation
  approaches as prospective key technological advancements for cultured meat
  development.</t>
  </si>
  <si>
    <t>SPOC Sustainable Protein and Oil Crops: The potential of protein
  and oil crops for a transformation towards a more sustainable Swiss food
  system</t>
  </si>
  <si>
    <t>Enzymatic transformations of plant proteins to control the
  production of ingredients with calibrated functionalities</t>
  </si>
  <si>
    <t>Deciphering the functions of alternative proteins produced from
  “non-coding RNAs” in growth and reproduction</t>
  </si>
  <si>
    <t>Plant-based diet in older people: what consequences for muscle
  health?</t>
  </si>
  <si>
    <t>Developing an industry-leading bioactive TGF beta family product portfolio for stem cell culture, cultivated meat, 3D organ modelling, precision oncology and cell therapy manufacturing</t>
  </si>
  <si>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</si>
  <si>
    <t>https://gtr.ukri.org/projects?ref=83017161</t>
  </si>
  <si>
    <t>grant.14950960</t>
  </si>
  <si>
    <t>Luana Ferrara</t>
  </si>
  <si>
    <t>QKINE LIMITED</t>
  </si>
  <si>
    <t>Up-cycling of whey streams via microalgae
  into innovative fortified dairy and dairy-alternative products - Whey2blue</t>
  </si>
  <si>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</si>
  <si>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https://www.aramis.admin.ch/Grunddaten/?ProjectID=56769&amp;Sprache=en-US</t>
  </si>
  <si>
    <t>grant.14934416</t>
  </si>
  <si>
    <t>Emmi Schweiz AG</t>
  </si>
  <si>
    <t>Plant-Based Proteins and Antioxidants in
  Hybrid Meat for Dysphagia</t>
  </si>
  <si>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</si>
  <si>
    <t>https://cordis.europa.eu/project/id/101206095</t>
  </si>
  <si>
    <t>grant.14932541</t>
  </si>
  <si>
    <t>UNIVERSIDAD DE NAVARRA</t>
  </si>
  <si>
    <t>FUMAMI: Fermentation Using Metabolic Additions and AI for Authentic Meat Imitation</t>
  </si>
  <si>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</si>
  <si>
    <t>https://gtr.ukri.org/projects?ref=10121822</t>
  </si>
  <si>
    <t>grant.14950825</t>
  </si>
  <si>
    <t>ADAMO FOODS LTD; UNIVERSITY OF NOTTINGHAM</t>
  </si>
  <si>
    <t>Pioneering vegan whole cuts through
  mycelium solid state fermentation</t>
  </si>
  <si>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</si>
  <si>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https://cordis.europa.eu/project/id/101217726</t>
  </si>
  <si>
    <t>grant.14955229</t>
  </si>
  <si>
    <t>ESENCIA FOODS UG (HAFTUNGSBESCHRÄNKT); ESENCIA FOODS SPAIN S.L.</t>
  </si>
  <si>
    <t>Transforming Agri-Food By-Products into
  High-Nutritional Value, Sustainable Proteins and Ingredients</t>
  </si>
  <si>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</si>
  <si>
    <t>https://cordis.europa.eu/project/id/101217636</t>
  </si>
  <si>
    <t>grant.14955227</t>
  </si>
  <si>
    <t>MOA BIOTECH SL</t>
  </si>
  <si>
    <t>Harnessing the immense potential of
  precision fermentation to produce animal fats for the next generation ofmeat
  and dairy alternatives</t>
  </si>
  <si>
    <t>grant.14917504</t>
  </si>
  <si>
    <t>Discovery platform for novel thermostable recombinant growth factors</t>
  </si>
  <si>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</si>
  <si>
    <t>https://gtr.ukri.org/projects?ref=10146550</t>
  </si>
  <si>
    <t>grant.14950915</t>
  </si>
  <si>
    <t>OCCAM BIOSCIENCES LIMITED; UNIVERSITY OF EDINBURGH</t>
  </si>
  <si>
    <t>MeatPrint - Exploring the mechanophysical
  and biochemical interplay of hydrogel additive formulations and bovine muscle
  and fat cells of different differentiation stages in high-scale 3D
  bioprinting processes</t>
  </si>
  <si>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</si>
  <si>
    <t>https://gepris.dfg.de/gepris/projekt/555001364?language=en</t>
  </si>
  <si>
    <t>grant.14670240</t>
  </si>
  <si>
    <t>Andreas Blaeser, Petra Kluger</t>
  </si>
  <si>
    <t>Technische Universität Darmstadt; Universität Stuttgart</t>
  </si>
  <si>
    <t>DFG</t>
  </si>
  <si>
    <t>Tackling the Astringency Enigma innMouthfeel via Mechanosensation: a Biophysical Approach.</t>
  </si>
  <si>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</si>
  <si>
    <t>https://cordis.europa.eu/project/id/101204137</t>
  </si>
  <si>
    <t>grant.14932344</t>
  </si>
  <si>
    <t>REQUIMTE REDE DE QUIMICA E DE TECNOLOGIA ASSOCIACAO; LEIBNIZ-INSTITUT FUER LEBENSMITTEL-SYSTEMBIOLOGIE AN DER TECHNISCHEN UNIVERSITAET MUENCHEN</t>
  </si>
  <si>
    <t>Germany; Portugal</t>
  </si>
  <si>
    <t>An innovative whey protein powder that includes lactoferrin and NAD+, promoting fitness and longevity, while its
  production reduces carbon emissions</t>
  </si>
  <si>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</si>
  <si>
    <t>https://gtr.ukri.org/projects?ref=10147176</t>
  </si>
  <si>
    <t>grant.14950431</t>
  </si>
  <si>
    <t>Milena Hutchings</t>
  </si>
  <si>
    <t>GOFITT LTD</t>
  </si>
  <si>
    <t>EUROPEAN MICROALGAE ALLIANCE (ALLIANCE):
  INNOVATIVE, SAFE, AND SUSTAINABLE MULTIPRODUCT BIOREFINERIES FOR A BLUE
  BIOBASED ECONOMY</t>
  </si>
  <si>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</si>
  <si>
    <t>https://cordis.europa.eu/project/id/101214199</t>
  </si>
  <si>
    <t>grant.14955120</t>
  </si>
  <si>
    <t>Netherlands; Norway; Norway; Portugal; Portugal; France; Denmark; Spain; Spain; Norway; Germany; Spain</t>
  </si>
  <si>
    <t>https://ec.europa.eu/info/funding-tenders/opportunities/portal/screen/opportunities/projects-details/43108390/101214199/HORIZON</t>
  </si>
  <si>
    <t>grant.14917209</t>
  </si>
  <si>
    <t>Currency converted on 7/31/2025</t>
  </si>
  <si>
    <t>Netherlands; France; Spain; Norway; Norway; Portugal; Germany; Denmark; Portugal; Spain; Spain; Norway</t>
  </si>
  <si>
    <t>Non-EU Portion</t>
  </si>
  <si>
    <t>Human Milk Lactoferrin by Precision
  Fermentation</t>
  </si>
  <si>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</si>
  <si>
    <t>https://cordis.europa.eu/project/id/101218593</t>
  </si>
  <si>
    <t>grant.14955269</t>
  </si>
  <si>
    <t>PFX BIOTECH LDA; PFX BIOTECH</t>
  </si>
  <si>
    <t>Microreactor-assisted Maillard reaction
  to valorise rapeseed cake protein for the production of plant protein
  emulsion beverages</t>
  </si>
  <si>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</si>
  <si>
    <t>https://cordis.europa.eu/project/id/101205463</t>
  </si>
  <si>
    <t>grant.14911267</t>
  </si>
  <si>
    <t>UNIVERSITY OF LIMERICK; Ulster University</t>
  </si>
  <si>
    <t>Ireland; United Kingdom</t>
  </si>
  <si>
    <t>Data-driven engineering of microalgal
  biofactories for safe and efficient omega-3 production</t>
  </si>
  <si>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</si>
  <si>
    <t>https://prosjektbanken.forskningsradet.no/en/project/FORISS/353213</t>
  </si>
  <si>
    <t>grant.14879726</t>
  </si>
  <si>
    <t>Anita Isabel Santana Sanchez</t>
  </si>
  <si>
    <t>NORCE RESEARCH AS</t>
  </si>
  <si>
    <t>Revolutionary OnLine Fermentation monitoring</t>
  </si>
  <si>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</si>
  <si>
    <t>https://cordis.europa.eu/project/id/101218530</t>
  </si>
  <si>
    <t>grant.14955266</t>
  </si>
  <si>
    <t>HOLLOID GMBH</t>
  </si>
  <si>
    <t>CleanAlgae2Value</t>
  </si>
  <si>
    <t>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</si>
  <si>
    <t>https://www.cbe.europa.eu/projects/cleanalgae2value</t>
  </si>
  <si>
    <t>MULTIPLY: Multiplying feasible microalgae-derived products at scale</t>
  </si>
  <si>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</si>
  <si>
    <t>https://www.cbe.europa.eu/projects/multiply</t>
  </si>
  <si>
    <t>A4F ALGA FUEL SA</t>
  </si>
  <si>
    <t>UNICO2RN: Flexible and Efficient Capture and Bioconversion of CO2 to Materials and Ingredients</t>
  </si>
  <si>
    <t>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</si>
  <si>
    <t>https://www.cbe.europa.eu/projects/unico2rn</t>
  </si>
  <si>
    <t>VLAAMSE INSTELLING VOOR TECHNOLOGISCH ONDERZOEK N.V.</t>
  </si>
  <si>
    <t>MYCOCIRCLE: Upcycling mushroom waste to replace animal derived chemicals</t>
  </si>
  <si>
    <t>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</si>
  <si>
    <t>https://www.cbe.europa.eu/projects/mycocircle; https://cordis.europa.eu/project/id/101212855</t>
  </si>
  <si>
    <t>MARMADE: MARine bioMass valorizAtion for fooD and fEed innovation</t>
  </si>
  <si>
    <t>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</si>
  <si>
    <t>https://www.cbe.europa.eu/projects/marmade</t>
  </si>
  <si>
    <t>UNIVERSITA DEGLI STUDI DI CAMERINO</t>
  </si>
  <si>
    <t>AlgFlavor: Enhancing algal biomass consumer acceptance for food markets</t>
  </si>
  <si>
    <t>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</si>
  <si>
    <t>https://bluepartnership.eu/news/24-projects-recommended-funding-second-call-towards-sustainable-ocean-economy</t>
  </si>
  <si>
    <t>Assuming €40MM split equally among 24 projects. Currency converted 7/31/2025. Assuming May 1 start date as the press release lists projects starting between May and August of 2025</t>
  </si>
  <si>
    <t>Belgium; Brazil; Cyprus; Denmark; Netherlands; Norway; Portugal; Spain</t>
  </si>
  <si>
    <t>Europe, South America</t>
  </si>
  <si>
    <t>SEANERGIES: Cell-cultured octopus production through sustainable marine biomass valorization</t>
  </si>
  <si>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</si>
  <si>
    <t>Brazil; Italy; Netherlands; Norway; Portugal</t>
  </si>
  <si>
    <t>BIOVAL: Microalgal biomass valorization for sustainable production of functional food and feed ingredients</t>
  </si>
  <si>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</si>
  <si>
    <t>Cyprus; France; Ireland; Italy; Netherlands; Norway; Portugal; Spain</t>
  </si>
  <si>
    <t>BioGas2protein – Biogas upgrading and microbial protein production through enrichment of phototrophic and sulfur-oxidizing microbial consortia</t>
  </si>
  <si>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</si>
  <si>
    <t>https://foerderportal.bund.de/foekat/jsp/SucheAction.do?actionMode=view&amp;fkz=031B1577B</t>
  </si>
  <si>
    <t>grant.14622590, project: grant.14622589</t>
  </si>
  <si>
    <t>Title translated with ChatGPT and confirmed by GFI-Europe staff.</t>
  </si>
  <si>
    <t>Universität Leipzig</t>
  </si>
  <si>
    <t>Sachsen</t>
  </si>
  <si>
    <t>Reduzierung von Umweltbelastungen und Stickstoffauswaschung durch nachhaltige Proteinextraktion aus Agrarresten (RESPA) | Reduction of environmental impacts and nitrogen leaching through sustainable protein extraction from agricultural residues (RESPA)</t>
  </si>
  <si>
    <t>https://www.dbu.de/projektdatenbank/39662-01/</t>
  </si>
  <si>
    <t>grant.14492185</t>
  </si>
  <si>
    <t>Hochschule Osnabrück</t>
  </si>
  <si>
    <t xml:space="preserve">Bioökonomie International 2024: BioGas2protein - Biogasaufbereitung und mikrobielle Proteinproduktion durch Anreicherung phototropher und schwefeloxidierender mikrobieller Konsortien | Bioeconomy International 2024: </t>
  </si>
  <si>
    <t>https://foerderportal.bund.de/foekat/jsp/SucheAction.do?actionMode=view&amp;fkz=031B1577A</t>
  </si>
  <si>
    <t>grant.14622589, project: grant.14622589</t>
  </si>
  <si>
    <t>Helmholtz-Zentrum für Umweltforschung GmbH - UFZ</t>
  </si>
  <si>
    <t>Kweek van stamcellen voor vlees op maat | Cultivation of stem cells for custom-made meat</t>
  </si>
  <si>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</si>
  <si>
    <t>https://researchportal.be/nl/project/kweek-van-stamcellen-voor-vlees-op-maat-1</t>
  </si>
  <si>
    <t>grant.14961494</t>
  </si>
  <si>
    <t>Koen Dewettinck, Indi Geurs</t>
  </si>
  <si>
    <t>Multimateriaal 3D-printen van plantaardig vlees | Multimaterial 3D printing of plant-based meat</t>
  </si>
  <si>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</si>
  <si>
    <t>https://researchportal.be/nl/project/multimateriaal-3d-printen-van-plantaardig-vlees-0</t>
  </si>
  <si>
    <t>grant.14961120</t>
  </si>
  <si>
    <t>Flavio Marchesini de Oliveira</t>
  </si>
  <si>
    <t>MIC1RO-FOOD: Production of more sustainable meat alternatives from microbial biomass grown with renewable methanol | MIC1RO-FOOD: Production of sustainable meat alternatives from microbial biomass cultivated with renewable methanol</t>
  </si>
  <si>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</si>
  <si>
    <t>MIC1RO-FOOD: Productie van duurzamere vleesalternatieven uit microbiële biomassa gekweekt met hernieuwbare methanol | MIC1RO-FOOD: Production of sustainable meat alternatives from microbial biomass cultivated with renewable methanol</t>
  </si>
  <si>
    <t>https://researchportal.be/nl/project/mic1ro-food-productie-van-duurzamere-vleesalternatieven-uit-microbiele-biomassa-gekweekt</t>
  </si>
  <si>
    <t>grant.14961355</t>
  </si>
  <si>
    <t>Nico Boon, Jo Dewulf, Myrsini Sakarika</t>
  </si>
  <si>
    <t xml:space="preserve">Glyc(oxid)ation during gastrointestinal digestion of meat (analogs): formation of advanced glycation end-products and implications for health | Glyc(oxid)ation during gastrointestinal digestion of meat (analogs): formation of advanced glycation end-products and implications for health
</t>
  </si>
  <si>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</si>
  <si>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</si>
  <si>
    <t>https://researchportal.be/nl/project/glycoxidatie-tijdens-de-gastro-intestinale-vertering-van-vlees-analogen-vorming-van</t>
  </si>
  <si>
    <t>grant.14961426</t>
  </si>
  <si>
    <t>Stefaan De Smet, Xiaona Tian</t>
  </si>
  <si>
    <t xml:space="preserve">Oxidation and glycation during gastrointestinal digestion of meat (analogs): impact on nutrition and health
</t>
  </si>
  <si>
    <t>Oxidatie en glycatie tijdens gastro-intestinale vertering van vlees(analogen): impact op voeding en gezondheid | Oxidation and glycation during gastrointestinal digestion of meat (analogs): impact on nutrition and health</t>
  </si>
  <si>
    <t>https://researchportal.be/nl/project/oxidatie-en-glycatie-tijdens-gastro-intestinale-vertering-van-vleesanalogen-impact-op</t>
  </si>
  <si>
    <t>grant.14961465</t>
  </si>
  <si>
    <t>Understanding the mechanisms associated with quality creation in protein-rich plant-based aerated food materials during processing</t>
  </si>
  <si>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</si>
  <si>
    <t>grant.9440850</t>
  </si>
  <si>
    <t>Lars Ostergaard, Sanu Arora</t>
  </si>
  <si>
    <t>Plant breeding research P3 joint project: 'Rapeseed as a domestic source of high-quality protein for human nutrition (RaPEQ3) Subproject A</t>
  </si>
  <si>
    <t>No Abstract Available</t>
  </si>
  <si>
    <t>grant.13246253</t>
  </si>
  <si>
    <t>Prolupin GmbH</t>
  </si>
  <si>
    <t>Reduction of bitterness and optimization of the techno-functional properties of partially hydrolyzed rapeseed protein</t>
  </si>
  <si>
    <t>https://www.fei-bonn.de/gefoerderte-projekte/projektdatenbank/01if23044n.projekt</t>
  </si>
  <si>
    <t>Use of dry separation processes for the production of functional protein-enriched powders from legumes with a focus on grinding and triboelectric separation technology</t>
  </si>
  <si>
    <t>Characterization of the textural properties of meat and meat analogues using oral processing</t>
  </si>
  <si>
    <t>Improving the functionality of plant proteins through glycation using carbohydrates from by-products (ProtbyProd) – CORNET –</t>
  </si>
  <si>
    <t>https://www.fei-bonn.de/gefoerderte-projekte/projektdatenbank/01if00384c.projekt</t>
  </si>
  <si>
    <t>Cornet project</t>
  </si>
  <si>
    <t>Technofunctional fingerprint of protein preparations</t>
  </si>
  <si>
    <t>https://www.fei-bonn.de/gefoerderte-projekte/projektdatenbank/01if23919n.projekt</t>
  </si>
  <si>
    <t>Improved juiciness of meat substitute products: Process and recipe optimization for encapsulating lipids in extrudate</t>
  </si>
  <si>
    <t>https://www.fei-bonn.de/gefoerderte-projekte/projektdatenbank/01if23628n.projekt</t>
  </si>
  <si>
    <t>Formulation process structure and structure-property functions of low moisture texturized vegetable proteins (LMTVP) produced by dry extrusion based on protein-rich flours from peas and field beans</t>
  </si>
  <si>
    <t>https://www.fei-bonn.de/gefoerderte-projekte/projektdatenbank/01if23635n.projekt</t>
  </si>
  <si>
    <t>Elucidating
  interactions between Methylcellulose and food proteins to find a suitable
  replacement in meat analogs</t>
  </si>
  <si>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</si>
  <si>
    <t>https://www.aramis.admin.ch/Grunddaten/?ProjectID=57890&amp;Sprache=en-US</t>
  </si>
  <si>
    <t>grant.15075010</t>
  </si>
  <si>
    <t>Givaudan International SA</t>
  </si>
  <si>
    <t>STARS® Canada - UK
  Plant-based Protein Innovation</t>
  </si>
  <si>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</si>
  <si>
    <t>https://gtr.ukri.org/projects?ref=10120566</t>
  </si>
  <si>
    <t>grant.15053177</t>
  </si>
  <si>
    <t>STARS UK R&amp;D LTD; UNIVERSITY OF LEEDS</t>
  </si>
  <si>
    <t>PROHEMPOTIC: Advancing the Development of
  Hemp-Based Food Innovation In Mid-Wales</t>
  </si>
  <si>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</si>
  <si>
    <t>https://gtr.ukri.org/projects?ref=10148309</t>
  </si>
  <si>
    <t>grant.15053997</t>
  </si>
  <si>
    <t>Jamila La Malfa-Donaldson</t>
  </si>
  <si>
    <t>PROHEMPOTIC LTD</t>
  </si>
  <si>
    <t>Radiant Foods Unlocking Potential Award</t>
  </si>
  <si>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</si>
  <si>
    <t>https://gtr.ukri.org/projects?ref=10097227</t>
  </si>
  <si>
    <t>grant.15053811</t>
  </si>
  <si>
    <t>Satyajith Botcha</t>
  </si>
  <si>
    <t>RADIANT FOODS LTD</t>
  </si>
  <si>
    <t>Digestibility and gut health of
  plant-based food ingredients</t>
  </si>
  <si>
    <t>SPG Innovation and the University of Leeds are investigating the digestibility and gut health of a range of creative and considered plant-based ingredients.</t>
  </si>
  <si>
    <t>https://gtr.ukri.org/projects?ref=10126115</t>
  </si>
  <si>
    <t>grant.15054793</t>
  </si>
  <si>
    <t>SPG INNOVATION LIMITED; UNIVERSITY OF LEEDS</t>
  </si>
  <si>
    <t>Valorization of a starch-rich side-stream
  from peas for Swiss-based functionalized protein concentrates and starch
  derivatives</t>
  </si>
  <si>
    <t>This research project aims to develop customized functional protein concentrates from side-streams of plant-based raw material processing. It comprises the targeted functionalization of by-products for plant-based dairy and meat alternatives.</t>
  </si>
  <si>
    <t>https://www.aramis.admin.ch/Grunddaten/?ProjectID=57983&amp;Sprache=en-US</t>
  </si>
  <si>
    <t>grant.15074917</t>
  </si>
  <si>
    <t>Emmi Schweiz AG; Blattmann Schweiz AG</t>
  </si>
  <si>
    <t>Lupin Loop: The Revolutionary Food
  Ingredient</t>
  </si>
  <si>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</si>
  <si>
    <t>https://gtr.ukri.org/projects?ref=10112241</t>
  </si>
  <si>
    <t>grant.15054168</t>
  </si>
  <si>
    <t>UK ATC Projects Team</t>
  </si>
  <si>
    <t>SOYA UK LIMITED; UNIVERSITY OF LEEDS; BIOPOWER TECHNOLOGIES LIMITED; UK AGRI-TECH CENTRE LIMITED</t>
  </si>
  <si>
    <t>Designed fermentation for off-flavor
  elimination in plant-based foods</t>
  </si>
  <si>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</si>
  <si>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https://research.fi/en/results/funding/83264</t>
  </si>
  <si>
    <t>grant.15048923</t>
  </si>
  <si>
    <t>Yaqin Wang</t>
  </si>
  <si>
    <t>Development of innovative food products
  using plant proteins and precision fermentation with in-silico optimisation</t>
  </si>
  <si>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</si>
  <si>
    <t>https://gtr.ukri.org/projects?ref=10122380</t>
  </si>
  <si>
    <t>grant.15054726</t>
  </si>
  <si>
    <t>Yu Tung Law</t>
  </si>
  <si>
    <t>NEW WAVE BIOTECH LTD; FORMIDABLE FOODS LTD</t>
  </si>
  <si>
    <t>Jampa's next generation plant-based
  proteins</t>
  </si>
  <si>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</si>
  <si>
    <t>https://gtr.ukri.org/projects?ref=10113816</t>
  </si>
  <si>
    <t>grant.15053435</t>
  </si>
  <si>
    <t>Simon Hurley</t>
  </si>
  <si>
    <t>JAMPA'S LIMITED; UNIVERSITY OF NOTTINGHAM</t>
  </si>
  <si>
    <t>Sustainable protein from gas
  fermentation: Advancing cultivation efficiency and functional performance in
  complex food matrices</t>
  </si>
  <si>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</si>
  <si>
    <t>https://www.vr.se/swecris.html#/project/2025-00447_VR</t>
  </si>
  <si>
    <t>grant.15079151</t>
  </si>
  <si>
    <t>João Trigo</t>
  </si>
  <si>
    <t>Scaling-up Sustainable Production And
  bio-Refining of Key nutritionaL ProteINs from Alternative sources for Green
  food systems.</t>
  </si>
  <si>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</si>
  <si>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https://prosjektbanken.forskningsradet.no/en/project/FORISS/360666</t>
  </si>
  <si>
    <t>grant.15051337</t>
  </si>
  <si>
    <t>Mie Gjeten</t>
  </si>
  <si>
    <t>NORSK KYLLING AS</t>
  </si>
  <si>
    <t>Milk-free production of recombinant
  Osteopontin to enable supplementation in baby, elderly, and sports nutrition</t>
  </si>
  <si>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</si>
  <si>
    <t>https://gtr.ukri.org/projects?ref=10123152</t>
  </si>
  <si>
    <t>grant.15053808</t>
  </si>
  <si>
    <t>Dmitry Nazarenko</t>
  </si>
  <si>
    <t>BETTER DAIRY LIMITED; THE BIORENEWABLES DEVELOPMENT CENTRE LIMITED</t>
  </si>
  <si>
    <t>Alleviating nutritional stress for wider
  environmental rewards in sustainable UK protein crop production</t>
  </si>
  <si>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</si>
  <si>
    <t>https://gtr.ukri.org/projects?ref=10101411</t>
  </si>
  <si>
    <t>grant.15054787</t>
  </si>
  <si>
    <t>Michael Shuldham</t>
  </si>
  <si>
    <t>NPZ UK PLANT BREEDING LTD; UNIVERSITY OF LINCOLN; PROCESSORS &amp; GROWERS RESEARCH ORGANISATION; YARA UK LIMITED</t>
  </si>
  <si>
    <t>Raps für den ökologischen Landbau - Nutzung angepasster Evolutionsramsche zur Verbesserung der Ressourceneffizienz und Klimaanpassung - Universität Bonn (RapsOrg)</t>
  </si>
  <si>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</si>
  <si>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</si>
  <si>
    <t>2824CPH006</t>
  </si>
  <si>
    <t>Currency converted 12/16/2025</t>
  </si>
  <si>
    <t>University of Bonn</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</si>
  <si>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</si>
  <si>
    <t>2824CPH008</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</si>
  <si>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</si>
  <si>
    <t>2824CPH007</t>
  </si>
  <si>
    <t>Julius Kühn-Institut, Bundesforschungsinstitut für Kulturpflanzen (JKI)</t>
  </si>
  <si>
    <t>MuD Proteine leguminosenfreier Anbaualternativen nicht tierischer Erzeugung in Nahrungsmitteln - Technische Hochschule Ostwestfalen-Lippe (PLANTEIN)</t>
  </si>
  <si>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</si>
  <si>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</si>
  <si>
    <t>2824CPH023</t>
  </si>
  <si>
    <t>Hochschule Ostwestfalen-Lippe</t>
  </si>
  <si>
    <t>2824CPH021</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</si>
  <si>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</si>
  <si>
    <t>2824CPH022</t>
  </si>
  <si>
    <t>Landwirtschaftskammer Rheinland-Pfalz</t>
  </si>
  <si>
    <t>The Acetate Consortium initiative (renewal, NNF)</t>
  </si>
  <si>
    <t>https://novonordiskfonden.dk/en/news/climate-resilient-food-innovation-international-consortium-aims-to-produce-food-prototypes-derived-from-co2/</t>
  </si>
  <si>
    <t>Topsoe, Orkla Foods, Spora, Novo Nordisk Foundation CO2 Research Center, Aarhus University, University of Copenhagen</t>
  </si>
  <si>
    <t>Denmark, Sweden</t>
  </si>
  <si>
    <t>Maximising the bioactive potential of flowers for applications in nutritional hybrid products</t>
  </si>
  <si>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</si>
  <si>
    <t>https://cordis.europa.eu/project/id/101207137</t>
  </si>
  <si>
    <t>grant.14911305</t>
  </si>
  <si>
    <t>Nachhaltige Proteinerzeugung aus Quinoa und Buchweizen - Demonstration und Praxisintegration - Landwirtschaftlichen Lehranstalten Triesdorf (NaP-TQ)</t>
  </si>
  <si>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</si>
  <si>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</si>
  <si>
    <t>2824CPH018</t>
  </si>
  <si>
    <t>Currency converted 12/17/2025</t>
  </si>
  <si>
    <t>Landwirtschaftliche Lehranstalten Triesdorf (LLA)</t>
  </si>
  <si>
    <t>Federal Office for Agriculture and Food (BLE)</t>
  </si>
  <si>
    <t>Plant-Based</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</si>
  <si>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</si>
  <si>
    <t>2824CPH017</t>
  </si>
  <si>
    <t>Bundesministerium für Ernährung und Landwirtschaft</t>
  </si>
  <si>
    <t>Interdisciplinary Future Food Network (IFFN)</t>
  </si>
  <si>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</si>
  <si>
    <t>https://gudp.dk/nyheder/nyheder/2024/dec/gudp-uddeler-169-mio-kr-til-groen-omstilling-af-foedevaresektoren</t>
  </si>
  <si>
    <t>GUDP.2025.001</t>
  </si>
  <si>
    <t>Diet Studio</t>
  </si>
  <si>
    <t>LinkingOat</t>
  </si>
  <si>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</si>
  <si>
    <t>GUDP.2025.003</t>
  </si>
  <si>
    <t>Teknologisk Institut, Aarhus Universitet, Dragsbæk, SPX, Traitomic, Skarø Is</t>
  </si>
  <si>
    <t>Sustainable bioprinting techniques to make protein-rich cultivated meat</t>
  </si>
  <si>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</si>
  <si>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https://www.maastrichtuniversity.nl/news/nwo-awards-ten-veni-grants-promising-um-researchers?utm_source=chatgpt.com</t>
  </si>
  <si>
    <t>NWO.2025.001</t>
  </si>
  <si>
    <t>David Kilian</t>
  </si>
  <si>
    <t>Netherlands Organisation for Scientific Research (NWO)</t>
  </si>
  <si>
    <t>The Casein Mission</t>
  </si>
  <si>
    <t>https://www.dtu.dk/english/newsarchive/2025/09/yeast-bacteria-and-fungi-to-produce-protein-rich-foods</t>
  </si>
  <si>
    <t>NNF.2025.010</t>
  </si>
  <si>
    <t>DTU, Aarhus University</t>
  </si>
  <si>
    <t>Technical University of Denmark, Aarhus University</t>
  </si>
  <si>
    <t>Verfestigung pflanzenproteinbasierter Lebensmittel</t>
  </si>
  <si>
    <t>Kombinatorische Verfestigungsansätze zur Herstellung qualitativ hochwertiger pflanzenproteinbasierter Lebensmittel</t>
  </si>
  <si>
    <t>https://www.fei-bonn.de/gefoerderte-projekte/projektdatenbank/01if22862n.projekt</t>
  </si>
  <si>
    <t>01IF22862N</t>
  </si>
  <si>
    <t>Currency converted 12/18</t>
  </si>
  <si>
    <t>Jochen Weiss, Monika Gibis, Anja Maria Wagemans</t>
  </si>
  <si>
    <t>University of Hohenheim, Technical University of Dresden</t>
  </si>
  <si>
    <t>Techno-Fingerprint</t>
  </si>
  <si>
    <t>Technofunktioneller Fingerprint von Proteinpräparaten</t>
  </si>
  <si>
    <t>01IF23919N</t>
  </si>
  <si>
    <t>Jorg Hinrichs, Stephan Drusch, Mario Jekle</t>
  </si>
  <si>
    <t>University of Hohenheim, Technical University of Berlin</t>
  </si>
  <si>
    <t>Lipid4Extrusion</t>
  </si>
  <si>
    <t>Verbesserte Saftigkeit von Fleischersatzprodukten: Verfahrens- und Rezepturoptimierung zur Verkapselung von Lipiden im Extrudat</t>
  </si>
  <si>
    <t>01IF23628N</t>
  </si>
  <si>
    <t>Ulrike S van der Schaaf, Nico Leister, Andrea Buttner, Christina Opaluwa, Verena Schmidt</t>
  </si>
  <si>
    <t>Karlsruhe Institute of Technology, Fraunhofer Society</t>
  </si>
  <si>
    <t>Textro-Pro</t>
  </si>
  <si>
    <t>Formulierungs-Prozess-Struktur- und Struktur-Eigenschafts-Funktionen von mittels Trockenextrusion hergestellter "low moisture texturized vegetable proteins" (LMTVP) auf Basis von proteinreichen Mehlen aus Erbse und Ackerbohne</t>
  </si>
  <si>
    <t>01IF23635N</t>
  </si>
  <si>
    <t>Ulrike S van der Schaaf, Lea Hemmelgarn</t>
  </si>
  <si>
    <t>Prototyping by upscaling precision
  fermentation of dairy proteins in novel bioreactor</t>
  </si>
  <si>
    <t>https://www.vr.se/swecris.html#/project/2025-03992_Vinnova</t>
  </si>
  <si>
    <t>grant.15150387</t>
  </si>
  <si>
    <t>From Potato Waste to Mycoprotein – A
  Sustainable Food Innovation</t>
  </si>
  <si>
    <t>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</si>
  <si>
    <t>https://www.vr.se/swecris.html#/project/2025-01494_Formas</t>
  </si>
  <si>
    <t>grant.15150934</t>
  </si>
  <si>
    <t>Carl Grey</t>
  </si>
  <si>
    <t>ANALEGS.CAT</t>
  </si>
  <si>
    <t>https://ruralcat.gencat.cat/c/document_library/get_file?uuid=e6b72f85-ed80-4de8-91b7-3f11e8ff92be&amp;groupId=20181#:~:text=ANALEGS.CAT%20%2D%20Fresh%20and%20cooked,Objectives</t>
  </si>
  <si>
    <t>ZYRCULAR PLANT, Sant Dalmai SAU, and Activa Food Tech</t>
  </si>
  <si>
    <t>IRTA</t>
  </si>
  <si>
    <t>Catalan Rural Development Programme</t>
  </si>
  <si>
    <t xml:space="preserve">Operation 16.01.01 (Cooperation for Innovation) through the </t>
  </si>
  <si>
    <t>DGINN VEGEXT</t>
  </si>
  <si>
    <t>https://www.ainia.com/proyectos-publicos/vegext-nuevas-estructuras-analogas-carnicas-tecnologia-extrusion/</t>
  </si>
  <si>
    <t>Ainia</t>
  </si>
  <si>
    <t>Generalitat Valenciana</t>
  </si>
  <si>
    <t>Proteinleg</t>
  </si>
  <si>
    <t>https://proteinleg.es/en/</t>
  </si>
  <si>
    <t>European Agricultural Fund for Rural Development (EAFRD), Spanish Ministry of Agriculture, Fisheries and Food</t>
  </si>
  <si>
    <t>ProxiMed - Exploration and Implementation of Products with Alternative Proteins in the Mediterranean Region</t>
  </si>
  <si>
    <t>https://prima-med.org/wp-content/uploads/2023/10/PRI_booklet_bandi22_eng_v2_OK.pdf?utm_source=chatgpt.com</t>
  </si>
  <si>
    <t>ProxiMed</t>
  </si>
  <si>
    <t>Research project</t>
  </si>
  <si>
    <t>10 countries</t>
  </si>
  <si>
    <t>Texipro</t>
  </si>
  <si>
    <t>https://www.greenqueen.com.hk/france-souverainete-proteique-plant-based-protein-strategy-funding/</t>
  </si>
  <si>
    <t>Actual award amount unknown, using an average of the total funding for the awards</t>
  </si>
  <si>
    <t>Ministry of Agriculture and Food Sovereignty</t>
  </si>
  <si>
    <t>Innov’Légumineuses</t>
  </si>
  <si>
    <t>CDTI Misiones - Biotech Foods SL</t>
  </si>
  <si>
    <t>https://www.cdti.es/sites/default/files/2025-02/resolucion_definitiva_misiones_mrr_2024_firmado.pdf#page=14</t>
  </si>
  <si>
    <t>CDTI Misiones</t>
  </si>
  <si>
    <t>CDTI Misiones - Agrenvec SL</t>
  </si>
  <si>
    <t>Agrenvec SL</t>
  </si>
  <si>
    <t>CDTI Misiones - Aves Nobles y Derivados SL</t>
  </si>
  <si>
    <t>Aves Nobles y Derivados SL</t>
  </si>
  <si>
    <t>CDTI Misiones - Fertinagro Biotech SL</t>
  </si>
  <si>
    <t>Fertinagro Biotech SL</t>
  </si>
  <si>
    <t>Solar Foods Sunlight-to-food conversion</t>
  </si>
  <si>
    <t>https://www.ch.cam.ac.uk/news/cambridge-lead-eu4m-eu-funded-sunlight-food-technology-project-european-partners</t>
  </si>
  <si>
    <t>Dr Jenny Zhang</t>
  </si>
  <si>
    <t>Cambridge University</t>
  </si>
  <si>
    <t>ATL.A.HUB – Atlantic Hubs to boost Marine Algae Land-based Aquaculture and Biotechnology</t>
  </si>
  <si>
    <t>https://ec.europa.eu/info/funding-tenders/opportunities/portal/screen/opportunities/projects-details/43392145/101241462/EMFAF?order=DESC&amp;pageNumber=1&amp;pageSize=10&amp;sortBy=es_SortDate&amp;frameworkProgramme=43392145</t>
  </si>
  <si>
    <t>ATL.A.HUB</t>
  </si>
  <si>
    <t>INSTITUTO TECNOLOGICO DE CANARIAS, S.A.</t>
  </si>
  <si>
    <t>ISAAP (Innovative Strategies to Accelerate Adoption and Consumption of Plant-Based Food)</t>
  </si>
  <si>
    <t>https://www.eitfood.eu/projects/isaap</t>
  </si>
  <si>
    <t>EIT Food, ProVeg Czechia</t>
  </si>
  <si>
    <t>FORCE Research Centre</t>
  </si>
  <si>
    <t>https://force-sweden.se/arbetspaket/innovation-och-flexibilitet-genom-vardekedjan-for-livsmedel/</t>
  </si>
  <si>
    <t>Epigenetic Reprogramming for Cellular Agriculture (EPICA)</t>
  </si>
  <si>
    <t>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</si>
  <si>
    <t>2025 Dimensions CM</t>
  </si>
  <si>
    <t>grant.15195353</t>
  </si>
  <si>
    <t>Joshua Flack, Marcel Ottens, Marianne Rots</t>
  </si>
  <si>
    <t>Delft University of Technology; University Medical Center Groningen</t>
  </si>
  <si>
    <t>Netherlands; Netherlands</t>
  </si>
  <si>
    <t>Dutch Research Council</t>
  </si>
  <si>
    <t>Open technologieprogramma OTP 2025 2025-3 (Funding Scheme)</t>
  </si>
  <si>
    <t>3D Bioprinting of cultivated meat: Biopolymer matrices supporting formation of muscle fibers in vitro</t>
  </si>
  <si>
    <t>https://doi.org/10.61686/VFIVD43947</t>
  </si>
  <si>
    <t>grant.15195928</t>
  </si>
  <si>
    <t>NWO-Talentprogramma Veni TTW 2024 (Funding Scheme)</t>
  </si>
  <si>
    <t>Engineered bionanoparticles as carriers for growth factors and peptides that promote cell attachment, proliferation and differentiation to improve the production of low-cost cultured meat (NanoMeat)</t>
  </si>
  <si>
    <t>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</si>
  <si>
    <t>https://gepris.dfg.de/gepris/projekt/565625683?language=en</t>
  </si>
  <si>
    <t>grant.15156031</t>
  </si>
  <si>
    <t>Che Julius Ngwa, Juliane Schuphan</t>
  </si>
  <si>
    <t>Fraunhofer Institute for Molecular Biology and Applied Ecology; RWTH Aachen University</t>
  </si>
  <si>
    <t>Cell-cultured octopus production through sustainable marine biomass valorization</t>
  </si>
  <si>
    <t>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</si>
  <si>
    <t>https://prosjektbanken.forskningsradet.no/en/project/FORISS/359609</t>
  </si>
  <si>
    <t>grant.14972651</t>
  </si>
  <si>
    <t>Alexander Jüterbock</t>
  </si>
  <si>
    <t>Nord University</t>
  </si>
  <si>
    <t>SEA-BASED-SEA-BASED (Funding scheme)</t>
  </si>
  <si>
    <t>BiochAIn - BiochAIn ist ein Softwareprojekt für die Optimierung einer gesamten biotechnologischen Verfahrenskette(Chain) mittels AI</t>
  </si>
  <si>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</si>
  <si>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https://projekte.ffg.at/projekt/5139169</t>
  </si>
  <si>
    <t>grant.14970420</t>
  </si>
  <si>
    <t>Austrian Research Promotion Agency</t>
  </si>
  <si>
    <t>IWI 24/26 (program); Basic Program Call for Proposals 2025 (program)</t>
  </si>
  <si>
    <t>Maturing food footprint tools, solutions, and uptake to accelerate a rapid EU food transition</t>
  </si>
  <si>
    <t>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</si>
  <si>
    <t>https://cordis.europa.eu/project/id/101182025</t>
  </si>
  <si>
    <t>grant.15084865</t>
  </si>
  <si>
    <t>Leiden University; Kristianstad University; Tetra Pak Packaging Solutions AB; INESC TEC - Institute for Systems and Computer Engineering, Technology and Science; Stockholm Environment Institute; Santa Maria AB; École Normale Supérieure - PSL; University of York; University of Wuppertal; ETH Zurich; Cool Farm Alliance; University of Latvia; University of Oxford; French National Centre for Scientific Research; Zurich University of Applied Sciences; Chalmers University of Technology</t>
  </si>
  <si>
    <t>Netherlands; Sweden; Sweden; Portugal; Sweden; Sweden; France; United Kingdom; Germany; Switzerland; United Kingdom; Latvia; United Kingdom; France; Switzerland; Sweden</t>
  </si>
  <si>
    <t>Advanced Microchannel Structured SiC Hollow Fibre Membranes for Value-Added Oil Recovery in Precision Fermentation (PF)</t>
  </si>
  <si>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</si>
  <si>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https://gtr.ukri.org/projects?ref=UKRI633</t>
  </si>
  <si>
    <t>grant.15201033</t>
  </si>
  <si>
    <t>Zhentao Wu, Ming Xie</t>
  </si>
  <si>
    <t>Research and Innovation (Project Category)</t>
  </si>
  <si>
    <t>Scaling sustainable cocoa butter production using cellular agriculture</t>
  </si>
  <si>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</si>
  <si>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https://gtr.ukri.org/projects?ref=10144450</t>
  </si>
  <si>
    <t>grant.15054223</t>
  </si>
  <si>
    <t>N/A</t>
  </si>
  <si>
    <t>Flexible and Efficient Capture and Bioconversion of CO2 to Materials and Ingredients</t>
  </si>
  <si>
    <t>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</si>
  <si>
    <t>2025 Dimensions F</t>
  </si>
  <si>
    <t>https://cordis.europa.eu/project/id/101214268</t>
  </si>
  <si>
    <t>grant.14933116</t>
  </si>
  <si>
    <t>Flemish Institute for Technological Research; Nederlands Instituut Voor Zuivel Oonderzoek; Lesaffre International SARL; Nova Institut</t>
  </si>
  <si>
    <t>Belgium; Netherlands; France; Germany</t>
  </si>
  <si>
    <t>Sustainable production of microbial proteins and their application in value-added cereal goods manufacturing</t>
  </si>
  <si>
    <t>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</si>
  <si>
    <t>https://www.skcris.sk/sk/register-projektov/detail/47a3727f-b41e-40a8-b1a3-4d27984ab6ba</t>
  </si>
  <si>
    <t>grant.15166434</t>
  </si>
  <si>
    <t>Tatiana Klempová, Milan Čertík, Zlatica Kohajdová, Michaela Lauková, Peter Gajdoš, Lucia Minarovičová</t>
  </si>
  <si>
    <t>Slovak University of Technology in Bratislava</t>
  </si>
  <si>
    <t>SR&amp;DA (APVV) Public Call (Program type, financial source)</t>
  </si>
  <si>
    <t>Designing a professional-secretory synthetic endoplasmic reticulum in yeasts and plant cells</t>
  </si>
  <si>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</si>
  <si>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https://www.wwtf.at/funding/programmes/ls/LS24-058</t>
  </si>
  <si>
    <t>grant.14878552</t>
  </si>
  <si>
    <t>Brigitte Gasser, Eva Stöger</t>
  </si>
  <si>
    <t>Vienna Science and Technology Fund</t>
  </si>
  <si>
    <t>Life Sciences (Programs)</t>
  </si>
  <si>
    <t>SEAlgaePower － Sustainable development of microalgae-based ingredients using waste streams from aquaculture and seafood processing industry as feedstock</t>
  </si>
  <si>
    <t>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</si>
  <si>
    <t>https://www.vr.se/swecris.html#/project/2024-02716_Formas</t>
  </si>
  <si>
    <t>grant.15078549</t>
  </si>
  <si>
    <t>Cornelia Spetea Wiklund, Markus Andersson Trojer, Ingrid Undeland</t>
  </si>
  <si>
    <t>20901:Bioprocessteknik, Bioprocess Technology (SCB); 2:Teknik, Engineering and Technology (SCB); 209:Industriell bioteknik, Industrial Biotechnology (SCB)</t>
  </si>
  <si>
    <t>SEAlgaePower: Sustainable development of microalgae-based products using waste streams from aquaculture and seafood processing industry</t>
  </si>
  <si>
    <t>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</si>
  <si>
    <t>https://prosjektbanken.forskningsradet.no/en/project/FORISS/360345</t>
  </si>
  <si>
    <t>grant.15051286</t>
  </si>
  <si>
    <t>Hanna Böpple</t>
  </si>
  <si>
    <t>Demonstrating a cost competitive, sustainable, scalable intensified micro-algae bioprocess for the production of food-grade medium value, carbon negative Ingredients exceeding Market Standards</t>
  </si>
  <si>
    <t>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</si>
  <si>
    <t>https://cordis.europa.eu/project/id/101213354</t>
  </si>
  <si>
    <t>grant.14955094</t>
  </si>
  <si>
    <t>Centre for Process Innovation; National Centre for Technology and Food Safety; Eroski S Coop; Bevo Biotehnoloske Resitve doo; Bio Base Europe; Technical University of Denmark; Chalmers University of Technology</t>
  </si>
  <si>
    <t>United Kingdom; Spain; Spain; Slovenia; Belgium; Denmark; Sweden</t>
  </si>
  <si>
    <t>MICROALGAL BIOMASS VALORIZATION FOR SUSTAINABLE PRODUCTION OF FUNCTIONAL FOOD AND FEED INGREDIENTS</t>
  </si>
  <si>
    <t>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</si>
  <si>
    <t>grant.15162542</t>
  </si>
  <si>
    <t>International Collaboration Projects (Call)</t>
  </si>
  <si>
    <t>Solar-driven synthesis of proteins and lipids via photoelectrochemistry of living organisms</t>
  </si>
  <si>
    <t>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</si>
  <si>
    <t>https://cordis.europa.eu/project/id/101219355</t>
  </si>
  <si>
    <t>grant.14973726</t>
  </si>
  <si>
    <t>University of Cambridge; Imperial College London; Technical University of Munich; Technical University of Denmark; Solar Foods Oy</t>
  </si>
  <si>
    <t>United Kingdom; United Kingdom; Germany; Denmark; Finland</t>
  </si>
  <si>
    <t>Development of approaches to complex processing of microalgae biomass for the production of cosmetic and food products</t>
  </si>
  <si>
    <t>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</si>
  <si>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http://www.rscf.ru/en/enprjcard?rid=25-23-20221</t>
  </si>
  <si>
    <t>grant.14704971</t>
  </si>
  <si>
    <t>Nikolay Gromov</t>
  </si>
  <si>
    <t>Boreskov Institute of Catalysis</t>
  </si>
  <si>
    <t>Zilt &amp; Zuur</t>
  </si>
  <si>
    <t>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</si>
  <si>
    <t>https://doi.org/10.61686/YXAIY95286</t>
  </si>
  <si>
    <t>grant.15073719</t>
  </si>
  <si>
    <t>Marlies Eenennaam</t>
  </si>
  <si>
    <t>HZ University of Applied Sciences</t>
  </si>
  <si>
    <t>KIEM GoFood KIEM GoFood 2024-2026 KIEM GoFood 2025 KIEM GoFood 2025 - Batch 1 (Funding Scheme)</t>
  </si>
  <si>
    <t>AlgFlavor, Enhancing algal biomass consumer acceptance for food markets</t>
  </si>
  <si>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</si>
  <si>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https://prosjektbanken.forskningsradet.no/en/project/FORISS/359485</t>
  </si>
  <si>
    <t>grant.14972633</t>
  </si>
  <si>
    <t>Runar Solstad</t>
  </si>
  <si>
    <t>New business for farmers and cooperatives in rural areas by local upcycling solutions using underutilized agricultural feedstocks</t>
  </si>
  <si>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</si>
  <si>
    <t>https://cordis.europa.eu/project/id/101180167</t>
  </si>
  <si>
    <t>grant.14954840</t>
  </si>
  <si>
    <t>VTT Technical Research Centre of Finland; Natural Resources Institute Finland; Valio Oy</t>
  </si>
  <si>
    <t>Finland; Finland; Finland</t>
  </si>
  <si>
    <t>AlgFlavor - Verbeteren van de consumentenacceptatie van algen voor de voedselmarkt</t>
  </si>
  <si>
    <t>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</si>
  <si>
    <t>AlgFlavor - Improving consumer acceptance of algae for the food market</t>
  </si>
  <si>
    <t>https://researchportal.be/nl/project/algflavor-verbeteren-van-de-consumentenacceptatie-van-algen-voor-de-voedselmarkt</t>
  </si>
  <si>
    <t>grant.15145615</t>
  </si>
  <si>
    <t>Christine Yung Hung</t>
  </si>
  <si>
    <t>Research Foundation - Flanders</t>
  </si>
  <si>
    <t>UKProNet2025</t>
  </si>
  <si>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</si>
  <si>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https://gtr.ukri.org/projects?ref=UKRI1967</t>
  </si>
  <si>
    <t>grant.15148228</t>
  </si>
  <si>
    <t>Della David, Colin Adrain, Bernadette Carroll, Simon Cook, Ari Sadanandom</t>
  </si>
  <si>
    <t>Babraham Institute</t>
  </si>
  <si>
    <t>VegVit</t>
  </si>
  <si>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</si>
  <si>
    <t>https://researchportal.be/nl/project/vegvit</t>
  </si>
  <si>
    <t>grant.15145414</t>
  </si>
  <si>
    <t>Myriam Loeffler</t>
  </si>
  <si>
    <t>Flanders Innovation and Entrepreneurship</t>
  </si>
  <si>
    <t>Ingredient optimisation / End product formulation</t>
  </si>
  <si>
    <t>A systems biology approach to optimize EPS production by lactic acid bacteria for food applications</t>
  </si>
  <si>
    <t>In situ heteropolysaccharide (HePS)-producing lactic acid bacteria (LAB), such as Lactobacillus plantarum, have attracted the attention of the food industry, as HePS possesses structuring, viscosity-enhancing, and emulsifying properties. However, certain stress factors can either promote or reduce HePS formation, depending on the strain used, potentially limiting commercial applications. This project aims to better understand why HePS biosynthesis within the same LAB species responds differently to different carbon sources, as well as to temperature and salt (stress), and which combination best stimulates in situ HePS production (quantified by HPLC). This will be investigated by combining growth assays (e.g., high-throughput phenotyping) with various omics techniques, leading to the identification of HePS-associated genes/proteins. The results will be validated in a (plant-based) yoghurt (analogue), evaluating not only HePS formation but also acidification kinetics and structure formation, which together influence texture properties.</t>
  </si>
  <si>
    <t>Een systeembiologie benadering om EPS-productie door melkzuurbacteriën te optimaliseren voor voedseltoepassingen</t>
  </si>
  <si>
    <t>https://researchportal.be/nl/project/een-systeembiologie-benadering-om-eps-productie-door-melkzuurbacterien-te-optimaliseren</t>
  </si>
  <si>
    <t>grant.15145355</t>
  </si>
  <si>
    <t>Myriam Loeffler, Sam Crauwels, Florian Weiland</t>
  </si>
  <si>
    <t>UpGrain Presswasser-Aufbereitung</t>
  </si>
  <si>
    <t>UpGrain AG, together with the Locher Brewery, has developed a process in which various products are extracted from the sidestream of spent grains. The proteins obtained in this way also have a lower greenhouse gas impact than plant proteins because the impact from primary production is eliminated. The first plant at the Locher Brewery went into operation in 2023. Individual products made from the recovered barley proteins and fibers are already commercially available. UpGrain sells the plant and technology for spent grain recycling, but also develops and distributes the products made from the recovered components. To ensure the process is as sustainable as possible, the spent grain is dried mechanically. This process produces large quantities of press water – 35,000 liters per day at the Locher Brewery alone. Its COD (Chemical Oxygen Demand) value, a measure of organic pollution, is too high for direct discharge into the sewer system or for fermentation in a biogas plant.
For this reason, the spent grain upcycling plant can currently only operate at partial capacity. Press water treatment is therefore a crucial point in the entire process, but at the same time it represents another side stream whose constituents could be utilized in a subsequent step. This project aims to develop a process for separating the solids from the press water. Preliminary tests have shown that a combination of sedimentation (e.g., centrifugation) followed by membrane filtration is promising. In addition to finding the right combination of separation operations, optimal process parameters must also be found to ensure a stable and economical separation process. The "Food Process Technology and Innovation" group at the Bern University of Applied Sciences is a research partner with experience in this field.</t>
  </si>
  <si>
    <t>UpGrain press water treatment</t>
  </si>
  <si>
    <t>https://www.aramis.admin.ch/Grunddaten/?ProjectID=57661&amp;Sprache=en-US</t>
  </si>
  <si>
    <t>grant.14934327</t>
  </si>
  <si>
    <t>Vincent Vida, Aurèle Meyer, Christoph Denkel</t>
  </si>
  <si>
    <t>Bern University of Applied Sciences</t>
  </si>
  <si>
    <t>RESOURCE RECOVERY FROM WASTEWATER BASED ON PHOTO-BIO-ELECTROCHEMICAL AND MEMBRANE PROCESSES WITH MINIMAL CHEMICAL ADDITION TO OBTAIN ADDED VALUE GOODS</t>
  </si>
  <si>
    <t>The REWADD project aims to develop processes to recover, concentrate, and recycle nutrients, especially nitrogen and phosphorus, from wastewater streams, while also addressing the removal of emerging contaminants. The project's overall objective is to shift the traditional view of wastewater treatment plants from waste management facilities to a new paradigm in which wastewater is considered a resource and treatment plants become factories for producing value-added goods and ensuring water security for all. At REWADD, the production of high value-added products from four water sources is being explored: the effluent from the primary clarifier of wastewater treatment plants, the effluent from the secondary clarifier, the liquid fractions resulting from anaerobic bioreactors, and wastewater generated in the food industry.
The process schemes investigated at REWADD are based on electromembrane processes, pressure gradient membrane processes, and hybrid bio- and photoelectrochemical systems. These processes, when combined efficiently, create synergies between their respective output streams, which can be used as raw materials in other process units. The value-added products obtained from the different process schemes include N-P fertilizers, single-cell protein products, acidic and alkaline solutions, and clean water for reuse. As an example, the alkali- and N-P-rich flows generated by bipolar membrane electrodialysis will be fed into crystallization systems for fertilizer production, while the acidic solutions can be used for cleaning reverse osmosis membranes.
Unlike more advanced nutrient removal methods, these technologies allow for savings in the addition of chemicals and involve a reduction in the volume of sludge generated in wastewater treatment plants. The proposed technologies operate at ambient temperature, are modular and easily scalable, and can be easily powered by an electrical grid or renewable energy sources. The project includes activities to test the units' operation at laboratory scale, re-evaluate and optimize their integration into different process schemes, and conduct life cycle assessment, techno-economic, and scalability studies to ensure the future implementation of the process on a larger scale. In addition, pilot tests will be carried out with effluents generated in the food industry and with urban wastewater.</t>
  </si>
  <si>
    <t>grant.15162599</t>
  </si>
  <si>
    <t>Unlocking Potential of Seaweeds and Halophytes through Biorefinery for Enhanced Resilience in Aquaculture Agri-Food and Chemical Industries</t>
  </si>
  <si>
    <t>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</si>
  <si>
    <t>2025 Dimensions gen</t>
  </si>
  <si>
    <t>https://prosjektbanken.forskningsradet.no/en/project/FORISS/359541</t>
  </si>
  <si>
    <t>grant.14972658</t>
  </si>
  <si>
    <t>Rasa Slizyte</t>
  </si>
  <si>
    <t>SINTEF Ocean AS</t>
  </si>
  <si>
    <t>REAP2SOW: Resilient and Efficient Agricultural Proteins to Sustain Our World</t>
  </si>
  <si>
    <t>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</si>
  <si>
    <t>grant.15195759</t>
  </si>
  <si>
    <t>Wouter Kohlen, Jan Willem Erisman, Yvonne Westphal, Jessica Kiefte-de Jong, Cheng Liu, Arnout Fischer, Petra Rozema-Hoekerd, Kaisa Kajala, Peter Bourke, Harry Wichers, Viola Willemsen, Andries Temme, Casper Quist, Ellis Hoffland, Harm Zwarts, Julian Helfenstein, Martijn Zanten, José Mogollón, Patrik Henriksson, Peter Bodegom, Klaas Bouwmeester, Thekla Bismarck, Emilia Hannula, Jonne Rodenburg, Anneke Horstman, Joran Lammers, Robert Loo, Steven Driever, Funda Yildirim, Bob Douma, Sylvia Kalli</t>
  </si>
  <si>
    <t>Wageningen University &amp; Research; Leiden University; Utrecht University; University of Groningen; University of Twente</t>
  </si>
  <si>
    <t>Netherlands; Netherlands; Netherlands; Netherlands; Netherlands</t>
  </si>
  <si>
    <t>NWA L1 - Research on Routes by Consortia 2024 - NWA-ORC 2024 (Funding Scheme)</t>
  </si>
  <si>
    <t>Plant Power: Leveraging Consumer Insights and Food Environments for Long-Term Dietary Change</t>
  </si>
  <si>
    <t>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</si>
  <si>
    <t>https://doi.org/10.61686/EBLWP68612</t>
  </si>
  <si>
    <t>grant.14912380</t>
  </si>
  <si>
    <t>Marleen Onwezen</t>
  </si>
  <si>
    <t>NWA L3 - Vernieuwing - Innovatieve projecten in routes 2024 (Funding Scheme)</t>
  </si>
  <si>
    <t>Accelerating plant-based protein emulsion design with microfluidics and intelligent software tools for sustainable foods (MIPRODESIGN)</t>
  </si>
  <si>
    <t>-</t>
  </si>
  <si>
    <t>grant.15196842</t>
  </si>
  <si>
    <t>Karin Schroën</t>
  </si>
  <si>
    <t>INT - EU Partnerschappen (1)  - Sustainable Future of Food Systems (FutureFoodS) Call 2024 (Funding Scheme)</t>
  </si>
  <si>
    <t>Enhancing biodiversity and ecosystem services through legume production and dietary change (BiodiversityField2Fork)</t>
  </si>
  <si>
    <t>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</si>
  <si>
    <t>https://data.snf.ch/grants/grant/235045</t>
  </si>
  <si>
    <t>grant.14956082</t>
  </si>
  <si>
    <t>Maria Bystricky, Utkur Djanibekov, Stephan Pfister, Sanzio Rombini, Dany Schulthess, Philippe Jeanneret, Thomas Nemecek, Albert von Ow, Christie Walker</t>
  </si>
  <si>
    <t>Agroscope; ETH Zurich; AGRIDEA</t>
  </si>
  <si>
    <t>Switzerland; Switzerland; Switzerland</t>
  </si>
  <si>
    <t>Swiss National Science Foundation</t>
  </si>
  <si>
    <t>NFP 82 - Biodiversity and Ecosystem Services (Funding Instrument); National Research Programmes (NRPs) (Funding Instrument Hierarchy); Programmes (Funding Instrument Hierarchy)</t>
  </si>
  <si>
    <t>Food workers of the world unite! A qualitative investigation of labour relations in alternative food system transitions</t>
  </si>
  <si>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</si>
  <si>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https://doi.org/10.61686/JBVZB40581</t>
  </si>
  <si>
    <t>grant.15195859</t>
  </si>
  <si>
    <t>Mark Vicol</t>
  </si>
  <si>
    <t>SGW Open Competitie XS 2025 - ronde 2 (Funding Scheme)</t>
  </si>
  <si>
    <t>Badanie potencjału kompleksów białkowo-pektynowych do poprawy właściwości funkcjonalnych tuszy do druku 3D</t>
  </si>
  <si>
    <t>The aging population is a global problem of the 21st century, affecting numerous areas of life, including the food sector. With such a changing demographic structure, providing nutritious and visually appealing food for the elderly and hospitalized has become a significant challenge. The technology enabling the creation of such food is 3D printing, which allows for the preparation of products with complex structures, obtained layer by layer, according to a designed digital model. The advantage of this technology is the ability to customize nutritional and sensory characteristics to individual consumer needs. However, most food products, including fruit, can be printed only after processing and the addition of substances that improve their flowability. Most of these substances are not positively perceived by consumers (e.g., guar gum, carrageenan), require specific gelation conditions, or their gelation takes a very long time. Adding protein to fruit can improve the texture of products and additionally contribute to their nutritional value. However, most plant proteins have unfavorable functional properties compared to animal proteins, so it is necessary to seek methods for modifying their properties that are also environmentally friendly. The formation of complexes with pectins and selected physical methods (ultrasound and microwave treatment) can alter the structure and improve the properties of plant proteins, thus increasing their application potential. The aim of the project is to comprehensively assess the potential of using hemp protein-pectin complexes to create pastes for 3D printing from fruit pomace. The effect of ultrasonic and microwave treatments on selected properties of the complexes will be examined. Furthermore, to assess the possibility of fixing the printed material, microwave-vacuum drying with various parameters will be conducted, as well as convective drying and freeze-drying as reference methods. Hemp protein isolate or concentrate, as well as selected pectin preparations from citrus and/or apple pectin, will be used to create the complexes. The complexes will be subjected to ultrasonic and microwave treatments, and their physical and chemical properties will be examined. In parallel, fruit pomace with the desired consistency and structure will be obtained by squeezing the juice, homogenizing it, and sieving it. Protein-pectin complexes with the most promising properties will be added to the processed pomace to produce a paste for 3D printing. The 3D printing process will be optimized, taking into account numerous parameters, including nozzle diameter, printing speed, and fill factor. The physical and chemical properties of the printed pastes will then be examined. Selected print variants will then be subjected to microwave-vacuum drying, with optimized temperature, pressure, and microwave power. The research hypothesis assumes that the appropriate composition (pectin type, protein concentration, and protein/pectin ratio), environmental conditions (pH, temperature, ionic strength), and mild auxiliary processing (ultrasound, microwaves) will allow for the production of hemp protein-pectin complexes with the desired functional properties and can be used to improve the printability of fruit pomace. The research will be a response to global problems, such as the management of by-products from the food industry (pomace, pectin - fruit and vegetable industry, hemp protein - oil industry) or the growing demand for plant-based food - natural and rich in nutrients.The proposed research will help understand the interactions between hemp protein and pectin subjected to selected physical treatments, which may contribute to the potential use of such complexes as alternatives to the negatively perceived stabilizers used in plant-based foods. Additionally, the research will provide new knowledge on the printability of fruit pomace and the possibility of using protein-pectin complexes to improve the printability of food pastes. The research results may also be of interest in connection with the search for solutions for the stabilization of 3D printed products, which could contribute to their increased availability on the market in the future. The project results may be useful in the future for designing foods with specific sensory characteristics, such as specific texture and structure, as well as nutritional characteristics, such as those with increased content of biologically active ingredients.</t>
  </si>
  <si>
    <t>Investigating the potential of protein-pectin complexes to improve the functional properties of 3D printing inks</t>
  </si>
  <si>
    <t>https://projekty.ncn.gov.pl/index.php?projekt_id=614524</t>
  </si>
  <si>
    <t>grant.15164609</t>
  </si>
  <si>
    <t>Magdalena Urszula Trusińska</t>
  </si>
  <si>
    <t>PRELUDIUM 23 (Competition)</t>
  </si>
  <si>
    <t>Designing a manufacturing facility of the future for cell cultivated products</t>
  </si>
  <si>
    <t>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</si>
  <si>
    <t>https://gtr.ukri.org/projects?ref=10154415</t>
  </si>
  <si>
    <t>grant.15053559</t>
  </si>
  <si>
    <t>Business Connect (Project Category)</t>
  </si>
  <si>
    <t>Opbouwen van een kennisbasis voor ‘ultrasound’-geïnduceerde wijzigingen in de structuur en functionaliteit van peulvruchtproteïnen</t>
  </si>
  <si>
    <t>Ultrasound treatments can alter the structural organization of legume proteins and, consequently, their functionality in food. This project aims to build a fundamental knowledge base on high-intensity ultrasound treatments for structural and functional modification of legume proteins. A variety of ultrasound treatments with different intensities will be investigated, aiming to induce specific structural changes in native soy, pea, and faba bean proteins, such as subunit dissociation or aggregation. A specific focus is on characterizing and understanding these structural changes at multiple length scales. The developed analytical toolbox will then be used to understand the influence of pH and ionic strength during ultrasound treatment on the induced structural changes. Finally, the emulsifying properties of structurally different samples will be studied. Mechanistic insights will be obtained from oil-water interphase tensiometry and advanced microscopy. The project will result in (i) understanding ultrasound-induced structural changes in native plant globulins across different length scales, and (ii) meaningful relationships between the structure of legume proteins and their emulsifying properties. In doing so, the project contributes to the protein transition by increasing the applicability of legume proteins in food.</t>
  </si>
  <si>
    <t>Building a knowledge base for ultrasound-induced changes in the structure and functionality of legume proteins</t>
  </si>
  <si>
    <t>https://researchportal.be/nl/project/opbouwen-van-een-kennisbasis-voor-ultrasound-geinduceerde-wijzigingen-de-structuur-en</t>
  </si>
  <si>
    <t>grant.15145313</t>
  </si>
  <si>
    <t>Arno Wouters, Ben Van den Wouwer</t>
  </si>
  <si>
    <t>AI shortcut to prediction of recombinant protein production</t>
  </si>
  <si>
    <t>Bruna national 2025</t>
  </si>
  <si>
    <t>Eur</t>
  </si>
  <si>
    <t>https://fwf.ac.at/forschungsradar/10.55776/PAT3624825</t>
  </si>
  <si>
    <t>project.PAT3624825</t>
  </si>
  <si>
    <t>Harald Pichler Harald Pichler</t>
  </si>
  <si>
    <t>FWF</t>
  </si>
  <si>
    <t>Application of protein hydrolysates from flaxseed and hempseed oil cakes as animal cell culture media supplement</t>
  </si>
  <si>
    <t>Animal cell culture has a great importance in production of recombinant proteins. For successful maintenance of animal cell culture, it is essential to ensure culture medium which consists of various nutrients and a blood serum of animal origin. However, the addition of animal sera has always been related to complex isolation of the cell product. Therefore, in order to overcome the obstacles of serum addition, cell culture experts developed serum-free media that still show better performance with addition of protein hydrolysates, preferably of plant origin. Plant hydrolysates are reach source of peptides and amino acids as well as other growth stimulating factors. One of the most promising substances for making these hydrolysates are protein rich by-products of edible oil industry called oil cakes or oil meals. Oil-cakes of flax and industrial hemp seeds contain 30-35% proteins, and as such can be used as a nutritious media supplement for animal cell cultivation. The main objective of the proposed project is to determine the effects of flaxseed and hempseed oil cake hydrolysates on cell proliferation and recombinant protein production. We want to carry out an enzyme based oil cake hydrolysis and apply different hydrolysate fractions and concentrations in cell culture, with or without serum. Defining the parameters of hydrolysis and characterization of derived peptides is the foundation for standardization of the hydrolysate composition and their administration as nutritive supplements for cell culture. The results obtained with this project will contribute to the re-evaluation of waste-products from flax and hemp oil industry and direct their application in the field of animal technology. If positive results were achieved, (i.e. hydrolysates show stimulatory effects on cell growth and productivity), the selected hydrolysate fractions could be used as a beneficial culture media component and thus affect future media formulations.</t>
  </si>
  <si>
    <t>https://www.bib.irb.hr:8443/1055758</t>
  </si>
  <si>
    <t>4571</t>
  </si>
  <si>
    <t xml:space="preserve">Višnja Gaurina Srček </t>
  </si>
  <si>
    <t xml:space="preserve">University of Zagreb </t>
  </si>
  <si>
    <t>Croatian Government</t>
  </si>
  <si>
    <t>Synergizing chemistry and data science to enhance plant-based food development</t>
  </si>
  <si>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</si>
  <si>
    <t>4307-00098A</t>
  </si>
  <si>
    <t>KU - SCIENCE -FOOD og NEXS</t>
  </si>
  <si>
    <t>Mimicking kokumi perception of cheese in plant-based alternatives (KokuMimic)</t>
  </si>
  <si>
    <t>Globalt såvel som i Danmark er der meget fokus på at spise en mere bæredygtig, plante-baseret kost. Det kan dog være en stor udfordring for mange forbrugere, som f.eks. fleksitarer, at ændre deres kost fra en animalsk kost til en mere plante-baseret kost. For at bibeholde en høj accept af plante-baserede produkter er det derfor nødvendigt, at disse produkter har den samme sensoriske profil som de animalske pendanter. Kokumi er en forholds ny sensorisk komponent, som ikke i sig selv har en smag men ved interaktion med andre grundsmage, som f.eks. umami og salt vil øge mundfylde – sensoriske egenskaber, som er udpræget i mange animalske fødevarer; men som ofte mangler i mange plante-baserede fødevarer. Fysiologiske interaktioner mellem grundsmage og kokumi kan forekomme på tungen eller centralt i hjernen. Forståelse af mekanismen bag de fysiologiske interaktioner mellem kokumi og andre grundsmage (salt, umami) samt fedt og hvordan disse interaktioner påvirker den sensoriske profil og forbruger accept af plantebaserede oste imitationer er nøgle elementerne i KokuMimic. Til at forstå de fysiologiske interaktioner vil vi anvende et avanceret split-tongue gustometer set-up til at måle human perception af fysiologiske smagsinteraktioner. KokuMimic vil generere basal viden om, hvordan kokumi påvirker den sensoriske profil af plante-baserede produkter, som kan bruges i innovation af plante-baserede med høj forbrugeraccept.</t>
  </si>
  <si>
    <t>3167640</t>
  </si>
  <si>
    <t>4307-00213A</t>
  </si>
  <si>
    <t>Ulla Kidmose</t>
  </si>
  <si>
    <t>Naturally Smart: Sustainable Food using Artificial Intelligence (AI4NaturalFood)</t>
  </si>
  <si>
    <t>Eating plant food instead of animal food helps the environment and our health. But to make the plant based foods we love, such as meat replacers, plant based dairy, margarine and mayonnaise, we need to strongly refine the plant ingredients. This costs a lot of water and energy, and creates a lot of waste. But the original structure of plants already looks quite like the foods we make out of these processed ingredients, so why don’t we just lightly process them to use that directly in our foods? That is possible, and this saves a lot of energy and water, but it is much more difficult to make the same great foods out of them. This project will combine the power of artificial intelligence with the newest, light food processing methods, to make the best use of the natural properties of plants. This will bring major savings in water, energy and land use, while our foods may also become better suited for a healthy diet by having more fibre and micronutrients.</t>
  </si>
  <si>
    <t>49999200</t>
  </si>
  <si>
    <t>NNF24OC0088343</t>
  </si>
  <si>
    <t>Remko Marcel Boom</t>
  </si>
  <si>
    <t>Microbial Transformation of Fungal Proteins Towards Targeted Techno-Functionality for Next-Gen Sustainable Foods</t>
  </si>
  <si>
    <t xml:space="preserve">Fungal proteins have emerged as a sustainable and nutritious alternative protein source, in many aspects superior to animal and plant proteins. However, food products made from fungal proteins are rarely seen on menus, especially in the category of dairy alternatives. This is partly because existing research on fungal proteins has been directed towards production but not applications. Recent studies suggest that fungal proteins present challenges for food processing, with undesirable properties such as low solubility and gel-forming capacity.
 This project will utilize advanced physicochemical and structural analytical methods to understand the characteristics of fungal proteins. Based on this, food-fermenting microorganisms with selected functions will be formulated akin to a Swiss army knife to introduce desired techno-functional changes in fungal proteins. This approach will make fungal proteins more suitable for a wide range of foods without the need for additives.
</t>
  </si>
  <si>
    <t>3002384</t>
  </si>
  <si>
    <t>NNF24OC0093199</t>
  </si>
  <si>
    <t>Deep Learning Dynamic Graphs for Food Microstructures (Delifood)</t>
  </si>
  <si>
    <t>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</si>
  <si>
    <t>2988942</t>
  </si>
  <si>
    <t>57398</t>
  </si>
  <si>
    <t>Jon Sporring</t>
  </si>
  <si>
    <t>Københavns Universitet</t>
  </si>
  <si>
    <t>Villum Fonden</t>
  </si>
  <si>
    <t>Soft matter physics approaches to investigate sustainable protein-based amyloid fibrils and their culinary applications</t>
  </si>
  <si>
    <t>The goal of this project is to improve the sustainability of our food while preserving its deliciousness. To achieve this, the project will delve into the realm of proteins, a fundamental building block of our foods. In the quest for a more sustainable food system, there is a growing consensus that we should shift from animal-based proteins to plant-based ones. However, plant-based proteins often present challenges in terms of achieving the desired food properties that we all enjoy, particularly in terms of textural properties. This is where amyloid fibrils come into play. Amyloid fibrils are proteins that twist into unique shapes, that change the properties of the proteins. This project is about turning sustainable food proteins into amyloid fibrils, with the aim of enhancing the culinary qualities of sustainable foods. The project begins with an investigation of milk proteins, which already have shown their ability to form amyloid fibrils, which even have led to the creation of unique liquid crystals – a special state of matter that has properties of both liquids and solid crystals. While liquid crystals have found applications in other fields, their potential in food science is largely unexplored. As liquid crystals have unique textural properties, I believe that understanding these unique properties in the context of food could unlock new culinary innovations with improved texture. Importantly, this project challenges the current idea of only considering plant-based proteins as sustainable sources. Recently, it has been suggested to utilize jellyfish proteins as a sustainable food source. Therefore, I will explore jellyfish proteins as amyloid structures as well. If successful, this can potentially open new exciting possibilities for novel sustainable and culinary food in the future.</t>
  </si>
  <si>
    <t>2496650</t>
  </si>
  <si>
    <t>59832</t>
  </si>
  <si>
    <t>Mie Thorborg Pedersen</t>
  </si>
  <si>
    <t>Syddansk Universitet</t>
  </si>
  <si>
    <t>Back to the Future: Bioengineering an ancient-resilient plant for a food-safe future</t>
  </si>
  <si>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</si>
  <si>
    <t>9999851</t>
  </si>
  <si>
    <t>NNF23OC0081468</t>
  </si>
  <si>
    <t>Pablo Cardenas</t>
  </si>
  <si>
    <t>Optimizing production of clean meat using stem cell technology and proteins extracted from animal waste (CleanMeat).</t>
  </si>
  <si>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</si>
  <si>
    <t>2855535</t>
  </si>
  <si>
    <t>2102-00110A</t>
  </si>
  <si>
    <t>Vanessa Hall</t>
  </si>
  <si>
    <t>Give peas a chance: Selection of peas suitable for future plant-based foods (PEAS)</t>
  </si>
  <si>
    <t>Der er et akut behov for at øge andelen af plantebaserede fødevarer på grund af den klimabelastning produktionen af animalske fødevarer medfører. Omkring 75% af den CO2, der udledes til produktion af vores fødevarer, kommer fra produktionen af kød og mejeriprodukter. For at øge andelen af plantebaserede fødevarer er det vigtigt med alternativer med samme kvalitet som de nuværende animalske produkter. En af de store udfordringer med plantebaserede alternativer er strukturen. Proteiner er afgørende for strukturen i fødevaren og i mange plantebaserede alternativer bruges der proteiner fra ærter, som er meget forskellige fra de animalske proteiner fra kød og mælk. Planteproteinerne skal have nogle helt specielle egenskaber for at kunne erstatte de animalske proteiner. De proteiner fra ært, der bruges i dag, har ikke disse egenskaber, og det er derfor nødvendigt at forarbejde ærteproteinerne via en meget energiforbrugende proces. Der findes over 2500 forskellige ærtesorter, men dem der dyrkes i dag er primært avlet til brug som dyrefoder. Der er derfor et behov for at finde ærtesorter som er bedre egnet til brug i plantebaserede alternativer. Formålet med projektet er at bruge avancerede metoder til at karakterisere proteinerne i de forskellige ærtesorter og identificere de sorter, der har de rette egenskaber til at kunne bruges i plantebaserede alternativer. Projektet er et samarbejde mellem Københavns Universitet, NordGen, Sveriges Landbrugsuniversitet og University of Alberta.</t>
  </si>
  <si>
    <t>2880000</t>
  </si>
  <si>
    <t>2102-00180A</t>
  </si>
  <si>
    <t>Realizing the plant protein future: gentle seed deconstruction (Seedstruction )</t>
  </si>
  <si>
    <t xml:space="preserve">Switching from animal-based proteins to plant-based proteins in food is good for sustainability and our health. Legume seeds have up to 40% protein and constitute a sustainable and healthy alternative protein source. The way seed proteins are extracted today is mainly by using physicochemical methods, which have an environmental impact of the same magnitude as the production of meat and milk proteins. The project, Seedstruction, aims to show how we can extract seed proteins from peas using enzymes inspired by the mobilization that naturally occurs in the seed during germination. First, we will study the plant's mechanism for using, i.e. mobilizing storage proteins during seed germination. We will identify, express and characterize the relevant enzymes by taking the gene sequences from the pea genome and inserting them into bacteria. In this way, we can produce large quantities of enzymes that allow for characterization and further research. We will thus use the produced enzymes to extract the storage proteins, i.e. the “food”, from dry seeds, and thus explore ways to enzymatically release and harvest proteins from whole seeds in a sustainable way. An important step in this process is to be able to do so with very little water and instead use flow in, or mixing, of the seeds and the enzyme mixture, to increase the contact between the enzymes and the seed cells. We will use peas as a prototype, as peas are a recognized and used source of plant-based proteins.
</t>
  </si>
  <si>
    <t>2879270</t>
  </si>
  <si>
    <t>1127-00110A</t>
  </si>
  <si>
    <t>Poul Erik Jensen</t>
  </si>
  <si>
    <t>Organic acids – Old natural compounds with underexploited biofunctionalities (BIOFUNC)</t>
  </si>
  <si>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</si>
  <si>
    <t>9941638</t>
  </si>
  <si>
    <t>NNF21OC0066725</t>
  </si>
  <si>
    <t>Clarissa Schwab</t>
  </si>
  <si>
    <t>MYCOFACT: The dual role of sugar transporters in plant biomass conversion by fungi to improve microbial cell factories</t>
  </si>
  <si>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</si>
  <si>
    <t>9997196</t>
  </si>
  <si>
    <t>NNF21OC0067087</t>
  </si>
  <si>
    <t>Miia Mäkelä</t>
  </si>
  <si>
    <t>Improving metabolic diversity and efficiency of bacteria for lignin valorization</t>
  </si>
  <si>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</si>
  <si>
    <t>9942617</t>
  </si>
  <si>
    <t>NNF21OC0067758</t>
  </si>
  <si>
    <t>Suvi Santala</t>
  </si>
  <si>
    <t>Tampere University</t>
  </si>
  <si>
    <t>Meet the family: A family and transition stage approach to sustainable food consumption</t>
  </si>
  <si>
    <t xml:space="preserve">Several studies show that CO2 emissions can be reduced and public health improved if the diet is changed to be primarily plant-based (at least in countries where meat consumption is high, such as Denmark). The increased focus on the importance of diet for sustainability and health – especially in relation to red meat – has meant a greater interest in reducing meat consumption among the population. However, this interest only seems to have translated into changed behavior to a limited extent, and both in Denmark and in comparable countries there are large age, gender and educational differences in the tendency to reduce meat consumption; it is especially women, young people and highly educated people who eat vegetarian or follow meat-restrictive principles in their diets. There are several studies of what motivates individuals to reduce their meat consumption, while barriers and opportunities when a family needs to change to more sustainable diets are poorly understood. In addition, we lack knowledge about how the young generation relates to changing dietary habits, and about how the interaction is with the young people's family and other surroundings in this regard. The main question of the project therefore also concerns whether - and if so how - the young generation can be the prime mover in this green transition when it comes to more sustainable eating habits. The project will provide new knowledge that can be used by authorities for communication about new, sustainable dietary advice and in companies' communication to consumers.
</t>
  </si>
  <si>
    <t>2879755</t>
  </si>
  <si>
    <t>0217-00216A</t>
  </si>
  <si>
    <t>Alice Grønhøj</t>
  </si>
  <si>
    <t>Impact of plant-based diet on the consumption of health promoting microRNA’s</t>
  </si>
  <si>
    <t xml:space="preserve">With the current climate change and increased need for resources, the availability of high-quality proteins for human consumption is challenged. Alternative plant-based protein sources have been identified and their usefulness has been partially documented. At the same time, we also know that animal-based foods (e.g. milk) contain a number of bioactive components, including exosomes (micro-vesicles) that contain microRNA (miRNA). These miRNAs have been shown to have health-promoting activity. In order to be able to safely shift dietary protein sources from animal to plant sources, we lack basic knowledge about these health-promoting miRNAs from plants. The aim of the project is to provide this knowledge, both about the origin and presence of exosomes and miRNA in plant-based foods, but also about their health-promoting effects. An important aspect of this is also to investigate the resilience of exosomes during food production. In a number of experiments, the project will 1) clarify the content of exosomes and miRNA in plants with relevance as foods; 2) determine the resistance of exosomes and their content during the processing of food ingredients and human digestion; and 3) generate knowledge about the health-promoting effects of plant-based exosomes and miRNAs. This project is an important step on the path to changing the dietary protein source to a greener alternative, without compromising existing health-promoting effects.
</t>
  </si>
  <si>
    <t>2866393</t>
  </si>
  <si>
    <t>0217-00218A</t>
  </si>
  <si>
    <t>Martin Krøyer Rasmussen</t>
  </si>
  <si>
    <t>Institut for Fødevarer, Aarhus Universitet</t>
  </si>
  <si>
    <t>Sociale drivkræfter og barrierer for klimavenlig kost</t>
  </si>
  <si>
    <t>Changing the food routines of more Danes into a more plant-based kind of food will contribute to decreasing the climate footprint of Denmark. The purpose of this project is to shed light upon possibilities and obstacles for changing food into more plant-based and thus climate-friendly food in the everyday lives of Danes. In the project, we investigate the quantitative distribution of plant-based eating among Danes in general. At the same time, we investigate how young Danes, 18-30 years old, change and stick to eating more plant-based food. In our research, we have a particular focus on the mundane food practices, and on social norms and social interaction around food. The project is a collaboration between Department of Sociology, University of Copenhagen, and Denmark’s Green Think-tank, CONCITO. Thus at the same time, the research results will be used to qualify a new citizen-including change-project under CONCITO, “Green conversation dinners”. The research results will also form a part of CONCITO’s other change-projects, and qualify the input from CONCITO into institutional, business-oriented and political initiatives for action in collaboration with a large number of relevant organizations from the environmental area and the food area.</t>
  </si>
  <si>
    <t>4664281</t>
  </si>
  <si>
    <t>27826</t>
  </si>
  <si>
    <t>Bente Halkier</t>
  </si>
  <si>
    <t>Enhanced Production of Heterologous Proteins Following Translational Fine-Tuning by Optimized Post-Transcriptional RNA Modification (ProteRNA)</t>
  </si>
  <si>
    <t>Cells have evolved over time to efficiently produce their own proteins. This is due to a seamless interplay between all nucleic acid and protein components of the synthesis machinery, where the demands posed by the messenger code (mRNA) are matched by the supply of adapter molecules (tRNAs) that carry the amino acid building blocks to the protein chain that is being formed in the ribosome. This balance is often lacking in bioproduction systems since the proteins of interest are frequently from other organisms and have inherently different synthesis requirements. To solve this problem, the ProteRNA project aims to establish a proof-of-concept where protein production is boosted by tweaking the small chemical groups that are naturally present on all nucleic acids, changing their abundance and identity to achieve higher rates of production and better yields of functional protein products. If successful, this approach can be readily implemented in large-scale bioproduction applications.</t>
  </si>
  <si>
    <t>9809463</t>
  </si>
  <si>
    <t>NNF19OC0054454</t>
  </si>
  <si>
    <t>Peter Sarin</t>
  </si>
  <si>
    <t>Safety and quality of plant-based alternative products and high-risk plant-based foods</t>
  </si>
  <si>
    <t>https://www.etis.ee/Portal/Projects/Display/04251b6d-9872-4b9c-ac87-d763babcc301</t>
  </si>
  <si>
    <t>TEM-TA52</t>
  </si>
  <si>
    <t>Roasto, Mati</t>
  </si>
  <si>
    <t>Estonian University of Life Sciences (Project executor) 01.09.2024–29.02.2028</t>
  </si>
  <si>
    <t>Development of mycoprotein texturization technologies, product development of a white fish analogue and a minced-meat product, and scaling the technology up to industrial scale</t>
  </si>
  <si>
    <t>https://www.etis.ee/Portal/Projects/Display/56ba53db-e8db-4388-8b39-a9bc77ea6463</t>
  </si>
  <si>
    <t xml:space="preserve">Laos, Katrin </t>
  </si>
  <si>
    <t>Tallinn University of Technology, School of Science, Department of Chemistry and Biotechnology (Project executor) 03.02.2025–19.06.2026</t>
  </si>
  <si>
    <t>Development of Precision Fermentation of Food Proteins</t>
  </si>
  <si>
    <t>https://www.etis.ee/Portal/Projects/Display/142dd5c5-d677-4dfa-852d-7bb55077d1f3</t>
  </si>
  <si>
    <t>RE.5.04.23-0316</t>
  </si>
  <si>
    <t xml:space="preserve">Eek, Priit </t>
  </si>
  <si>
    <t>TFTAK (Project executor) 01.06.2023–31.05.2024</t>
  </si>
  <si>
    <t>Future of plant-based food: Bridging the gap of new proteins and FLAVOURsome</t>
  </si>
  <si>
    <t>https://www.cost.eu/actions/ca22161/</t>
  </si>
  <si>
    <t>CA22161</t>
  </si>
  <si>
    <t xml:space="preserve">Rinken, Toonika </t>
  </si>
  <si>
    <t>Estonian University of Life Sciences, Institute of Veterinary Medicine and Animal Sciences, Chair of Food Science and Technology (Subproject executor (partner)) 24.10.2023–23.10.2027</t>
  </si>
  <si>
    <t>COST</t>
  </si>
  <si>
    <t>Development of mycoprotein production technology</t>
  </si>
  <si>
    <t>https://www.etis.ee/Portal/Projects/Display/3e43911a-9761-478f-92f0-293fe4676b25</t>
  </si>
  <si>
    <t>RE.5.04.23-0212</t>
  </si>
  <si>
    <t xml:space="preserve">Belouah, Isma </t>
  </si>
  <si>
    <t>TFTAK (Subproject executor (partner)) 01.04.2023–31.03.2025</t>
  </si>
  <si>
    <t>Energy efficient and resilient food production system: using hydrogen-oxidizing bacteria to convert CO2 to protein</t>
  </si>
  <si>
    <t>179438</t>
  </si>
  <si>
    <t>Valgepea, Kaspar</t>
  </si>
  <si>
    <t>University of Tartu, Faculty of Science and Technology, Institute of Bioengineering (Subproject executor (partner)) 01.09.2024–31.08.2028</t>
  </si>
  <si>
    <t>Harnessing the potential of underutilized crops to promote sustainable food production</t>
  </si>
  <si>
    <t>https://www.cost.eu/actions/ca22146/</t>
  </si>
  <si>
    <t>CA22146</t>
  </si>
  <si>
    <t>Aleksandrova, Olha</t>
  </si>
  <si>
    <t>Estonian University of Life Sciences, Institute of Agricultural and Environmental Sciences, Chair of Economics in Rural Economy (Subproject executor (partner)) 17.10.2023–16.10.2027</t>
  </si>
  <si>
    <t>FAVORIT - Delicious plant-based dairy alternatives from Nordic crops</t>
  </si>
  <si>
    <t>https://www.etis.ee/Portal/Projects/Display/aa1681a2-70c4-434f-8269-90e73b45e89c</t>
  </si>
  <si>
    <t>RE.5.02.22-0181</t>
  </si>
  <si>
    <t>Kriisa, Marie</t>
  </si>
  <si>
    <t>TFTAK (Project executor) 01.04.2022–31.03.2025</t>
  </si>
  <si>
    <t>Development of mycoprotein-based products specific to fish and chicken</t>
  </si>
  <si>
    <t>https://www.etis.ee/Portal/Projects/Display/b937b1f3-d529-4e48-a59a-1bb8bd1eecd6</t>
  </si>
  <si>
    <t>Laos, Katrin</t>
  </si>
  <si>
    <t>Tallinn University of Technology, School of Science, Department of Chemistry and Biotechnology (Project executor) 21.06.2022–25.10.2022</t>
  </si>
  <si>
    <t>Rational Design and Precision Fermentation of Food Proteins</t>
  </si>
  <si>
    <t>https://www.etis.ee/Portal/Projects/Display/ba406691-02bb-4ad2-b4d5-6e5349a6e385</t>
  </si>
  <si>
    <t>EAG241</t>
  </si>
  <si>
    <t>Eek, Priit</t>
  </si>
  <si>
    <t>Tallinn University of Technology, School of Science, Department of Chemistry and Biotechnology (Project executor) 01.09.2023–28.02.2025</t>
  </si>
  <si>
    <t>Bitter compounds in plant protein sources</t>
  </si>
  <si>
    <t>https://www.etis.ee/Portal/Projects/Display/bf518835-655a-4035-ba7e-4e461323f622</t>
  </si>
  <si>
    <t>2021-2027.1.01.23-0170</t>
  </si>
  <si>
    <t>Kriščiunaite, Tiina</t>
  </si>
  <si>
    <t>TFTAK (Project executor) 03.07.2023–02.02.2026</t>
  </si>
  <si>
    <t>Incorporation of Plant Protein into Cheese Matrix: Effects on Texture and Flavour Development</t>
  </si>
  <si>
    <t>https://www.etis.ee/Portal/Projects/Display/d2f3dafe-44ad-45ef-82f6-946db587dedc</t>
  </si>
  <si>
    <t>2021-2027.1.01.25-0956</t>
  </si>
  <si>
    <t>Part, Natalja</t>
  </si>
  <si>
    <t>TFTAK (Project executor) 01.09.2025–31.08.2029</t>
  </si>
  <si>
    <t>Development of plant-based ice cream powders and evaluation of the resulting ice creams</t>
  </si>
  <si>
    <t>https://www.etis.ee/Portal/Projects/Display/d78dc14b-1bf7-48cf-b145-d0aee1ec9fa8</t>
  </si>
  <si>
    <t>Sarv, Viive</t>
  </si>
  <si>
    <t>Estonian University of Life Sciences, Institute of Agricultural and Environmental Sciences, Polli Horticultural Research Centre (Project executor) 01.09.2020–30.11.2021</t>
  </si>
  <si>
    <t>High-throughput strain optimisation for precision fermentation</t>
  </si>
  <si>
    <t>https://www.etis.ee/Portal/Projects/Display/dc07d2da-b9ca-4158-9e79-e8fe8a6ffc7f</t>
  </si>
  <si>
    <t>RE.5.04.24-0645</t>
  </si>
  <si>
    <t xml:space="preserve">van der Hoek, Steven Axel </t>
  </si>
  <si>
    <t>TFTAK (Project executor) 01.10.2024–30.09.2027</t>
  </si>
  <si>
    <t>Development of plant-based meat substitutes from fermented bean paste</t>
  </si>
  <si>
    <t>https://www.etis.ee/Portal/Projects/Display/f3cd04c4-b0c4-45ca-bbfb-00c8e5776c58</t>
  </si>
  <si>
    <t>Lutter, Liis</t>
  </si>
  <si>
    <t>BioCC LLC (Subproject executor (partner)) 01.08.2020–31.07.2022</t>
  </si>
  <si>
    <t>Valorization of sunflowerseed oilpress cake into plant-based drink</t>
  </si>
  <si>
    <t>https://www.etis.ee/Portal/Projects/Display/f4484507-2368-412c-a3ec-4bc1ca0d75d9</t>
  </si>
  <si>
    <t>Vene, Kristel</t>
  </si>
  <si>
    <t>Tallinn University of Technology, School of Science, Department of Chemistry and Biotechnology (Project executor) 05.10.2021–31.03.2022</t>
  </si>
  <si>
    <t>Prototyping by upscaling precision fermentation of dairy proteins in novel bioreactor</t>
  </si>
  <si>
    <t>2025-03992_Vinnova</t>
  </si>
  <si>
    <t>Alternative PROTeins from INdependent ocean/land sOURces, PROTINOUR</t>
  </si>
  <si>
    <t>https://www.vr.se/swecris.html#/project/2025-01581_Vinnova</t>
  </si>
  <si>
    <t>2025-01581_Vinnova</t>
  </si>
  <si>
    <t>Support structures plant based proteins</t>
  </si>
  <si>
    <t>https://www.vr.se/swecris.html#/project/2025-00885_Vinnova</t>
  </si>
  <si>
    <t>2025-00885_Vinnova</t>
  </si>
  <si>
    <t>Sustainable protein from gas fermentation: Advancing cultivation efficiency and functional performance in complex food matrices</t>
  </si>
  <si>
    <t>2025-00447_VR</t>
  </si>
  <si>
    <t>From Potato Waste to Mycoprotein – A Sustainable Food Innovation</t>
  </si>
  <si>
    <t>2025-01494_Formas</t>
  </si>
  <si>
    <t>FEAST: From plastic to protein by Yeast Engineering for Sustainable food Transition</t>
  </si>
  <si>
    <t>https://www.vr.se/swecris.html#/project/2024-03800_Vinnova</t>
  </si>
  <si>
    <t>2024-03800_Vinnova</t>
  </si>
  <si>
    <t>Future Food Proteins</t>
  </si>
  <si>
    <t>https://www.vr.se/swecris.html#/project/2024-03803_Vinnova</t>
  </si>
  <si>
    <t>2024-03803_Vinnova</t>
  </si>
  <si>
    <t>Gather a consortium and write an application to Future FoodS Partnership: NEUFOODS</t>
  </si>
  <si>
    <t>https://www.vr.se/swecris.html#/project/2024-03503_Vinnova</t>
  </si>
  <si>
    <t>2024-03503_Vinnova</t>
  </si>
  <si>
    <t>Development of cellular agriculture for production of cocoa</t>
  </si>
  <si>
    <t>https://www.vr.se/swecris.html#/project/2023-02211_Vinnova</t>
  </si>
  <si>
    <t>2023-02211_Vinnova</t>
  </si>
  <si>
    <t>Cocoa</t>
  </si>
  <si>
    <t>Fermented Food - an innovation environment for the future sustainable food industry</t>
  </si>
  <si>
    <t>https://www.vr.se/swecris.html#/project/2022-03574_Vinnova</t>
  </si>
  <si>
    <t>2022-03574_Vinnova</t>
  </si>
  <si>
    <t>Plant based heamoglobin - development and commersialisation</t>
  </si>
  <si>
    <t>https://www.vr.se/swecris.html#/project/2020-01685_Vinnova</t>
  </si>
  <si>
    <t>2020-01685_Vinnova</t>
  </si>
  <si>
    <t>Ruber Innovation AB</t>
  </si>
  <si>
    <t>Innovative post processing of mycoprotein for functional integrity</t>
  </si>
  <si>
    <t>https://www.aramis.admin.ch/Beteiligte/?ProjectID=57924</t>
  </si>
  <si>
    <t>Innosuisse</t>
  </si>
  <si>
    <t>From Niche to Norm: Expanding Market Reach and Consumer Acceptance of Plant-Based Cheese in Switzerland</t>
  </si>
  <si>
    <t>https://www.aramis.admin.ch/Beteiligte/?ProjectID=58217</t>
  </si>
  <si>
    <t>Production of superior meat analogues by bridging the benefits of plant proteins and mycelium proteinbiomass produced from circular substrates</t>
  </si>
  <si>
    <t>https://www.aramis.admin.ch/Beteiligte/?ProjectID=57364</t>
  </si>
  <si>
    <t>State Secretariat for Education,
Research and Innovation</t>
  </si>
  <si>
    <t>From Waste to Taste - Buttery Indulgence from Plant-Based Byproducts</t>
  </si>
  <si>
    <t>https://www.aramis.admin.ch/Beteiligte/?ProjectID=56476</t>
  </si>
  <si>
    <t>Butter</t>
  </si>
  <si>
    <t>Hydrogen oxidizing bacteria engineered to valorize CO2 for whey protein production</t>
  </si>
  <si>
    <t>https://www.aramis.admin.ch/Beteiligte/?ProjectID=54954</t>
  </si>
  <si>
    <t>Optimization of the growth of noble mushrooms (Pleurotus sp.) through the use of yeasts (Saccharomyces cerevisiae)</t>
  </si>
  <si>
    <t>Optimierung des Wachstums von Edelpilzen (Pleurotus sp.) durch den Einsatz von Hefen (Saccharomyces cerevisiae)</t>
  </si>
  <si>
    <t>https://www.aramis.admin.ch/Beteiligte/?ProjectID=53101</t>
  </si>
  <si>
    <t>AI-Powered Precision Fermentation Control System</t>
  </si>
  <si>
    <t>http://gtr.ukri.org/projects?ref=10172295</t>
  </si>
  <si>
    <t>F14D7949-E2B2-4CAB-A219-081C0A033B3F</t>
  </si>
  <si>
    <t>Michail Vanis</t>
  </si>
  <si>
    <t>VANIS AND SHEEN TECHNOLOGIES LTD</t>
  </si>
  <si>
    <t>A New Approach to the Production of Cultured Meat with Enhanced Texture.</t>
  </si>
  <si>
    <t>http://gtr.ukri.org/projects?ref=studentship-2441223</t>
  </si>
  <si>
    <t>6AD6ACB4-9512-4926-A201-278F4556F092</t>
  </si>
  <si>
    <t>UNIVERSITY OF READING</t>
  </si>
  <si>
    <t>Gap resolution in safety, nutritional, allergenicity and environmental assessments to promote alternative protein utilization and the dietary shift.</t>
  </si>
  <si>
    <t>http://gtr.ukri.org/projects?ref=10047644</t>
  </si>
  <si>
    <t>0C58B3DF-616A-49E7-BD2C-161733123E32</t>
  </si>
  <si>
    <t>Anna Blok</t>
  </si>
  <si>
    <t>UNILEVER U.K. CENTRAL RESOURCES LIMITED</t>
  </si>
  <si>
    <t>Food safety &amp; quality / Health &amp; nutrition</t>
  </si>
  <si>
    <t>Modelling cellular stress during recombinant protein production for improving upstream biomanufacturing processes</t>
  </si>
  <si>
    <t>http://gtr.ukri.org/projects?ref=studentship-2321655</t>
  </si>
  <si>
    <t>25D2D9DD-3926-403E-926C-1AA33C727D9D</t>
  </si>
  <si>
    <t>UNIVERSITY COLLEGE LONDON</t>
  </si>
  <si>
    <t>Digestibility and gut health of plant-based food ingredients</t>
  </si>
  <si>
    <t>http://gtr.ukri.org/projects?ref=10126115</t>
  </si>
  <si>
    <t>F50350EF-2B3C-4B8B-818A-549E376E8CEF</t>
  </si>
  <si>
    <t>Yield improvement through synthetic biology for a palm oil alternative from fermentation</t>
  </si>
  <si>
    <t>http://gtr.ukri.org/projects?ref=10087100</t>
  </si>
  <si>
    <t>A3074C4F-627F-4E1F-80AC-5873688E1313</t>
  </si>
  <si>
    <t>Oceanium: biorefining kelp to produce novel alternative protein and fibre sources</t>
  </si>
  <si>
    <t>duplicate</t>
  </si>
  <si>
    <t>http://gtr.ukri.org/projects?ref=73341</t>
  </si>
  <si>
    <t>CBAC76F8-EA23-4901-A55D-6E3092DF2E66</t>
  </si>
  <si>
    <t>Charles Bavington</t>
  </si>
  <si>
    <t>OCEANIUM LTD</t>
  </si>
  <si>
    <t>Development of a Robust Pipeline for Maximizing Recombinant Protein Production Efficiency</t>
  </si>
  <si>
    <t>http://gtr.ukri.org/projects?ref=studentship-2925917</t>
  </si>
  <si>
    <t>70D42345-D25C-49C4-BDE1-7152A39FB078</t>
  </si>
  <si>
    <t>The impact of cell retention devices in the industrialisation of perfusion processes for recombinant protein manufacture</t>
  </si>
  <si>
    <t>http://gtr.ukri.org/projects?ref=studentship-2585666</t>
  </si>
  <si>
    <t>FF96A452-4B0A-4004-BFC5-3E518FB9B68A</t>
  </si>
  <si>
    <t>Non-conventional yeast strain optimisation for industrial protein production using deep learning</t>
  </si>
  <si>
    <t>http://gtr.ukri.org/projects?ref=10089332</t>
  </si>
  <si>
    <t>6808BD97-5CF6-46F8-9B86-45B3E4B3F38A</t>
  </si>
  <si>
    <t>STARS&amp;reg; Canada - UK Plant-based Protein Innovation</t>
  </si>
  <si>
    <t>http://gtr.ukri.org/projects?ref=10120566</t>
  </si>
  <si>
    <t>1B730ACA-B735-4512-9190-515D0DCDB055</t>
  </si>
  <si>
    <t>STARS UK R&amp;D LTD</t>
  </si>
  <si>
    <t>Rapid Flavour profiling for sustainable food product development.</t>
  </si>
  <si>
    <t>http://gtr.ukri.org/projects?ref=studentship-2885408</t>
  </si>
  <si>
    <t>42F3C9E0-C43C-4DB7-87E7-535FC35DB158</t>
  </si>
  <si>
    <t>Development of Hollow-fibre Bioreactor Technology (HFB) to enable resource-efficient cultivated meat production</t>
  </si>
  <si>
    <t>http://gtr.ukri.org/projects?ref=10074909</t>
  </si>
  <si>
    <t>64668E22-9662-4595-AFE5-5490EE1BD90D</t>
  </si>
  <si>
    <t>CELLULAR AGRICULTURE LTD</t>
  </si>
  <si>
    <t>From CO2 To Food: Development of Microbial Biomass as a Novel Food Source</t>
  </si>
  <si>
    <t>http://gtr.ukri.org/projects?ref=studentship-2947267</t>
  </si>
  <si>
    <t>B78D8809-36C0-42C2-9CDA-5E4D9C803FF2</t>
  </si>
  <si>
    <t>Heriot-Watt University</t>
  </si>
  <si>
    <t>Apoha: Cross-cutting technology to support adoption of synthetic biology food systems</t>
  </si>
  <si>
    <t>http://gtr.ukri.org/projects?ref=10076032</t>
  </si>
  <si>
    <t>F8D0C8D5-F283-4EB3-9ACB-5F159860030F</t>
  </si>
  <si>
    <t>Anshika Srivastava</t>
  </si>
  <si>
    <t>APOHA LIMITED</t>
  </si>
  <si>
    <t>Study of metabolic interdependencies in Saccharomyces cerevisiae for the engineering of synthetic microbial communities</t>
  </si>
  <si>
    <t>http://gtr.ukri.org/projects?ref=studentship-2929749</t>
  </si>
  <si>
    <t>B26FFBEC-77BF-4326-BE74-6895AEFD3809</t>
  </si>
  <si>
    <t>Active Protein Factory for cost-effective Cellular Agriculture media</t>
  </si>
  <si>
    <t>http://gtr.ukri.org/projects?ref=10122320</t>
  </si>
  <si>
    <t>2CFF1EC4-4A66-4C13-8EEA-6CC3092CAE09</t>
  </si>
  <si>
    <t>Paul Dobson</t>
  </si>
  <si>
    <t>COFACTORY LIMITED</t>
  </si>
  <si>
    <t>Developing novel animal cell lines and processes incoperating engineered caf1 to scale cultured meat protein manufacturing</t>
  </si>
  <si>
    <t>http://gtr.ukri.org/projects?ref=10076199</t>
  </si>
  <si>
    <t>114E8DB0-E39D-4D51-8220-80389BBA93EE</t>
  </si>
  <si>
    <t>Adam Glen</t>
  </si>
  <si>
    <t>UNICORN BIOTECHNOLOGIES LTD</t>
  </si>
  <si>
    <t>Regulating RNA stability to increase protein production of cells under stress conditions</t>
  </si>
  <si>
    <t>http://gtr.ukri.org/projects?ref=studentship-2457522</t>
  </si>
  <si>
    <t>7B504926-2C5D-4AC5-B744-8A9A184713C2</t>
  </si>
  <si>
    <t>University of Sussex</t>
  </si>
  <si>
    <t>Improving iodine intake in adults following a plant-based diet - a mixed methods study</t>
  </si>
  <si>
    <t>http://gtr.ukri.org/projects?ref=studentship-2919847</t>
  </si>
  <si>
    <t>D3B9ACB6-D5F8-493B-86F6-AD99496D2059</t>
  </si>
  <si>
    <t>Modelling the rheology of biopolymers and sustainable food systems: exploring new challenges for soft matter research</t>
  </si>
  <si>
    <t>http://gtr.ukri.org/projects?ref=EP/X014738/1</t>
  </si>
  <si>
    <t>F5D89B56-458F-44A2-A516-BDDC32E92772</t>
  </si>
  <si>
    <t>Patrick Ilg</t>
  </si>
  <si>
    <t>SynBioCO2 - A synthetic biology platform for biomanufacturing with carbon dioxide</t>
  </si>
  <si>
    <t>The global trend towards more sustainable development has encouraged the use of biomass as a renewable feedstock. Biomass is now used to produce biofuels for energy, proteins and nucleic acids as therapeutics, enzymes for biocatalysis, and these are on top of its applications in food and food ingredient manufacturing. While biomass is more sustainable than fossil fuel, biomass supply is limited. Recognizing this, the government is planning to publish its Biomass Strategy in 2022 to review the amount of sustainable biomass available to the UK. Prior to this, the UK Department for Business, Energy and Industrial Strategy (BEIS) published the Biomass Policy Statement in Nov 2021 to set out the government's key principles for a biomass priority use framework. This prioritization clearly signals limited biomass supply and its logistics as key challenges for manufacturing. We have seen how over-reliance on a single resource (e.g., fossil fuel) can lead to depletion and how geopolitical factors can influence resource accessibility (e.g., COVID vaccines and Ukraine war on gas), both of which push prices up for essential needs. It is thus critical that we broaden our feedstock options by (1) moving away from virgin biomass to explore waste biomass and (2) identifying alternative sustainable feedstock that can be used for biomanufacturing.
This project focuses on the use of carbon dioxide in air as an alternative sustainable feedstock in biomanufacturing. We will engineer and optimize a carbon dioxide utilizing microorganism that converts carbon dioxide in air into polyhydroxyalkanoate, a biobased and biodegradable plastic. Development of this technology will benefit the sustainable growth of the UK bioeconomy, a sector worth £220bn in 2014 and expected to reach £440bn in 2030 according to the UK Bioeconomy Strategy. It will also allow us to tap into the value of carbon dioxide, a highly accessible but insufficiently explored resource.</t>
  </si>
  <si>
    <t>http://gtr.ukri.org/projects?ref=EP/X025853/1</t>
  </si>
  <si>
    <t>E671AA2D-E28A-4792-8C49-DBE9C4F9B9EF</t>
  </si>
  <si>
    <t>Kang Lan Tee</t>
  </si>
  <si>
    <t>Automated high density macroalgal protein biomass cultivation system</t>
  </si>
  <si>
    <t>UK aquaculture SME SeaGen has a core project team of Patricia Estridge (entrepreneur/CEO/software-engineer), Paul Gray (marine-engineer/senior-mechanical-engineer), Duncan Smallman (PhD/marine-biology/cultivation), Dan Schaub (software-engineer) and Mike Allen (professor/algal-biotech).
UK animal feed SME, Abrimar, is led by Matt Palmer (animal-nutritionist/PhD) with Virgillo Ambriz-Vilchis (veterinary-surgeon/ruminant-nutritionist/PhD).
Climate change presents a global crisis that impacts people, environments and economies worldwide, with more severe impacts for those who have the least resources to combat them.
To halt warming, we will need to reduce emissions by 75% and massively increase biodiversity across the planet. For our food chain this means eliminating emissions wherever possible, and finding sustainable sources of protein for human and animal feed without water and land needs. We will need to rehabilitate our soils, bio-diversify much of our agricultural land, and continue to offer appropriate nutrition to the world's population.
SeaGen is developing an automated macroalgal protein cultivation system using seaweed to produce high protein poultry feed in partnership with Abrimar. This system is cost-effective, requires no land and needs almost no energy input or infrastructure. Machine Learning will ensure optimised growing conditions for the seaweed, leading to a high yield of biomass and maximise effectiveness for crop yield.
Seaweed offers us an opportunity to grow high protein biomass in the UK, without the need to commit more land to crop production. This feasibility study will allow full assessment of possible cost reductions in high protein seaweed cultivation, and allow us to assess its potential for a source of high protein animal feed.
While this project will have global benefit, it can also specifically bring jobs and income to coastal communities, which have heightened risks from climate change. SeaGen's technology will be the first to use next-gen technology to reduce costs and boost productivity.</t>
  </si>
  <si>
    <t>http://gtr.ukri.org/projects?ref=10046595</t>
  </si>
  <si>
    <t>C003C20F-4AF9-4EBE-96AE-B0271A6F1564</t>
  </si>
  <si>
    <t>Patricia Estridge</t>
  </si>
  <si>
    <t>SEAWEED GENERATION LTD</t>
  </si>
  <si>
    <t>Jampa's next generation plant-based proteins</t>
  </si>
  <si>
    <t>http://gtr.ukri.org/projects?ref=10113816</t>
  </si>
  <si>
    <t>3F43B247-AFB5-48AD-979D-BCD435564219</t>
  </si>
  <si>
    <t>JAMPA'S LIMITED</t>
  </si>
  <si>
    <t>Animal Free Collagen, Characterisation and Control - From Cells to Gels</t>
  </si>
  <si>
    <t>http://gtr.ukri.org/projects?ref=studentship-2927925</t>
  </si>
  <si>
    <t>6174DD86-2EDC-4ECD-84ED-D587FBCD3551</t>
  </si>
  <si>
    <t>Swansea University</t>
  </si>
  <si>
    <t>Understanding plant based fat crystalization for the design of vegan and low carbon footprint chocolate</t>
  </si>
  <si>
    <t>http://gtr.ukri.org/projects?ref=studentship-2894776</t>
  </si>
  <si>
    <t>AF234F80-7A75-41E3-843F-D9306223FAB1</t>
  </si>
  <si>
    <t>Development of innovative food products using plant proteins and precision fermentation with in-silico optimisation</t>
  </si>
  <si>
    <t>http://gtr.ukri.org/projects?ref=10122380</t>
  </si>
  <si>
    <t>EB524138-DA0F-44A6-B4A5-EFFD56615937</t>
  </si>
  <si>
    <t>NEW WAVE BIOTECH LTD</t>
  </si>
  <si>
    <t>Understanding the commercial viability and consumer acceptability of food ingredients produced through precision fermentation.</t>
  </si>
  <si>
    <t>http://gtr.ukri.org/projects?ref=studentship-2894609</t>
  </si>
  <si>
    <t>8D09439E-DBCF-4EDB-98EA-F0E2B0AF1F77</t>
  </si>
  <si>
    <t>Rapid flavour profiling for sustainable food product development</t>
  </si>
  <si>
    <t>http://gtr.ukri.org/projects?ref=BB/Y512394/1</t>
  </si>
  <si>
    <t>333410BB-2065-4011-942F-F7CC00191C80</t>
  </si>
  <si>
    <t>Future food preferences: The development of children's and adolescents' attitudes towards eating meat</t>
  </si>
  <si>
    <t>http://gtr.ukri.org/projects?ref=ES/Z503423/1</t>
  </si>
  <si>
    <t>DB90C18A-EB35-422F-AA87-FDCED846300D</t>
  </si>
  <si>
    <t>Luke McGuire</t>
  </si>
  <si>
    <t>Development of methods to texture gel structures from plant protein</t>
  </si>
  <si>
    <t>https://www.fisaonline.de/en/find-projects/details/?tx_fisaresearch_projects%5Baction%5D=projectDetails&amp;tx_fisaresearch_projects%5Bcontroller%5D=Projects&amp;tx_fisaresearch_projects%5Bp_id%5D=15984&amp;cHash=1bf8d7a80519eb25c5594558e3690da1</t>
  </si>
  <si>
    <t>MRI-LBV-08-2021-47</t>
  </si>
  <si>
    <t>Cohort Study on Plant-based Diets</t>
  </si>
  <si>
    <t>https://www.fisaonline.de/en/find-projects/details/?tx_fisaresearch_projects%5Baction%5D=projectDetails&amp;tx_fisaresearch_projects%5Bcontroller%5D=Projects&amp;tx_fisaresearch_projects%5Bp_id%5D=15246&amp;cHash=e52737102416c7c3ea860eac9d81729a</t>
  </si>
  <si>
    <t>MRI-PBE-08-2021-49</t>
  </si>
  <si>
    <t>Alternative Protein Sources - Review for the 24th DGE Ernährungsbericht</t>
  </si>
  <si>
    <t>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</si>
  <si>
    <t>https://www.fisaonline.de/en/find-projects/details/?tx_fisaresearch_projects%5Baction%5D=projectDetails&amp;tx_fisaresearch_projects%5Bcontroller%5D=Projects&amp;tx_fisaresearch_projects%5Bp_id%5D=18135&amp;cHash=98d03a5831f6947afc1a1d0330c6b6ad</t>
  </si>
  <si>
    <t>MRI-PBE-08-2022-58</t>
  </si>
  <si>
    <t>Characterization of selected meat substitutes regarding their (nutritional) quality and microbiological as well as chemical safety</t>
  </si>
  <si>
    <t>https://www.fisaonline.de/en/find-projects/details/?tx_fisaresearch_projects%5Baction%5D=projectDetails&amp;tx_fisaresearch_projects%5Bcontroller%5D=Projects&amp;tx_fisaresearch_projects%5Bp_id%5D=17671&amp;cHash=661eaf0287eeb76656d865940920e2aa</t>
  </si>
  <si>
    <t>MRI-EV-23-2023-59</t>
  </si>
  <si>
    <t>Collaborative project: Development of a biotechnological and food-technological process for the production of a vegan meat analogue based on extruded mycelia of edible fungi (basidiomycetes) - subproject A</t>
  </si>
  <si>
    <t>https://www.fisaonline.de/en/find-projects/details/?tx_fisaresearch_projects%5Baction%5D=projectDetails&amp;tx_fisaresearch_projects%5Bcontroller%5D=Projects&amp;tx_fisaresearch_projects%5Bp_id%5D=17707&amp;cHash=2301659df75e064db77dc96ebe06a093</t>
  </si>
  <si>
    <t>281A814A21</t>
  </si>
  <si>
    <t>Collaborative project: Development of a biotechnological and food-technological process for the production of a vegan meat analogue based on extruded mycelia of edible fungi (basidiomycetes) - subproject B</t>
  </si>
  <si>
    <t>https://www.fisaonline.de/en/find-projects/details/?tx_fisaresearch_projects%5Baction%5D=projectDetails&amp;tx_fisaresearch_projects%5Bcontroller%5D=Projects&amp;tx_fisaresearch_projects%5Bp_id%5D=17708&amp;cHash=1a2d7a31ef1a1480d22834e9d53ed63a</t>
  </si>
  <si>
    <t>281A814B21</t>
  </si>
  <si>
    <t>Collaborative project: Advanced stimulation methods to differentiate adult stem cells into functional tissues for the production of cell-based meat products for the food sector - subproject A</t>
  </si>
  <si>
    <t>https://www.fisaonline.de/en/find-projects/details/?tx_fisaresearch_projects%5Baction%5D=projectDetails&amp;tx_fisaresearch_projects%5Bcontroller%5D=Projects&amp;tx_fisaresearch_projects%5Bp_id%5D=17709&amp;cHash=29bffb777d43ac4c563518d1809b838e</t>
  </si>
  <si>
    <t>281A819A21</t>
  </si>
  <si>
    <t>Collaborative project: Advanced stimulation methods to differentiate adult stem cells into functional tissues for the production of cell-based meat products for the food sector - subproject B</t>
  </si>
  <si>
    <t>https://www.fisaonline.de/en/find-projects/details/?tx_fisaresearch_projects%5Baction%5D=projectDetails&amp;tx_fisaresearch_projects%5Bcontroller%5D=Projects&amp;tx_fisaresearch_projects%5Bp_id%5D=17710&amp;cHash=6cbd3458ef893603e08d151635650386</t>
  </si>
  <si>
    <t>281A819B21</t>
  </si>
  <si>
    <t>Plant-based milk alternatives: nutritional and health aspects in children</t>
  </si>
  <si>
    <t>https://www.fisaonline.de/en/find-projects/details/?tx_fisaresearch_projects%5Baction%5D=projectDetails&amp;tx_fisaresearch_projects%5Bcontroller%5D=Projects&amp;tx_fisaresearch_projects%5Bp_id%5D=18144&amp;cHash=9e57c13c539c53cd6657bc7d26f3179f</t>
  </si>
  <si>
    <t>MRI-KE-23-2023-46</t>
  </si>
  <si>
    <t>Analyses and characterization of edible microbial biomass and proteins using different substrates</t>
  </si>
  <si>
    <t>https://www.fisaonline.de/en/find-projects/details/?tx_fisaresearch_projects%5Baction%5D=projectDetails&amp;tx_fisaresearch_projects%5Bcontroller%5D=Projects&amp;tx_fisaresearch_projects%5Bp_id%5D=18148&amp;cHash=a197e44768375f692396539335b325ef</t>
  </si>
  <si>
    <t>MRI-LBV-23-2023-51</t>
  </si>
  <si>
    <t>Influence of passage milling and air classification on the quality, safety and functionality of protein-enriched flour fractions of domestic grain legumes (field bean, pea, lentil) for use in bakery and pasta products as well as meat substitutes</t>
  </si>
  <si>
    <t>https://www.fisaonline.de/en/find-projects/details/?tx_fisaresearch_projects%5Baction%5D=projectDetails&amp;tx_fisaresearch_projects%5Bcontroller%5D=Projects&amp;tx_fisaresearch_projects%5Bp_id%5D=18584&amp;cHash=f5af62ab5be5a2171671d57e8fdbdfe5</t>
  </si>
  <si>
    <t>2822EPS018,MRI-GE-23-2022-2</t>
  </si>
  <si>
    <t>Collaborative project: In this project, an alternative protein source will be produced in a sustainable and economical process. In this process, side streams from the sugar industry are converted by edible fungi to a protein-rich biomass, which is subsequently processed into fungal/meat hybrid products - Subproject A</t>
  </si>
  <si>
    <t>https://www.fisaonline.de/en/find-projects/details/?tx_fisaresearch_projects%5Baction%5D=projectDetails&amp;tx_fisaresearch_projects%5Bcontroller%5D=Projects&amp;tx_fisaresearch_projects%5Bp_id%5D=17509&amp;cHash=30b6e1ca0c6edff4fb3d3267fd7168f3</t>
  </si>
  <si>
    <t>281A817A21</t>
  </si>
  <si>
    <t>Collaborative project: In this project, an alternative protein source will be produced in a sustainable and economical process. In this process, side streams from the sugar industry are converted by edible fungi to a protein-rich biomass, which is subsequently processed into fungal/meat hybrid products - Subproject D</t>
  </si>
  <si>
    <t>https://www.fisaonline.de/en/find-projects/details/?tx_fisaresearch_projects%5Baction%5D=projectDetails&amp;tx_fisaresearch_projects%5Bcontroller%5D=Projects&amp;tx_fisaresearch_projects%5Bp_id%5D=17510&amp;cHash=a5eabb19e5412b057e56d180b8e11744</t>
  </si>
  <si>
    <t>281A817D21</t>
  </si>
  <si>
    <t>Method optimization to characterize the metabolism of alternative proteins by the human gut microbiota</t>
  </si>
  <si>
    <t>https://www.fisaonline.de/en/find-projects/details/?tx_fisaresearch_projects%5Baction%5D=projectDetails&amp;tx_fisaresearch_projects%5Bcontroller%5D=Projects&amp;tx_fisaresearch_projects%5Bp_id%5D=18594&amp;cHash=1b532e2ee2b3262bd00c759c9ed887aa</t>
  </si>
  <si>
    <t>MRI-MBT-23-2024-58</t>
  </si>
  <si>
    <t>Regional farms of the future - closing knowledge gaps for the protein transition The ProRegio project promotes the conversion of livestock farms to the sustainable production of plant-based, non-leguminous proteins in order to reduce emissions and create new sales opportunities and added value.</t>
  </si>
  <si>
    <t>https://www.fisaonline.de/en/find-projects/details/?tx_fisaresearch_projects%5Baction%5D=projectDetails&amp;tx_fisaresearch_projects%5Bcontroller%5D=Projects&amp;tx_fisaresearch_projects%5Bp_id%5D=17913&amp;cHash=11c054e732bb263be131f5657a86eb3b</t>
  </si>
  <si>
    <t>2824CPH016</t>
  </si>
  <si>
    <t>Sustainable protein production from teff and quinoa – demonstration and practical integration - HSWT</t>
  </si>
  <si>
    <t>https://www.fisaonline.de/en/find-projects/details/?tx_fisaresearch_projects%5Baction%5D=projectDetails&amp;tx_fisaresearch_projects%5Bcontroller%5D=Projects&amp;tx_fisaresearch_projects%5Bp_id%5D=17914&amp;cHash=a7cdb3cf194f042b29e64744b3afd6a2</t>
  </si>
  <si>
    <t>Sustainable protein production from teff and quinoa – demonstration and practical integration - Landwirtschaftlichen Lehranstalten Triesdorf</t>
  </si>
  <si>
    <t>https://www.fisaonline.de/en/find-projects/details/?tx_fisaresearch_projects%5Baction%5D=projectDetails&amp;tx_fisaresearch_projects%5Bcontroller%5D=Projects&amp;tx_fisaresearch_projects%5Bp_id%5D=17915&amp;cHash=b2cc9248892b596a56bad25dedf67426</t>
  </si>
  <si>
    <t>HEALTH AND ECOLOGICAL EVALUATION OF PLANT-BASED DRINKS AS COMPARED TO COW'S MILK</t>
  </si>
  <si>
    <t>https://www.fisaonline.de/en/find-projects/details/?tx_fisaresearch_projects%5Baction%5D=projectDetails&amp;tx_fisaresearch_projects%5Bcontroller%5D=Projects&amp;tx_fisaresearch_projects%5Bp_id%5D=18245&amp;cHash=cfaf6d08aa3cfc1ce280ef05d815c192</t>
  </si>
  <si>
    <t>A/24/19</t>
  </si>
  <si>
    <t>Cyclodextrins in Plant-Based Foods: Impact on Functionality and Digestibility</t>
  </si>
  <si>
    <t>https://www.fisaonline.de/en/find-projects/details/?tx_fisaresearch_projects%5Baction%5D=projectDetails&amp;tx_fisaresearch_projects%5Bcontroller%5D=Projects&amp;tx_fisaresearch_projects%5Bp_id%5D=18512&amp;cHash=95fe7b92fea52fd0b67ea0a7afebe902</t>
  </si>
  <si>
    <t>MRI-LBV-23-2025-36</t>
  </si>
  <si>
    <t>Collaborative project: Development of synthetic microbial consortia using algae, fungi and bacteria for the production of microbial proteins - Subproject B</t>
  </si>
  <si>
    <t>https://www.fisaonline.de/en/find-projects/details/?tx_fisaresearch_projects%5Baction%5D=projectDetails&amp;tx_fisaresearch_projects%5Bcontroller%5D=Projects&amp;tx_fisaresearch_projects%5Bp_id%5D=18562&amp;cHash=0145a73bba6b7ca04d1a6c259cf72ef8</t>
  </si>
  <si>
    <t>281E106B23</t>
  </si>
  <si>
    <t>Collaborative project: Development of synthetic microbial consortia using algae, fungi and bacteria for the production of microbial proteins - Subproject A</t>
  </si>
  <si>
    <t>https://www.fisaonline.de/en/find-projects/details/?tx_fisaresearch_projects%5Baction%5D=projectDetails&amp;tx_fisaresearch_projects%5Bcontroller%5D=Projects&amp;tx_fisaresearch_projects%5Bp_id%5D=18561&amp;cHash=03a777287ae2b580cc3d58a67d139e4e</t>
  </si>
  <si>
    <t>281E106A23</t>
  </si>
  <si>
    <t>Collaborative project: Utilisation of regional plant-based by-products and their resource-conserving processing into high-quality vegan foods - Subproject E</t>
  </si>
  <si>
    <t>https://www.fisaonline.de/en/find-projects/details/?tx_fisaresearch_projects%5Baction%5D=projectDetails&amp;tx_fisaresearch_projects%5Bcontroller%5D=Projects&amp;tx_fisaresearch_projects%5Bp_id%5D=18778&amp;cHash=e1c7e54f40d1df08ec666ab0a4d3e4f5</t>
  </si>
  <si>
    <t>281A917E22</t>
  </si>
  <si>
    <t>Collaborative project: Utilisation of regional plant-based by-products and their resource-conserving processing into high-quality vegan foods - Subproject B</t>
  </si>
  <si>
    <t>https://www.fisaonline.de/en/find-projects/details/?tx_fisaresearch_projects%5Baction%5D=projectDetails&amp;tx_fisaresearch_projects%5Bcontroller%5D=Projects&amp;tx_fisaresearch_projects%5Bp_id%5D=18775&amp;cHash=5336b0642e631efd66ede23bcb1b24e2</t>
  </si>
  <si>
    <t>281A917A22</t>
  </si>
  <si>
    <t>Collaborative project: Utilisation of regional plant-based by-products and their resource-conserving processing into high-quality vegan foods - Subproject D</t>
  </si>
  <si>
    <t>https://www.fisaonline.de/en/find-projects/details/?tx_fisaresearch_projects%5Baction%5D=projectDetails&amp;tx_fisaresearch_projects%5Bcontroller%5D=Projects&amp;tx_fisaresearch_projects%5Bp_id%5D=18777&amp;cHash=a9740d5b684e576917160d575f38b06f</t>
  </si>
  <si>
    <t>281A917D22</t>
  </si>
  <si>
    <t>Collaborative project: Utilisation of regional plant-based by-products and their resource-conserving processing into high-quality vegan foods - Subproject A</t>
  </si>
  <si>
    <t>https://www.fisaonline.de/en/find-projects/details/?tx_fisaresearch_projects%5Baction%5D=projectDetails&amp;tx_fisaresearch_projects%5Bcontroller%5D=Projects&amp;tx_fisaresearch_projects%5Bp_id%5D=18774&amp;cHash=19bde17d09fca85a6ed47c03cfeac839</t>
  </si>
  <si>
    <t>Collaborative project: Utilisation of regional plant-based by-products and their resource-conserving processing into high-quality vegan foods - Subproject C</t>
  </si>
  <si>
    <t>https://www.fisaonline.de/en/find-projects/details/?tx_fisaresearch_projects%5Baction%5D=projectDetails&amp;tx_fisaresearch_projects%5Bcontroller%5D=Projects&amp;tx_fisaresearch_projects%5Bp_id%5D=18776&amp;cHash=1c9c8a91d1805b776be0765563e20e8e</t>
  </si>
  <si>
    <t>281A917C22</t>
  </si>
  <si>
    <t>Collaborative project: Regional plant-based texturising food ingredients from innovative cultivation systems - Subproject B</t>
  </si>
  <si>
    <t>https://www.fisaonline.de/en/find-projects/details/?tx_fisaresearch_projects%5Baction%5D=projectDetails&amp;tx_fisaresearch_projects%5Bcontroller%5D=Projects&amp;tx_fisaresearch_projects%5Bp_id%5D=18836&amp;cHash=f94cff21f413dd0d97aa61ea36778713</t>
  </si>
  <si>
    <t>2815812B23</t>
  </si>
  <si>
    <t>Collaborative project: Regional plant-based texturising food ingredients from innovative cultivation systems - Subproject A</t>
  </si>
  <si>
    <t>https://www.fisaonline.de/en/find-projects/details/?tx_fisaresearch_projects%5Baction%5D=projectDetails&amp;tx_fisaresearch_projects%5Bcontroller%5D=Projects&amp;tx_fisaresearch_projects%5Bp_id%5D=18835&amp;cHash=e6fdafce009cd1827b949b36c3d37003</t>
  </si>
  <si>
    <t>2815812A23</t>
  </si>
  <si>
    <t>Strategies to design bioprocesses for sustainable yeast-based production of recombinant proteins and enzymes</t>
  </si>
  <si>
    <t>https://orcid.org/0000-0003-3004-0073</t>
  </si>
  <si>
    <t>Carlos Belloch Molina Carlos Belloch Molina</t>
  </si>
  <si>
    <t>Harnessing haploid inducers in legumes for heterosis boosts to sustainable protein production</t>
  </si>
  <si>
    <t>Luis Felipe Quiroz Iturra Luis Felipe Quiroz Iturra</t>
  </si>
  <si>
    <t>University of Galway</t>
  </si>
  <si>
    <t>Ireland-Vietnam Partnership: Transforming Coffee Industry Waste into Sustainable Mycoprotein for Circular Economic Growth and a Better Environment</t>
  </si>
  <si>
    <t>Özgür Bayram Özgür Bayram</t>
  </si>
  <si>
    <t>Univeristy of Science, Vietnam National University, Hanoi</t>
  </si>
  <si>
    <t>Plant-based fats and proteins for sustainable and appetizing dairy alternatives(Oleosome ingredients),</t>
  </si>
  <si>
    <t>Artificial Intelligence for Sustainable Food Systems: the AI4SFS Laboratory,</t>
  </si>
  <si>
    <t>EUROPEAN MICROALGAE ALLIANCE (ALLIANCE): INNOVATIVE, SAFE, AND SUSTAINABLE MULTIPRODUCT BIOREFINERIES FOR A BLUE BIOBASED ECONOMY</t>
  </si>
  <si>
    <t>Bruna EU 2025</t>
  </si>
  <si>
    <t>A Revolutionary Tech for Exceptionally Efficient Natural  Muscle Tissue Growth in Cultivated Meat Applications</t>
  </si>
  <si>
    <t>Bioprocess design, Cell culture media</t>
  </si>
  <si>
    <t>Training network on the conversion of CO2 by smart autotrophic biorefineries</t>
  </si>
  <si>
    <t>The development of processes for the utilization of renewable resources is one of the main challenges of our society. The CONCO2RDE EJD will train 11 ESRs in cutting edge research projects on (i) the combination of synthetic biology approaches with metabolic and process engineering for an adaptive laboratory evolution to create an efficient route from CO2 fixation to the production of chemicals, (ii) H2/CO2/O2-based fermentation and process intensification in order to optimize commercially relevant processes together with industry, (iii) defining a road-map for the industrial implementation of autotrophic biotransformations. The double degree program allows in-depth training in two complementary disciplines, further strengthened by a transferable skills training with strong industry participation. The objectives will be attained through a consortium of one translational institute, six universities, eight industrial partners and one cluster, providing the ideal environment to foster complementary expertise in synthetic biology, metabolic engineering, biocatalysis, process engineering and analytics. CONCO2RDE focuses on the development of genetic tools for strain manipulation, the integration of H2-driven biotransformations, new reactor concepts for H2/CO2/O2-based fermentation to reach high cell densities and a better understanding of the cell physiology under autotrophic culture conditions. CONCO2RDE's research agenda will be accompanied by a dedicated training of the ESRs as well as the dissemination of results to the scientific community and the wider public. The inter- and multidisciplinary setting offered through double degrees combined with industrial training in secondments and the training agenda will not only provide the tools and means necessary for the implementation of sustainable processes, but also prepare the next generation of researchers for the implementation of sustainable autotrophic processes in the European Biotech sector.</t>
  </si>
  <si>
    <t>https://cordis.europa.eu/project/id/955740</t>
  </si>
  <si>
    <t>ACIB GMBH</t>
  </si>
  <si>
    <t>Industrialization and commercialization of a competitive, sustainable and consumer oriented alternative animal protein source</t>
  </si>
  <si>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Maintain large nutritional value for large scale produced quantities • 100% animal free origin culture media • Maintain Health claims up to the final processed products• &gt;80% bioreactor yields to keep prices within the acceptable level• 100% traceable Non-GMO animal cells• Meat4All will produce cultured meat in a raw format to be processed into consumer products as sausages or cold cuts. The average target selling price will be 6 €/kg in 2023• Create markets leaders• Perform consumer product trials (tasting) aimed at ascertaining and predicting market and consumer demand.</t>
  </si>
  <si>
    <t>BIOTECH FOODS SL</t>
  </si>
  <si>
    <t>Milk protein plays an important role in our nutrition, however classical milk production has significant environmental impacts, from greenhouse gas (GHG) emissions to extensive land demand. Project HYDROCOW addresses these challenges through a net-zero carbon dairy protein production platform. The main objective of the project isto develop and demonstrate a bacterial protein secretion system where CO2 and soon N2 is valorised into food-grade protein, decoupled from agriculture. This system will base on the first-of-a-kind engineered hydrogen oxidizing bacterium (eHOB) Xanthobacter sp. SoF1. As a first product the main milk component beta-lactoglobulin was chosen.Technically this will be achieved by implementing a Design-Build-Test-Learn (DBTL) cycle linked to a validation and scale-up phase allowing to iteratively optimize the production of secreted protein. The project will deliver key technologies – A) an innovative eHOB protein secretion system; B) predictive eHOB metabolic models, genetic engineering tools, and a novel high-throughput (HTP) screening system for DBTL cycling; and C) the methods for validation and scale-up – with immediate and long-term impact on the production of food and nutrition, materials, medicines, fuels and chemicals. In the long-term, the proposed platform has the potential to not only replace conventionally produced food proteins but also deliver proteins for materials or therapeutics, important for human and animal health. In comparison to current standard microbial production processes our platform does not compete with human nutrition for valuable feedstock, such as glucose, and therefore will contribute to a sustainable development of our society. HYDROCOW will generate significant knowledge for a growing research and application community about autotrophic, microbial production systems, their physiology, and sophisticated tools for genetically designing and screening them.</t>
  </si>
  <si>
    <t>https://cordis.europa.eu/project/id/101115118</t>
  </si>
  <si>
    <t>SOLAR FOODS OY</t>
  </si>
  <si>
    <t>Co-constructing interactive short and mid-tier food chains to value agrobiodiversity in healthy plant-based food</t>
  </si>
  <si>
    <t>The overall objective of this multi-actor, participatory project is to facilitate the use and increase the value of Neglected and Underutilised Crops (NUCs) in food chains to foster healthier diets and more sustainable food systems. To achieve this, DIVINFOOD will focus on interactive short and mid-tier value chains that can meet the growing consumer demand for: 1) healthy plant-based food; 2) products with a local/regional identity, and 3) diverse services and benefits received from agriculture and food. DIVINFOOD will study minor cereals and legumes in 3 geographical regions that face various climatic hazards and diverse socio-economic challenges to developing agrobiodiversity-rich value chains. DIVINFOOD will: - Co-develop, with consumers, new interactive marketing modes and channels valuing biodiversity use and its services/benefits, with the support of participatory guarantee systems and digital tools- Co-produce new and diversified plant-based healthy and appetising products and recipes from NUCs meeting consumers’ needs, from minimal or mild food processing and formulations better expressing NUCs’ potential- Benchmark diverse agroecological farming systems and techniques that improve NUCs’ performance, inter-specific biodiversity and the provision of citizen-focused agro-socio-ecosystem services- Breed more performant cultivars of cereals and legumes with local adaptation, intra-specific biodiversity, biotic and abiotic stress tolerance, and potentiating nutritious and appetising food- Demonstrate new business models that diversify income and activities for farmers and small-scale processors who are using agrobiodiversity- Co-design pilot multi-actor territorial networks/social cooperatives in charge of managing, propagating and promoting NUCs. Design policy recommendations to promote their replication- Disseminate the results to relevant stakeholders to optimise their exploitation</t>
  </si>
  <si>
    <t>https://cordis.europa.eu/project/id/101000383</t>
  </si>
  <si>
    <t>Research organisation</t>
  </si>
  <si>
    <t>Glycomics of Residues from Plant-Based Beverages for Microbiota</t>
  </si>
  <si>
    <t>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</si>
  <si>
    <t>https://cordis.europa.eu/project/id/101209178</t>
  </si>
  <si>
    <t>AGENCIA ESTATAL CONSEJO SUPERIOR DE INVESTIGACIONES CIENTIFICAS</t>
  </si>
  <si>
    <t>Microreactor-assisted Maillard reaction to valorise rapeseed cake protein for the production of plant protein emulsion beverages</t>
  </si>
  <si>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emulsification.b) Spray Drying: MiMaPro will employ optimised spray drying (as a scalable process) to produce Maillard conjugated RCP powders with minimal variation from freeze-dried powder.c)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D3.d) Upscaling and Prototype Generation: MiMaPro will scale up the microreactor and spray drying based on the knowledge gained from steps a-c to produce a plant protein emulsion beverage prototype.The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</si>
  <si>
    <t>UNIVERSITY OF LIMERICK</t>
  </si>
  <si>
    <t>Tackling the Astringency Enigma in Mouthfeel via Mechanosensation: a Biophysical Approach.</t>
  </si>
  <si>
    <t>LEIBNIZ-INSTITUT FUER LEBENSMITTEL-SYSTEMBIOLOGIE AN DER TECHNISCHEN UNIVERSITAET MUENCHEN</t>
  </si>
  <si>
    <t>Food quality control by RNA profiling (foodRNA)</t>
  </si>
  <si>
    <t>The field of food quality control is important to all consumers - ensuring food safety and detecting food substitutions and fraud. Next-generation sequencing has the potential to revolutionize the field, but practical solutions are lagging behind. State-of-the-art DNA-based tests yield limited information beyond what animal, plant and bacterial species constitute a given food product - and in some cases performing that task sub-optimally. Profiling RNA in food products can potentially yield important novel information that DNA-based tests cannot - including expression information that can be used to ensure food safety and quality and detect food fraud. With a focus on plant-based food products, we will develop, optimize and set up tests that will be substantially cheaper and more sensitive than the state-of-the-art, allowing upscaling in food quality control. We will provide our product as a service to national food control agencies (which we already collaborate with) and also to high-end food producers as an accreditation service. We foresee that as consumer awareness increases, the demand for these tests will increase exponentially in the future.</t>
  </si>
  <si>
    <t>https://cordis.europa.eu/project/id/101213016</t>
  </si>
  <si>
    <t>STOCKHOLMS UNIVERSITET</t>
  </si>
  <si>
    <t>Edible Metal-Organic Frameworks for Food Fortification</t>
  </si>
  <si>
    <t>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</si>
  <si>
    <t>https://cordis.europa.eu/project/id/101066383</t>
  </si>
  <si>
    <t>UNILEVER INNOVATION CENTRE WAGENINGEN BV</t>
  </si>
  <si>
    <t>Using Fermentation of Sugar Side-Streams to Produce a Palm Oil Alternative</t>
  </si>
  <si>
    <t>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</si>
  <si>
    <t>Me</t>
  </si>
  <si>
    <t>https://gtr.ukri.org/projects?ref=10147694</t>
  </si>
  <si>
    <r>
      <rPr>
        <color rgb="FF1155CC"/>
        <u/>
      </rPr>
      <t>SUN BEAR BIOFUTURE LTD</t>
    </r>
  </si>
  <si>
    <t>British Sugar</t>
  </si>
  <si>
    <t>Better shelf life of plant-based products – HOBAPLANT</t>
  </si>
  <si>
    <t>The project will investigate the possibilities of using new processes to increase shelf life and quality of plant-based foods throughout their shelf life.
Plant-based food producers today find it difficult to achieve sufficient shelf life, making it difficult to access retail, foodservice and export markets. The new technologies being investigated by the project include high-pressure processing, ohmic heating and pulsed electric fields.</t>
  </si>
  <si>
    <t>https://groenprojektbank.dk/plantefonden/2025/bedre-holdbarhed-af-plantebaserede-produkter-hobaplant</t>
  </si>
  <si>
    <t>Technological Institute</t>
  </si>
  <si>
    <t>Myco4Food ApS,
Færm ApS,
MATR Foods ApS,
Spora ApS,
Bygaard Svampe ApS,
Multivac A/S</t>
  </si>
  <si>
    <t>Nutritional optimization of processed plant-based foods (NutriProc)</t>
  </si>
  <si>
    <t>The project will investigate the nutritional value of plant-based, processed foods with a focus on protein quality, protein and starch digestibility, and effects on blood sugar and satiety.
The goal is to develop guidelines for optimal processing that promote slow digestion of protein and starch. The project will, among other things, follow 50 people with continuous measurement of food intake, satiety and satisfaction after meals with different digestion rates.</t>
  </si>
  <si>
    <t>https://groenprojektbank.dk/plantefonden/2025/ernaeringsoptimering-af-processerede-plante-baserede-foedevarer-akronym-nutriproc</t>
  </si>
  <si>
    <t>Absalon University College,
KMC Amba,
Organic Plant Protein A/S,
AM Nutrition</t>
  </si>
  <si>
    <t>FermiPro: Replacing Additives with Plants— A New Era of Plant-Based Foods Delivering Real Taste, Texture, and Nutrition Without Ultra-Processed Additives</t>
  </si>
  <si>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
</t>
  </si>
  <si>
    <t>https://groenprojektbank.dk/plantefonden/2025/fermipro-replacing-additives-with-plants%e2%80%94-a-new-era-of-plant-based-foods-delivering-real-taste-texture-and-nutrition-without-ultra-processed-additives</t>
  </si>
  <si>
    <t>Nutrumami ApS</t>
  </si>
  <si>
    <t>The Seasons,
Dragsbæk/Naturli,
GoGreen,
PerfectSeason</t>
  </si>
  <si>
    <t>Cheese, cream</t>
  </si>
  <si>
    <t>Industrialisation of the next-gen plant-based foods through fully flexible, automated solid-state fungi fermentation (FUNGIMATIC)</t>
  </si>
  <si>
    <t>The project will establish the first fully automated solid-state fermentation process to produce high-quality, fungal-fermented, plant-based alternatives to animal meat.
The project will do this, among other things, by integrating real-time data into production to ensure efficiency and a consistent product. The project also focuses on resource optimization and limiting food waste. The goal is to enable large-scale production of high-quality mushroom-fermented foods.</t>
  </si>
  <si>
    <t>https://groenprojektbank.dk/plantefonden/2025/industrialisation-of-the-next-gen-plant-based-foods-through-fully-flexible-automated-solid-state-fungi-fermentation-fungimatic</t>
  </si>
  <si>
    <t>Matr Foods ApS</t>
  </si>
  <si>
    <t>The Root of Understanding Mycelia (RUMy)</t>
  </si>
  <si>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</si>
  <si>
    <t>https://groenprojektbank.dk/plantefonden/2025/roden-til-forstaaelse-af-mycelier-rumy</t>
  </si>
  <si>
    <t>Pioneering Revolutionary Sustainable Oil Production using Precision Fermentation (PRECISE)</t>
  </si>
  <si>
    <t>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</si>
  <si>
    <t>https://groenprojektbank.dk/gudp/2025/pioneering-revolutionary-sustainable-oil-production-using-precision-fermentation-precise</t>
  </si>
  <si>
    <t>SNL BioSolutions ApS</t>
  </si>
  <si>
    <t>DTU, Dragsbaek A/S</t>
  </si>
  <si>
    <t>Network - Feed stock industry for cell cultured food production</t>
  </si>
  <si>
    <t>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</si>
  <si>
    <t>https://groenprojektbank.dk/gudp/2025/network-feed-stock-industry-for-cell-cultured-food-production</t>
  </si>
  <si>
    <t>ProteinFrontiers</t>
  </si>
  <si>
    <t>Aarhus University,
Danish Technological Institute,
Danish Veterinary and Food Administration,
GEA,
NIRAS,
Holsebro Municipality,
Symbiosis Kalundborg, Confederation
of Danish Industry,
LYRAS,
Blue Harvest Technologies,
Food &amp; Bio Cluster Denmark,
CIFS</t>
  </si>
  <si>
    <t>Yeast-Based Ingredients for Sustainable Food Production (YBIS)</t>
  </si>
  <si>
    <t>The project will exploit the potential of non-conventional yeast as a protein and nutrient-rich flavor ingredient in plant-based foods. With the increasing demand for sustainable and nutritious foods, alternative protein sources have become an important area of ​​food development.
Today, the plant-based food market is dominated by soy and peas, but non-conventional yeast has unique advantages and potential to provide improved flavor, new food properties, and to add important nutrients such as vitamin B-12 to plant-based foods.
The project will address challenges such as yeast strain selection, scalability, and regulatory approval mapping, while developing ways to seamlessly integrate yeast proteins into plant-based alternatives to animal proteins.
The project contributes to GUDP's goal of creating new foods and food ingredients by contributing to the development of innovative, sustainable and nutritious food products. By strengthening plant-based foods, a reduction in greenhouse gas emissions is expected if the new plant-based foods replace animal-based foods.
The project's commercial partners expect financial proceeds from the sale of yeast strains to the food industry, and financial proceeds from the sale of new, tasty plant-based foods.</t>
  </si>
  <si>
    <t>https://groenprojektbank.dk/gudp/2025/yeast-based-ingredients-for-sustainable-food-production-ybis</t>
  </si>
  <si>
    <t>CurrMe,
DTI,
Kohberg Bakery Group,
Rømer Vegan,
Nordzucker</t>
  </si>
  <si>
    <t xml:space="preserve">CA24132 - Accelerating Innovation and Development of European Microbial Foods (Mic2Food)
</t>
  </si>
  <si>
    <t>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</si>
  <si>
    <t>https://www.cost.eu/actions/CA24132/</t>
  </si>
  <si>
    <t>Many</t>
  </si>
  <si>
    <t xml:space="preserve">Meala EIT Grant March 2025
</t>
  </si>
  <si>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
</t>
  </si>
  <si>
    <t>EIT Food</t>
  </si>
  <si>
    <t>Meala Foodtech</t>
  </si>
  <si>
    <t>Israel, Netherlands</t>
  </si>
  <si>
    <t>Meat, Eggs</t>
  </si>
  <si>
    <t>In EU wine industry, 28 Mio tons/y of grape are harvested while almost 5.6 Mio tons of grape pomace are produced as sidestream. 40% of it are destinated to a low waste-hierarchy stage (fertilizer or fuel) although the grape seeds are rich in proteins that shall be extracted and revalorized by the wine industry due to their high techno-functional value. Indeed, proteins extracted by grape seeds (GSP) could be used as primary ingredient in bakery or savory industry or for new functional foods production. PROSEED implement one circular business model based on a pioneering mature-RD-results industrial process for the extraction of proteins from de-tannificated grape to be exploited as ingredient in dood industry to replace the traditionally-used protein gelatine of animal origin (characterized by a greater environmental footprint) and protein extracts characterized by an ethic conflict with food production and by allergen-limits such as soy and milk proteins. So-far, significant barriers have prevented the efficient valorisation of grape seed protein extract as new circular business model as there are no industrial techs capable of extracting proteins from grape seed with a sustainable RoI. But recent studies delivered a TRL-6 solutions that could overcome the barriers to industrial exploitation and lead to efficient yield and the extraction rate. Due to progressive extraction system optimization and proteins characterization, the system will produce 24tons/y. GPS by end of the project while 120 tons/y are planned by 2031, covering the 17% of Italian protein demand (5% EU). Comparing our process with the animal-based protein a reduction of a range of 384-1200 kg CO2/y by 2026 (1920-6000 kg CO2/y from 2031).</t>
  </si>
  <si>
    <t>MAGFI / CAVIRO / INALCA / CAVIRO EXTRA / CAMPDEN CBHU / UNIVERSITY OF TURIN</t>
  </si>
  <si>
    <t>Malta</t>
  </si>
  <si>
    <t>Our KAVA aims to unlock the potential of microalgae and communicate it to the rest of Europe + act as a reference point for related scale-up projects. By “unlocking the potential of microalgae” we will take the needed actions to produce our microalgae efficiently and break their cell. Then, we will extract the different high-value protein isolates, oil extracts enriched pigments, following the 2030 100% full-product biorefining policy This KAVA will mainly serve the 2nd EIT Food KIC’s Strategic Objective about “enabling healthier and more sustainable individual consumer choice”. Our Acvity will position the microalgae protein isolates as a highly promising alternative, with unique selling proposions. Specifically, our proposed KAVA’s microalgae protein isolates: 1) have the highest protein content, ideal for customized ingredients for specific applications 2) have a complete meanwhile necessary amino-acids profile which is rare for humans on Earth 3) have the lowest ever allergenicity level, compared to peas and soy 4) offer great side-effects and improved functions to a vast majority of the customers’ segments. Along with our microalgae protein isolates, our full-product biorefining goals include the oil extracts and the pigments that are rich in EPA – DHA, offering a fish-oil replacement to certain seafood manufacturers. Along with the already tested quality the added benefit over existing solutions available is the production cost. Likewise, our proposed KAVA follows the mixotrophic cultivation process where we fixate CO2, recirculate 90% of our needed water for 10 growth cycles and along with our higher than usual yields (4gr/lt/day) we produce higher volumes of biomass, without overconsuming neither the scarce natural resources nor the energy, like in most conventional food production methods, world widely Solmeyea will apply its “hybrid vercal microalgae farming” harvesng method in its IoT fully automated Greenhouse.Solmeyea also will run the downstream tasks, guaranteeing the quality of the extracted biomolecules. The exploitation partners will receive samples of our whole biomass and of both the hydrophobic hydrophilic extracts for further addition to their food formulations, beer evaluating their functionalies Following this, Solmeyea will receive feedback about all samples and may amend its harvesting processes according to the exploitation partners’ feedback and expected specifications. This KAVA will also establish a socioeconomic and sustainability impact assessment, which will be of use for emerging microalgae food ingredients’ networks. The specific sustainability assessment framework will include parameters such as vertical farming costing in Greece, lifecycle approach to sustainability impacts in the RIS countries and energy accoutinng in product lifecycle. This will ensure that microalgae proteins oils are managed in a sustainable manner and highlight its suitability as a promising plant- based alternate.</t>
  </si>
  <si>
    <t>Hooked Foods AB / Novameat / Sunny side / Solymeyea / ITC MURSKA SOBOTA</t>
  </si>
  <si>
    <t>PROTEIN DIVERSIFICATION PRIORITY CHALLENGE: There is an urgent need for alternative, affordable protein sources that reduce ecosystem and climate impacts, are scalable, and contribute to food security while meeting nutritional and consumer requirements. Seafood is rich in essential omega-3 fatty acids and bioavailable micronutrients, reducing the risk of non-communicable diseases. However, rising demand has led to overfishing, ecosystem damage, emissions from trawling and transport, and contamination with microplastics and toxins. Alternatives are crucial, especially in the EU, where seafood consumption exceeds the global average. Soy, the most used plant-based protein, is linked to large-scale deforestation and high resource demands. Diversifying plant-based protein sources for seafood can lower environmental impact while maintaining high nutritional value. Sensory characteristics, cost, and nutritional value are key drivers in the plant-based market. Unlike meat alternatives, seafood alternatives must address diverse textures, flavours, and forms. Innovations in these areas are essential to increase consumer uptake. THE SOLUTION: To incentivize consumers to transition to plant-based seafood, HOF will use proteins with a lower climate burden than soy, creating affordable, sustainable alternatives with authentic flavour, texture, and superior nutritional profiles. HOF will expand its product line, introducing clean label plant-based Happy Tyuna, Happy Whitefysh, and Happy Salmyn (hereafter Tyuna, Salmyn, Whitefysh). Whitefysh and Salmyn will advance from TRL 4&amp;5 to TRL 9, while Tyuna will build on improvements from the v1.0 product. Our solutions include: Optimizing High Moisture Extrusion (HME) and post-processing for each product to achieve the desired shapes, milder flavour, and tender, lamellar texture of fish. Enhancing Protein Sources beyond soy, incorporating mycelial, algal, and diverse pulses to ensure high protein and omega-3 content, with added fiber to reduce NCD risks. Sensory Screening and Consumer Studies to align products with consumer preferences, raise awareness of plant-based alternatives, and disseminate knowledge within the seafood sector. OUTCOMES: Nutritionally optimized, protein-diversified Tyuna, and Salmyn, and Whitefysh (whole fillet and chunks), which look, taste, and feel like traditional seafood. Within 3 years from market entry (Q3 28) 48K customers reached and 623K kg product sold in Germany and Austria. Expansion to Switzerland (Q1 26) and the Netherlands (Q3 26) € 10.6 Mn in revenue. IMPACT TARGETS: By 2030, Improved supply chain with 100% increase in # of commercial partners Improved profitability by 100% Production capacity of 1.500 Tons PRIMARY BENEFICIARIES: Flexitarians, vegetarians, vegans, LOHAS consumers, and people with seafood allergies will benefit from sustainable, affordable, and nutritious plant-based seafood that mimics traditional seafood in flavour and texture.</t>
  </si>
  <si>
    <t>University of Aarhus / Happy Ocean Foods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</si>
</sst>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
    <numFmt numFmtId="165" formatCode="[$€]#,##0.00"/>
    <numFmt numFmtId="166" formatCode="&quot;$&quot;#,##0"/>
    <numFmt numFmtId="167" formatCode="d mmmm yyyy"/>
    <numFmt numFmtId="168" formatCode="m/d/yyyy"/>
    <numFmt numFmtId="169" formatCode="m/d/yy"/>
    <numFmt numFmtId="170" formatCode="[$€]#,##0"/>
    <numFmt numFmtId="171" formatCode="d mmm yyyy"/>
    <numFmt numFmtId="172" formatCode="#,##0_ ;\-#,##0\ "/>
  </numFmts>
  <fonts count="68">
    <font>
      <sz val="10.0"/>
      <color rgb="FF000000"/>
      <name val="Arial"/>
      <scheme val="minor"/>
    </font>
    <font>
      <b/>
      <sz val="12.0"/>
      <color theme="1"/>
      <name val="Calibri"/>
    </font>
    <font>
      <color theme="1"/>
      <name val="Arial"/>
      <scheme val="minor"/>
    </font>
    <font>
      <u/>
      <color rgb="FF0000FF"/>
    </font>
    <font>
      <color theme="1"/>
      <name val="Arial"/>
    </font>
    <font>
      <color rgb="FF1F1F1F"/>
      <name val="&quot;Google Sans Text&quot;"/>
    </font>
    <font>
      <color rgb="FF222222"/>
      <name val="Arial"/>
    </font>
    <font>
      <u/>
      <color rgb="FF0000FF"/>
    </font>
    <font>
      <sz val="11.0"/>
      <color rgb="FF333333"/>
      <name val="Inherit"/>
    </font>
    <font>
      <sz val="12.0"/>
      <color rgb="FF333333"/>
      <name val="Arial"/>
    </font>
    <font>
      <sz val="11.0"/>
      <color rgb="FF333333"/>
      <name val="Arial"/>
    </font>
    <font>
      <sz val="12.0"/>
      <color rgb="FF303030"/>
      <name val="Arial"/>
    </font>
    <font>
      <sz val="12.0"/>
      <color rgb="FF212121"/>
      <name val="Soleil"/>
    </font>
    <font>
      <sz val="14.0"/>
      <color rgb="FF00002E"/>
      <name val="Inter"/>
    </font>
    <font>
      <sz val="11.0"/>
      <color theme="1"/>
      <name val="Calibri"/>
    </font>
    <font>
      <sz val="12.0"/>
      <color theme="1"/>
      <name val="Calibri"/>
    </font>
    <font>
      <sz val="14.0"/>
      <color rgb="FF040404"/>
      <name val="Arial"/>
    </font>
    <font>
      <sz val="14.0"/>
      <color rgb="FF333333"/>
      <name val="&quot;Source Sans Pro&quot;"/>
    </font>
    <font>
      <b/>
      <sz val="12.0"/>
      <color rgb="FF333333"/>
      <name val="Arial"/>
    </font>
    <font>
      <b/>
      <sz val="12.0"/>
      <color rgb="FF303030"/>
      <name val="Arial"/>
    </font>
    <font>
      <sz val="11.0"/>
      <color rgb="FF000000"/>
      <name val="BundesSansWeb"/>
    </font>
    <font>
      <sz val="11.0"/>
      <color theme="1"/>
      <name val="Aptos Narrow"/>
    </font>
    <font>
      <u/>
      <sz val="12.0"/>
      <color rgb="FF467886"/>
      <name val="Calibri"/>
    </font>
    <font>
      <sz val="11.0"/>
      <color theme="1"/>
      <name val="Arial"/>
    </font>
    <font>
      <u/>
      <sz val="12.0"/>
      <color rgb="FF467886"/>
      <name val="Calibri"/>
    </font>
    <font>
      <u/>
      <sz val="12.0"/>
      <color rgb="FF467886"/>
      <name val="Calibri"/>
    </font>
    <font>
      <u/>
      <sz val="12.0"/>
      <color rgb="FF467886"/>
      <name val="Calibri"/>
    </font>
    <font>
      <u/>
      <sz val="12.0"/>
      <color rgb="FF467886"/>
      <name val="Calibri"/>
    </font>
    <font>
      <u/>
      <sz val="12.0"/>
      <color rgb="FF467886"/>
      <name val="Calibri"/>
    </font>
    <font>
      <sz val="11.0"/>
      <color rgb="FF323232"/>
      <name val="&quot;Nexus Sans Pro&quot;"/>
    </font>
    <font>
      <sz val="11.0"/>
      <color rgb="FF323232"/>
      <name val="Arial"/>
    </font>
    <font>
      <sz val="13.0"/>
      <color rgb="FF333333"/>
      <name val="PannoText"/>
    </font>
    <font>
      <u/>
      <sz val="11.0"/>
      <color rgb="FF467886"/>
      <name val="Calibri"/>
    </font>
    <font>
      <sz val="11.0"/>
      <color rgb="FF333333"/>
      <name val="Calibri"/>
    </font>
    <font>
      <u/>
      <color rgb="FF0000FF"/>
      <name val="Arial"/>
    </font>
    <font>
      <u/>
      <color rgb="FF0000FF"/>
    </font>
    <font>
      <u/>
      <color rgb="FF467886"/>
      <name val="Arial"/>
    </font>
    <font>
      <u/>
      <color rgb="FF0000FF"/>
      <name val="Arial"/>
    </font>
    <font>
      <sz val="12.0"/>
      <color rgb="FF0C5854"/>
      <name val="Poppins"/>
    </font>
    <font>
      <sz val="14.0"/>
      <color rgb="FF001D35"/>
      <name val="&quot;Google Sans&quot;"/>
    </font>
    <font>
      <sz val="8.0"/>
      <color theme="1"/>
      <name val="Aptos Narrow"/>
    </font>
    <font>
      <b/>
      <sz val="8.0"/>
      <color rgb="FFCCCC00"/>
      <name val="Arial"/>
    </font>
    <font>
      <sz val="12.0"/>
      <color rgb="FF373737"/>
      <name val="Raleway"/>
    </font>
    <font>
      <u/>
      <color rgb="FF1155CC"/>
      <name val="Arial"/>
    </font>
    <font>
      <sz val="11.0"/>
      <color rgb="FF1F1F1F"/>
      <name val="Google Sans"/>
    </font>
    <font>
      <u/>
      <sz val="11.0"/>
      <color rgb="FF222222"/>
      <name val="Arial"/>
    </font>
    <font>
      <sz val="12.0"/>
      <color rgb="FF4A4A4A"/>
      <name val="Neue Montreal"/>
    </font>
    <font>
      <b/>
      <sz val="12.0"/>
      <color rgb="FF4A4A4A"/>
      <name val="&quot;Neue Montreal&quot;"/>
    </font>
    <font>
      <u/>
      <color rgb="FF1155CC"/>
      <name val="Arial"/>
    </font>
    <font>
      <sz val="12.0"/>
      <color rgb="FF303030"/>
      <name val="&quot;Neue Montreal&quot;"/>
    </font>
    <font>
      <sz val="12.0"/>
      <color rgb="FF464CCE"/>
      <name val="Arial"/>
    </font>
    <font>
      <u/>
      <sz val="12.0"/>
      <color rgb="FF464CCE"/>
      <name val="Arial"/>
    </font>
    <font>
      <sz val="12.0"/>
      <color rgb="FF303030"/>
      <name val="Neue Montreal"/>
    </font>
    <font>
      <b/>
      <sz val="12.0"/>
      <color rgb="FF4A4A4A"/>
      <name val="Neue Montreal"/>
    </font>
    <font>
      <u/>
      <sz val="11.0"/>
      <color rgb="FF0000FF"/>
      <name val="Calibri"/>
    </font>
    <font>
      <sz val="14.0"/>
      <color rgb="FF21272A"/>
      <name val="Arial"/>
    </font>
    <font>
      <u/>
      <sz val="11.0"/>
      <color rgb="FF0000FF"/>
      <name val="Calibri"/>
    </font>
    <font>
      <sz val="14.0"/>
      <color rgb="FF21272A"/>
      <name val="TradeGothic"/>
    </font>
    <font>
      <sz val="15.0"/>
      <color rgb="FF5D636D"/>
      <name val="Acumin"/>
    </font>
    <font>
      <sz val="11.0"/>
      <color rgb="FF171717"/>
      <name val="OpenSans"/>
    </font>
    <font>
      <sz val="15.0"/>
      <color rgb="FF192D6B"/>
      <name val="Aeonik"/>
    </font>
    <font>
      <sz val="11.0"/>
      <color rgb="FF000000"/>
      <name val="&quot;Nunito Sans&quot;"/>
    </font>
    <font>
      <u/>
      <sz val="11.0"/>
      <color rgb="FF0000FF"/>
      <name val="Calibri"/>
    </font>
    <font>
      <sz val="12.0"/>
      <color rgb="FF000000"/>
      <name val="Pt_sansregular"/>
    </font>
    <font>
      <u/>
      <sz val="12.0"/>
      <color rgb="FF0000FF"/>
      <name val="Calibri"/>
    </font>
    <font>
      <sz val="11.0"/>
      <color rgb="FFFFFFFF"/>
      <name val="Arial"/>
    </font>
    <font>
      <color rgb="FF373737"/>
      <name val="Raleway"/>
    </font>
    <font>
      <sz val="10.0"/>
      <color theme="1"/>
      <name val="Arial"/>
    </font>
  </fonts>
  <fills count="20">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FAFAFA"/>
        <bgColor rgb="FFFAFAFA"/>
      </patternFill>
    </fill>
    <fill>
      <patternFill patternType="solid">
        <fgColor rgb="FFEFEFF5"/>
        <bgColor rgb="FFEFEFF5"/>
      </patternFill>
    </fill>
    <fill>
      <patternFill patternType="solid">
        <fgColor rgb="FFF5F5F5"/>
        <bgColor rgb="FFF5F5F5"/>
      </patternFill>
    </fill>
    <fill>
      <patternFill patternType="solid">
        <fgColor rgb="FFFFF2CC"/>
        <bgColor rgb="FFFFF2CC"/>
      </patternFill>
    </fill>
    <fill>
      <patternFill patternType="solid">
        <fgColor rgb="FFF4CCCC"/>
        <bgColor rgb="FFF4CCCC"/>
      </patternFill>
    </fill>
    <fill>
      <patternFill patternType="solid">
        <fgColor rgb="FFE4E3DE"/>
        <bgColor rgb="FFE4E3DE"/>
      </patternFill>
    </fill>
    <fill>
      <patternFill patternType="solid">
        <fgColor rgb="FFF1CEEE"/>
        <bgColor rgb="FFF1CEEE"/>
      </patternFill>
    </fill>
    <fill>
      <patternFill patternType="solid">
        <fgColor rgb="FFB7E1CD"/>
        <bgColor rgb="FFB7E1CD"/>
      </patternFill>
    </fill>
    <fill>
      <patternFill patternType="solid">
        <fgColor rgb="FF747474"/>
        <bgColor rgb="FF747474"/>
      </patternFill>
    </fill>
    <fill>
      <patternFill patternType="solid">
        <fgColor rgb="FFE9E6DD"/>
        <bgColor rgb="FFE9E6DD"/>
      </patternFill>
    </fill>
    <fill>
      <patternFill patternType="solid">
        <fgColor rgb="FFFF0000"/>
        <bgColor rgb="FFFF0000"/>
      </patternFill>
    </fill>
    <fill>
      <patternFill patternType="solid">
        <fgColor rgb="FFF9FAFC"/>
        <bgColor rgb="FFF9FAFC"/>
      </patternFill>
    </fill>
    <fill>
      <patternFill patternType="solid">
        <fgColor rgb="FFD9EAD3"/>
        <bgColor rgb="FFD9EAD3"/>
      </patternFill>
    </fill>
    <fill>
      <patternFill patternType="solid">
        <fgColor rgb="FF004494"/>
        <bgColor rgb="FF004494"/>
      </patternFill>
    </fill>
  </fills>
  <borders count="5">
    <border/>
    <border>
      <left style="medium">
        <color rgb="FFCCCCCC"/>
      </left>
      <right style="medium">
        <color rgb="FFCCCCCC"/>
      </right>
      <top style="medium">
        <color rgb="FFCCCCCC"/>
      </top>
      <bottom style="medium">
        <color rgb="FFCCCCCC"/>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C5C4C4"/>
      </top>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shrinkToFit="0" vertical="bottom" wrapText="1"/>
    </xf>
    <xf borderId="1" fillId="2" fontId="1" numFmtId="164" xfId="0" applyAlignment="1" applyBorder="1" applyFont="1" applyNumberFormat="1">
      <alignment horizontal="center" shrinkToFit="0" wrapText="1"/>
    </xf>
    <xf borderId="1" fillId="2" fontId="1" numFmtId="165" xfId="0" applyAlignment="1" applyBorder="1" applyFont="1" applyNumberFormat="1">
      <alignment horizontal="center" readingOrder="0" shrinkToFit="0" wrapText="1"/>
    </xf>
    <xf borderId="1" fillId="0" fontId="1" numFmtId="0" xfId="0" applyAlignment="1" applyBorder="1" applyFont="1">
      <alignment horizontal="center" shrinkToFit="0" wrapText="1"/>
    </xf>
    <xf borderId="1" fillId="2" fontId="1" numFmtId="0" xfId="0" applyAlignment="1" applyBorder="1" applyFont="1">
      <alignment horizontal="center" shrinkToFit="0" wrapText="1"/>
    </xf>
    <xf borderId="1" fillId="2" fontId="1" numFmtId="0" xfId="0" applyAlignment="1" applyBorder="1" applyFont="1">
      <alignment horizontal="center" readingOrder="0" shrinkToFit="0" wrapText="1"/>
    </xf>
    <xf borderId="1" fillId="3" fontId="1" numFmtId="0" xfId="0" applyAlignment="1" applyBorder="1" applyFill="1" applyFont="1">
      <alignment horizontal="center" shrinkToFit="0" wrapText="1"/>
    </xf>
    <xf borderId="1" fillId="3" fontId="1" numFmtId="0" xfId="0" applyAlignment="1" applyBorder="1" applyFont="1">
      <alignment horizontal="center" readingOrder="0" shrinkToFit="0" wrapText="1"/>
    </xf>
    <xf borderId="0" fillId="0" fontId="2" numFmtId="0" xfId="0" applyAlignment="1" applyFont="1">
      <alignment readingOrder="0"/>
    </xf>
    <xf borderId="0" fillId="0" fontId="2" numFmtId="166" xfId="0" applyAlignment="1" applyFont="1" applyNumberFormat="1">
      <alignment readingOrder="0"/>
    </xf>
    <xf borderId="0" fillId="0" fontId="2" numFmtId="165" xfId="0" applyAlignment="1" applyFont="1" applyNumberFormat="1">
      <alignment readingOrder="0"/>
    </xf>
    <xf borderId="0" fillId="0" fontId="3" numFmtId="0" xfId="0" applyAlignment="1" applyFont="1">
      <alignment readingOrder="0"/>
    </xf>
    <xf borderId="0" fillId="0" fontId="2" numFmtId="167" xfId="0" applyAlignment="1" applyFont="1" applyNumberFormat="1">
      <alignment readingOrder="0"/>
    </xf>
    <xf borderId="0" fillId="0" fontId="2" numFmtId="0" xfId="0" applyFont="1"/>
    <xf borderId="0" fillId="0" fontId="2" numFmtId="168" xfId="0" applyAlignment="1" applyFont="1" applyNumberFormat="1">
      <alignment readingOrder="0"/>
    </xf>
    <xf borderId="0" fillId="0" fontId="2" numFmtId="0" xfId="0" applyFont="1"/>
    <xf borderId="0" fillId="0" fontId="2" numFmtId="0" xfId="0" applyAlignment="1" applyFont="1">
      <alignment readingOrder="0"/>
    </xf>
    <xf borderId="0" fillId="0" fontId="2" numFmtId="165" xfId="0" applyFont="1" applyNumberFormat="1"/>
    <xf borderId="0" fillId="4" fontId="4" numFmtId="3" xfId="0" applyAlignment="1" applyFill="1" applyFont="1" applyNumberFormat="1">
      <alignment horizontal="right" vertical="bottom"/>
    </xf>
    <xf borderId="0" fillId="4" fontId="4" numFmtId="0" xfId="0" applyAlignment="1" applyFont="1">
      <alignment vertical="bottom"/>
    </xf>
    <xf borderId="0" fillId="4" fontId="4" numFmtId="166" xfId="0" applyAlignment="1" applyFont="1" applyNumberFormat="1">
      <alignment vertical="bottom"/>
    </xf>
    <xf borderId="0" fillId="4" fontId="4" numFmtId="0" xfId="0" applyFont="1"/>
    <xf borderId="0" fillId="0" fontId="5" numFmtId="0" xfId="0" applyAlignment="1" applyFont="1">
      <alignment readingOrder="0"/>
    </xf>
    <xf borderId="0" fillId="4" fontId="2" numFmtId="0" xfId="0" applyAlignment="1" applyFont="1">
      <alignment readingOrder="0"/>
    </xf>
    <xf borderId="0" fillId="0" fontId="2" numFmtId="164" xfId="0" applyAlignment="1" applyFont="1" applyNumberFormat="1">
      <alignment readingOrder="0"/>
    </xf>
    <xf borderId="0" fillId="5" fontId="6" numFmtId="164" xfId="0" applyAlignment="1" applyFill="1" applyFont="1" applyNumberFormat="1">
      <alignment horizontal="left" readingOrder="0"/>
    </xf>
    <xf borderId="0" fillId="0" fontId="7" numFmtId="0" xfId="0" applyAlignment="1" applyFont="1">
      <alignment readingOrder="0"/>
    </xf>
    <xf borderId="0" fillId="6" fontId="8" numFmtId="0" xfId="0" applyAlignment="1" applyFill="1" applyFont="1">
      <alignment readingOrder="0"/>
    </xf>
    <xf borderId="0" fillId="5" fontId="9" numFmtId="0" xfId="0" applyAlignment="1" applyFont="1">
      <alignment readingOrder="0"/>
    </xf>
    <xf borderId="0" fillId="6" fontId="10" numFmtId="0" xfId="0" applyAlignment="1" applyFont="1">
      <alignment readingOrder="0"/>
    </xf>
    <xf borderId="0" fillId="6" fontId="10" numFmtId="165" xfId="0" applyAlignment="1" applyFont="1" applyNumberFormat="1">
      <alignment readingOrder="0"/>
    </xf>
    <xf borderId="0" fillId="4" fontId="2" numFmtId="0" xfId="0" applyFont="1"/>
    <xf borderId="0" fillId="7" fontId="11" numFmtId="0" xfId="0" applyAlignment="1" applyFill="1" applyFont="1">
      <alignment readingOrder="0"/>
    </xf>
    <xf borderId="0" fillId="5" fontId="12" numFmtId="0" xfId="0" applyAlignment="1" applyFont="1">
      <alignment readingOrder="0"/>
    </xf>
    <xf borderId="0" fillId="0" fontId="13" numFmtId="0" xfId="0" applyAlignment="1" applyFont="1">
      <alignment readingOrder="0"/>
    </xf>
    <xf borderId="0" fillId="0" fontId="2" numFmtId="0" xfId="0" applyAlignment="1" applyFont="1">
      <alignment readingOrder="0" shrinkToFit="0" wrapText="1"/>
    </xf>
    <xf borderId="0" fillId="0" fontId="14" numFmtId="0" xfId="0" applyAlignment="1" applyFont="1">
      <alignment readingOrder="0" vertical="bottom"/>
    </xf>
    <xf borderId="1" fillId="5" fontId="15" numFmtId="0" xfId="0" applyAlignment="1" applyBorder="1" applyFont="1">
      <alignment horizontal="center" readingOrder="0" shrinkToFit="0" wrapText="1"/>
    </xf>
    <xf borderId="0" fillId="0" fontId="4" numFmtId="0" xfId="0" applyAlignment="1" applyFont="1">
      <alignment readingOrder="0" vertical="center"/>
    </xf>
    <xf borderId="0" fillId="5" fontId="16" numFmtId="0" xfId="0" applyAlignment="1" applyFont="1">
      <alignment readingOrder="0"/>
    </xf>
    <xf borderId="0" fillId="0" fontId="2" numFmtId="0" xfId="0" applyAlignment="1" applyFont="1">
      <alignment readingOrder="0" vertical="center"/>
    </xf>
    <xf borderId="0" fillId="0" fontId="14" numFmtId="0" xfId="0" applyAlignment="1" applyFont="1">
      <alignment horizontal="right" vertical="bottom"/>
    </xf>
    <xf borderId="0" fillId="0" fontId="2" numFmtId="168" xfId="0" applyFont="1" applyNumberFormat="1"/>
    <xf borderId="0" fillId="5" fontId="17" numFmtId="167" xfId="0" applyAlignment="1" applyFont="1" applyNumberFormat="1">
      <alignment horizontal="left" readingOrder="0"/>
    </xf>
    <xf borderId="0" fillId="5" fontId="17" numFmtId="0" xfId="0" applyAlignment="1" applyFont="1">
      <alignment horizontal="left" readingOrder="0"/>
    </xf>
    <xf borderId="0" fillId="0" fontId="14" numFmtId="0" xfId="0" applyAlignment="1" applyFont="1">
      <alignment vertical="bottom"/>
    </xf>
    <xf borderId="0" fillId="5" fontId="18" numFmtId="0" xfId="0" applyAlignment="1" applyFont="1">
      <alignment readingOrder="0"/>
    </xf>
    <xf borderId="1" fillId="5" fontId="15" numFmtId="0" xfId="0" applyAlignment="1" applyBorder="1" applyFont="1">
      <alignment horizontal="center" shrinkToFit="0" wrapText="1"/>
    </xf>
    <xf borderId="1" fillId="5" fontId="14" numFmtId="0" xfId="0" applyAlignment="1" applyBorder="1" applyFont="1">
      <alignment horizontal="center" shrinkToFit="0" wrapText="1"/>
    </xf>
    <xf borderId="1" fillId="5" fontId="14" numFmtId="0" xfId="0" applyAlignment="1" applyBorder="1" applyFont="1">
      <alignment horizontal="center" readingOrder="0" shrinkToFit="0" wrapText="1"/>
    </xf>
    <xf borderId="1" fillId="5" fontId="14" numFmtId="165" xfId="0" applyAlignment="1" applyBorder="1" applyFont="1" applyNumberFormat="1">
      <alignment horizontal="center" shrinkToFit="0" wrapText="1"/>
    </xf>
    <xf borderId="1" fillId="5" fontId="15" numFmtId="0" xfId="0" applyAlignment="1" applyBorder="1" applyFont="1">
      <alignment horizontal="center" shrinkToFit="0" vertical="bottom" wrapText="1"/>
    </xf>
    <xf borderId="1" fillId="5" fontId="15" numFmtId="0" xfId="0" applyAlignment="1" applyBorder="1" applyFont="1">
      <alignment horizontal="center" readingOrder="0" shrinkToFit="0" vertical="bottom" wrapText="1"/>
    </xf>
    <xf borderId="1" fillId="5" fontId="15" numFmtId="166" xfId="0" applyAlignment="1" applyBorder="1" applyFont="1" applyNumberFormat="1">
      <alignment horizontal="center" shrinkToFit="0" vertical="bottom" wrapText="1"/>
    </xf>
    <xf borderId="1" fillId="5" fontId="15" numFmtId="0" xfId="0" applyAlignment="1" applyBorder="1" applyFont="1">
      <alignment horizontal="center" shrinkToFit="0" vertical="bottom" wrapText="1"/>
    </xf>
    <xf borderId="1" fillId="5" fontId="15" numFmtId="165" xfId="0" applyAlignment="1" applyBorder="1" applyFont="1" applyNumberFormat="1">
      <alignment horizontal="center" shrinkToFit="0" vertical="bottom" wrapText="1"/>
    </xf>
    <xf borderId="1" fillId="5" fontId="15" numFmtId="0" xfId="0" applyAlignment="1" applyBorder="1" applyFont="1">
      <alignment horizontal="center" shrinkToFit="0" wrapText="1"/>
    </xf>
    <xf borderId="0" fillId="0" fontId="2" numFmtId="164" xfId="0" applyFont="1" applyNumberFormat="1"/>
    <xf borderId="0" fillId="0" fontId="14" numFmtId="165" xfId="0" applyAlignment="1" applyFont="1" applyNumberFormat="1">
      <alignment horizontal="right" vertical="bottom"/>
    </xf>
    <xf borderId="0" fillId="0" fontId="4" numFmtId="0" xfId="0" applyAlignment="1" applyFont="1">
      <alignment vertical="bottom"/>
    </xf>
    <xf borderId="0" fillId="5" fontId="19" numFmtId="0" xfId="0" applyAlignment="1" applyFont="1">
      <alignment readingOrder="0" shrinkToFit="0" wrapText="0"/>
    </xf>
    <xf borderId="0" fillId="0" fontId="14" numFmtId="164" xfId="0" applyAlignment="1" applyFont="1" applyNumberFormat="1">
      <alignment horizontal="right" vertical="bottom"/>
    </xf>
    <xf borderId="0" fillId="0" fontId="14" numFmtId="165" xfId="0" applyAlignment="1" applyFont="1" applyNumberFormat="1">
      <alignment vertical="bottom"/>
    </xf>
    <xf borderId="0" fillId="0" fontId="14" numFmtId="0" xfId="0" applyAlignment="1" applyFont="1">
      <alignment vertical="bottom"/>
    </xf>
    <xf borderId="0" fillId="8" fontId="20" numFmtId="0" xfId="0" applyAlignment="1" applyFill="1" applyFont="1">
      <alignment horizontal="left" readingOrder="0"/>
    </xf>
    <xf borderId="0" fillId="5" fontId="21" numFmtId="0" xfId="0" applyFont="1"/>
    <xf borderId="0" fillId="0" fontId="22" numFmtId="0" xfId="0" applyAlignment="1" applyFont="1">
      <alignment horizontal="center" vertical="bottom"/>
    </xf>
    <xf borderId="1" fillId="5" fontId="21" numFmtId="0" xfId="0" applyBorder="1" applyFont="1"/>
    <xf borderId="1" fillId="5" fontId="21" numFmtId="0" xfId="0" applyBorder="1" applyFont="1"/>
    <xf borderId="1" fillId="5" fontId="21" numFmtId="0" xfId="0" applyAlignment="1" applyBorder="1" applyFont="1">
      <alignment vertical="bottom"/>
    </xf>
    <xf borderId="1" fillId="5" fontId="15" numFmtId="14" xfId="0" applyAlignment="1" applyBorder="1" applyFont="1" applyNumberFormat="1">
      <alignment horizontal="center" shrinkToFit="0" wrapText="1"/>
    </xf>
    <xf borderId="0" fillId="0" fontId="14" numFmtId="0" xfId="0" applyAlignment="1" applyFont="1">
      <alignment horizontal="center"/>
    </xf>
    <xf borderId="0" fillId="5" fontId="15" numFmtId="0" xfId="0" applyAlignment="1" applyFont="1">
      <alignment horizontal="center" shrinkToFit="0" wrapText="1"/>
    </xf>
    <xf borderId="0" fillId="5" fontId="23" numFmtId="0" xfId="0" applyAlignment="1" applyFont="1">
      <alignment readingOrder="0"/>
    </xf>
    <xf borderId="1" fillId="5" fontId="15" numFmtId="164" xfId="0" applyAlignment="1" applyBorder="1" applyFont="1" applyNumberFormat="1">
      <alignment horizontal="center" shrinkToFit="0" wrapText="1"/>
    </xf>
    <xf borderId="1" fillId="5" fontId="23" numFmtId="0" xfId="0" applyAlignment="1" applyBorder="1" applyFont="1">
      <alignment readingOrder="0"/>
    </xf>
    <xf borderId="1" fillId="5" fontId="24" numFmtId="0" xfId="0" applyAlignment="1" applyBorder="1" applyFont="1">
      <alignment horizontal="center" shrinkToFit="0" vertical="bottom" wrapText="1"/>
    </xf>
    <xf borderId="0" fillId="0" fontId="25" numFmtId="11" xfId="0" applyAlignment="1" applyFont="1" applyNumberFormat="1">
      <alignment horizontal="center" vertical="bottom"/>
    </xf>
    <xf borderId="1" fillId="5" fontId="15" numFmtId="11" xfId="0" applyAlignment="1" applyBorder="1" applyFont="1" applyNumberFormat="1">
      <alignment horizontal="center" shrinkToFit="0" wrapText="1"/>
    </xf>
    <xf borderId="1" fillId="5" fontId="26" numFmtId="0" xfId="0" applyAlignment="1" applyBorder="1" applyFont="1">
      <alignment horizontal="center" readingOrder="0" shrinkToFit="0" vertical="bottom" wrapText="1"/>
    </xf>
    <xf borderId="1" fillId="5" fontId="27" numFmtId="0" xfId="0" applyAlignment="1" applyBorder="1" applyFont="1">
      <alignment horizontal="center" readingOrder="0" shrinkToFit="0" vertical="bottom" wrapText="1"/>
    </xf>
    <xf borderId="1" fillId="5" fontId="28" numFmtId="0" xfId="0" applyAlignment="1" applyBorder="1" applyFont="1">
      <alignment horizontal="center" shrinkToFit="0" vertical="bottom" wrapText="1"/>
    </xf>
    <xf borderId="1" fillId="5" fontId="21" numFmtId="165" xfId="0" applyBorder="1" applyFont="1" applyNumberFormat="1"/>
    <xf borderId="0" fillId="5" fontId="29" numFmtId="169" xfId="0" applyAlignment="1" applyFont="1" applyNumberFormat="1">
      <alignment readingOrder="0"/>
    </xf>
    <xf borderId="0" fillId="0" fontId="21" numFmtId="0" xfId="0" applyFont="1"/>
    <xf borderId="0" fillId="5" fontId="30" numFmtId="0" xfId="0" applyAlignment="1" applyFont="1">
      <alignment readingOrder="0"/>
    </xf>
    <xf borderId="0" fillId="5" fontId="31" numFmtId="167" xfId="0" applyAlignment="1" applyFont="1" applyNumberFormat="1">
      <alignment readingOrder="0"/>
    </xf>
    <xf borderId="0" fillId="5" fontId="31" numFmtId="0" xfId="0" applyFont="1"/>
    <xf borderId="1" fillId="5" fontId="14" numFmtId="0" xfId="0" applyAlignment="1" applyBorder="1" applyFont="1">
      <alignment horizontal="center" shrinkToFit="0" wrapText="1"/>
    </xf>
    <xf borderId="1" fillId="5" fontId="32" numFmtId="0" xfId="0" applyAlignment="1" applyBorder="1" applyFont="1">
      <alignment horizontal="center" shrinkToFit="0" wrapText="1"/>
    </xf>
    <xf borderId="1" fillId="5" fontId="33" numFmtId="0" xfId="0" applyAlignment="1" applyBorder="1" applyFont="1">
      <alignment horizontal="center" shrinkToFit="0" wrapText="1"/>
    </xf>
    <xf borderId="1" fillId="5" fontId="14" numFmtId="14" xfId="0" applyAlignment="1" applyBorder="1" applyFont="1" applyNumberFormat="1">
      <alignment horizontal="center" shrinkToFit="0" wrapText="1"/>
    </xf>
    <xf borderId="0" fillId="0" fontId="21" numFmtId="0" xfId="0" applyAlignment="1" applyFont="1">
      <alignment horizontal="center"/>
    </xf>
    <xf borderId="1" fillId="5" fontId="14" numFmtId="0" xfId="0" applyAlignment="1" applyBorder="1" applyFont="1">
      <alignment horizontal="center"/>
    </xf>
    <xf borderId="0" fillId="5" fontId="14" numFmtId="0" xfId="0" applyAlignment="1" applyFont="1">
      <alignment horizontal="center"/>
    </xf>
    <xf borderId="0" fillId="0" fontId="4" numFmtId="0" xfId="0" applyAlignment="1" applyFont="1">
      <alignment readingOrder="0" shrinkToFit="0" vertical="center" wrapText="0"/>
    </xf>
    <xf borderId="0" fillId="0" fontId="2" numFmtId="0" xfId="0" applyAlignment="1" applyFont="1">
      <alignment vertical="center"/>
    </xf>
    <xf borderId="0" fillId="0" fontId="2" numFmtId="0" xfId="0" applyAlignment="1" applyFont="1">
      <alignment shrinkToFit="0" vertical="center" wrapText="0"/>
    </xf>
    <xf borderId="0" fillId="0" fontId="4" numFmtId="0" xfId="0" applyAlignment="1" applyFont="1">
      <alignment horizontal="center" readingOrder="0" vertical="center"/>
    </xf>
    <xf borderId="0" fillId="0" fontId="34" numFmtId="0" xfId="0" applyAlignment="1" applyFont="1">
      <alignment readingOrder="0" shrinkToFit="0" vertical="center" wrapText="0"/>
    </xf>
    <xf borderId="0" fillId="9" fontId="2" numFmtId="0" xfId="0" applyAlignment="1" applyFill="1" applyFont="1">
      <alignment vertical="center"/>
    </xf>
    <xf borderId="0" fillId="9" fontId="4" numFmtId="0" xfId="0" applyAlignment="1" applyFont="1">
      <alignment readingOrder="0" vertical="center"/>
    </xf>
    <xf borderId="0" fillId="0" fontId="4" numFmtId="165" xfId="0" applyAlignment="1" applyFont="1" applyNumberFormat="1">
      <alignment readingOrder="0" vertical="center"/>
    </xf>
    <xf borderId="0" fillId="0" fontId="4" numFmtId="167" xfId="0" applyAlignment="1" applyFont="1" applyNumberFormat="1">
      <alignment readingOrder="0" vertical="center"/>
    </xf>
    <xf borderId="0" fillId="0" fontId="4" numFmtId="0" xfId="0" applyAlignment="1" applyFont="1">
      <alignment readingOrder="0"/>
    </xf>
    <xf borderId="0" fillId="0" fontId="35" numFmtId="0" xfId="0" applyAlignment="1" applyFont="1">
      <alignment readingOrder="0" shrinkToFit="0" vertical="center" wrapText="0"/>
    </xf>
    <xf borderId="0" fillId="0" fontId="2" numFmtId="0" xfId="0" applyAlignment="1" applyFont="1">
      <alignment horizontal="center" vertical="center"/>
    </xf>
    <xf borderId="0" fillId="10" fontId="4" numFmtId="0" xfId="0" applyAlignment="1" applyFill="1" applyFont="1">
      <alignment readingOrder="0" vertical="center"/>
    </xf>
    <xf borderId="0" fillId="0" fontId="2" numFmtId="165" xfId="0" applyAlignment="1" applyFont="1" applyNumberFormat="1">
      <alignment vertical="center"/>
    </xf>
    <xf borderId="0" fillId="0" fontId="2" numFmtId="0" xfId="0" applyAlignment="1" applyFont="1">
      <alignment vertical="center"/>
    </xf>
    <xf borderId="0" fillId="10" fontId="2" numFmtId="0" xfId="0" applyAlignment="1" applyFont="1">
      <alignment vertical="center"/>
    </xf>
    <xf borderId="0" fillId="0" fontId="36" numFmtId="0" xfId="0" applyAlignment="1" applyFont="1">
      <alignment readingOrder="0" shrinkToFit="0" vertical="center" wrapText="0"/>
    </xf>
    <xf borderId="0" fillId="0" fontId="15" numFmtId="170" xfId="0" applyAlignment="1" applyFont="1" applyNumberFormat="1">
      <alignment vertical="bottom"/>
    </xf>
    <xf borderId="0" fillId="0" fontId="37" numFmtId="0" xfId="0" applyAlignment="1" applyFont="1">
      <alignment readingOrder="0" shrinkToFit="0" vertical="center" wrapText="0"/>
    </xf>
    <xf borderId="0" fillId="0" fontId="4" numFmtId="170" xfId="0" applyAlignment="1" applyFont="1" applyNumberFormat="1">
      <alignment readingOrder="0" vertical="center"/>
    </xf>
    <xf borderId="0" fillId="11" fontId="38" numFmtId="0" xfId="0" applyAlignment="1" applyFill="1" applyFont="1">
      <alignment horizontal="center" readingOrder="0"/>
    </xf>
    <xf borderId="0" fillId="9" fontId="2" numFmtId="0" xfId="0" applyAlignment="1" applyFont="1">
      <alignment readingOrder="0" vertical="center"/>
    </xf>
    <xf borderId="0" fillId="0" fontId="4" numFmtId="164" xfId="0" applyAlignment="1" applyFont="1" applyNumberFormat="1">
      <alignment readingOrder="0" vertical="center"/>
    </xf>
    <xf borderId="0" fillId="0" fontId="4" numFmtId="171" xfId="0" applyAlignment="1" applyFont="1" applyNumberFormat="1">
      <alignment readingOrder="0" vertical="center"/>
    </xf>
    <xf borderId="0" fillId="0" fontId="2" numFmtId="164" xfId="0" applyAlignment="1" applyFont="1" applyNumberFormat="1">
      <alignment readingOrder="0" vertical="center"/>
    </xf>
    <xf borderId="0" fillId="0" fontId="2" numFmtId="164" xfId="0" applyAlignment="1" applyFont="1" applyNumberFormat="1">
      <alignment vertical="center"/>
    </xf>
    <xf borderId="0" fillId="0" fontId="2" numFmtId="0" xfId="0" applyAlignment="1" applyFont="1">
      <alignment readingOrder="0" shrinkToFit="0" vertical="center" wrapText="0"/>
    </xf>
    <xf borderId="0" fillId="5" fontId="39" numFmtId="0" xfId="0" applyAlignment="1" applyFont="1">
      <alignment readingOrder="0"/>
    </xf>
    <xf borderId="0" fillId="0" fontId="2" numFmtId="165" xfId="0" applyAlignment="1" applyFont="1" applyNumberFormat="1">
      <alignment readingOrder="0" vertical="center"/>
    </xf>
    <xf borderId="0" fillId="0" fontId="2" numFmtId="164" xfId="0" applyAlignment="1" applyFont="1" applyNumberFormat="1">
      <alignment readingOrder="0" shrinkToFit="0" vertical="center" wrapText="0"/>
    </xf>
    <xf borderId="0" fillId="0" fontId="14" numFmtId="170" xfId="0" applyAlignment="1" applyFont="1" applyNumberFormat="1">
      <alignment vertical="bottom"/>
    </xf>
    <xf borderId="0" fillId="0" fontId="4" numFmtId="165" xfId="0" applyAlignment="1" applyFont="1" applyNumberFormat="1">
      <alignment horizontal="right" vertical="bottom"/>
    </xf>
    <xf borderId="0" fillId="0" fontId="4" numFmtId="0" xfId="0" applyAlignment="1" applyFont="1">
      <alignment vertical="bottom"/>
    </xf>
    <xf borderId="2" fillId="12" fontId="23" numFmtId="0" xfId="0" applyAlignment="1" applyBorder="1" applyFill="1" applyFont="1">
      <alignment vertical="bottom"/>
    </xf>
    <xf borderId="2" fillId="12" fontId="21" numFmtId="0" xfId="0" applyAlignment="1" applyBorder="1" applyFont="1">
      <alignment vertical="bottom"/>
    </xf>
    <xf borderId="3" fillId="12" fontId="23" numFmtId="0" xfId="0" applyAlignment="1" applyBorder="1" applyFont="1">
      <alignment vertical="bottom"/>
    </xf>
    <xf borderId="3" fillId="12" fontId="21" numFmtId="0" xfId="0" applyAlignment="1" applyBorder="1" applyFont="1">
      <alignment vertical="bottom"/>
    </xf>
    <xf borderId="0" fillId="4" fontId="14" numFmtId="170" xfId="0" applyAlignment="1" applyFont="1" applyNumberFormat="1">
      <alignment vertical="bottom"/>
    </xf>
    <xf borderId="0" fillId="0" fontId="4" numFmtId="0" xfId="0" applyAlignment="1" applyFont="1">
      <alignment readingOrder="0" vertical="bottom"/>
    </xf>
    <xf borderId="0" fillId="13" fontId="14" numFmtId="0" xfId="0" applyAlignment="1" applyFill="1" applyFont="1">
      <alignment horizontal="right" vertical="bottom"/>
    </xf>
    <xf borderId="3" fillId="12" fontId="21" numFmtId="0" xfId="0" applyAlignment="1" applyBorder="1" applyFont="1">
      <alignment vertical="bottom"/>
    </xf>
    <xf borderId="3" fillId="14" fontId="21" numFmtId="0" xfId="0" applyAlignment="1" applyBorder="1" applyFill="1" applyFont="1">
      <alignment horizontal="center" vertical="bottom"/>
    </xf>
    <xf borderId="3" fillId="12" fontId="23" numFmtId="0" xfId="0" applyAlignment="1" applyBorder="1" applyFont="1">
      <alignment shrinkToFit="0" vertical="bottom" wrapText="1"/>
    </xf>
    <xf borderId="0" fillId="0" fontId="21" numFmtId="0" xfId="0" applyAlignment="1" applyFont="1">
      <alignment vertical="bottom"/>
    </xf>
    <xf borderId="0" fillId="0" fontId="23" numFmtId="0" xfId="0" applyAlignment="1" applyFont="1">
      <alignment vertical="bottom"/>
    </xf>
    <xf borderId="0" fillId="0" fontId="21" numFmtId="3" xfId="0" applyAlignment="1" applyFont="1" applyNumberFormat="1">
      <alignment vertical="bottom"/>
    </xf>
    <xf borderId="0" fillId="0" fontId="21" numFmtId="4" xfId="0" applyAlignment="1" applyFont="1" applyNumberFormat="1">
      <alignment vertical="bottom"/>
    </xf>
    <xf borderId="0" fillId="0" fontId="21" numFmtId="4" xfId="0" applyAlignment="1" applyFont="1" applyNumberFormat="1">
      <alignment horizontal="right" vertical="bottom"/>
    </xf>
    <xf borderId="0" fillId="0" fontId="21" numFmtId="165" xfId="0" applyAlignment="1" applyFont="1" applyNumberFormat="1">
      <alignment vertical="bottom"/>
    </xf>
    <xf borderId="0" fillId="0" fontId="23" numFmtId="0" xfId="0" applyAlignment="1" applyFont="1">
      <alignment vertical="bottom"/>
    </xf>
    <xf borderId="0" fillId="0" fontId="14" numFmtId="0" xfId="0" applyAlignment="1" applyFont="1">
      <alignment horizontal="right" readingOrder="0" vertical="bottom"/>
    </xf>
    <xf borderId="0" fillId="0" fontId="23" numFmtId="0" xfId="0" applyAlignment="1" applyFont="1">
      <alignment readingOrder="0" vertical="bottom"/>
    </xf>
    <xf borderId="0" fillId="0" fontId="21" numFmtId="0" xfId="0" applyAlignment="1" applyFont="1">
      <alignment vertical="bottom"/>
    </xf>
    <xf borderId="0" fillId="0" fontId="21" numFmtId="172" xfId="0" applyAlignment="1" applyFont="1" applyNumberFormat="1">
      <alignment vertical="bottom"/>
    </xf>
    <xf borderId="0" fillId="0" fontId="21" numFmtId="172" xfId="0" applyAlignment="1" applyFont="1" applyNumberFormat="1">
      <alignment horizontal="right" vertical="bottom"/>
    </xf>
    <xf borderId="2" fillId="5" fontId="40" numFmtId="0" xfId="0" applyAlignment="1" applyBorder="1" applyFont="1">
      <alignment shrinkToFit="0" vertical="top" wrapText="1"/>
    </xf>
    <xf borderId="2" fillId="5" fontId="41" numFmtId="0" xfId="0" applyAlignment="1" applyBorder="1" applyFont="1">
      <alignment shrinkToFit="0" vertical="top" wrapText="1"/>
    </xf>
    <xf borderId="0" fillId="0" fontId="4" numFmtId="0" xfId="0" applyAlignment="1" applyFont="1">
      <alignment shrinkToFit="0" vertical="bottom" wrapText="0"/>
    </xf>
    <xf borderId="0" fillId="5" fontId="42" numFmtId="4" xfId="0" applyAlignment="1" applyFont="1" applyNumberFormat="1">
      <alignment vertical="bottom"/>
    </xf>
    <xf borderId="0" fillId="0" fontId="43" numFmtId="0" xfId="0" applyAlignment="1" applyFont="1">
      <alignment vertical="bottom"/>
    </xf>
    <xf borderId="0" fillId="15" fontId="42" numFmtId="0" xfId="0" applyAlignment="1" applyFill="1" applyFont="1">
      <alignment readingOrder="0" vertical="bottom"/>
    </xf>
    <xf borderId="0" fillId="0" fontId="4" numFmtId="0" xfId="0" applyAlignment="1" applyFont="1">
      <alignment horizontal="right" vertical="bottom"/>
    </xf>
    <xf borderId="0" fillId="5" fontId="42" numFmtId="0" xfId="0" applyAlignment="1" applyFont="1">
      <alignment readingOrder="0" vertical="bottom"/>
    </xf>
    <xf borderId="0" fillId="15" fontId="42" numFmtId="0" xfId="0" applyAlignment="1" applyFont="1">
      <alignment vertical="bottom"/>
    </xf>
    <xf borderId="0" fillId="0" fontId="4" numFmtId="0" xfId="0" applyAlignment="1" applyFont="1">
      <alignment readingOrder="0" shrinkToFit="0" vertical="bottom" wrapText="0"/>
    </xf>
    <xf borderId="0" fillId="15" fontId="42" numFmtId="4" xfId="0" applyAlignment="1" applyFont="1" applyNumberFormat="1">
      <alignment vertical="bottom"/>
    </xf>
    <xf borderId="0" fillId="5" fontId="42" numFmtId="4" xfId="0" applyAlignment="1" applyFont="1" applyNumberFormat="1">
      <alignment readingOrder="0" vertical="bottom"/>
    </xf>
    <xf borderId="0" fillId="5" fontId="42" numFmtId="3" xfId="0" applyAlignment="1" applyFont="1" applyNumberFormat="1">
      <alignment readingOrder="0" vertical="bottom"/>
    </xf>
    <xf borderId="0" fillId="5" fontId="44" numFmtId="0" xfId="0" applyAlignment="1" applyFont="1">
      <alignment vertical="bottom"/>
    </xf>
    <xf borderId="0" fillId="5" fontId="45" numFmtId="0" xfId="0" applyAlignment="1" applyFont="1">
      <alignment readingOrder="0"/>
    </xf>
    <xf borderId="0" fillId="0" fontId="14" numFmtId="4" xfId="0" applyAlignment="1" applyFont="1" applyNumberFormat="1">
      <alignment horizontal="right" readingOrder="0" vertical="bottom"/>
    </xf>
    <xf borderId="0" fillId="0" fontId="14" numFmtId="4" xfId="0" applyAlignment="1" applyFont="1" applyNumberFormat="1">
      <alignment readingOrder="0" vertical="bottom"/>
    </xf>
    <xf borderId="0" fillId="0" fontId="14" numFmtId="165" xfId="0" applyAlignment="1" applyFont="1" applyNumberFormat="1">
      <alignment horizontal="right" readingOrder="0" vertical="bottom"/>
    </xf>
    <xf borderId="0" fillId="0" fontId="14" numFmtId="165" xfId="0" applyAlignment="1" applyFont="1" applyNumberFormat="1">
      <alignment readingOrder="0" vertical="bottom"/>
    </xf>
    <xf borderId="0" fillId="0" fontId="46" numFmtId="0" xfId="0" applyAlignment="1" applyFont="1">
      <alignment vertical="bottom"/>
    </xf>
    <xf borderId="0" fillId="0" fontId="47" numFmtId="0" xfId="0" applyAlignment="1" applyFont="1">
      <alignment readingOrder="0"/>
    </xf>
    <xf borderId="0" fillId="0" fontId="4" numFmtId="3" xfId="0" applyAlignment="1" applyFont="1" applyNumberFormat="1">
      <alignment horizontal="right" vertical="bottom"/>
    </xf>
    <xf borderId="0" fillId="0" fontId="48" numFmtId="0" xfId="0" applyAlignment="1" applyFont="1">
      <alignment vertical="bottom"/>
    </xf>
    <xf borderId="0" fillId="0" fontId="49" numFmtId="0" xfId="0" applyFont="1"/>
    <xf borderId="0" fillId="16" fontId="46" numFmtId="0" xfId="0" applyAlignment="1" applyFill="1" applyFont="1">
      <alignment vertical="bottom"/>
    </xf>
    <xf borderId="0" fillId="0" fontId="46" numFmtId="170" xfId="0" applyAlignment="1" applyFont="1" applyNumberFormat="1">
      <alignment vertical="bottom"/>
    </xf>
    <xf borderId="0" fillId="0" fontId="50" numFmtId="0" xfId="0" applyAlignment="1" applyFont="1">
      <alignment vertical="bottom"/>
    </xf>
    <xf borderId="0" fillId="0" fontId="51" numFmtId="0" xfId="0" applyAlignment="1" applyFont="1">
      <alignment vertical="bottom"/>
    </xf>
    <xf borderId="0" fillId="0" fontId="4" numFmtId="170" xfId="0" applyAlignment="1" applyFont="1" applyNumberFormat="1">
      <alignment vertical="bottom"/>
    </xf>
    <xf borderId="0" fillId="0" fontId="52" numFmtId="170" xfId="0" applyAlignment="1" applyFont="1" applyNumberFormat="1">
      <alignment vertical="bottom"/>
    </xf>
    <xf borderId="0" fillId="0" fontId="53" numFmtId="170" xfId="0" applyAlignment="1" applyFont="1" applyNumberFormat="1">
      <alignment vertical="bottom"/>
    </xf>
    <xf borderId="0" fillId="0" fontId="14" numFmtId="164" xfId="0" applyAlignment="1" applyFont="1" applyNumberFormat="1">
      <alignment readingOrder="0" vertical="bottom"/>
    </xf>
    <xf borderId="0" fillId="0" fontId="14" numFmtId="166" xfId="0" applyAlignment="1" applyFont="1" applyNumberFormat="1">
      <alignment readingOrder="0" vertical="bottom"/>
    </xf>
    <xf borderId="0" fillId="0" fontId="54" numFmtId="170" xfId="0" applyAlignment="1" applyFont="1" applyNumberFormat="1">
      <alignment readingOrder="0" vertical="bottom"/>
    </xf>
    <xf borderId="0" fillId="0" fontId="14" numFmtId="170" xfId="0" applyAlignment="1" applyFont="1" applyNumberFormat="1">
      <alignment vertical="bottom"/>
    </xf>
    <xf borderId="0" fillId="0" fontId="14" numFmtId="167" xfId="0" applyAlignment="1" applyFont="1" applyNumberFormat="1">
      <alignment readingOrder="0" vertical="bottom"/>
    </xf>
    <xf borderId="0" fillId="17" fontId="55" numFmtId="0" xfId="0" applyAlignment="1" applyFill="1" applyFont="1">
      <alignment readingOrder="0"/>
    </xf>
    <xf borderId="0" fillId="0" fontId="56" numFmtId="0" xfId="0" applyAlignment="1" applyFont="1">
      <alignment readingOrder="0" vertical="bottom"/>
    </xf>
    <xf borderId="0" fillId="17" fontId="57" numFmtId="0" xfId="0" applyAlignment="1" applyFont="1">
      <alignment readingOrder="0"/>
    </xf>
    <xf borderId="0" fillId="5" fontId="58" numFmtId="0" xfId="0" applyAlignment="1" applyFont="1">
      <alignment horizontal="left" readingOrder="0"/>
    </xf>
    <xf borderId="0" fillId="16" fontId="2" numFmtId="0" xfId="0" applyAlignment="1" applyFont="1">
      <alignment readingOrder="0"/>
    </xf>
    <xf borderId="0" fillId="0" fontId="59" numFmtId="0" xfId="0" applyAlignment="1" applyFont="1">
      <alignment horizontal="left" readingOrder="0" vertical="top"/>
    </xf>
    <xf borderId="0" fillId="5" fontId="31" numFmtId="0" xfId="0" applyAlignment="1" applyFont="1">
      <alignment readingOrder="0"/>
    </xf>
    <xf borderId="0" fillId="18" fontId="14" numFmtId="0" xfId="0" applyAlignment="1" applyFill="1" applyFont="1">
      <alignment vertical="bottom"/>
    </xf>
    <xf borderId="0" fillId="5" fontId="60" numFmtId="3" xfId="0" applyAlignment="1" applyFont="1" applyNumberFormat="1">
      <alignment readingOrder="0"/>
    </xf>
    <xf borderId="0" fillId="5" fontId="61" numFmtId="0" xfId="0" applyAlignment="1" applyFont="1">
      <alignment readingOrder="0"/>
    </xf>
    <xf borderId="0" fillId="0" fontId="62" numFmtId="0" xfId="0" applyAlignment="1" applyFont="1">
      <alignment readingOrder="0" vertical="bottom"/>
    </xf>
    <xf borderId="0" fillId="0" fontId="14" numFmtId="164" xfId="0" applyAlignment="1" applyFont="1" applyNumberFormat="1">
      <alignment horizontal="right" readingOrder="0" vertical="bottom"/>
    </xf>
    <xf borderId="0" fillId="5" fontId="63" numFmtId="0" xfId="0" applyAlignment="1" applyFont="1">
      <alignment readingOrder="0"/>
    </xf>
    <xf borderId="0" fillId="5" fontId="63" numFmtId="3" xfId="0" applyAlignment="1" applyFont="1" applyNumberFormat="1">
      <alignment readingOrder="0"/>
    </xf>
    <xf borderId="0" fillId="0" fontId="15" numFmtId="0" xfId="0" applyAlignment="1" applyFont="1">
      <alignment vertical="bottom"/>
    </xf>
    <xf borderId="0" fillId="0" fontId="15" numFmtId="0" xfId="0" applyAlignment="1" applyFont="1">
      <alignment readingOrder="0" vertical="bottom"/>
    </xf>
    <xf borderId="0" fillId="0" fontId="64" numFmtId="0" xfId="0" applyAlignment="1" applyFont="1">
      <alignment readingOrder="0" vertical="bottom"/>
    </xf>
    <xf borderId="0" fillId="0" fontId="15" numFmtId="0" xfId="0" applyAlignment="1" applyFont="1">
      <alignment horizontal="right" vertical="bottom"/>
    </xf>
    <xf borderId="0" fillId="0" fontId="15" numFmtId="0" xfId="0" applyAlignment="1" applyFont="1">
      <alignment readingOrder="0" vertical="bottom"/>
    </xf>
    <xf borderId="0" fillId="19" fontId="65" numFmtId="0" xfId="0" applyAlignment="1" applyFill="1" applyFont="1">
      <alignment readingOrder="0"/>
    </xf>
    <xf borderId="0" fillId="15" fontId="66" numFmtId="0" xfId="0" applyAlignment="1" applyFont="1">
      <alignment readingOrder="0" vertical="bottom"/>
    </xf>
    <xf borderId="0" fillId="15" fontId="42" numFmtId="0" xfId="0" applyAlignment="1" applyFont="1">
      <alignment horizontal="left" readingOrder="0"/>
    </xf>
    <xf borderId="0" fillId="15" fontId="42" numFmtId="0" xfId="0" applyAlignment="1" applyFont="1">
      <alignment horizontal="left" readingOrder="0" vertical="bottom"/>
    </xf>
    <xf borderId="4" fillId="15" fontId="42" numFmtId="0" xfId="0" applyAlignment="1" applyBorder="1" applyFont="1">
      <alignment horizontal="left" readingOrder="0" vertical="top"/>
    </xf>
    <xf borderId="0" fillId="0" fontId="15" numFmtId="0" xfId="0" applyAlignment="1" applyFont="1">
      <alignment vertical="bottom"/>
    </xf>
    <xf borderId="0" fillId="0" fontId="2" numFmtId="170" xfId="0" applyAlignment="1" applyFont="1" applyNumberFormat="1">
      <alignment readingOrder="0"/>
    </xf>
    <xf borderId="0" fillId="0" fontId="2" numFmtId="170" xfId="0" applyFont="1" applyNumberFormat="1"/>
    <xf borderId="2" fillId="0" fontId="67" numFmtId="0" xfId="0" applyBorder="1" applyFont="1"/>
    <xf borderId="2" fillId="0" fontId="67" numFmtId="0" xfId="0" applyAlignment="1" applyBorder="1" applyFont="1">
      <alignment readingOrder="0" shrinkToFit="0" wrapText="1"/>
    </xf>
    <xf borderId="0" fillId="0" fontId="14" numFmtId="164" xfId="0" applyAlignment="1" applyFont="1" applyNumberFormat="1">
      <alignment vertical="bottom"/>
    </xf>
  </cellXfs>
  <cellStyles count="1">
    <cellStyle xfId="0" name="Normal" builtinId="0"/>
  </cellStyles>
  <dxfs count="3">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vr.se/swecris.html" TargetMode="External"/><Relationship Id="rId194" Type="http://schemas.openxmlformats.org/officeDocument/2006/relationships/hyperlink" Target="https://gtr.ukri.org/projects?ref=10030074" TargetMode="External"/><Relationship Id="rId193" Type="http://schemas.openxmlformats.org/officeDocument/2006/relationships/hyperlink" Target="https://www.carlsbergfondet.dk/en/what-we-have-funded/cf22-1151/" TargetMode="External"/><Relationship Id="rId192" Type="http://schemas.openxmlformats.org/officeDocument/2006/relationships/hyperlink" Target="https://www.vr.se/english/swecris.html" TargetMode="External"/><Relationship Id="rId191" Type="http://schemas.openxmlformats.org/officeDocument/2006/relationships/hyperlink" Target="https://www.vr.se/swecris.html" TargetMode="External"/><Relationship Id="rId187" Type="http://schemas.openxmlformats.org/officeDocument/2006/relationships/hyperlink" Target="https://www.vr.se/swecris.html" TargetMode="External"/><Relationship Id="rId186" Type="http://schemas.openxmlformats.org/officeDocument/2006/relationships/hyperlink" Target="https://www.vinnova.se/en/p/edgy-veggie-plant-based-meat/" TargetMode="External"/><Relationship Id="rId185" Type="http://schemas.openxmlformats.org/officeDocument/2006/relationships/hyperlink" Target="https://gtr.ukri.org/projects?ref=10033703" TargetMode="External"/><Relationship Id="rId184" Type="http://schemas.openxmlformats.org/officeDocument/2006/relationships/hyperlink" Target="https://foerderportal.bund.de/foekat/jsp/SucheAction.do?actionMode=view&amp;fkz=281A804B21" TargetMode="External"/><Relationship Id="rId189" Type="http://schemas.openxmlformats.org/officeDocument/2006/relationships/hyperlink" Target="https://www.vr.se/swecris.html" TargetMode="External"/><Relationship Id="rId188" Type="http://schemas.openxmlformats.org/officeDocument/2006/relationships/hyperlink" Target="https://www.wur.nl/nl/nieuws/tien-veni-beurzen-voor-wur.htm" TargetMode="External"/><Relationship Id="rId183" Type="http://schemas.openxmlformats.org/officeDocument/2006/relationships/hyperlink" Target="https://foerderportal.bund.de/foekat/jsp/SucheAction.do?actionMode=view&amp;fkz=281A816A21" TargetMode="External"/><Relationship Id="rId182" Type="http://schemas.openxmlformats.org/officeDocument/2006/relationships/hyperlink" Target="https://gtr.ukri.org/projects?ref=10034876" TargetMode="External"/><Relationship Id="rId181" Type="http://schemas.openxmlformats.org/officeDocument/2006/relationships/hyperlink" Target="https://www.vr.se/swecris.html" TargetMode="External"/><Relationship Id="rId180" Type="http://schemas.openxmlformats.org/officeDocument/2006/relationships/hyperlink" Target="https://gtr.ukri.org/projects?ref=10062619" TargetMode="External"/><Relationship Id="rId176" Type="http://schemas.openxmlformats.org/officeDocument/2006/relationships/hyperlink" Target="https://gtr.ukri.org/projects?ref=10079403" TargetMode="External"/><Relationship Id="rId175" Type="http://schemas.openxmlformats.org/officeDocument/2006/relationships/hyperlink" Target="https://foerderportal.bund.de/foekat/jsp/SucheAction.do?actionMode=view&amp;fkz=281A802A21" TargetMode="External"/><Relationship Id="rId174" Type="http://schemas.openxmlformats.org/officeDocument/2006/relationships/hyperlink" Target="https://foerderportal.bund.de/foekat/jsp/SucheAction.do?actionMode=view&amp;fkz=281A802B21" TargetMode="External"/><Relationship Id="rId173" Type="http://schemas.openxmlformats.org/officeDocument/2006/relationships/hyperlink" Target="https://foerderportal.bund.de/foekat/jsp/SucheAction.do?actionMode=view&amp;fkz=281A814B21" TargetMode="External"/><Relationship Id="rId179" Type="http://schemas.openxmlformats.org/officeDocument/2006/relationships/hyperlink" Target="https://vegconomist.com/cultivated-cell-cultured-biotechnology/fermentation/libre-foods-wins-grant-pioneer-low-cost-mycelium-meat-alternatives/?utm_source=foodtechweekly.beehiiv.com&amp;utm_medium=newsletter&amp;utm_campaign=foodtech-weekly-178-by-daniel-s-ruben" TargetMode="External"/><Relationship Id="rId178" Type="http://schemas.openxmlformats.org/officeDocument/2006/relationships/hyperlink" Target="https://gtr.ukri.org/projects?ref=10018494" TargetMode="External"/><Relationship Id="rId177" Type="http://schemas.openxmlformats.org/officeDocument/2006/relationships/hyperlink" Target="https://gtr.ukri.org/projects?ref=10065794" TargetMode="External"/><Relationship Id="rId198" Type="http://schemas.openxmlformats.org/officeDocument/2006/relationships/hyperlink" Target="https://gtr.ukri.org/projects?ref=10061661" TargetMode="External"/><Relationship Id="rId197" Type="http://schemas.openxmlformats.org/officeDocument/2006/relationships/hyperlink" Target="https://foerderportal.bund.de/foekat/jsp/SucheAction.do?actionMode=view&amp;fkz=281A807B21" TargetMode="External"/><Relationship Id="rId196" Type="http://schemas.openxmlformats.org/officeDocument/2006/relationships/hyperlink" Target="https://www.vinnova.se/en/p/from-fields-to-shelves-locally-produced-and-processed-fava-beans-for-meat-and-dairy-analogues/" TargetMode="External"/><Relationship Id="rId195" Type="http://schemas.openxmlformats.org/officeDocument/2006/relationships/hyperlink" Target="https://www.vinnova.se/en/p/sustainable-hemp-innovations---from-waste-to-win/" TargetMode="External"/><Relationship Id="rId199" Type="http://schemas.openxmlformats.org/officeDocument/2006/relationships/hyperlink" Target="https://foerderportal.bund.de/foekat/jsp/SucheAction.do?actionMode=view&amp;fkz=01IF23019N" TargetMode="External"/><Relationship Id="rId150" Type="http://schemas.openxmlformats.org/officeDocument/2006/relationships/hyperlink" Target="https://www.ukri.org/news/15-6-million-boost-for-low-emission-food-production-systems/" TargetMode="External"/><Relationship Id="rId392" Type="http://schemas.openxmlformats.org/officeDocument/2006/relationships/hyperlink" Target="https://prosjektbanken.forskningsradet.no/en/project/FORISS/317864" TargetMode="External"/><Relationship Id="rId391" Type="http://schemas.openxmlformats.org/officeDocument/2006/relationships/hyperlink" Target="https://www.vr.se/swecris.html" TargetMode="External"/><Relationship Id="rId390" Type="http://schemas.openxmlformats.org/officeDocument/2006/relationships/hyperlink" Target="https://www.vr.se/swecris.html" TargetMode="External"/><Relationship Id="rId1" Type="http://schemas.openxmlformats.org/officeDocument/2006/relationships/hyperlink" Target="https://gfieurope.org/blog/denmark-plant-based-investment-in-climate-agreement/" TargetMode="External"/><Relationship Id="rId2" Type="http://schemas.openxmlformats.org/officeDocument/2006/relationships/hyperlink" Target="https://novonordiskfonden.dk/en/news/new-open-collaborative-platform-will-accelerate-the-development-of-plant-based-foods/" TargetMode="External"/><Relationship Id="rId3" Type="http://schemas.openxmlformats.org/officeDocument/2006/relationships/hyperlink" Target="https://novonordiskfonden.dk/en/news/co2-as-a-sustainable-raw-material-in-our-future-food-production/" TargetMode="External"/><Relationship Id="rId149" Type="http://schemas.openxmlformats.org/officeDocument/2006/relationships/hyperlink" Target="https://www.ukri.org/news/15-6-million-boost-for-low-emission-food-production-systems/" TargetMode="External"/><Relationship Id="rId4" Type="http://schemas.openxmlformats.org/officeDocument/2006/relationships/hyperlink" Target="https://nofima.no/prosjekt/precision-food-production/" TargetMode="External"/><Relationship Id="rId148" Type="http://schemas.openxmlformats.org/officeDocument/2006/relationships/hyperlink" Target="https://www.ukri.org/news/15-6-million-boost-for-low-emission-food-production-systems/" TargetMode="External"/><Relationship Id="rId9" Type="http://schemas.openxmlformats.org/officeDocument/2006/relationships/hyperlink" Target="https://www.greenqueen.com.hk/germany-federal-budget-bundestag-2024-38-million-investment-alt-protein-plant-based/?utm_source=foodtechweekly.beehiiv.com&amp;utm_medium=newsletter&amp;utm_campaign=foodtech-weekly-174-by-daniel-s-ruben" TargetMode="External"/><Relationship Id="rId143" Type="http://schemas.openxmlformats.org/officeDocument/2006/relationships/hyperlink" Target="https://www.ukri.org/news/15-6-million-boost-for-low-emission-food-production-systems/" TargetMode="External"/><Relationship Id="rId385" Type="http://schemas.openxmlformats.org/officeDocument/2006/relationships/hyperlink" Target="https://prosjektbanken.forskningsradet.no/en/project/FORISS/314318" TargetMode="External"/><Relationship Id="rId142" Type="http://schemas.openxmlformats.org/officeDocument/2006/relationships/hyperlink" Target="https://www.ukri.org/news/15-6-million-boost-for-low-emission-food-production-systems/" TargetMode="External"/><Relationship Id="rId384" Type="http://schemas.openxmlformats.org/officeDocument/2006/relationships/hyperlink" Target="https://bluepartnership.eu/projects/functional-processing-cultivated-seaweeds-novel-food-products" TargetMode="External"/><Relationship Id="rId141" Type="http://schemas.openxmlformats.org/officeDocument/2006/relationships/hyperlink" Target="https://www.ukri.org/news/15-6-million-boost-for-low-emission-food-production-systems/" TargetMode="External"/><Relationship Id="rId383" Type="http://schemas.openxmlformats.org/officeDocument/2006/relationships/hyperlink" Target="https://research.kuleuven.be/portal/en/project/3E210285" TargetMode="External"/><Relationship Id="rId140" Type="http://schemas.openxmlformats.org/officeDocument/2006/relationships/hyperlink" Target="https://gtr.ukri.org/projects?ref=10073961" TargetMode="External"/><Relationship Id="rId382" Type="http://schemas.openxmlformats.org/officeDocument/2006/relationships/hyperlink" Target="https://www.fisaonline.de/en/find-projects/research-projects-by-subject/details/?tx_fisaresearch_projects%5Baction%5D=projectDetails&amp;tx_fisaresearch_projects%5Bcontroller%5D=Projects&amp;tx_fisaresearch_projects%5Bp_id%5D=15956&amp;cHash=55d3e4f173ef3dbf33b01715c35151f4" TargetMode="External"/><Relationship Id="rId5" Type="http://schemas.openxmlformats.org/officeDocument/2006/relationships/hyperlink" Target="https://www.forskningsradet.no/en/call-for-proposals/2020/nye-strategiske-programmer-for-nofima-2021-2024/" TargetMode="External"/><Relationship Id="rId147" Type="http://schemas.openxmlformats.org/officeDocument/2006/relationships/hyperlink" Target="https://www.ukri.org/news/15-6-million-boost-for-low-emission-food-production-systems/" TargetMode="External"/><Relationship Id="rId389" Type="http://schemas.openxmlformats.org/officeDocument/2006/relationships/hyperlink" Target="https://cordis.europa.eu/project/id/635727" TargetMode="External"/><Relationship Id="rId6" Type="http://schemas.openxmlformats.org/officeDocument/2006/relationships/hyperlink" Target="https://novonordiskfonden.dk/en/news/major-grants-awarded-for-research-on-plant-proteins-as-meat-alternatives/" TargetMode="External"/><Relationship Id="rId146" Type="http://schemas.openxmlformats.org/officeDocument/2006/relationships/hyperlink" Target="https://www.ukri.org/news/15-6-million-boost-for-low-emission-food-production-systems/" TargetMode="External"/><Relationship Id="rId388" Type="http://schemas.openxmlformats.org/officeDocument/2006/relationships/hyperlink" Target="https://eic.ec.europa.eu/system/files/2023-12/EIC-workprogramme-2024.pdf" TargetMode="External"/><Relationship Id="rId7" Type="http://schemas.openxmlformats.org/officeDocument/2006/relationships/hyperlink" Target="https://www.ukri.org/news/national-alternative-protein-innovation-centre-launches/" TargetMode="External"/><Relationship Id="rId145" Type="http://schemas.openxmlformats.org/officeDocument/2006/relationships/hyperlink" Target="https://www.ukri.org/news/15-6-million-boost-for-low-emission-food-production-systems/" TargetMode="External"/><Relationship Id="rId387" Type="http://schemas.openxmlformats.org/officeDocument/2006/relationships/hyperlink" Target="https://eic.ec.europa.eu/system/files/2023-12/EIC-workprogramme-2024.pdf" TargetMode="External"/><Relationship Id="rId8" Type="http://schemas.openxmlformats.org/officeDocument/2006/relationships/hyperlink" Target="https://www.ukri.org/opportunity/alternative-proteins-innovation-and-knowledge-centre/" TargetMode="External"/><Relationship Id="rId144" Type="http://schemas.openxmlformats.org/officeDocument/2006/relationships/hyperlink" Target="https://www.ukri.org/news/15-6-million-boost-for-low-emission-food-production-systems/" TargetMode="External"/><Relationship Id="rId386" Type="http://schemas.openxmlformats.org/officeDocument/2006/relationships/hyperlink" Target="https://en.cellulaireagricultuur.nl/news" TargetMode="External"/><Relationship Id="rId381" Type="http://schemas.openxmlformats.org/officeDocument/2006/relationships/hyperlink" Target="https://www.nwo.nl/en/projects/ocenwxs222193" TargetMode="External"/><Relationship Id="rId380" Type="http://schemas.openxmlformats.org/officeDocument/2006/relationships/hyperlink" Target="https://research.kuleuven.be/portal/en/project/3M210158" TargetMode="External"/><Relationship Id="rId139" Type="http://schemas.openxmlformats.org/officeDocument/2006/relationships/hyperlink" Target="https://foerderportal.bund.de/foekat/jsp/SucheAction.do?actionMode=view&amp;fkz=281A603A19" TargetMode="External"/><Relationship Id="rId138" Type="http://schemas.openxmlformats.org/officeDocument/2006/relationships/hyperlink" Target="https://www.vinnova.se/en/p/proupside--removing-antinutritionals-for-protein-upgrading-in-agroindustrial-side-streams/" TargetMode="External"/><Relationship Id="rId137" Type="http://schemas.openxmlformats.org/officeDocument/2006/relationships/hyperlink" Target="https://foerderportal.bund.de/foekat/jsp/SucheAction.do?actionMode=view&amp;fkz=281A818A21" TargetMode="External"/><Relationship Id="rId379" Type="http://schemas.openxmlformats.org/officeDocument/2006/relationships/hyperlink" Target="https://www.nwo.nl/en/projects/20759" TargetMode="External"/><Relationship Id="rId132" Type="http://schemas.openxmlformats.org/officeDocument/2006/relationships/hyperlink" Target="https://foerderportal.bund.de/foekat/jsp/SucheAction.do?actionMode=view&amp;fkz=281A811A21" TargetMode="External"/><Relationship Id="rId374" Type="http://schemas.openxmlformats.org/officeDocument/2006/relationships/hyperlink" Target="https://research.kuleuven.be/portal/en/project/3E200763" TargetMode="External"/><Relationship Id="rId131" Type="http://schemas.openxmlformats.org/officeDocument/2006/relationships/hyperlink" Target="https://foerderportal.bund.de/foekat/jsp/SucheAction.do?actionMode=view&amp;fkz=01IF23066N" TargetMode="External"/><Relationship Id="rId373" Type="http://schemas.openxmlformats.org/officeDocument/2006/relationships/hyperlink" Target="https://www.aramis.admin.ch/Texte/?ProjectID=47720" TargetMode="External"/><Relationship Id="rId130" Type="http://schemas.openxmlformats.org/officeDocument/2006/relationships/hyperlink" Target="https://www.aramis.admin.ch/Grunddaten/?ProjectID=50850&amp;Sprache=en-US" TargetMode="External"/><Relationship Id="rId372" Type="http://schemas.openxmlformats.org/officeDocument/2006/relationships/hyperlink" Target="https://research.chalmers.se/en/project/11020" TargetMode="External"/><Relationship Id="rId371" Type="http://schemas.openxmlformats.org/officeDocument/2006/relationships/hyperlink" Target="https://www.belspo.be/belspo/invent/dproj.asp?l=en&amp;inst=KU%20Leuven&amp;code=5e492b6e-a3ca-4fe1-886d-61139dfd7a99&amp;hi=insect%20protein%20OR%20fake%20meat%20OR%20meat%20substitutes" TargetMode="External"/><Relationship Id="rId136" Type="http://schemas.openxmlformats.org/officeDocument/2006/relationships/hyperlink" Target="https://www.vr.se/swecris.html" TargetMode="External"/><Relationship Id="rId378" Type="http://schemas.openxmlformats.org/officeDocument/2006/relationships/hyperlink" Target="https://www.nwo.nl/en/projects/ocenwxl21xl21007" TargetMode="External"/><Relationship Id="rId135" Type="http://schemas.openxmlformats.org/officeDocument/2006/relationships/hyperlink" Target="https://www.aafarmer.co.uk/ag-tech/biotechnology/new-feasibility-study-on-domestic-chickpea-production.html" TargetMode="External"/><Relationship Id="rId377" Type="http://schemas.openxmlformats.org/officeDocument/2006/relationships/hyperlink" Target="https://www.nwo.nl/en/projects/gochkiemkgc02043" TargetMode="External"/><Relationship Id="rId134" Type="http://schemas.openxmlformats.org/officeDocument/2006/relationships/hyperlink" Target="https://vegconomist.com/fungi-mushrooms-mycelium/germany-kynda-government-grant-mycelial-protein-production-services/?utm_source=foodtechweekly.beehiiv.com&amp;utm_medium=newsletter&amp;utm_campaign=foodtech-weekly-174-by-daniel-s-ruben" TargetMode="External"/><Relationship Id="rId376" Type="http://schemas.openxmlformats.org/officeDocument/2006/relationships/hyperlink" Target="https://research.kuleuven.be/portal/en/project/3E200944" TargetMode="External"/><Relationship Id="rId133" Type="http://schemas.openxmlformats.org/officeDocument/2006/relationships/hyperlink" Target="https://foerderportal.bund.de/foekat/jsp/SucheAction.do?actionMode=view&amp;fkz=281A807A21" TargetMode="External"/><Relationship Id="rId375" Type="http://schemas.openxmlformats.org/officeDocument/2006/relationships/hyperlink" Target="https://research.ugent.be/web/result/project/d3b6899f-0fb3-11eb-89fc-81e15036b2fa/details/en" TargetMode="External"/><Relationship Id="rId172" Type="http://schemas.openxmlformats.org/officeDocument/2006/relationships/hyperlink" Target="https://gtr.ukri.org/projects?ref=10075636" TargetMode="External"/><Relationship Id="rId171" Type="http://schemas.openxmlformats.org/officeDocument/2006/relationships/hyperlink" Target="https://www.linkedin.com/posts/gfi-europe_174m-funding-for-better-food-for-all-activity-7118230845726838784-CsCg/?utm_source=share&amp;utm_medium=member_desktop" TargetMode="External"/><Relationship Id="rId170" Type="http://schemas.openxmlformats.org/officeDocument/2006/relationships/hyperlink" Target="https://gtr.ukri.org/projects?ref=10046064" TargetMode="External"/><Relationship Id="rId165" Type="http://schemas.openxmlformats.org/officeDocument/2006/relationships/hyperlink" Target="https://gtr.ukri.org/projects?ref=10046475" TargetMode="External"/><Relationship Id="rId164" Type="http://schemas.openxmlformats.org/officeDocument/2006/relationships/hyperlink" Target="https://foerderportal.bund.de/foekat/jsp/SucheAction.do?actionMode=view&amp;fkz=281A818B21" TargetMode="External"/><Relationship Id="rId163" Type="http://schemas.openxmlformats.org/officeDocument/2006/relationships/hyperlink" Target="https://www.dbu.de/projektdatenbank/34451-01/" TargetMode="External"/><Relationship Id="rId162" Type="http://schemas.openxmlformats.org/officeDocument/2006/relationships/hyperlink" Target="https://foerderportal.bund.de/foekat/jsp/SucheAction.do?actionMode=view&amp;fkz=281A814A21" TargetMode="External"/><Relationship Id="rId169" Type="http://schemas.openxmlformats.org/officeDocument/2006/relationships/hyperlink" Target="https://foerderportal.bund.de/foekat/jsp/SucheAction.do?actionMode=view&amp;fkz=281A806X21" TargetMode="External"/><Relationship Id="rId168" Type="http://schemas.openxmlformats.org/officeDocument/2006/relationships/hyperlink" Target="https://foerderportal.bund.de/foekat/jsp/SucheAction.do?actionMode=view&amp;fkz=281A818C21" TargetMode="External"/><Relationship Id="rId167" Type="http://schemas.openxmlformats.org/officeDocument/2006/relationships/hyperlink" Target="https://www.vr.se/english/swecris.html" TargetMode="External"/><Relationship Id="rId166" Type="http://schemas.openxmlformats.org/officeDocument/2006/relationships/hyperlink" Target="https://gtr.ukri.org/projects?ref=10074183" TargetMode="External"/><Relationship Id="rId161" Type="http://schemas.openxmlformats.org/officeDocument/2006/relationships/hyperlink" Target="https://foerderportal.bund.de/foekat/jsp/SucheAction.do?actionMode=view&amp;fkz=281A819B21" TargetMode="External"/><Relationship Id="rId160" Type="http://schemas.openxmlformats.org/officeDocument/2006/relationships/hyperlink" Target="https://foerderportal.bund.de/foekat/jsp/SucheAction.do?actionMode=view&amp;fkz=01IF23169N" TargetMode="External"/><Relationship Id="rId159" Type="http://schemas.openxmlformats.org/officeDocument/2006/relationships/hyperlink" Target="https://gtr.ukri.org/projects?ref=BB%2FX010872%2F1" TargetMode="External"/><Relationship Id="rId154" Type="http://schemas.openxmlformats.org/officeDocument/2006/relationships/hyperlink" Target="https://www.ukri.org/news/15-6-million-boost-for-low-emission-food-production-systems/" TargetMode="External"/><Relationship Id="rId396" Type="http://schemas.openxmlformats.org/officeDocument/2006/relationships/hyperlink" Target="https://prosjektbanken.forskningsradet.no/en/project/FORISS/332243" TargetMode="External"/><Relationship Id="rId153" Type="http://schemas.openxmlformats.org/officeDocument/2006/relationships/hyperlink" Target="https://www.ukri.org/news/15-6-million-boost-for-low-emission-food-production-systems/" TargetMode="External"/><Relationship Id="rId395" Type="http://schemas.openxmlformats.org/officeDocument/2006/relationships/hyperlink" Target="https://www.vr.se/swecris.html" TargetMode="External"/><Relationship Id="rId152" Type="http://schemas.openxmlformats.org/officeDocument/2006/relationships/hyperlink" Target="https://www.ukri.org/news/15-6-million-boost-for-low-emission-food-production-systems/" TargetMode="External"/><Relationship Id="rId394" Type="http://schemas.openxmlformats.org/officeDocument/2006/relationships/hyperlink" Target="https://cordis.europa.eu/project/id/101186662" TargetMode="External"/><Relationship Id="rId151" Type="http://schemas.openxmlformats.org/officeDocument/2006/relationships/hyperlink" Target="https://www.ukri.org/news/15-6-million-boost-for-low-emission-food-production-systems/" TargetMode="External"/><Relationship Id="rId393" Type="http://schemas.openxmlformats.org/officeDocument/2006/relationships/hyperlink" Target="https://www.vr.se/swecris.html" TargetMode="External"/><Relationship Id="rId158" Type="http://schemas.openxmlformats.org/officeDocument/2006/relationships/hyperlink" Target="https://www.aramis.admin.ch/Texte/?ProjectID=47912" TargetMode="External"/><Relationship Id="rId157" Type="http://schemas.openxmlformats.org/officeDocument/2006/relationships/hyperlink" Target="https://foerderportal.bund.de/foekat/jsp/SucheAction.do?actionMode=view&amp;fkz=281A819A21" TargetMode="External"/><Relationship Id="rId399" Type="http://schemas.openxmlformats.org/officeDocument/2006/relationships/hyperlink" Target="https://prosjektbanken.forskningsradet.no/en/project/FORISS/333879" TargetMode="External"/><Relationship Id="rId156" Type="http://schemas.openxmlformats.org/officeDocument/2006/relationships/hyperlink" Target="https://foerderportal.bund.de/foekat/jsp/SucheAction.do?actionMode=view&amp;fkz=281A402217" TargetMode="External"/><Relationship Id="rId398" Type="http://schemas.openxmlformats.org/officeDocument/2006/relationships/hyperlink" Target="https://cordis.europa.eu/project/id/101180399" TargetMode="External"/><Relationship Id="rId155" Type="http://schemas.openxmlformats.org/officeDocument/2006/relationships/hyperlink" Target="https://www.ukri.org/news/15-6-million-boost-for-low-emission-food-production-systems/" TargetMode="External"/><Relationship Id="rId397" Type="http://schemas.openxmlformats.org/officeDocument/2006/relationships/hyperlink" Target="https://cordis.europa.eu/project/id/887259" TargetMode="External"/><Relationship Id="rId808" Type="http://schemas.openxmlformats.org/officeDocument/2006/relationships/hyperlink" Target="https://search.trdizin.gov.tr/yayin/detay/600441/avrupada-gida-tuketimi-ve-kompozisyonu-verilerinin-kalite-ve-uygunlugunun-gelistirilmesi" TargetMode="External"/><Relationship Id="rId807" Type="http://schemas.openxmlformats.org/officeDocument/2006/relationships/hyperlink" Target="https://www.nwo.nl/en/projects/313-99-014-0" TargetMode="External"/><Relationship Id="rId806" Type="http://schemas.openxmlformats.org/officeDocument/2006/relationships/hyperlink" Target="https://gtr.ukri.org/projects?ref=studentship-1796471" TargetMode="External"/><Relationship Id="rId805" Type="http://schemas.openxmlformats.org/officeDocument/2006/relationships/hyperlink" Target="https://igf.aif.de/innovationsfoerderung/industrielle-gemeinschaftsforschung/igf-steckbrief.php?id=22411&amp;suchtext=" TargetMode="External"/><Relationship Id="rId809" Type="http://schemas.openxmlformats.org/officeDocument/2006/relationships/hyperlink" Target="https://igf.aif.de/innovationsfoerderung/industrielle-gemeinschaftsforschung/igf-steckbrief.php?id=23679&amp;suchtext=" TargetMode="External"/><Relationship Id="rId800" Type="http://schemas.openxmlformats.org/officeDocument/2006/relationships/hyperlink" Target="https://cordis.europa.eu/project/id/863503" TargetMode="External"/><Relationship Id="rId804" Type="http://schemas.openxmlformats.org/officeDocument/2006/relationships/hyperlink" Target="https://feministphilosophers.wordpress.com/2014/07/22/the-ethics-of-in-vitro-flesh-and-enhanced-animals/" TargetMode="External"/><Relationship Id="rId803" Type="http://schemas.openxmlformats.org/officeDocument/2006/relationships/hyperlink" Target="https://cordis.europa.eu/project/id/QLK1-CT-2002-71361" TargetMode="External"/><Relationship Id="rId802" Type="http://schemas.openxmlformats.org/officeDocument/2006/relationships/hyperlink" Target="https://gtr.ukri.org/projects?ref=10072820" TargetMode="External"/><Relationship Id="rId801" Type="http://schemas.openxmlformats.org/officeDocument/2006/relationships/hyperlink" Target="https://cordis.europa.eu/project/id/878259" TargetMode="External"/><Relationship Id="rId40" Type="http://schemas.openxmlformats.org/officeDocument/2006/relationships/hyperlink" Target="https://gfieurope.org/blog/horizon-europe-announces-e25-million-for-sustainable-proteins/" TargetMode="External"/><Relationship Id="rId42" Type="http://schemas.openxmlformats.org/officeDocument/2006/relationships/hyperlink" Target="https://gfieurope.org/blog/catalonia-invest-e7-million-in-cipa-hub-to-lead-alternative-protein-science-in-southern-europe/" TargetMode="External"/><Relationship Id="rId41" Type="http://schemas.openxmlformats.org/officeDocument/2006/relationships/hyperlink" Targe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 TargetMode="External"/><Relationship Id="rId44" Type="http://schemas.openxmlformats.org/officeDocument/2006/relationships/hyperlink" Target="https://www.vr.se/swecris.html" TargetMode="External"/><Relationship Id="rId43" Type="http://schemas.openxmlformats.org/officeDocument/2006/relationships/hyperlink" Target="https://advancedbiofuelsusa.info/synbio-powerlabs-secures-e-6-6-million-funding-to-build-a-revolutionary-biotechnology-plant-for-precision-fermentation" TargetMode="External"/><Relationship Id="rId46" Type="http://schemas.openxmlformats.org/officeDocument/2006/relationships/hyperlink" Target="https://tech.eu/2023/09/11/hydrocow-generating-milk-from-carbon-dioxide-and-electricity/" TargetMode="External"/><Relationship Id="rId45" Type="http://schemas.openxmlformats.org/officeDocument/2006/relationships/hyperlink" Target="https://www.vr.se/swecris.html" TargetMode="External"/><Relationship Id="rId509" Type="http://schemas.openxmlformats.org/officeDocument/2006/relationships/hyperlink" Target="https://prosjektbanken.forskningsradet.no/en/project/FORISS/353505" TargetMode="External"/><Relationship Id="rId508" Type="http://schemas.openxmlformats.org/officeDocument/2006/relationships/hyperlink" Target="https://www.zhaw.ch/en/research/project/77412" TargetMode="External"/><Relationship Id="rId503" Type="http://schemas.openxmlformats.org/officeDocument/2006/relationships/hyperlink" Target="https://www.vinnova.se/en/p/successful-protein-shift-in-schoolsprototyping-a-norm-change-tool-kit-towards-alternative-proteins/" TargetMode="External"/><Relationship Id="rId745" Type="http://schemas.openxmlformats.org/officeDocument/2006/relationships/hyperlink" Target="https://experiment.com/projects/can-immune-cells-prevent-3d-printed-blood-vessels-from-falling-apart?mc_cid=327f1a8f2b&amp;mc_eid=702607fe99" TargetMode="External"/><Relationship Id="rId987" Type="http://schemas.openxmlformats.org/officeDocument/2006/relationships/hyperlink" Target="https://gtr.ukri.org/projects?ref=10147694" TargetMode="External"/><Relationship Id="rId502" Type="http://schemas.openxmlformats.org/officeDocument/2006/relationships/hyperlink" Target="https://portal.research.lu.se/en/projects/how-to-make-consumers-choose-plant-based-food-in-the-store-an-eco" TargetMode="External"/><Relationship Id="rId744" Type="http://schemas.openxmlformats.org/officeDocument/2006/relationships/hyperlink" Target="https://experiment.com/projects/mapping-the-potential-for-uk-universities-to-become-research-and-teaching-hubs-for-cellular-agriculture?mc_cid=2abef4f850&amp;mc_eid=702607fe99" TargetMode="External"/><Relationship Id="rId986" Type="http://schemas.openxmlformats.org/officeDocument/2006/relationships/hyperlink" Target="https://cordis.europa.eu/project/id/101214199" TargetMode="External"/><Relationship Id="rId501" Type="http://schemas.openxmlformats.org/officeDocument/2006/relationships/hyperlink" Target="https://www.aramis.admin.ch/Texte/?ProjectID=55932&amp;Sprache=en-US" TargetMode="External"/><Relationship Id="rId743" Type="http://schemas.openxmlformats.org/officeDocument/2006/relationships/hyperlink" Target="https://web.archive.org/web/20201125103739/https://www.new-harvest.org/past_research_projects" TargetMode="External"/><Relationship Id="rId985" Type="http://schemas.openxmlformats.org/officeDocument/2006/relationships/hyperlink" Target="https://www.aramis.admin.ch/Beteiligte/?ProjectID=53101" TargetMode="External"/><Relationship Id="rId500" Type="http://schemas.openxmlformats.org/officeDocument/2006/relationships/hyperlink" Target="http://gtr.ukri.org/projects?ref=studentship-2928996" TargetMode="External"/><Relationship Id="rId742" Type="http://schemas.openxmlformats.org/officeDocument/2006/relationships/hyperlink" Target="https://web.archive.org/web/20201125103739/https://www.new-harvest.org/past_research_projects" TargetMode="External"/><Relationship Id="rId984" Type="http://schemas.openxmlformats.org/officeDocument/2006/relationships/hyperlink" Target="https://www.aramis.admin.ch/Beteiligte/?ProjectID=54954" TargetMode="External"/><Relationship Id="rId507" Type="http://schemas.openxmlformats.org/officeDocument/2006/relationships/hyperlink" Target="https://research.ugent.be/web/result/project/2332b727-ab0f-11ef-aed6-33a67d5acda9/details/en" TargetMode="External"/><Relationship Id="rId749" Type="http://schemas.openxmlformats.org/officeDocument/2006/relationships/hyperlink" Target="https://www.bezosearthfund.org/news-and-insights/phase-i-grants-ai-grand-challenge-climate-nature" TargetMode="External"/><Relationship Id="rId506" Type="http://schemas.openxmlformats.org/officeDocument/2006/relationships/hyperlink" Target="https://researchportal.be/en/project/matchmaking-unveiling-optimal-soybean-rhizobia-matches-north-western-european-environments" TargetMode="External"/><Relationship Id="rId748" Type="http://schemas.openxmlformats.org/officeDocument/2006/relationships/hyperlink" Target="https://www.bezosearthfund.org/news-and-insights/phase-i-grants-ai-grand-challenge-climate-nature" TargetMode="External"/><Relationship Id="rId505" Type="http://schemas.openxmlformats.org/officeDocument/2006/relationships/hyperlink" Target="https://research.kuleuven.be/portal/en/project/3E231234" TargetMode="External"/><Relationship Id="rId747" Type="http://schemas.openxmlformats.org/officeDocument/2006/relationships/hyperlink" Target="https://www.bezosearthfund.org/news-and-insights/phase-i-grants-ai-grand-challenge-climate-nature" TargetMode="External"/><Relationship Id="rId989" Type="http://schemas.openxmlformats.org/officeDocument/2006/relationships/hyperlink" Target="http://groenprojektbank.dk/" TargetMode="External"/><Relationship Id="rId504" Type="http://schemas.openxmlformats.org/officeDocument/2006/relationships/hyperlink" Target="https://www.vinnova.se/en/p/alternative-proteins-a-norm-challenging-guerrilla-experiment-in-festival-environment/" TargetMode="External"/><Relationship Id="rId746" Type="http://schemas.openxmlformats.org/officeDocument/2006/relationships/hyperlink" Target="https://www.bezosearthfund.org/news-and-insights/phase-i-grants-ai-grand-challenge-climate-nature" TargetMode="External"/><Relationship Id="rId988" Type="http://schemas.openxmlformats.org/officeDocument/2006/relationships/hyperlink" Target="https://gtr.ukri.org/organisation/2145AB8E-D02A-4B4A-8C3E-7198BB27DA3E" TargetMode="External"/><Relationship Id="rId48" Type="http://schemas.openxmlformats.org/officeDocument/2006/relationships/hyperlink" Target="https://www.bio-hk.com/news/industry-news/spains-biotech-foods-to-lead-us6-3m-government-backed-cultured-meat-project/" TargetMode="External"/><Relationship Id="rId47" Type="http://schemas.openxmlformats.org/officeDocument/2006/relationships/hyperlink" Target="https://www.nwo.nl/en/researchprogrammes/perspectief/perspectief-grants/fermi-fermentations-optimized-by-rational-models-to-improve-plant-based-substrates" TargetMode="External"/><Relationship Id="rId49" Type="http://schemas.openxmlformats.org/officeDocument/2006/relationships/hyperlink" Target="https://www.cbe.europa.eu/projects/innoprotein" TargetMode="External"/><Relationship Id="rId741" Type="http://schemas.openxmlformats.org/officeDocument/2006/relationships/hyperlink" Target="https://new-harvest.org/research-projects/pattern-formation/" TargetMode="External"/><Relationship Id="rId983" Type="http://schemas.openxmlformats.org/officeDocument/2006/relationships/hyperlink" Target="https://www.aramis.admin.ch/Beteiligte/?ProjectID=56476" TargetMode="External"/><Relationship Id="rId740" Type="http://schemas.openxmlformats.org/officeDocument/2006/relationships/hyperlink" Target="https://new-harvest.org/research-projects/bioreactor-and-media-interaction/" TargetMode="External"/><Relationship Id="rId982" Type="http://schemas.openxmlformats.org/officeDocument/2006/relationships/hyperlink" Target="https://www.aramis.admin.ch/Beteiligte/?ProjectID=57364" TargetMode="External"/><Relationship Id="rId981" Type="http://schemas.openxmlformats.org/officeDocument/2006/relationships/hyperlink" Target="https://www.aramis.admin.ch/Beteiligte/?ProjectID=58217" TargetMode="External"/><Relationship Id="rId980" Type="http://schemas.openxmlformats.org/officeDocument/2006/relationships/hyperlink" Target="https://www.aramis.admin.ch/Beteiligte/?ProjectID=57924" TargetMode="External"/><Relationship Id="rId31" Type="http://schemas.openxmlformats.org/officeDocument/2006/relationships/hyperlink" Target="https://cordis.europa.eu/project/id/101059632" TargetMode="External"/><Relationship Id="rId30" Type="http://schemas.openxmlformats.org/officeDocument/2006/relationships/hyperlink" Target="https://www.bpifrance.fr/nos-appels-a-projets-concours/appel-a-projets-france-2030-premiere-usine" TargetMode="External"/><Relationship Id="rId33" Type="http://schemas.openxmlformats.org/officeDocument/2006/relationships/hyperlink" Target="https://tech.eu/2023/10/03/plant-based-meat-alternatives-firm-umiami-eur325m-us-expansion/" TargetMode="External"/><Relationship Id="rId32" Type="http://schemas.openxmlformats.org/officeDocument/2006/relationships/hyperlink" Target="https://solarfoods.com/solar-foods-accelerates-production-of-climate-friendly-protein-with-investment-from-the-finnish-climate-fund/" TargetMode="External"/><Relationship Id="rId35" Type="http://schemas.openxmlformats.org/officeDocument/2006/relationships/hyperlink" Target="https://cordis.europa.eu/project/id/862957" TargetMode="External"/><Relationship Id="rId34" Type="http://schemas.openxmlformats.org/officeDocument/2006/relationships/hyperlink" Target="https://cordis.europa.eu/project/id/101059824" TargetMode="External"/><Relationship Id="rId739" Type="http://schemas.openxmlformats.org/officeDocument/2006/relationships/hyperlink" Target="https://new-harvest.org/research-projects/continuous-bioprocessing/" TargetMode="External"/><Relationship Id="rId734" Type="http://schemas.openxmlformats.org/officeDocument/2006/relationships/hyperlink" Target="https://new-harvest.org/research-projects/curved-culture-surfaces/" TargetMode="External"/><Relationship Id="rId976" Type="http://schemas.openxmlformats.org/officeDocument/2006/relationships/hyperlink" Target="https://www.etis.ee/Portal/Projects/Display/f4484507-2368-412c-a3ec-4bc1ca0d75d9" TargetMode="External"/><Relationship Id="rId733" Type="http://schemas.openxmlformats.org/officeDocument/2006/relationships/hyperlink" Target="https://new-harvest.org/research-projects/scalable-bioreactors/" TargetMode="External"/><Relationship Id="rId975" Type="http://schemas.openxmlformats.org/officeDocument/2006/relationships/hyperlink" Target="https://www.etis.ee/Portal/Projects/Display/f3cd04c4-b0c4-45ca-bbfb-00c8e5776c58" TargetMode="External"/><Relationship Id="rId732" Type="http://schemas.openxmlformats.org/officeDocument/2006/relationships/hyperlink" Target="https://new-harvest.org/research-projects/building-vessels/" TargetMode="External"/><Relationship Id="rId974" Type="http://schemas.openxmlformats.org/officeDocument/2006/relationships/hyperlink" Target="https://www.etis.ee/Portal/Projects/Display/dc07d2da-b9ca-4158-9e79-e8fe8a6ffc7f" TargetMode="External"/><Relationship Id="rId731" Type="http://schemas.openxmlformats.org/officeDocument/2006/relationships/hyperlink" Target="https://gfi.org/researchgrants/" TargetMode="External"/><Relationship Id="rId973" Type="http://schemas.openxmlformats.org/officeDocument/2006/relationships/hyperlink" Target="https://www.etis.ee/Portal/Projects/Display/d78dc14b-1bf7-48cf-b145-d0aee1ec9fa8" TargetMode="External"/><Relationship Id="rId738" Type="http://schemas.openxmlformats.org/officeDocument/2006/relationships/hyperlink" Target="https://new-harvest.org/research-projects/cultured-mollusks/" TargetMode="External"/><Relationship Id="rId737" Type="http://schemas.openxmlformats.org/officeDocument/2006/relationships/hyperlink" Target="https://new-harvest.org/research-projects/crowded-culture/" TargetMode="External"/><Relationship Id="rId979" Type="http://schemas.openxmlformats.org/officeDocument/2006/relationships/hyperlink" Target="https://www.vr.se/swecris.html" TargetMode="External"/><Relationship Id="rId736" Type="http://schemas.openxmlformats.org/officeDocument/2006/relationships/hyperlink" Target="https://new-harvest.org/research-projects/sustainability-cultured-meat/" TargetMode="External"/><Relationship Id="rId978" Type="http://schemas.openxmlformats.org/officeDocument/2006/relationships/hyperlink" Target="https://www.vr.se/swecris.html" TargetMode="External"/><Relationship Id="rId735" Type="http://schemas.openxmlformats.org/officeDocument/2006/relationships/hyperlink" Target="https://new-harvest.org/research-projects/3d-printing-cultured-meat/" TargetMode="External"/><Relationship Id="rId977" Type="http://schemas.openxmlformats.org/officeDocument/2006/relationships/hyperlink" Target="https://www.vr.se/swecris.html" TargetMode="External"/><Relationship Id="rId37" Type="http://schemas.openxmlformats.org/officeDocument/2006/relationships/hyperlink" Target="https://cordis.europa.eu/project/id/862862" TargetMode="External"/><Relationship Id="rId36" Type="http://schemas.openxmlformats.org/officeDocument/2006/relationships/hyperlink" Target="https://vegconomist.com/politics-law/polish-government-labfarm-e2m-grant-cultivated-chicken/" TargetMode="External"/><Relationship Id="rId39" Type="http://schemas.openxmlformats.org/officeDocument/2006/relationships/hyperlink" Target="https://cordis.europa.eu/project/id/101081776" TargetMode="External"/><Relationship Id="rId38" Type="http://schemas.openxmlformats.org/officeDocument/2006/relationships/hyperlink" Target="https://solarfoods.com/business-finland-greenlights-solar-foods-e8-6m-project/" TargetMode="External"/><Relationship Id="rId730" Type="http://schemas.openxmlformats.org/officeDocument/2006/relationships/hyperlink" Target="https://gfi.org/researchgrants/" TargetMode="External"/><Relationship Id="rId972" Type="http://schemas.openxmlformats.org/officeDocument/2006/relationships/hyperlink" Target="https://www.etis.ee/Portal/Projects/Display/d2f3dafe-44ad-45ef-82f6-946db587dedc" TargetMode="External"/><Relationship Id="rId971" Type="http://schemas.openxmlformats.org/officeDocument/2006/relationships/hyperlink" Target="https://www.etis.ee/Portal/Projects/Display/bf518835-655a-4035-ba7e-4e461323f622" TargetMode="External"/><Relationship Id="rId970" Type="http://schemas.openxmlformats.org/officeDocument/2006/relationships/hyperlink" Target="https://www.etis.ee/Portal/Projects/Display/ba406691-02bb-4ad2-b4d5-6e5349a6e385" TargetMode="External"/><Relationship Id="rId20" Type="http://schemas.openxmlformats.org/officeDocument/2006/relationships/hyperlink" Target="https://docs.google.com/document/d/197_vHTSaVQSB77rGsyhQRGBpcoXMK26A/edit" TargetMode="External"/><Relationship Id="rId22" Type="http://schemas.openxmlformats.org/officeDocument/2006/relationships/hyperlink" Target="https://cordis.europa.eu/project/id/101060247/reporting" TargetMode="External"/><Relationship Id="rId21" Type="http://schemas.openxmlformats.org/officeDocument/2006/relationships/hyperlink" Target="https://cordis.europa.eu/project/id/101083961" TargetMode="External"/><Relationship Id="rId24" Type="http://schemas.openxmlformats.org/officeDocument/2006/relationships/hyperlink" Target="https://prosjektbanken.forskningsradet.no/en/project/FORISS/325403" TargetMode="External"/><Relationship Id="rId23" Type="http://schemas.openxmlformats.org/officeDocument/2006/relationships/hyperlink" Target="https://vegconomist.com/investments-finance/enifer-e12m-eu-grant-mycoprotein-facility-finland/?utm_medium=email&amp;utm_source=rasa_io&amp;utm_campaign=newsletter" TargetMode="External"/><Relationship Id="rId525" Type="http://schemas.openxmlformats.org/officeDocument/2006/relationships/hyperlink" Target="http://gtr.ukri.org/projects?ref=MR/Y013662/1" TargetMode="External"/><Relationship Id="rId767" Type="http://schemas.openxmlformats.org/officeDocument/2006/relationships/hyperlink" Target="https://www.vr.se/swecris.html" TargetMode="External"/><Relationship Id="rId524" Type="http://schemas.openxmlformats.org/officeDocument/2006/relationships/hyperlink" Target="https://gtr.ukri.org/" TargetMode="External"/><Relationship Id="rId766" Type="http://schemas.openxmlformats.org/officeDocument/2006/relationships/hyperlink" Target="https://www.vr.se/swecris.html" TargetMode="External"/><Relationship Id="rId523" Type="http://schemas.openxmlformats.org/officeDocument/2006/relationships/hyperlink" Target="http://gtr.ukri.org/projects?ref=ES/Y01040X/1" TargetMode="External"/><Relationship Id="rId765" Type="http://schemas.openxmlformats.org/officeDocument/2006/relationships/hyperlink" Target="https://gtr.ukri.org/projects?ref=10004518" TargetMode="External"/><Relationship Id="rId522" Type="http://schemas.openxmlformats.org/officeDocument/2006/relationships/hyperlink" Target="https://gtr.ukri.org/" TargetMode="External"/><Relationship Id="rId764" Type="http://schemas.openxmlformats.org/officeDocument/2006/relationships/hyperlink" Target="https://cordis.europa.eu/project/id/17554/reporting" TargetMode="External"/><Relationship Id="rId529" Type="http://schemas.openxmlformats.org/officeDocument/2006/relationships/hyperlink" Target="http://gtr.ukri.org/projects?ref=BB/Y513568/1" TargetMode="External"/><Relationship Id="rId528" Type="http://schemas.openxmlformats.org/officeDocument/2006/relationships/hyperlink" Target="https://gtr.ukri.org/" TargetMode="External"/><Relationship Id="rId527" Type="http://schemas.openxmlformats.org/officeDocument/2006/relationships/hyperlink" Target="http://gtr.ukri.org/projects?ref=EP/Z000785/1" TargetMode="External"/><Relationship Id="rId769" Type="http://schemas.openxmlformats.org/officeDocument/2006/relationships/hyperlink" Target="https://cordis.europa.eu/project/id/101134908" TargetMode="External"/><Relationship Id="rId526" Type="http://schemas.openxmlformats.org/officeDocument/2006/relationships/hyperlink" Target="https://gtr.ukri.org/" TargetMode="External"/><Relationship Id="rId768" Type="http://schemas.openxmlformats.org/officeDocument/2006/relationships/hyperlink" Target="https://www.vr.se/swecris.html" TargetMode="External"/><Relationship Id="rId26" Type="http://schemas.openxmlformats.org/officeDocument/2006/relationships/hyperlink" Target="https://www.univ-tlse3.fr/un-projet-de-grande-envergure-pour-developper-la-culture-du-soja-germe-en-france" TargetMode="External"/><Relationship Id="rId25" Type="http://schemas.openxmlformats.org/officeDocument/2006/relationships/hyperlink" Target="https://www.futureofproteinproduction.com/post/pea-and-fava-bean-focus-of-new-multi-million-dollar-french-project" TargetMode="External"/><Relationship Id="rId28" Type="http://schemas.openxmlformats.org/officeDocument/2006/relationships/hyperlink" Target="https://cordis.europa.eu/project/id/101060218" TargetMode="External"/><Relationship Id="rId27" Type="http://schemas.openxmlformats.org/officeDocument/2006/relationships/hyperlink" Target="https://anr.fr/fr/detail/call/developper-les-proteines-vegetales-et-diversifier-les-sources-de-proteines-volet-1-proteines-d/" TargetMode="External"/><Relationship Id="rId521" Type="http://schemas.openxmlformats.org/officeDocument/2006/relationships/hyperlink" Target="http://gtr.ukri.org/projects?ref=10087261" TargetMode="External"/><Relationship Id="rId763" Type="http://schemas.openxmlformats.org/officeDocument/2006/relationships/hyperlink" Target="https://www.vr.se/swecris.html" TargetMode="External"/><Relationship Id="rId29" Type="http://schemas.openxmlformats.org/officeDocument/2006/relationships/hyperlink" Targe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 TargetMode="External"/><Relationship Id="rId520" Type="http://schemas.openxmlformats.org/officeDocument/2006/relationships/hyperlink" Target="https://gtr.ukri.org/" TargetMode="External"/><Relationship Id="rId762" Type="http://schemas.openxmlformats.org/officeDocument/2006/relationships/hyperlink" Target="https://gtr.ukri.org/projects?ref=BB%2FL013797%2F1" TargetMode="External"/><Relationship Id="rId761" Type="http://schemas.openxmlformats.org/officeDocument/2006/relationships/hyperlink" Target="https://cordis.europa.eu/project/id/512626" TargetMode="External"/><Relationship Id="rId760" Type="http://schemas.openxmlformats.org/officeDocument/2006/relationships/hyperlink" Target="https://cordis.europa.eu/project/id/288971" TargetMode="External"/><Relationship Id="rId11" Type="http://schemas.openxmlformats.org/officeDocument/2006/relationships/hyperlink" Target="https://nofima.com/projects/green-technology-for-plant-based-food/" TargetMode="External"/><Relationship Id="rId10" Type="http://schemas.openxmlformats.org/officeDocument/2006/relationships/hyperlink" Target="https://solarfoods.com/solar-foods-receives-a-34-million-grant-to-ramp-up-factory-01-and-start-preparations-for-factory-02/" TargetMode="External"/><Relationship Id="rId13" Type="http://schemas.openxmlformats.org/officeDocument/2006/relationships/hyperlink" Target="https://gtr.ukri.org/projects?ref=EP%2FX038114%2F1" TargetMode="External"/><Relationship Id="rId12" Type="http://schemas.openxmlformats.org/officeDocument/2006/relationships/hyperlink" Target="https://acrobat.adobe.com/link/review?uri=urn%3Aaaid%3Ascds%3AUS%3Ad4e64a40-4679-3c42-a80f-ca1d80a890fd" TargetMode="External"/><Relationship Id="rId519" Type="http://schemas.openxmlformats.org/officeDocument/2006/relationships/hyperlink" Target="http://gtr.ukri.org/projects?ref=10108649" TargetMode="External"/><Relationship Id="rId514" Type="http://schemas.openxmlformats.org/officeDocument/2006/relationships/hyperlink" Target="https://gtr.ukri.org/" TargetMode="External"/><Relationship Id="rId756" Type="http://schemas.openxmlformats.org/officeDocument/2006/relationships/hyperlink" Target="https://ec.europa.eu/info/funding-tenders/opportunities/portal/screen/opportunities/projects-details/44416173/101115135/I3" TargetMode="External"/><Relationship Id="rId998" Type="http://schemas.openxmlformats.org/officeDocument/2006/relationships/hyperlink" Target="https://groenprojektbank.dk/plantefonden/2025/roden-til-forstaaelse-af-mycelier-rumy" TargetMode="External"/><Relationship Id="rId513" Type="http://schemas.openxmlformats.org/officeDocument/2006/relationships/hyperlink" Target="https://nora.adm.dtu.dk/" TargetMode="External"/><Relationship Id="rId755" Type="http://schemas.openxmlformats.org/officeDocument/2006/relationships/hyperlink" Target="https://www.vr.se/swecris.html" TargetMode="External"/><Relationship Id="rId997" Type="http://schemas.openxmlformats.org/officeDocument/2006/relationships/hyperlink" Target="http://groenprojektbank.dk/" TargetMode="External"/><Relationship Id="rId512" Type="http://schemas.openxmlformats.org/officeDocument/2006/relationships/hyperlink" Target="https://research.ie/assets/uploads/2023/09/GOI-Awardee-list-2023.pdf" TargetMode="External"/><Relationship Id="rId754" Type="http://schemas.openxmlformats.org/officeDocument/2006/relationships/hyperlink" Target="https://www.vr.se/swecris.html" TargetMode="External"/><Relationship Id="rId996" Type="http://schemas.openxmlformats.org/officeDocument/2006/relationships/hyperlink" Target="https://groenprojektbank.dk/plantefonden/2025/industrialisation-of-the-next-gen-plant-based-foods-through-fully-flexible-automated-solid-state-fungi-fermentation-fungimatic" TargetMode="External"/><Relationship Id="rId511" Type="http://schemas.openxmlformats.org/officeDocument/2006/relationships/hyperlink" Target="https://cordis.europa.eu/project/id/720728" TargetMode="External"/><Relationship Id="rId753" Type="http://schemas.openxmlformats.org/officeDocument/2006/relationships/hyperlink" Target="https://cordis.europa.eu/project/id/101112409" TargetMode="External"/><Relationship Id="rId995" Type="http://schemas.openxmlformats.org/officeDocument/2006/relationships/hyperlink" Target="http://groenprojektbank.dk/" TargetMode="External"/><Relationship Id="rId518" Type="http://schemas.openxmlformats.org/officeDocument/2006/relationships/hyperlink" Target="https://gtr.ukri.org/" TargetMode="External"/><Relationship Id="rId517" Type="http://schemas.openxmlformats.org/officeDocument/2006/relationships/hyperlink" Target="http://gtr.ukri.org/projects?ref=10086903" TargetMode="External"/><Relationship Id="rId759" Type="http://schemas.openxmlformats.org/officeDocument/2006/relationships/hyperlink" Target="https://cordis.europa.eu/project/id/666732" TargetMode="External"/><Relationship Id="rId516" Type="http://schemas.openxmlformats.org/officeDocument/2006/relationships/hyperlink" Target="https://gtr.ukri.org/" TargetMode="External"/><Relationship Id="rId758" Type="http://schemas.openxmlformats.org/officeDocument/2006/relationships/hyperlink" Target="https://cordis.europa.eu/project/id/23140" TargetMode="External"/><Relationship Id="rId515" Type="http://schemas.openxmlformats.org/officeDocument/2006/relationships/hyperlink" Target="http://gtr.ukri.org/projects?ref=BB/Y513933/1" TargetMode="External"/><Relationship Id="rId757" Type="http://schemas.openxmlformats.org/officeDocument/2006/relationships/hyperlink" Target="https://novonordiskfonden.dk/app/uploads/NNF-grant-recipient-list-2022.pdf" TargetMode="External"/><Relationship Id="rId999" Type="http://schemas.openxmlformats.org/officeDocument/2006/relationships/hyperlink" Target="http://groenprojektbank.dk/" TargetMode="External"/><Relationship Id="rId15" Type="http://schemas.openxmlformats.org/officeDocument/2006/relationships/hyperlink" Target="https://research.chalmers.se/en/project/11357" TargetMode="External"/><Relationship Id="rId990" Type="http://schemas.openxmlformats.org/officeDocument/2006/relationships/hyperlink" Target="https://groenprojektbank.dk/plantefonden/2025/bedre-holdbarhed-af-plantebaserede-produkter-hobaplant" TargetMode="External"/><Relationship Id="rId14" Type="http://schemas.openxmlformats.org/officeDocument/2006/relationships/hyperlink" Target="https://nofima.com/press-release/norwegian-focus-on-new-food-technology/" TargetMode="External"/><Relationship Id="rId17" Type="http://schemas.openxmlformats.org/officeDocument/2006/relationships/hyperlink" Target="https://dca.au.dk/en/current-news/news/show/artikel/institut-for-foedevarer-saetter-skub-i-udviklingen-af-cellulaere-foedevarer" TargetMode="External"/><Relationship Id="rId16" Type="http://schemas.openxmlformats.org/officeDocument/2006/relationships/hyperlink" Target="https://www.carlsbergfondet.dk/en/Forskningsaktiviteter/Bevillingsstatistik/Bevillingsoversigt/CF21_0677_Birgitte-Skadhauge" TargetMode="External"/><Relationship Id="rId19" Type="http://schemas.openxmlformats.org/officeDocument/2006/relationships/hyperlink" Target="https://www.foodingredientsfirst.com/news/uk-government-injects-%C2%A312m-into-microbial-food-hub-for-alt-protein-innovation.html" TargetMode="External"/><Relationship Id="rId510" Type="http://schemas.openxmlformats.org/officeDocument/2006/relationships/hyperlink" Target="https://gtr.ukri.org/projects?ref=10041447" TargetMode="External"/><Relationship Id="rId752" Type="http://schemas.openxmlformats.org/officeDocument/2006/relationships/hyperlink" Target="https://proveg.org/article/backing-the-future-of-food-polands-ncbr-on-funding-alt-protein-rd/" TargetMode="External"/><Relationship Id="rId994" Type="http://schemas.openxmlformats.org/officeDocument/2006/relationships/hyperlink" Target="https://groenprojektbank.dk/plantefonden/2025/fermipro-replacing-additives-with-plants%e2%80%94-a-new-era-of-plant-based-foods-delivering-real-taste-texture-and-nutrition-without-ultra-processed-additives" TargetMode="External"/><Relationship Id="rId18" Type="http://schemas.openxmlformats.org/officeDocument/2006/relationships/hyperlink" Target="https://docs.google.com/document/d/1tLlVtTn3KFv7qG4X8ZMC2gpJaQ1j-sRhGUMvrdp5kOM/edit?usp=share_link" TargetMode="External"/><Relationship Id="rId751" Type="http://schemas.openxmlformats.org/officeDocument/2006/relationships/hyperlink" Target="https://www.proteinproductiontechnology.com/post/biotech-heights-secures-continued-funding-to-drive-fermentation-led-food-innovation" TargetMode="External"/><Relationship Id="rId993" Type="http://schemas.openxmlformats.org/officeDocument/2006/relationships/hyperlink" Target="http://groenprojektbank.dk/" TargetMode="External"/><Relationship Id="rId750" Type="http://schemas.openxmlformats.org/officeDocument/2006/relationships/hyperlink" Target="https://www.vinnova.se/en/p/food--biotech-heights/" TargetMode="External"/><Relationship Id="rId992" Type="http://schemas.openxmlformats.org/officeDocument/2006/relationships/hyperlink" Target="https://groenprojektbank.dk/plantefonden/2025/ernaeringsoptimering-af-processerede-plante-baserede-foedevarer-akronym-nutriproc" TargetMode="External"/><Relationship Id="rId991" Type="http://schemas.openxmlformats.org/officeDocument/2006/relationships/hyperlink" Target="http://groenprojektbank.dk/" TargetMode="External"/><Relationship Id="rId84" Type="http://schemas.openxmlformats.org/officeDocument/2006/relationships/hyperlink" Target="https://www.terresinovia.fr/-/legumes-secs-terres-inovia-se-mobilise-dans-le-projet-jack" TargetMode="External"/><Relationship Id="rId83" Type="http://schemas.openxmlformats.org/officeDocument/2006/relationships/hyperlink" Target="https://anr.fr/fr/detail/call/developper-les-proteines-vegetales-et-diversifier-les-sources-de-proteines-volet-1-proteines-d/" TargetMode="External"/><Relationship Id="rId86" Type="http://schemas.openxmlformats.org/officeDocument/2006/relationships/hyperlink" Target="https://cordis.europa.eu/project/id/101070913" TargetMode="External"/><Relationship Id="rId85" Type="http://schemas.openxmlformats.org/officeDocument/2006/relationships/hyperlink" Target="https://anr.fr/fr/detail/call/developper-les-proteines-vegetales-et-diversifier-les-sources-de-proteines-volet-1-proteines-d/" TargetMode="External"/><Relationship Id="rId88" Type="http://schemas.openxmlformats.org/officeDocument/2006/relationships/hyperlink" Target="https://www.aramis.admin.ch/Grunddaten/?ProjectID=53697&amp;Sprache=en-US" TargetMode="External"/><Relationship Id="rId87" Type="http://schemas.openxmlformats.org/officeDocument/2006/relationships/hyperlink" Target="https://www.vttresearch.com/en/news-and-ideas/globally-competitive-plant-protein-based-foods-finland" TargetMode="External"/><Relationship Id="rId89" Type="http://schemas.openxmlformats.org/officeDocument/2006/relationships/hyperlink" Target="https://www.insidermedia.com/news/north-east/cpi-to-establish-food-grade-facility-with-2m-investment" TargetMode="External"/><Relationship Id="rId709" Type="http://schemas.openxmlformats.org/officeDocument/2006/relationships/hyperlink" Target="https://gfi.org/researchgrants/" TargetMode="External"/><Relationship Id="rId708" Type="http://schemas.openxmlformats.org/officeDocument/2006/relationships/hyperlink" Target="https://gfi.org/researchgrants/" TargetMode="External"/><Relationship Id="rId707" Type="http://schemas.openxmlformats.org/officeDocument/2006/relationships/hyperlink" Target="https://vegconomist.com/cultivated-cell-cultured-biotechnology/3d-technology/revo-foods-mycorena-3d-printable-mycoprotein/" TargetMode="External"/><Relationship Id="rId949" Type="http://schemas.openxmlformats.org/officeDocument/2006/relationships/hyperlink" Target="https://www.ainia.com/proyectos-publicos/vegext-nuevas-estructuras-analogas-carnicas-tecnologia-extrusion/" TargetMode="External"/><Relationship Id="rId706" Type="http://schemas.openxmlformats.org/officeDocument/2006/relationships/hyperlink" Target="https://www.bezosearthfund.org/news-and-insights/bezos-center-for-sustainable-protein-launches-at-imperial-with-30m-funding" TargetMode="External"/><Relationship Id="rId948" Type="http://schemas.openxmlformats.org/officeDocument/2006/relationships/hyperlink" Target="https://ruralcat.gencat.cat/c/document_library/get_file?uuid=e6b72f85-ed80-4de8-91b7-3f11e8ff92be&amp;groupId=20181" TargetMode="External"/><Relationship Id="rId80" Type="http://schemas.openxmlformats.org/officeDocument/2006/relationships/hyperlink" Target="https://gtr.ukri.org/projects?ref=BB%2FW018012%2F1" TargetMode="External"/><Relationship Id="rId82" Type="http://schemas.openxmlformats.org/officeDocument/2006/relationships/hyperlink" Target="https://www.vitagora.com/vitagora/actus-media/letsproseed/" TargetMode="External"/><Relationship Id="rId81" Type="http://schemas.openxmlformats.org/officeDocument/2006/relationships/hyperlink" Target="https://thespoon.tech/multus-biotechnology-raises-9-5m-series-a-to-build-growth-media-production-plant/" TargetMode="External"/><Relationship Id="rId701" Type="http://schemas.openxmlformats.org/officeDocument/2006/relationships/hyperlink" Targe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 TargetMode="External"/><Relationship Id="rId943" Type="http://schemas.openxmlformats.org/officeDocument/2006/relationships/hyperlink" Target="https://www.fei-bonn.de/gefoerderte-projekte/projektdatenbank/01if23628n.projekt" TargetMode="External"/><Relationship Id="rId700" Type="http://schemas.openxmlformats.org/officeDocument/2006/relationships/hyperlink" Target="https://prosjektbanken.forskningsradet.no/" TargetMode="External"/><Relationship Id="rId942" Type="http://schemas.openxmlformats.org/officeDocument/2006/relationships/hyperlink" Target="https://www.fei-bonn.de/gefoerderte-projekte/projektdatenbank/01if23919n.projekt" TargetMode="External"/><Relationship Id="rId941" Type="http://schemas.openxmlformats.org/officeDocument/2006/relationships/hyperlink" Target="https://www.fei-bonn.de/gefoerderte-projekte/projektdatenbank/01if22862n.projekt" TargetMode="External"/><Relationship Id="rId940" Type="http://schemas.openxmlformats.org/officeDocument/2006/relationships/hyperlink" Target="https://www.dtu.dk/english/newsarchive/2025/09/yeast-bacteria-and-fungi-to-produce-protein-rich-foods" TargetMode="External"/><Relationship Id="rId705" Type="http://schemas.openxmlformats.org/officeDocument/2006/relationships/hyperlink" Targe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 TargetMode="External"/><Relationship Id="rId947" Type="http://schemas.openxmlformats.org/officeDocument/2006/relationships/hyperlink" Target="http://analegs.cat" TargetMode="External"/><Relationship Id="rId704" Type="http://schemas.openxmlformats.org/officeDocument/2006/relationships/hyperlink" Target="https://prosjektbanken.forskningsradet.no/" TargetMode="External"/><Relationship Id="rId946" Type="http://schemas.openxmlformats.org/officeDocument/2006/relationships/hyperlink" Target="https://www.vr.se/swecris.html" TargetMode="External"/><Relationship Id="rId703" Type="http://schemas.openxmlformats.org/officeDocument/2006/relationships/hyperlink" Targe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 TargetMode="External"/><Relationship Id="rId945" Type="http://schemas.openxmlformats.org/officeDocument/2006/relationships/hyperlink" Target="https://www.vr.se/swecris.html" TargetMode="External"/><Relationship Id="rId702" Type="http://schemas.openxmlformats.org/officeDocument/2006/relationships/hyperlink" Target="https://prosjektbanken.forskningsradet.no/" TargetMode="External"/><Relationship Id="rId944" Type="http://schemas.openxmlformats.org/officeDocument/2006/relationships/hyperlink" Target="https://www.fei-bonn.de/gefoerderte-projekte/projektdatenbank/01if23635n.projekt" TargetMode="External"/><Relationship Id="rId73" Type="http://schemas.openxmlformats.org/officeDocument/2006/relationships/hyperlink" Target="https://cordis.europa.eu/project/id/958660" TargetMode="External"/><Relationship Id="rId72" Type="http://schemas.openxmlformats.org/officeDocument/2006/relationships/hyperlink" Target="https://cinea.ec.europa.eu/featured-projects/seafood-algternative_en" TargetMode="External"/><Relationship Id="rId75" Type="http://schemas.openxmlformats.org/officeDocument/2006/relationships/hyperlink" Target="https://www.euskadi.eus/web01-bopv/es/bopv2/datos/2023/04/2301848a.pdf" TargetMode="External"/><Relationship Id="rId74" Type="http://schemas.openxmlformats.org/officeDocument/2006/relationships/hyperlink" Target="https://docs.google.com/document/d/1ErpUhPPMas88ojI54tWPHCoJA_xmqZX96VMvjn0Iuis/edit?usp=sharing" TargetMode="External"/><Relationship Id="rId77" Type="http://schemas.openxmlformats.org/officeDocument/2006/relationships/hyperlink" Target="https://cordis.europa.eu/project/id/190112238" TargetMode="External"/><Relationship Id="rId76" Type="http://schemas.openxmlformats.org/officeDocument/2006/relationships/hyperlink" Target="https://gtr.ukri.org/projects?ref=10061737" TargetMode="External"/><Relationship Id="rId79" Type="http://schemas.openxmlformats.org/officeDocument/2006/relationships/hyperlink" Target="https://gtr.ukri.org/projects?ref=BB%2FW017946%2F1" TargetMode="External"/><Relationship Id="rId78" Type="http://schemas.openxmlformats.org/officeDocument/2006/relationships/hyperlink" Target="https://www.vr.se/swecris.html" TargetMode="External"/><Relationship Id="rId939" Type="http://schemas.openxmlformats.org/officeDocument/2006/relationships/hyperlink" Target="https://www.maastrichtuniversity.nl/news/nwo-awards-ten-veni-grants-promising-um-researchers?utm_source=chatgpt.com" TargetMode="External"/><Relationship Id="rId938" Type="http://schemas.openxmlformats.org/officeDocument/2006/relationships/hyperlink" Target="https://gudp.dk/nyheder/nyheder/2024/dec/gudp-uddeler-169-mio-kr-til-groen-omstilling-af-foedevaresektoren" TargetMode="External"/><Relationship Id="rId937" Type="http://schemas.openxmlformats.org/officeDocument/2006/relationships/hyperlink" Target="https://gudp.dk/nyheder/nyheder/2024/dec/gudp-uddeler-169-mio-kr-til-groen-omstilling-af-foedevaresektoren" TargetMode="External"/><Relationship Id="rId71" Type="http://schemas.openxmlformats.org/officeDocument/2006/relationships/hyperlink" Target="https://tech.au.dk/om-fakultetet/nyheder/vis/artikel/novo-millioner-til-forskning-i-baeredygtig-landbrugs-og-foedevareproduktion" TargetMode="External"/><Relationship Id="rId70" Type="http://schemas.openxmlformats.org/officeDocument/2006/relationships/hyperlink" Target="https://www.vr.se/swecris.html" TargetMode="External"/><Relationship Id="rId932"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 TargetMode="External"/><Relationship Id="rId931"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 TargetMode="External"/><Relationship Id="rId930"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 TargetMode="External"/><Relationship Id="rId936"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 TargetMode="External"/><Relationship Id="rId935"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 TargetMode="External"/><Relationship Id="rId934" Type="http://schemas.openxmlformats.org/officeDocument/2006/relationships/hyperlink" Target="https://cordis.europa.eu/project/id/101207137" TargetMode="External"/><Relationship Id="rId933" Type="http://schemas.openxmlformats.org/officeDocument/2006/relationships/hyperlink" Target="https://novonordiskfonden.dk/en/news/climate-resilient-food-innovation-international-consortium-aims-to-produce-food-prototypes-derived-from-co2/" TargetMode="External"/><Relationship Id="rId62" Type="http://schemas.openxmlformats.org/officeDocument/2006/relationships/hyperlink" Target="https://cordis.europa.eu/project/id/190186816/" TargetMode="External"/><Relationship Id="rId61" Type="http://schemas.openxmlformats.org/officeDocument/2006/relationships/hyperlink" Target="https://cordis.europa.eu/project/id/190118690" TargetMode="External"/><Relationship Id="rId64" Type="http://schemas.openxmlformats.org/officeDocument/2006/relationships/hyperlink" Target="https://cordis.europa.eu/project/id/101060538" TargetMode="External"/><Relationship Id="rId63" Type="http://schemas.openxmlformats.org/officeDocument/2006/relationships/hyperlink" Target="https://www.stimulus.nl/opzuid/avada_portfolio/feed-for-meat/" TargetMode="External"/><Relationship Id="rId66" Type="http://schemas.openxmlformats.org/officeDocument/2006/relationships/hyperlink" Target="https://www.vinnova.se/en/p/towards-a-holistic-and-sustainable-swedish-value-chain-for-pea-biorefinery-100pea/" TargetMode="External"/><Relationship Id="rId65" Type="http://schemas.openxmlformats.org/officeDocument/2006/relationships/hyperlink" Target="https://www.teagasc.ie/food/research-and-innovation/research-areas/food-chemistry--technology/research-projects/u-protein/" TargetMode="External"/><Relationship Id="rId68" Type="http://schemas.openxmlformats.org/officeDocument/2006/relationships/hyperlink" Target="https://www.maastrichtuniversity.nl/nl/nieuws/perspectief-subsidie-voor-onderzoek-naar-gereedschapskist-om-levend-materiaal-te-maken" TargetMode="External"/><Relationship Id="rId67" Type="http://schemas.openxmlformats.org/officeDocument/2006/relationships/hyperlink" Target="https://vegconomist.com/politics-law/standing-ovation-e3m-french-government-bpifrance-non-animal-caseins-novel-dairy-products/" TargetMode="External"/><Relationship Id="rId729" Type="http://schemas.openxmlformats.org/officeDocument/2006/relationships/hyperlink" Target="https://gfi.org/researchgrants/" TargetMode="External"/><Relationship Id="rId728" Type="http://schemas.openxmlformats.org/officeDocument/2006/relationships/hyperlink" Target="https://gfi.org/researchgrants/" TargetMode="External"/><Relationship Id="rId60" Type="http://schemas.openxmlformats.org/officeDocument/2006/relationships/hyperlink" Target="https://cordis.europa.eu/project/id/190144130" TargetMode="External"/><Relationship Id="rId723" Type="http://schemas.openxmlformats.org/officeDocument/2006/relationships/hyperlink" Target="https://gfi.org/researchgrants/" TargetMode="External"/><Relationship Id="rId965" Type="http://schemas.openxmlformats.org/officeDocument/2006/relationships/hyperlink" Target="https://www.etis.ee/Portal/Projects/Display/142dd5c5-d677-4dfa-852d-7bb55077d1f3" TargetMode="External"/><Relationship Id="rId722" Type="http://schemas.openxmlformats.org/officeDocument/2006/relationships/hyperlink" Target="https://gfi.org/researchgrants/" TargetMode="External"/><Relationship Id="rId964" Type="http://schemas.openxmlformats.org/officeDocument/2006/relationships/hyperlink" Target="https://www.etis.ee/Portal/Projects/Display/56ba53db-e8db-4388-8b39-a9bc77ea6463" TargetMode="External"/><Relationship Id="rId721" Type="http://schemas.openxmlformats.org/officeDocument/2006/relationships/hyperlink" Target="https://gfi.org/researchgrants/" TargetMode="External"/><Relationship Id="rId963" Type="http://schemas.openxmlformats.org/officeDocument/2006/relationships/hyperlink" Target="https://www.etis.ee/Portal/Projects/Display/04251b6d-9872-4b9c-ac87-d763babcc301" TargetMode="External"/><Relationship Id="rId720" Type="http://schemas.openxmlformats.org/officeDocument/2006/relationships/hyperlink" Target="https://gfi.org/researchgrants/" TargetMode="External"/><Relationship Id="rId962" Type="http://schemas.openxmlformats.org/officeDocument/2006/relationships/hyperlink" Target="https://www.bib.irb.hr:8443/1055758" TargetMode="External"/><Relationship Id="rId727" Type="http://schemas.openxmlformats.org/officeDocument/2006/relationships/hyperlink" Target="https://gfi.org/researchgrants/" TargetMode="External"/><Relationship Id="rId969" Type="http://schemas.openxmlformats.org/officeDocument/2006/relationships/hyperlink" Target="https://www.etis.ee/Portal/Projects/Display/b937b1f3-d529-4e48-a59a-1bb8bd1eecd6" TargetMode="External"/><Relationship Id="rId726" Type="http://schemas.openxmlformats.org/officeDocument/2006/relationships/hyperlink" Target="https://gfi.org/researchgrants/" TargetMode="External"/><Relationship Id="rId968" Type="http://schemas.openxmlformats.org/officeDocument/2006/relationships/hyperlink" Target="https://www.etis.ee/Portal/Projects/Display/aa1681a2-70c4-434f-8269-90e73b45e89c" TargetMode="External"/><Relationship Id="rId725" Type="http://schemas.openxmlformats.org/officeDocument/2006/relationships/hyperlink" Target="https://gfi.org/researchgrants/" TargetMode="External"/><Relationship Id="rId967" Type="http://schemas.openxmlformats.org/officeDocument/2006/relationships/hyperlink" Target="https://www.etis.ee/Portal/Projects/Display/56ba53db-e8db-4388-8b39-a9bc77ea6463" TargetMode="External"/><Relationship Id="rId724" Type="http://schemas.openxmlformats.org/officeDocument/2006/relationships/hyperlink" Target="https://gfi.org/researchgrants/" TargetMode="External"/><Relationship Id="rId966" Type="http://schemas.openxmlformats.org/officeDocument/2006/relationships/hyperlink" Target="https://www.etis.ee/Portal/Projects/Display/3e43911a-9761-478f-92f0-293fe4676b25" TargetMode="External"/><Relationship Id="rId69" Type="http://schemas.openxmlformats.org/officeDocument/2006/relationships/hyperlink" Target="https://www.vttresearch.com/en/news-and-ideas/finnish-companies-aim-hitting-ballpark-new-plant-protein-processes" TargetMode="External"/><Relationship Id="rId961" Type="http://schemas.openxmlformats.org/officeDocument/2006/relationships/hyperlink" Target="https://force-sweden.se/arbetspaket/innovation-och-flexibilitet-genom-vardekedjan-for-livsmedel/" TargetMode="External"/><Relationship Id="rId960" Type="http://schemas.openxmlformats.org/officeDocument/2006/relationships/hyperlink" Target="https://www.eitfood.eu/projects/isaap" TargetMode="External"/><Relationship Id="rId51" Type="http://schemas.openxmlformats.org/officeDocument/2006/relationships/hyperlink" Target="https://www.vr.se/swecris.html" TargetMode="External"/><Relationship Id="rId50" Type="http://schemas.openxmlformats.org/officeDocument/2006/relationships/hyperlink" Target="https://www.vr.se/swecris.html" TargetMode="External"/><Relationship Id="rId53" Type="http://schemas.openxmlformats.org/officeDocument/2006/relationships/hyperlink" Target="https://www.vr.se/swecris.html" TargetMode="External"/><Relationship Id="rId52" Type="http://schemas.openxmlformats.org/officeDocument/2006/relationships/hyperlink" Target="https://www.labiotech.eu/trends-news/onego-bio-funding-sustainable-egg-white/" TargetMode="External"/><Relationship Id="rId55" Type="http://schemas.openxmlformats.org/officeDocument/2006/relationships/hyperlink" Target="https://www.vr.se/swecris.html" TargetMode="External"/><Relationship Id="rId54" Type="http://schemas.openxmlformats.org/officeDocument/2006/relationships/hyperlink" Target="https://cordis.europa.eu/project/id/101168870" TargetMode="External"/><Relationship Id="rId57" Type="http://schemas.openxmlformats.org/officeDocument/2006/relationships/hyperlink" Target="https://cordis.europa.eu/project/id/101120449" TargetMode="External"/><Relationship Id="rId56" Type="http://schemas.openxmlformats.org/officeDocument/2006/relationships/hyperlink" Target="https://cordis.europa.eu/project/id/101010029" TargetMode="External"/><Relationship Id="rId719" Type="http://schemas.openxmlformats.org/officeDocument/2006/relationships/hyperlink" Target="https://gfi.org/researchgrants/" TargetMode="External"/><Relationship Id="rId718" Type="http://schemas.openxmlformats.org/officeDocument/2006/relationships/hyperlink" Target="https://gfi.org/researchgrants/" TargetMode="External"/><Relationship Id="rId717" Type="http://schemas.openxmlformats.org/officeDocument/2006/relationships/hyperlink" Target="https://gfi.org/researchgrants/" TargetMode="External"/><Relationship Id="rId959" Type="http://schemas.openxmlformats.org/officeDocument/2006/relationships/hyperlink" Target="https://ec.europa.eu/info/funding-tenders/opportunities/portal/screen/opportunities/projects-details/43392145/101241462/EMFAF?order=DESC&amp;pageNumber=1&amp;pageSize=10&amp;sortBy=es_SortDate&amp;frameworkProgramme=43392145" TargetMode="External"/><Relationship Id="rId712" Type="http://schemas.openxmlformats.org/officeDocument/2006/relationships/hyperlink" Target="https://uploads.mwp.mprod.getusinfo.com/uploads/sites/77/2022/04/Alumni-NOFO-FY2021-PAS-Belgrade.pdf" TargetMode="External"/><Relationship Id="rId954" Type="http://schemas.openxmlformats.org/officeDocument/2006/relationships/hyperlink" Target="https://www.cdti.es/sites/default/files/2025-02/resolucion_definitiva_misiones_mrr_2024_firmado.pdf" TargetMode="External"/><Relationship Id="rId711" Type="http://schemas.openxmlformats.org/officeDocument/2006/relationships/hyperlink" Target="https://gfi.org/researchgrants/" TargetMode="External"/><Relationship Id="rId953" Type="http://schemas.openxmlformats.org/officeDocument/2006/relationships/hyperlink" Target="https://www.greenqueen.com.hk/france-souverainete-proteique-plant-based-protein-strategy-funding/" TargetMode="External"/><Relationship Id="rId710" Type="http://schemas.openxmlformats.org/officeDocument/2006/relationships/hyperlink" Target="https://gfi.org/researchgrants/" TargetMode="External"/><Relationship Id="rId952" Type="http://schemas.openxmlformats.org/officeDocument/2006/relationships/hyperlink" Target="https://www.greenqueen.com.hk/france-souverainete-proteique-plant-based-protein-strategy-funding/" TargetMode="External"/><Relationship Id="rId951" Type="http://schemas.openxmlformats.org/officeDocument/2006/relationships/hyperlink" Target="https://prima-med.org/wp-content/uploads/2023/10/PRI_booklet_bandi22_eng_v2_OK.pdf?utm_source=chatgpt.com" TargetMode="External"/><Relationship Id="rId716" Type="http://schemas.openxmlformats.org/officeDocument/2006/relationships/hyperlink" Target="https://gfi.org/researchgrants/" TargetMode="External"/><Relationship Id="rId958" Type="http://schemas.openxmlformats.org/officeDocument/2006/relationships/hyperlink" Target="https://www.ch.cam.ac.uk/news/cambridge-lead-eu4m-eu-funded-sunlight-food-technology-project-european-partners" TargetMode="External"/><Relationship Id="rId715" Type="http://schemas.openxmlformats.org/officeDocument/2006/relationships/hyperlink" Target="https://gfi.org/researchgrants/" TargetMode="External"/><Relationship Id="rId957" Type="http://schemas.openxmlformats.org/officeDocument/2006/relationships/hyperlink" Target="https://www.cdti.es/sites/default/files/2025-02/resolucion_definitiva_misiones_mrr_2024_firmado.pdf" TargetMode="External"/><Relationship Id="rId714" Type="http://schemas.openxmlformats.org/officeDocument/2006/relationships/hyperlink" Target="https://gfi.org/researchgrants/" TargetMode="External"/><Relationship Id="rId956" Type="http://schemas.openxmlformats.org/officeDocument/2006/relationships/hyperlink" Target="https://www.cdti.es/sites/default/files/2025-02/resolucion_definitiva_misiones_mrr_2024_firmado.pdf" TargetMode="External"/><Relationship Id="rId713" Type="http://schemas.openxmlformats.org/officeDocument/2006/relationships/hyperlink" Target="https://gfi.org/researchgrants/" TargetMode="External"/><Relationship Id="rId955" Type="http://schemas.openxmlformats.org/officeDocument/2006/relationships/hyperlink" Target="https://www.cdti.es/sites/default/files/2025-02/resolucion_definitiva_misiones_mrr_2024_firmado.pdf" TargetMode="External"/><Relationship Id="rId59" Type="http://schemas.openxmlformats.org/officeDocument/2006/relationships/hyperlink" Target="https://www.pharmaceutical-networking.com/engenes-secure-significant-funding-for-econti-e-coli-continuous-manufacturing-project/" TargetMode="External"/><Relationship Id="rId58" Type="http://schemas.openxmlformats.org/officeDocument/2006/relationships/hyperlink" Target="https://www.flandersfood.com/en/Lore%20Knaepen" TargetMode="External"/><Relationship Id="rId950" Type="http://schemas.openxmlformats.org/officeDocument/2006/relationships/hyperlink" Target="https://proteinleg.es/en/" TargetMode="External"/><Relationship Id="rId590" Type="http://schemas.openxmlformats.org/officeDocument/2006/relationships/hyperlink" Target="https://data.snf.ch/grants/grant/182725" TargetMode="External"/><Relationship Id="rId107" Type="http://schemas.openxmlformats.org/officeDocument/2006/relationships/hyperlink" Target="https://www.nwo.nl/en/researchprogrammes/open-technology-programme" TargetMode="External"/><Relationship Id="rId349" Type="http://schemas.openxmlformats.org/officeDocument/2006/relationships/hyperlink" Target="https://igf.aif.de/innovationsfoerderung/industrielle-gemeinschaftsforschung/igf-steckbrief.php?id=24514&amp;suchtext=" TargetMode="External"/><Relationship Id="rId106" Type="http://schemas.openxmlformats.org/officeDocument/2006/relationships/hyperlink" Target="https://vegconomist.com/cultivated-cell-cultured-biotechnology/meatable-e1m-cultivated-meat/?utm_medium=email&amp;utm_source=rasa_io&amp;utm_campaign=newsletter" TargetMode="External"/><Relationship Id="rId348" Type="http://schemas.openxmlformats.org/officeDocument/2006/relationships/hyperlink" Target="https://gepris.dfg.de/gepris/projekt/465450389?language=en" TargetMode="External"/><Relationship Id="rId105" Type="http://schemas.openxmlformats.org/officeDocument/2006/relationships/hyperlink" Target="https://gfieurope.org/blog/good-food-institute-welcomes-uk-investment-in-cultivated-meat-startup/" TargetMode="External"/><Relationship Id="rId347" Type="http://schemas.openxmlformats.org/officeDocument/2006/relationships/hyperlink" Target="https://search.trdizin.gov.tr/yayin/detay/622132/fermente-sut-urunleri-uretiminde-kestane-sutu-kullanim-olanaklarinin-arastirilmasi" TargetMode="External"/><Relationship Id="rId589" Type="http://schemas.openxmlformats.org/officeDocument/2006/relationships/hyperlink" Target="https://www.valio.com/news/valio-is-launching-an-extensive-rdi-project-food-2-0-with-business-finlands-funding-to-develop-a-food-system-of-the-future/" TargetMode="External"/><Relationship Id="rId104" Type="http://schemas.openxmlformats.org/officeDocument/2006/relationships/hyperlink" Target="https://www.gov.ie/pdf/?file=https://assets.gov.ie/278893/6f712254-7a63-4a60-8232-27e8309d2cf5.pdf" TargetMode="External"/><Relationship Id="rId346" Type="http://schemas.openxmlformats.org/officeDocument/2006/relationships/hyperlink" Target="https://projekte.ffg.at/projekt/5031027" TargetMode="External"/><Relationship Id="rId588" Type="http://schemas.openxmlformats.org/officeDocument/2006/relationships/hyperlink" Target="https://cordis.europa.eu/project/id/101112943/reporting" TargetMode="External"/><Relationship Id="rId109" Type="http://schemas.openxmlformats.org/officeDocument/2006/relationships/hyperlink" Target="https://gtr.ukri.org/projects?ref=BB%2FW019221%2F1" TargetMode="External"/><Relationship Id="rId108" Type="http://schemas.openxmlformats.org/officeDocument/2006/relationships/hyperlink" Target="https://www.ukri.org/news/15-6-million-boost-for-low-emission-food-production-systems/" TargetMode="External"/><Relationship Id="rId341" Type="http://schemas.openxmlformats.org/officeDocument/2006/relationships/hyperlink" Target="https://projekte.ffg.at/projekt/4809622" TargetMode="External"/><Relationship Id="rId583" Type="http://schemas.openxmlformats.org/officeDocument/2006/relationships/hyperlink" Target="https://www.portalspozywczy.pl/mieso/wiadomosci/polska-spolka-na-technologie-wytwarzania-miesa-metoda-komorkowa-otrzymala-ponad-9-mln-zl-z-ncbr,261093.html" TargetMode="External"/><Relationship Id="rId340" Type="http://schemas.openxmlformats.org/officeDocument/2006/relationships/hyperlink" Target="https://www.nwo.nl/en/projects/kiemk2001084" TargetMode="External"/><Relationship Id="rId582" Type="http://schemas.openxmlformats.org/officeDocument/2006/relationships/hyperlink" Target="https://vegconomist.com/company-news/meltmarble-e2-76m-eu-grants-market-launch-designer-fats-2025/?utm_medium=email&amp;utm_source=rasa_io&amp;utm_campaign=newsletter" TargetMode="External"/><Relationship Id="rId581" Type="http://schemas.openxmlformats.org/officeDocument/2006/relationships/hyperlink" Target="https://techfundingnews.com/finnish-biotech-onego-bio-secures-e14m-to-scale-animal-free-egg-protein/" TargetMode="External"/><Relationship Id="rId580" Type="http://schemas.openxmlformats.org/officeDocument/2006/relationships/hyperlink" Target="https://www.gov.ie/en/department-of-agriculture-food-and-the-marine/press-releases/minister-heydon-announces-223-million-in-new-research-grants/" TargetMode="External"/><Relationship Id="rId103" Type="http://schemas.openxmlformats.org/officeDocument/2006/relationships/hyperlink" Target="https://gtr.ukri.org/projects?ref=BB%2FY007859%2F1" TargetMode="External"/><Relationship Id="rId345" Type="http://schemas.openxmlformats.org/officeDocument/2006/relationships/hyperlink" Target="https://www.cnr.it/en/research-projects/project/40716/innovazione-nel-campo-dei-functional-foods-e-della-nutraceutica-per-migliorare-la-salute-ed-il-benessere-del-consumatore-con-sinergia-tra-ricerca-e-azienda-dsb-ad006-290" TargetMode="External"/><Relationship Id="rId587" Type="http://schemas.openxmlformats.org/officeDocument/2006/relationships/hyperlink" Target="https://www.justfood.fi/en-US/About_the_project" TargetMode="External"/><Relationship Id="rId102" Type="http://schemas.openxmlformats.org/officeDocument/2006/relationships/hyperlink" Target="https://www.fbn-dummerstorf.de/en/research/projects/0070/" TargetMode="External"/><Relationship Id="rId344" Type="http://schemas.openxmlformats.org/officeDocument/2006/relationships/hyperlink" Target="https://projekte.ffg.at/projekt/4695468" TargetMode="External"/><Relationship Id="rId586" Type="http://schemas.openxmlformats.org/officeDocument/2006/relationships/hyperlink" Target="https://cris.vtt.fi/en/projects/climate-smart-food-and-nutritition-research-infrastructure" TargetMode="External"/><Relationship Id="rId101" Type="http://schemas.openxmlformats.org/officeDocument/2006/relationships/hyperlink" Target="https://www.vr.se/swecris.html" TargetMode="External"/><Relationship Id="rId343" Type="http://schemas.openxmlformats.org/officeDocument/2006/relationships/hyperlink" Target="https://gtr.ukri.org/projects?ref=studentship-2432083" TargetMode="External"/><Relationship Id="rId585" Type="http://schemas.openxmlformats.org/officeDocument/2006/relationships/hyperlink" Target="https://vegconomist.com/investments-finance/nandi-proteins-500000-egg-white-replacer-undesirable-ingredients/?utm_medium=email&amp;utm_source=rasa_io&amp;utm_campaign=newsletter" TargetMode="External"/><Relationship Id="rId100" Type="http://schemas.openxmlformats.org/officeDocument/2006/relationships/hyperlink" Target="https://research.fi/en/results/funding/78308" TargetMode="External"/><Relationship Id="rId342" Type="http://schemas.openxmlformats.org/officeDocument/2006/relationships/hyperlink" Target="https://igf.aif.de/innovationsfoerderung/industrielle-gemeinschaftsforschung/igf-steckbrief.php?id=25588&amp;suchtext=" TargetMode="External"/><Relationship Id="rId584" Type="http://schemas.openxmlformats.org/officeDocument/2006/relationships/hyperlink" Target="https://www.ainia.com/proyectos-publicos/smartfarm/" TargetMode="External"/><Relationship Id="rId338" Type="http://schemas.openxmlformats.org/officeDocument/2006/relationships/hyperlink" Target="https://www.nwo.nl/en/projects/kiemvrij04168" TargetMode="External"/><Relationship Id="rId337" Type="http://schemas.openxmlformats.org/officeDocument/2006/relationships/hyperlink" Target="https://www.nwo.nl/en/projects/nwa129219302" TargetMode="External"/><Relationship Id="rId579" Type="http://schemas.openxmlformats.org/officeDocument/2006/relationships/hyperlink" Target="https://www.gov.ie/en/department-of-agriculture-food-and-the-marine/press-releases/minister-heydon-announces-223-million-in-new-research-grants/" TargetMode="External"/><Relationship Id="rId336" Type="http://schemas.openxmlformats.org/officeDocument/2006/relationships/hyperlink" Target="https://search.trdizin.gov.tr/yayin/detay/621930/bir-gida-atigi-olarak-domates-cekirdegindenkatma-degeri-yuksek-biyoaktif-gida-bilesenlerielde-edilmesi-karakterizasyonu-ve-fonksiyonelozelliklerinin-belirlenmesi" TargetMode="External"/><Relationship Id="rId578" Type="http://schemas.openxmlformats.org/officeDocument/2006/relationships/hyperlink" Target="https://www.cbe.europa.eu/projects/proteus" TargetMode="External"/><Relationship Id="rId335" Type="http://schemas.openxmlformats.org/officeDocument/2006/relationships/hyperlink" Target="https://gtr.ukri.org/projects?ref=studentship-2666143" TargetMode="External"/><Relationship Id="rId577" Type="http://schemas.openxmlformats.org/officeDocument/2006/relationships/hyperlink" Target="https://www.mynewsdesk.com/de/universitaet-vechta/pressreleases/teilprojekt-an-der-universitaet-vechta-untersucht-akzeptanz-und-oekonomische-umsetzungschancen-von-zellbasierten-fischlebensmitteln-bundesministerium-bmel-foerdert-gesamtes-verbund-forschungsvorhaben-zu-innovativer-in-vitro-technologie-3279926" TargetMode="External"/><Relationship Id="rId339" Type="http://schemas.openxmlformats.org/officeDocument/2006/relationships/hyperlink" Target="https://www.nwo.nl/en/projects/kiemvrij04137" TargetMode="External"/><Relationship Id="rId330" Type="http://schemas.openxmlformats.org/officeDocument/2006/relationships/hyperlink" Target="https://www.nri.org/latest/news/2022/upcycling-food-waste-for-innovative-plant-based-meat-and-dairy-alternatives" TargetMode="External"/><Relationship Id="rId572" Type="http://schemas.openxmlformats.org/officeDocument/2006/relationships/hyperlink" Target="https://localnutleg.eu/" TargetMode="External"/><Relationship Id="rId571" Type="http://schemas.openxmlformats.org/officeDocument/2006/relationships/hyperlink" Target="https://cordis.europa.eu/project/id/101216976" TargetMode="External"/><Relationship Id="rId570" Type="http://schemas.openxmlformats.org/officeDocument/2006/relationships/hyperlink" Target="https://www.fei-bonn.de/gefoerderte-projekte/projektdatenbank/01if23315n.projekt" TargetMode="External"/><Relationship Id="rId334" Type="http://schemas.openxmlformats.org/officeDocument/2006/relationships/hyperlink" Target="https://gtr.ukri.org/projects?ref=studentship-2573007" TargetMode="External"/><Relationship Id="rId576" Type="http://schemas.openxmlformats.org/officeDocument/2006/relationships/hyperlink" Target="https://agrifoodture.com/projects/safepro/" TargetMode="External"/><Relationship Id="rId333" Type="http://schemas.openxmlformats.org/officeDocument/2006/relationships/hyperlink" Target="https://projekte.ffg.at/projekt/5120938" TargetMode="External"/><Relationship Id="rId575" Type="http://schemas.openxmlformats.org/officeDocument/2006/relationships/hyperlink" Target="https://snis.ch/projects/the-political-economy-of-meat-system-transformation/" TargetMode="External"/><Relationship Id="rId332" Type="http://schemas.openxmlformats.org/officeDocument/2006/relationships/hyperlink" Target="https://gepris.dfg.de/gepris/projekt/465588286?language=en" TargetMode="External"/><Relationship Id="rId574" Type="http://schemas.openxmlformats.org/officeDocument/2006/relationships/hyperlink" Target="https://cordis.europa.eu/project/id/720719" TargetMode="External"/><Relationship Id="rId331" Type="http://schemas.openxmlformats.org/officeDocument/2006/relationships/hyperlink" Target="https://www.cnr.it/en/research-projects/project/45495/funtomp-functionalized-tomato-products-dba-ad005-205" TargetMode="External"/><Relationship Id="rId573" Type="http://schemas.openxmlformats.org/officeDocument/2006/relationships/hyperlink" Target="https://cordis.europa.eu/project/id/101112884" TargetMode="External"/><Relationship Id="rId370" Type="http://schemas.openxmlformats.org/officeDocument/2006/relationships/hyperlink" Target="https://www.belspo.be/belspo/invent/dproj.asp?l=en&amp;inst=KU%20Leuven&amp;code=d5fa67c9-efd7-4697-a955-33591f9217be&amp;hi=insect%20protein%20OR%20fake%20meat%20OR%20meat%20substitutes" TargetMode="External"/><Relationship Id="rId129" Type="http://schemas.openxmlformats.org/officeDocument/2006/relationships/hyperlink" Target="https://www.cranfield.ac.uk/research-projects/is-cultured-meat-a-threat-or-opportunity-for-uk-farmers" TargetMode="External"/><Relationship Id="rId128" Type="http://schemas.openxmlformats.org/officeDocument/2006/relationships/hyperlink" Target="https://gtr.ukri.org/projects?ref=10014258" TargetMode="External"/><Relationship Id="rId127" Type="http://schemas.openxmlformats.org/officeDocument/2006/relationships/hyperlink" Target="https://www.aramis.admin.ch/Grunddaten/?ProjectID=50119&amp;Sprache=en-US" TargetMode="External"/><Relationship Id="rId369" Type="http://schemas.openxmlformats.org/officeDocument/2006/relationships/hyperlink" Target="https://www.belspo.be/belspo/invent/dproj.asp?l=en&amp;inst=UAntwerpen&amp;code=fac070de-8b97-4ca3-91ba-22c9b9edbea3&amp;hi=sustainable%20protein%20OR%20alternative%20protein%20OR%20novel%20protein%20sources" TargetMode="External"/><Relationship Id="rId126" Type="http://schemas.openxmlformats.org/officeDocument/2006/relationships/hyperlink" Target="https://www.aramis.admin.ch/Texte/?ProjectID=48459" TargetMode="External"/><Relationship Id="rId368" Type="http://schemas.openxmlformats.org/officeDocument/2006/relationships/hyperlink" Target="https://www.belspo.be/belspo/invent/dproj.asp?l=en&amp;inst=UGent&amp;code=31eaea8a-9658-4b73-8a26-158772d0fb2e&amp;hi=Egg%20replacement%20OR%20Cultivated%20meat%20OR%20Cultured%20meat" TargetMode="External"/><Relationship Id="rId121" Type="http://schemas.openxmlformats.org/officeDocument/2006/relationships/hyperlink" Target="https://cordis.europa.eu/project/id/101136749" TargetMode="External"/><Relationship Id="rId363" Type="http://schemas.openxmlformats.org/officeDocument/2006/relationships/hyperlink" Target="https://www.luke.fi/en/projects/diversiprot" TargetMode="External"/><Relationship Id="rId120" Type="http://schemas.openxmlformats.org/officeDocument/2006/relationships/hyperlink" Target="https://www.aramis.admin.ch/Grunddaten/?ProjectID=52687&amp;Sprache=en-US" TargetMode="External"/><Relationship Id="rId362" Type="http://schemas.openxmlformats.org/officeDocument/2006/relationships/hyperlink" Target="https://www.esa.int/Enabling_Support/Preparing_for_the_Future/Discovery_and_Preparation/On_the_road_to_cultured_meat_for_astronauts_and_Earthlings" TargetMode="External"/><Relationship Id="rId361" Type="http://schemas.openxmlformats.org/officeDocument/2006/relationships/hyperlink" Target="https://www.esa.int/Enabling_Support/Preparing_for_the_Future/Discovery_and_Preparation/On_the_road_to_cultured_meat_for_astronauts_and_Earthlings" TargetMode="External"/><Relationship Id="rId360" Type="http://schemas.openxmlformats.org/officeDocument/2006/relationships/hyperlink" Target="https://igf.aif.de/innovationsfoerderung/industrielle-gemeinschaftsforschung/igf-steckbrief.php?id=24350&amp;suchtext=" TargetMode="External"/><Relationship Id="rId125" Type="http://schemas.openxmlformats.org/officeDocument/2006/relationships/hyperlink" Target="https://gfieurope.org/blog/cultivated-meat-innovation-challenge-winners-unlock-e1-8-million-in-additional-funding/" TargetMode="External"/><Relationship Id="rId367" Type="http://schemas.openxmlformats.org/officeDocument/2006/relationships/hyperlink" Target="https://www.belspo.be/belspo/invent/dproj.asp?l=en&amp;inst=KU%20Leuven&amp;code=15361370-8f65-462a-acd5-8a122636e9bc&amp;hi=meat%20analogues%20OR%20vegan%20meat%20OR%20plant-based%20protein" TargetMode="External"/><Relationship Id="rId124" Type="http://schemas.openxmlformats.org/officeDocument/2006/relationships/hyperlink" Target="https://gfieurope.org/blog/cultivated-meat-innovation-challenge-winners-unlock-e1-8-million-in-additional-funding/" TargetMode="External"/><Relationship Id="rId366" Type="http://schemas.openxmlformats.org/officeDocument/2006/relationships/hyperlink" Target="https://www.belspo.be/belspo/invent/dproj.asp?l=en&amp;inst=KU%20Leuven&amp;code=5c815b68-13e0-43ae-a30a-8d03b6898cb1&amp;hi=Egg%20replacement%20OR%20Cultivated%20meat%20OR%20Cultured%20meat" TargetMode="External"/><Relationship Id="rId123" Type="http://schemas.openxmlformats.org/officeDocument/2006/relationships/hyperlink" Target="https://www.aramis-a.admin.ch/Texte/?ProjectID=48959" TargetMode="External"/><Relationship Id="rId365" Type="http://schemas.openxmlformats.org/officeDocument/2006/relationships/hyperlink" Target="https://www.belspo.be/belspo/invent/dproj.asp?l=en&amp;inst=KU%20Leuven&amp;code=9c00e7b4-8acf-469b-9cec-34f18208fa6f&amp;hi=meat%20analogues%20OR%20vegan%20meat%20OR%20plant-based%20protein" TargetMode="External"/><Relationship Id="rId122" Type="http://schemas.openxmlformats.org/officeDocument/2006/relationships/hyperlink" Target="https://ec.europa.eu/info/funding-tenders/opportunities/portal/screen/opportunities/topic-details/horizon-cl6-2023-farm2fork-01-13" TargetMode="External"/><Relationship Id="rId364" Type="http://schemas.openxmlformats.org/officeDocument/2006/relationships/hyperlink" Target="https://www.consortiums.eu/articles/eu-consortium-to-develop-bio-purification-techniques-based-on-fermentation" TargetMode="External"/><Relationship Id="rId95" Type="http://schemas.openxmlformats.org/officeDocument/2006/relationships/hyperlink" Target="https://gtr.ukri.org/projects?ref=MR%2FY013662%2F1" TargetMode="External"/><Relationship Id="rId94" Type="http://schemas.openxmlformats.org/officeDocument/2006/relationships/hyperlink" Target="https://www.gouvernement.fr/sites/default/files/contenu/piece-jointe/2023/03/20230306_-_dp_115_laureats_agriculture_alimentation_de_france2030.pdf" TargetMode="External"/><Relationship Id="rId97" Type="http://schemas.openxmlformats.org/officeDocument/2006/relationships/hyperlink" Target="https://www.mynewsdesk.com/de/universitaet-vechta/pressreleases/teilprojekt-an-der-universitaet-vechta-untersucht-akzeptanz-und-oekonomische-umsetzungschancen-von-zellbasierten-fischlebensmitteln-bundesministerium-bmel-foerdert-gesamtes-verbund-forschungsvorhaben-zu-innovativer-in-vitro-technologie-3279926" TargetMode="External"/><Relationship Id="rId96" Type="http://schemas.openxmlformats.org/officeDocument/2006/relationships/hyperlink" Target="https://cordis.europa.eu/project/id/101116452" TargetMode="External"/><Relationship Id="rId99" Type="http://schemas.openxmlformats.org/officeDocument/2006/relationships/hyperlink" Target="https://foerderportal.bund.de/foekat/jsp/SucheAction.do?actionMode=view&amp;fkz=281A815X21" TargetMode="External"/><Relationship Id="rId98" Type="http://schemas.openxmlformats.org/officeDocument/2006/relationships/hyperlink" Target="https://gtr.ukri.org/projects?ref=10014261" TargetMode="External"/><Relationship Id="rId91" Type="http://schemas.openxmlformats.org/officeDocument/2006/relationships/hyperlink" Target="https://www.gouvernement.fr/sites/default/files/contenu/piece-jointe/2023/03/20230306_-_dp_115_laureats_agriculture_alimentation_de_france2030.pdf" TargetMode="External"/><Relationship Id="rId90" Type="http://schemas.openxmlformats.org/officeDocument/2006/relationships/hyperlink" Target="https://biotechinfo.fr/article/la-foodtech-standing-ovation-recoit-une-aide-de-183me-euros-de-bpifrance-dans-le-cadre-de-lappel-a-projet-besoins-alimentaires-de-demain/" TargetMode="External"/><Relationship Id="rId93" Type="http://schemas.openxmlformats.org/officeDocument/2006/relationships/hyperlink" Target="https://www.gouvernement.fr/sites/default/files/contenu/piece-jointe/2023/03/20230306_-_dp_115_laureats_agriculture_alimentation_de_france2030.pdf" TargetMode="External"/><Relationship Id="rId92" Type="http://schemas.openxmlformats.org/officeDocument/2006/relationships/hyperlink" Target="https://www.gouvernement.fr/sites/default/files/contenu/piece-jointe/2023/03/20230306_-_dp_115_laureats_agriculture_alimentation_de_france2030.pdf" TargetMode="External"/><Relationship Id="rId118" Type="http://schemas.openxmlformats.org/officeDocument/2006/relationships/hyperlink" Target="https://vegconomist.com/investments-finance/investments-acquisitions/biotech-foods-spanish-foreign-trade-institute/" TargetMode="External"/><Relationship Id="rId117" Type="http://schemas.openxmlformats.org/officeDocument/2006/relationships/hyperlink" Target="https://gtr.ukri.org/projects?ref=10075778" TargetMode="External"/><Relationship Id="rId359" Type="http://schemas.openxmlformats.org/officeDocument/2006/relationships/hyperlink" Target="https://igf.aif.de/innovationsfoerderung/industrielle-gemeinschaftsforschung/igf-steckbrief.php?id=25191&amp;suchtext=" TargetMode="External"/><Relationship Id="rId116" Type="http://schemas.openxmlformats.org/officeDocument/2006/relationships/hyperlink" Target="https://foerderportal.bund.de/foekat/jsp/SucheAction.do?actionMode=view&amp;fkz=01IF22232N" TargetMode="External"/><Relationship Id="rId358" Type="http://schemas.openxmlformats.org/officeDocument/2006/relationships/hyperlink" Target="https://www.nwo.nl/en/projects/hbopd201805007" TargetMode="External"/><Relationship Id="rId115" Type="http://schemas.openxmlformats.org/officeDocument/2006/relationships/hyperlink" Target="https://gtr.ukri.org/projects?ref=10031578" TargetMode="External"/><Relationship Id="rId357" Type="http://schemas.openxmlformats.org/officeDocument/2006/relationships/hyperlink" Target="https://gtr.ukri.org/projects?ref=studentship-2826717" TargetMode="External"/><Relationship Id="rId599" Type="http://schemas.openxmlformats.org/officeDocument/2006/relationships/hyperlink" Target="https://gtr.ukri.org/projects?ref=10114832" TargetMode="External"/><Relationship Id="rId119" Type="http://schemas.openxmlformats.org/officeDocument/2006/relationships/hyperlink" Target="https://www.nwo.nl/en/projects/19739" TargetMode="External"/><Relationship Id="rId110" Type="http://schemas.openxmlformats.org/officeDocument/2006/relationships/hyperlink" Target="https://starfos.tacr.cz/en/projekty/TP03020019" TargetMode="External"/><Relationship Id="rId352" Type="http://schemas.openxmlformats.org/officeDocument/2006/relationships/hyperlink" Target="https://gtr.ukri.org/projects?ref=studentship-2685518" TargetMode="External"/><Relationship Id="rId594" Type="http://schemas.openxmlformats.org/officeDocument/2006/relationships/hyperlink" Target="https://gtr.ukri.org/projects?ref=ES%2FZ503174%2F1" TargetMode="External"/><Relationship Id="rId351" Type="http://schemas.openxmlformats.org/officeDocument/2006/relationships/hyperlink" Target="https://projekte.ffg.at/projekt/4851371" TargetMode="External"/><Relationship Id="rId593" Type="http://schemas.openxmlformats.org/officeDocument/2006/relationships/hyperlink" Target="https://gtr.ukri.org/projects?ref=10087894" TargetMode="External"/><Relationship Id="rId350" Type="http://schemas.openxmlformats.org/officeDocument/2006/relationships/hyperlink" Target="https://gtr.ukri.org/projects?ref=studentship-2746491" TargetMode="External"/><Relationship Id="rId592" Type="http://schemas.openxmlformats.org/officeDocument/2006/relationships/hyperlink" Target="https://gtr.ukri.org/projects?ref=BB%2FY01278X%2F1" TargetMode="External"/><Relationship Id="rId591" Type="http://schemas.openxmlformats.org/officeDocument/2006/relationships/hyperlink" Target="https://data.snf.ch/grants/grant/166764" TargetMode="External"/><Relationship Id="rId114" Type="http://schemas.openxmlformats.org/officeDocument/2006/relationships/hyperlink" Target="https://tietopankki.businessfinland.fi/anonymous/extensions/Julkisen_tutkimuksen_projektit/julkisen_tutkimuksen_projektit.html" TargetMode="External"/><Relationship Id="rId356" Type="http://schemas.openxmlformats.org/officeDocument/2006/relationships/hyperlink" Target="https://projekte.ffg.at/projekt/4856653" TargetMode="External"/><Relationship Id="rId598" Type="http://schemas.openxmlformats.org/officeDocument/2006/relationships/hyperlink" Target="https://gtr.ukri.org/projects?ref=10107612" TargetMode="External"/><Relationship Id="rId113" Type="http://schemas.openxmlformats.org/officeDocument/2006/relationships/hyperlink" Target="https://www.nmbu.no/en/research/projects/editgrass4food" TargetMode="External"/><Relationship Id="rId355" Type="http://schemas.openxmlformats.org/officeDocument/2006/relationships/hyperlink" Target="http://www.rscf.ru/en/enprjcard?rid=20-66-47017" TargetMode="External"/><Relationship Id="rId597" Type="http://schemas.openxmlformats.org/officeDocument/2006/relationships/hyperlink" Target="https://gtr.ukri.org/projects?ref=10110181" TargetMode="External"/><Relationship Id="rId112" Type="http://schemas.openxmlformats.org/officeDocument/2006/relationships/hyperlink" Target="https://gtr.ukri.org/projects?ref=BB%2FW008734%2F1" TargetMode="External"/><Relationship Id="rId354" Type="http://schemas.openxmlformats.org/officeDocument/2006/relationships/hyperlink" Target="https://www.saludcastillayleon.es/sanidad/cm/investigacion/tkContent?idContent=1465000&amp;locale=es_ES" TargetMode="External"/><Relationship Id="rId596" Type="http://schemas.openxmlformats.org/officeDocument/2006/relationships/hyperlink" Target="https://gtr.ukri.org/projects?ref=10126544" TargetMode="External"/><Relationship Id="rId111" Type="http://schemas.openxmlformats.org/officeDocument/2006/relationships/hyperlink" Target="https://gtr.ukri.org/projects?ref=BB%2FX01889X%2F1" TargetMode="External"/><Relationship Id="rId353" Type="http://schemas.openxmlformats.org/officeDocument/2006/relationships/hyperlink" Target="https://www.nwo.nl/en/projects/023019042" TargetMode="External"/><Relationship Id="rId595" Type="http://schemas.openxmlformats.org/officeDocument/2006/relationships/hyperlink" Target="https://gtr.ukri.org/projects?ref=studentship-2925518" TargetMode="External"/><Relationship Id="rId305" Type="http://schemas.openxmlformats.org/officeDocument/2006/relationships/hyperlink" Target="https://foerderportal.bund.de/foekat/jsp/SucheAction.do?actionMode=view&amp;fkz=281A805B21" TargetMode="External"/><Relationship Id="rId547" Type="http://schemas.openxmlformats.org/officeDocument/2006/relationships/hyperlink" Target="https://cordis.europa.eu/project/id/101158710" TargetMode="External"/><Relationship Id="rId789" Type="http://schemas.openxmlformats.org/officeDocument/2006/relationships/hyperlink" Target="https://gtr.ukri.org/projects?ref=BB%2FN022254%2F1" TargetMode="External"/><Relationship Id="rId304" Type="http://schemas.openxmlformats.org/officeDocument/2006/relationships/hyperlink" Target="https://foerderportal.bund.de/foekat/jsp/SucheAction.do?actionMode=view&amp;fkz=281A804C21" TargetMode="External"/><Relationship Id="rId546" Type="http://schemas.openxmlformats.org/officeDocument/2006/relationships/hyperlink" Target="https://scanr.enseignementsup-recherche.gouv.fr/" TargetMode="External"/><Relationship Id="rId788" Type="http://schemas.openxmlformats.org/officeDocument/2006/relationships/hyperlink" Target="https://cordis.europa.eu/project/id/101151044" TargetMode="External"/><Relationship Id="rId303" Type="http://schemas.openxmlformats.org/officeDocument/2006/relationships/hyperlink" Target="https://gtr.ukri.org/projects?ref=10043374" TargetMode="External"/><Relationship Id="rId545" Type="http://schemas.openxmlformats.org/officeDocument/2006/relationships/hyperlink" Target="https://anr.fr/Project-ANR-23-CE44-0028" TargetMode="External"/><Relationship Id="rId787" Type="http://schemas.openxmlformats.org/officeDocument/2006/relationships/hyperlink" Target="https://gtr.ukri.org/projects?ref=84801" TargetMode="External"/><Relationship Id="rId302" Type="http://schemas.openxmlformats.org/officeDocument/2006/relationships/hyperlink" Target="https://gtr.ukri.org:443/projects?ref=58496" TargetMode="External"/><Relationship Id="rId544" Type="http://schemas.openxmlformats.org/officeDocument/2006/relationships/hyperlink" Target="https://scanr.enseignementsup-recherche.gouv.fr/" TargetMode="External"/><Relationship Id="rId786" Type="http://schemas.openxmlformats.org/officeDocument/2006/relationships/hyperlink" Target="https://wellcome.org/grant-funding/people-and-projects/grants-awarded/big-tissue-society" TargetMode="External"/><Relationship Id="rId309" Type="http://schemas.openxmlformats.org/officeDocument/2006/relationships/hyperlink" Target="https://gtr.ukri.org/projects?ref=10074091" TargetMode="External"/><Relationship Id="rId308" Type="http://schemas.openxmlformats.org/officeDocument/2006/relationships/hyperlink" Target="https://interreg-baltic.eu/project/balt-pro/" TargetMode="External"/><Relationship Id="rId307" Type="http://schemas.openxmlformats.org/officeDocument/2006/relationships/hyperlink" Target="https://www.linkedin.com/feed/update/urn:li:activity:7013096423403454464/" TargetMode="External"/><Relationship Id="rId549" Type="http://schemas.openxmlformats.org/officeDocument/2006/relationships/hyperlink" Target="https://cordis.europa.eu/project/id/613781" TargetMode="External"/><Relationship Id="rId306" Type="http://schemas.openxmlformats.org/officeDocument/2006/relationships/hyperlink" Target="https://gtr.ukri.org/projects?ref=BB%2FV018094%2F1" TargetMode="External"/><Relationship Id="rId548" Type="http://schemas.openxmlformats.org/officeDocument/2006/relationships/hyperlink" Target="https://vegconomist.com/investments-finance/91-million-investment-for-pea-protein-facility-in-sweden/?utm_medium=email&amp;utm_source=rasa_io&amp;utm_campaign=newsletter" TargetMode="External"/><Relationship Id="rId781" Type="http://schemas.openxmlformats.org/officeDocument/2006/relationships/hyperlink" Target="https://gtr.ukri.org/projects?ref=BB%2FS002197%2F1" TargetMode="External"/><Relationship Id="rId780" Type="http://schemas.openxmlformats.org/officeDocument/2006/relationships/hyperlink" Target="https://gtr.ukri.org/projects?ref=EP%2FX041239%2F1" TargetMode="External"/><Relationship Id="rId301" Type="http://schemas.openxmlformats.org/officeDocument/2006/relationships/hyperlink" Target="https://gtr.ukri.org/projects?ref=10044330" TargetMode="External"/><Relationship Id="rId543" Type="http://schemas.openxmlformats.org/officeDocument/2006/relationships/hyperlink" Target="https://scanr.enseignementsup-recherche.gouv.fr/" TargetMode="External"/><Relationship Id="rId785" Type="http://schemas.openxmlformats.org/officeDocument/2006/relationships/hyperlink" Target="https://cordis.europa.eu/project/id/FAIR961202" TargetMode="External"/><Relationship Id="rId300" Type="http://schemas.openxmlformats.org/officeDocument/2006/relationships/hyperlink" Target="https://gtr.ukri.org/projects?ref=10044673" TargetMode="External"/><Relationship Id="rId542" Type="http://schemas.openxmlformats.org/officeDocument/2006/relationships/hyperlink" Target="https://www.nwo.nl/en/projects/21120" TargetMode="External"/><Relationship Id="rId784" Type="http://schemas.openxmlformats.org/officeDocument/2006/relationships/hyperlink" Target="https://cris.vtt.fi/en/projects/novel-indicators-and-technologies-for-oat-quality-and-applicabili" TargetMode="External"/><Relationship Id="rId541" Type="http://schemas.openxmlformats.org/officeDocument/2006/relationships/hyperlink" Target="https://researchportal.be/en" TargetMode="External"/><Relationship Id="rId783" Type="http://schemas.openxmlformats.org/officeDocument/2006/relationships/hyperlink" Target="https://gtr.ukri.org/projects?ref=BB%2FG005478%2F1" TargetMode="External"/><Relationship Id="rId540" Type="http://schemas.openxmlformats.org/officeDocument/2006/relationships/hyperlink" Target="https://researchportal.be/en" TargetMode="External"/><Relationship Id="rId782" Type="http://schemas.openxmlformats.org/officeDocument/2006/relationships/hyperlink" Target="https://gtr.ukri.org/projects?ref=BB%2FJ001252%2F1" TargetMode="External"/><Relationship Id="rId536" Type="http://schemas.openxmlformats.org/officeDocument/2006/relationships/hyperlink" Target="https://www.vr.se/english/swecris.html" TargetMode="External"/><Relationship Id="rId778" Type="http://schemas.openxmlformats.org/officeDocument/2006/relationships/hyperlink" Target="https://gtr.ukri.org/projects?ref=BB%2FP011918%2F1" TargetMode="External"/><Relationship Id="rId535" Type="http://schemas.openxmlformats.org/officeDocument/2006/relationships/hyperlink" Target="https://www.oru.se/english/research/research-projects/rp/?rdb=p2655" TargetMode="External"/><Relationship Id="rId777" Type="http://schemas.openxmlformats.org/officeDocument/2006/relationships/hyperlink" Target="https://gtr.ukri.org/projects?ref=MR%2FM012190%2F1" TargetMode="External"/><Relationship Id="rId534" Type="http://schemas.openxmlformats.org/officeDocument/2006/relationships/hyperlink" Target="https://www.vr.se/english/swecris.html" TargetMode="External"/><Relationship Id="rId776" Type="http://schemas.openxmlformats.org/officeDocument/2006/relationships/hyperlink" Target="https://gtr.ukri.org/projects?ref=BB%2FR019827%2F1" TargetMode="External"/><Relationship Id="rId533" Type="http://schemas.openxmlformats.org/officeDocument/2006/relationships/hyperlink" Target="http://gtr.ukri.org/projects?ref=studentship-2905301" TargetMode="External"/><Relationship Id="rId775" Type="http://schemas.openxmlformats.org/officeDocument/2006/relationships/hyperlink" Target="https://gtr.ukri.org/projects?ref=BB%2FG014361%2F1" TargetMode="External"/><Relationship Id="rId539" Type="http://schemas.openxmlformats.org/officeDocument/2006/relationships/hyperlink" Target="https://pureportal.ilvo.be/en/projects/duurzame-eiwitten-van-lokaal-gekweekt-zeewier" TargetMode="External"/><Relationship Id="rId538" Type="http://schemas.openxmlformats.org/officeDocument/2006/relationships/hyperlink" Target="https://researchportal.be/en" TargetMode="External"/><Relationship Id="rId537" Type="http://schemas.openxmlformats.org/officeDocument/2006/relationships/hyperlink" Target="https://www.vr.se/english/swecris.html?project%3D2024-01030_Formas" TargetMode="External"/><Relationship Id="rId779" Type="http://schemas.openxmlformats.org/officeDocument/2006/relationships/hyperlink" Target="https://gtr.ukri.org/projects?ref=BB%2FX006417%2F1" TargetMode="External"/><Relationship Id="rId770" Type="http://schemas.openxmlformats.org/officeDocument/2006/relationships/hyperlink" Target="https://researchportal.vub.be/en/projects/epinet-epistemic-networks" TargetMode="External"/><Relationship Id="rId532" Type="http://schemas.openxmlformats.org/officeDocument/2006/relationships/hyperlink" Target="https://gtr.ukri.org/" TargetMode="External"/><Relationship Id="rId774" Type="http://schemas.openxmlformats.org/officeDocument/2006/relationships/hyperlink" Target="https://webgate.ec.europa.eu/life/publicWebsite/project/LIFE97-ENV-E-000238/purification-of-vegetable-peptides-from-sunflower-waste-after-lipid-extraction" TargetMode="External"/><Relationship Id="rId531" Type="http://schemas.openxmlformats.org/officeDocument/2006/relationships/hyperlink" Target="http://gtr.ukri.org/projects?ref=ES/Y003667/1" TargetMode="External"/><Relationship Id="rId773" Type="http://schemas.openxmlformats.org/officeDocument/2006/relationships/hyperlink" Target="https://gtr.ukri.org/projects?ref=BB%2FJ500148%2F1" TargetMode="External"/><Relationship Id="rId530" Type="http://schemas.openxmlformats.org/officeDocument/2006/relationships/hyperlink" Target="https://gtr.ukri.org/" TargetMode="External"/><Relationship Id="rId772" Type="http://schemas.openxmlformats.org/officeDocument/2006/relationships/hyperlink" Target="https://gtr.ukri.org/projects?ref=BB%2FI020756%2F1" TargetMode="External"/><Relationship Id="rId771" Type="http://schemas.openxmlformats.org/officeDocument/2006/relationships/hyperlink" Target="https://gtr.ukri.org/projects?ref=BB%2FJ00166X%2F1" TargetMode="External"/><Relationship Id="rId327" Type="http://schemas.openxmlformats.org/officeDocument/2006/relationships/hyperlink" Target="https://www.luke.fi/en/projects/nurmiproteiini" TargetMode="External"/><Relationship Id="rId569" Type="http://schemas.openxmlformats.org/officeDocument/2006/relationships/hyperlink" Target="https://www.fei-bonn.de/gefoerderte-projekte/projektdatenbank/01if23335n.projekt" TargetMode="External"/><Relationship Id="rId326" Type="http://schemas.openxmlformats.org/officeDocument/2006/relationships/hyperlink" Target="https://foerderportal.bund.de/foekat/jsp/SucheAction.do?actionMode=view&amp;fkz=281A402317" TargetMode="External"/><Relationship Id="rId568" Type="http://schemas.openxmlformats.org/officeDocument/2006/relationships/hyperlink" Target="https://www.fei-bonn.de/gefoerderte-projekte/projektdatenbank/01if23346n.projekt" TargetMode="External"/><Relationship Id="rId325" Type="http://schemas.openxmlformats.org/officeDocument/2006/relationships/hyperlink" Target="https://foerderportal.bund.de/foekat/jsp/SucheAction.do?actionMode=view&amp;fkz=281A402617" TargetMode="External"/><Relationship Id="rId567" Type="http://schemas.openxmlformats.org/officeDocument/2006/relationships/hyperlink" Target="https://www.fei-bonn.de/gefoerderte-projekte/projektdatenbank/01if23048n.projekt" TargetMode="External"/><Relationship Id="rId324" Type="http://schemas.openxmlformats.org/officeDocument/2006/relationships/hyperlink" Target="https://foerderportal.bund.de/foekat/jsp/SucheAction.do?actionMode=view&amp;fkz=281A811C21" TargetMode="External"/><Relationship Id="rId566" Type="http://schemas.openxmlformats.org/officeDocument/2006/relationships/hyperlink" Target="https://www.fei-bonn.de/gefoerderte-projekte/projektdatenbank/01if23036n.projekt" TargetMode="External"/><Relationship Id="rId329" Type="http://schemas.openxmlformats.org/officeDocument/2006/relationships/hyperlink" Target="https://cris.vtt.fi/en/projects/protein-quality-of-plant-cell-cultures-in-relation-to-digestive-p" TargetMode="External"/><Relationship Id="rId328" Type="http://schemas.openxmlformats.org/officeDocument/2006/relationships/hyperlink" Target="https://www.ruokavirasto.fi/en/vegeturva" TargetMode="External"/><Relationship Id="rId561" Type="http://schemas.openxmlformats.org/officeDocument/2006/relationships/hyperlink" Target="https://www.fei-bonn.de/gefoerderte-projekte/projektdatenbank/01if22684n.projekt" TargetMode="External"/><Relationship Id="rId560" Type="http://schemas.openxmlformats.org/officeDocument/2006/relationships/hyperlink" Target="https://www.fei-bonn.de/gefoerderte-projekte/projektdatenbank/01if22476n.projekt" TargetMode="External"/><Relationship Id="rId323" Type="http://schemas.openxmlformats.org/officeDocument/2006/relationships/hyperlink" Target="https://www.aramis.admin.ch/Grunddaten/?ProjectID=53530&amp;Sprache=en-US" TargetMode="External"/><Relationship Id="rId565" Type="http://schemas.openxmlformats.org/officeDocument/2006/relationships/hyperlink" Target="https://www.fei-bonn.de/gefoerderte-projekte/projektdatenbank/01if23032n.projekt" TargetMode="External"/><Relationship Id="rId322" Type="http://schemas.openxmlformats.org/officeDocument/2006/relationships/hyperlink" Target="https://www.rabobank.com/nl/press/search/2020/rival-foods-susphos-en-bilihome-winnen-rabo-duurzame-innovatieprijs-2020.html" TargetMode="External"/><Relationship Id="rId564" Type="http://schemas.openxmlformats.org/officeDocument/2006/relationships/hyperlink" Target="https://www.fei-bonn.de/gefoerderte-projekte/projektdatenbank/01if23031n.projekt" TargetMode="External"/><Relationship Id="rId321" Type="http://schemas.openxmlformats.org/officeDocument/2006/relationships/hyperlink" Target="https://gtr.ukri.org/projects?ref=10020396" TargetMode="External"/><Relationship Id="rId563" Type="http://schemas.openxmlformats.org/officeDocument/2006/relationships/hyperlink" Target="https://www.fei-bonn.de/gefoerderte-projekte/projektdatenbank/01if23019n.projekt" TargetMode="External"/><Relationship Id="rId320" Type="http://schemas.openxmlformats.org/officeDocument/2006/relationships/hyperlink" Target="https://gtr.ukri.org/projects?ref=10039696" TargetMode="External"/><Relationship Id="rId562" Type="http://schemas.openxmlformats.org/officeDocument/2006/relationships/hyperlink" Target="https://www.fei-bonn.de/gefoerderte-projekte/projektdatenbank/01if22876n.projekt" TargetMode="External"/><Relationship Id="rId316" Type="http://schemas.openxmlformats.org/officeDocument/2006/relationships/hyperlink" Target="https://research.fi/en/results/funding/26483" TargetMode="External"/><Relationship Id="rId558" Type="http://schemas.openxmlformats.org/officeDocument/2006/relationships/hyperlink" Target="https://www.fei-bonn.de/gefoerderte-projekte/projektdatenbank/01if00364c.projekt" TargetMode="External"/><Relationship Id="rId315" Type="http://schemas.openxmlformats.org/officeDocument/2006/relationships/hyperlink" Target="https://research.fi/en/results/funding/70438" TargetMode="External"/><Relationship Id="rId557" Type="http://schemas.openxmlformats.org/officeDocument/2006/relationships/hyperlink" Target="http://teknologisk.dk/figo-og-8211-forbrugerdreven-innovation-til-den-groenne-omstilling/45760" TargetMode="External"/><Relationship Id="rId799" Type="http://schemas.openxmlformats.org/officeDocument/2006/relationships/hyperlink" Target="https://cordis.europa.eu/project/id/888386" TargetMode="External"/><Relationship Id="rId314" Type="http://schemas.openxmlformats.org/officeDocument/2006/relationships/hyperlink" Target="https://foerderportal.bund.de/foekat/jsp/SucheAction.do?actionMode=view&amp;fkz=281A816B21" TargetMode="External"/><Relationship Id="rId556" Type="http://schemas.openxmlformats.org/officeDocument/2006/relationships/hyperlink" Target="https://groenprojektbank.dk/plantefonden/2023/the-potential-of-different-oat-varieties-for-oat-drink-poatential" TargetMode="External"/><Relationship Id="rId798" Type="http://schemas.openxmlformats.org/officeDocument/2006/relationships/hyperlink" Target="https://gtr.ukri.org/projects?ref=AH%2FP009611%2F1" TargetMode="External"/><Relationship Id="rId313" Type="http://schemas.openxmlformats.org/officeDocument/2006/relationships/hyperlink" Target="https://foerderportal.bund.de/foekat/jsp/SucheAction.do?actionMode=view&amp;fkz=281A816C21" TargetMode="External"/><Relationship Id="rId555" Type="http://schemas.openxmlformats.org/officeDocument/2006/relationships/hyperlink" Target="https://groenprojektbank.dk/plantefonden/2023/transforming-plant-based-protein-with-protein-rich-microorganisms" TargetMode="External"/><Relationship Id="rId797" Type="http://schemas.openxmlformats.org/officeDocument/2006/relationships/hyperlink" Target="https://gtr.ukri.org/projects?ref=BB%2FG017751%2F1" TargetMode="External"/><Relationship Id="rId319" Type="http://schemas.openxmlformats.org/officeDocument/2006/relationships/hyperlink" Target="https://foerderportal.bund.de/foekat/jsp/SucheAction.do?actionMode=view&amp;fkz=281A402417" TargetMode="External"/><Relationship Id="rId318" Type="http://schemas.openxmlformats.org/officeDocument/2006/relationships/hyperlink" Target="https://gtr.ukri.org/projects?ref=74918" TargetMode="External"/><Relationship Id="rId317" Type="http://schemas.openxmlformats.org/officeDocument/2006/relationships/hyperlink" Target="https://gtr.ukri.org/projects?ref=10022593" TargetMode="External"/><Relationship Id="rId559" Type="http://schemas.openxmlformats.org/officeDocument/2006/relationships/hyperlink" Target="https://www.fei-bonn.de/gefoerderte-projekte/projektdatenbank/01if22378n.projekt" TargetMode="External"/><Relationship Id="rId550" Type="http://schemas.openxmlformats.org/officeDocument/2006/relationships/hyperlink" Target="https://cordis.europa.eu/project/id/613551" TargetMode="External"/><Relationship Id="rId792" Type="http://schemas.openxmlformats.org/officeDocument/2006/relationships/hyperlink" Target="https://gtr.ukri.org/projects?ref=studentship-2271482" TargetMode="External"/><Relationship Id="rId791" Type="http://schemas.openxmlformats.org/officeDocument/2006/relationships/hyperlink" Target="https://gtr.ukri.org/projects?ref=studentship-2220788" TargetMode="External"/><Relationship Id="rId790" Type="http://schemas.openxmlformats.org/officeDocument/2006/relationships/hyperlink" Target="https://gtr.ukri.org/projects?ref=101401" TargetMode="External"/><Relationship Id="rId312" Type="http://schemas.openxmlformats.org/officeDocument/2006/relationships/hyperlink" Target="https://www.vr.se/english/swecris.html" TargetMode="External"/><Relationship Id="rId554" Type="http://schemas.openxmlformats.org/officeDocument/2006/relationships/hyperlink" Target="https://www.wur.nl/nl/onderzoek-resultaten/kennisonline-onderzoeksprojecten-lvvn/kennisonline/safe-precision-fermentation-for-production-of-dairy-and-meat-protein-analogues-saferment-1.htm" TargetMode="External"/><Relationship Id="rId796" Type="http://schemas.openxmlformats.org/officeDocument/2006/relationships/hyperlink" Target="https://gtr.ukri.org/projects?ref=61282" TargetMode="External"/><Relationship Id="rId311" Type="http://schemas.openxmlformats.org/officeDocument/2006/relationships/hyperlink" Target="https://gtr.ukri.org/projects?ref=10076364" TargetMode="External"/><Relationship Id="rId553" Type="http://schemas.openxmlformats.org/officeDocument/2006/relationships/hyperlink" Target="https://www.carlsbergfondet.dk/en/what-we-have-funded/cf18-1024/" TargetMode="External"/><Relationship Id="rId795" Type="http://schemas.openxmlformats.org/officeDocument/2006/relationships/hyperlink" Target="https://gtr.ukri.org/projects?ref=86691" TargetMode="External"/><Relationship Id="rId310" Type="http://schemas.openxmlformats.org/officeDocument/2006/relationships/hyperlink" Target="https://www.vinnova.se/en/p/yeast--the-protein-source-of-the-future/" TargetMode="External"/><Relationship Id="rId552" Type="http://schemas.openxmlformats.org/officeDocument/2006/relationships/hyperlink" Target="https://cordis.europa.eu/project/id/868154" TargetMode="External"/><Relationship Id="rId794" Type="http://schemas.openxmlformats.org/officeDocument/2006/relationships/hyperlink" Target="https://gtr.ukri.org/projects?ref=ES%2FT007206%2F1" TargetMode="External"/><Relationship Id="rId551" Type="http://schemas.openxmlformats.org/officeDocument/2006/relationships/hyperlink" Target="https://cordis.europa.eu/project/id/862980" TargetMode="External"/><Relationship Id="rId793" Type="http://schemas.openxmlformats.org/officeDocument/2006/relationships/hyperlink" Target="https://gtr.ukri.org/projects?ref=91600" TargetMode="External"/><Relationship Id="rId297" Type="http://schemas.openxmlformats.org/officeDocument/2006/relationships/hyperlink" Target="https://gtr.ukri.org/projects?ref=10024699" TargetMode="External"/><Relationship Id="rId296" Type="http://schemas.openxmlformats.org/officeDocument/2006/relationships/hyperlink" Target="https://gtr.ukri.org/projects?ref=10050215" TargetMode="External"/><Relationship Id="rId295" Type="http://schemas.openxmlformats.org/officeDocument/2006/relationships/hyperlink" Target="https://gtr.ukri.org/projects?ref=86899" TargetMode="External"/><Relationship Id="rId294" Type="http://schemas.openxmlformats.org/officeDocument/2006/relationships/hyperlink" Target="https://gtr.ukri.org/projects?ref=84835" TargetMode="External"/><Relationship Id="rId299" Type="http://schemas.openxmlformats.org/officeDocument/2006/relationships/hyperlink" Target="https://gtr.ukri.org/projects?ref=10042925" TargetMode="External"/><Relationship Id="rId298" Type="http://schemas.openxmlformats.org/officeDocument/2006/relationships/hyperlink" Target="https://gtr.ukri.org/projects?ref=10044539" TargetMode="External"/><Relationship Id="rId271" Type="http://schemas.openxmlformats.org/officeDocument/2006/relationships/hyperlink" Target="https://gtr.ukri.org/projects?ref=84594" TargetMode="External"/><Relationship Id="rId270" Type="http://schemas.openxmlformats.org/officeDocument/2006/relationships/hyperlink" Target="https://gtr.ukri.org/projects?ref=85563" TargetMode="External"/><Relationship Id="rId269" Type="http://schemas.openxmlformats.org/officeDocument/2006/relationships/hyperlink" Target="https://gtr.ukri.org/projects?ref=84687" TargetMode="External"/><Relationship Id="rId264" Type="http://schemas.openxmlformats.org/officeDocument/2006/relationships/hyperlink" Target="https://gtr.ukri.org/projects?ref=studentship-2888035" TargetMode="External"/><Relationship Id="rId263" Type="http://schemas.openxmlformats.org/officeDocument/2006/relationships/hyperlink" Target="https://gtr.ukri.org/projects?ref=studentship-2747962" TargetMode="External"/><Relationship Id="rId262" Type="http://schemas.openxmlformats.org/officeDocument/2006/relationships/hyperlink" Target="https://gtr.ukri.org/projects?ref=studentship-2886464" TargetMode="External"/><Relationship Id="rId261" Type="http://schemas.openxmlformats.org/officeDocument/2006/relationships/hyperlink" Target="https://gtr.ukri.org/projects?ref=studentship-2746407" TargetMode="External"/><Relationship Id="rId268" Type="http://schemas.openxmlformats.org/officeDocument/2006/relationships/hyperlink" Target="https://foerderportal.bund.de/foekat/jsp/SucheAction.do?actionMode=view&amp;fkz=281A811D21" TargetMode="External"/><Relationship Id="rId267" Type="http://schemas.openxmlformats.org/officeDocument/2006/relationships/hyperlink" Target="https://gtr.ukri.org/project/A6436C3B-E6F5-4E25-A726-B8EB6108FCFF" TargetMode="External"/><Relationship Id="rId266" Type="http://schemas.openxmlformats.org/officeDocument/2006/relationships/hyperlink" Target="https://gtr.ukri.org/projects?ref=studentship-2887956" TargetMode="External"/><Relationship Id="rId265" Type="http://schemas.openxmlformats.org/officeDocument/2006/relationships/hyperlink" Target="https://gtr.ukri.org/projects?ref=studentship-2570538" TargetMode="External"/><Relationship Id="rId260" Type="http://schemas.openxmlformats.org/officeDocument/2006/relationships/hyperlink" Target="https://gtr.ukri.org/projects?ref=studentship-2886145" TargetMode="External"/><Relationship Id="rId259" Type="http://schemas.openxmlformats.org/officeDocument/2006/relationships/hyperlink" Target="https://gtr.ukri.org/projects?ref=NC%2FY500604%2F1" TargetMode="External"/><Relationship Id="rId258" Type="http://schemas.openxmlformats.org/officeDocument/2006/relationships/hyperlink" Target="https://gtr.ukri.org/projects?ref=studentship-2889902" TargetMode="External"/><Relationship Id="rId253" Type="http://schemas.openxmlformats.org/officeDocument/2006/relationships/hyperlink" Target="https://gtr.ukri.org/projects?ref=studentship-2745877" TargetMode="External"/><Relationship Id="rId495" Type="http://schemas.openxmlformats.org/officeDocument/2006/relationships/hyperlink" Target="https://www.aramis.admin.ch/Grunddaten/?ProjectID=46944&amp;Sprache=en-US" TargetMode="External"/><Relationship Id="rId252" Type="http://schemas.openxmlformats.org/officeDocument/2006/relationships/hyperlink" Target="https://gtr.ukri.org/projects?ref=studentship-2644513" TargetMode="External"/><Relationship Id="rId494" Type="http://schemas.openxmlformats.org/officeDocument/2006/relationships/hyperlink" Target="https://gtr.ukri.org/projects?ref=studentship-2434424" TargetMode="External"/><Relationship Id="rId251" Type="http://schemas.openxmlformats.org/officeDocument/2006/relationships/hyperlink" Target="https://gtr.ukri.org/projects?ref=studentship-2628791" TargetMode="External"/><Relationship Id="rId493" Type="http://schemas.openxmlformats.org/officeDocument/2006/relationships/hyperlink" Target="https://www.vr.se/swecris.html" TargetMode="External"/><Relationship Id="rId250" Type="http://schemas.openxmlformats.org/officeDocument/2006/relationships/hyperlink" Target="https://gtr.ukri.org/projects?ref=studentship-2594259" TargetMode="External"/><Relationship Id="rId492" Type="http://schemas.openxmlformats.org/officeDocument/2006/relationships/hyperlink" Target="https://gtr.ukri.org/projects?ref=studentship-2905301" TargetMode="External"/><Relationship Id="rId257" Type="http://schemas.openxmlformats.org/officeDocument/2006/relationships/hyperlink" Target="https://gtr.ukri.org/projects?ref=studentship-2886049" TargetMode="External"/><Relationship Id="rId499" Type="http://schemas.openxmlformats.org/officeDocument/2006/relationships/hyperlink" Target="http://gtr.ukri.org/projects?ref=10112087" TargetMode="External"/><Relationship Id="rId256" Type="http://schemas.openxmlformats.org/officeDocument/2006/relationships/hyperlink" Target="https://gtr.ukri.org/projects?ref=studentship-2748055" TargetMode="External"/><Relationship Id="rId498" Type="http://schemas.openxmlformats.org/officeDocument/2006/relationships/hyperlink" Target="https://nofima.com/projects/sustainable-cell-culture-media-for-cultivated-meat/" TargetMode="External"/><Relationship Id="rId255" Type="http://schemas.openxmlformats.org/officeDocument/2006/relationships/hyperlink" Target="https://gtr.ukri.org/projects?ref=studentship-2878037" TargetMode="External"/><Relationship Id="rId497" Type="http://schemas.openxmlformats.org/officeDocument/2006/relationships/hyperlink" Target="https://www.fisaonline.de/en/find-projects/details/?tx_fisaresearch_projects%5Baction%5D=projectDetails&amp;tx_fisaresearch_projects%5Bcontroller%5D=Projects&amp;tx_fisaresearch_projects%5Bp_id%5D=18021&amp;cHash=b22a4a500f3926d8334e5f8b21a32e20" TargetMode="External"/><Relationship Id="rId254" Type="http://schemas.openxmlformats.org/officeDocument/2006/relationships/hyperlink" Target="https://gtr.ukri.org/projects?ref=studentship-2898720" TargetMode="External"/><Relationship Id="rId496" Type="http://schemas.openxmlformats.org/officeDocument/2006/relationships/hyperlink" Target="https://www.etis.ee/Portal/Projects/Display/682eb1d6-9107-4373-8d4c-177d38540ee4" TargetMode="External"/><Relationship Id="rId293" Type="http://schemas.openxmlformats.org/officeDocument/2006/relationships/hyperlink" Target="https://foerderportal.bund.de/foekat/jsp/SucheAction.do?actionMode=view&amp;fkz=281A803B21" TargetMode="External"/><Relationship Id="rId292" Type="http://schemas.openxmlformats.org/officeDocument/2006/relationships/hyperlink" Target="https://gtr.ukri.org/projects?ref=studentship-2445126" TargetMode="External"/><Relationship Id="rId291" Type="http://schemas.openxmlformats.org/officeDocument/2006/relationships/hyperlink" Target="https://cordis.europa.eu/project/id/101113979" TargetMode="External"/><Relationship Id="rId290" Type="http://schemas.openxmlformats.org/officeDocument/2006/relationships/hyperlink" Target="https://cordis.europa.eu/project/id/101114109" TargetMode="External"/><Relationship Id="rId286" Type="http://schemas.openxmlformats.org/officeDocument/2006/relationships/hyperlink" Target="https://foerderportal.bund.de/foekat/jsp/SucheAction.do?actionMode=view&amp;fkz=281A807C21" TargetMode="External"/><Relationship Id="rId285" Type="http://schemas.openxmlformats.org/officeDocument/2006/relationships/hyperlink" Target="https://gtr.ukri.org/projects?ref=ES%2FX006735%2F1" TargetMode="External"/><Relationship Id="rId284" Type="http://schemas.openxmlformats.org/officeDocument/2006/relationships/hyperlink" Target="https://gtr.ukri.org/projects?ref=10108143" TargetMode="External"/><Relationship Id="rId283" Type="http://schemas.openxmlformats.org/officeDocument/2006/relationships/hyperlink" Target="https://gfieurope.org/blog/algae-and-tobacco-plant-researchers-among-winners-of-e400000-prize-to-commercialise-cultivated-meat/" TargetMode="External"/><Relationship Id="rId289" Type="http://schemas.openxmlformats.org/officeDocument/2006/relationships/hyperlink" Target="https://www.realdealmilk.com/ournews/real-deal-milk-wins-grant" TargetMode="External"/><Relationship Id="rId288" Type="http://schemas.openxmlformats.org/officeDocument/2006/relationships/hyperlink" Target="https://foerderportal.bund.de/foekat/jsp/SucheAction.do?actionMode=view&amp;fkz=281A805D21" TargetMode="External"/><Relationship Id="rId287" Type="http://schemas.openxmlformats.org/officeDocument/2006/relationships/hyperlink" Target="https://foerderportal.bund.de/foekat/jsp/SucheAction.do?actionMode=view&amp;fkz=281A603F19" TargetMode="External"/><Relationship Id="rId282" Type="http://schemas.openxmlformats.org/officeDocument/2006/relationships/hyperlink" Target="https://gfieurope.org/blog/algae-and-tobacco-plant-researchers-among-winners-of-e400000-prize-to-commercialise-cultivated-meat/" TargetMode="External"/><Relationship Id="rId281" Type="http://schemas.openxmlformats.org/officeDocument/2006/relationships/hyperlink" Target="https://gfieurope.org/blog/algae-and-tobacco-plant-researchers-among-winners-of-e400000-prize-to-commercialise-cultivated-meat/" TargetMode="External"/><Relationship Id="rId280" Type="http://schemas.openxmlformats.org/officeDocument/2006/relationships/hyperlink" Target="https://gfieurope.org/blog/algae-and-tobacco-plant-researchers-among-winners-of-e400000-prize-to-commercialise-cultivated-meat/" TargetMode="External"/><Relationship Id="rId275" Type="http://schemas.openxmlformats.org/officeDocument/2006/relationships/hyperlink" Target="https://gtr.ukri.org/projects?ref=studentship-2604202" TargetMode="External"/><Relationship Id="rId274" Type="http://schemas.openxmlformats.org/officeDocument/2006/relationships/hyperlink" Target="https://gtr.ukri.org/projects?ref=studentship-2437214" TargetMode="External"/><Relationship Id="rId273" Type="http://schemas.openxmlformats.org/officeDocument/2006/relationships/hyperlink" Target="https://gtr.ukri.org/projects?ref=studentship-2547521" TargetMode="External"/><Relationship Id="rId272" Type="http://schemas.openxmlformats.org/officeDocument/2006/relationships/hyperlink" Target="https://gtr.ukri.org/projects?ref=studentship-2602606" TargetMode="External"/><Relationship Id="rId279" Type="http://schemas.openxmlformats.org/officeDocument/2006/relationships/hyperlink" Target="https://gtr.ukri.org/projects?ref=ES%2FY01040X%2F1" TargetMode="External"/><Relationship Id="rId278" Type="http://schemas.openxmlformats.org/officeDocument/2006/relationships/hyperlink" Target="https://eu-cap-network.ec.europa.eu/projects/pre-project-product-development-innovative-and-sustainable-organic-plant-based-drinks-oats_en" TargetMode="External"/><Relationship Id="rId277" Type="http://schemas.openxmlformats.org/officeDocument/2006/relationships/hyperlink" Target="https://gtr.ukri.org/projects?ref=studentship-2593581" TargetMode="External"/><Relationship Id="rId276" Type="http://schemas.openxmlformats.org/officeDocument/2006/relationships/hyperlink" Target="https://gtr.ukri.org/projects?ref=studentship-2499941" TargetMode="External"/><Relationship Id="rId907" Type="http://schemas.openxmlformats.org/officeDocument/2006/relationships/hyperlink" Target="https://www.fei-bonn.de/gefoerderte-projekte/projektdatenbank/01if22876n.projekt" TargetMode="External"/><Relationship Id="rId906" Type="http://schemas.openxmlformats.org/officeDocument/2006/relationships/hyperlink" Target="https://www.fei-bonn.de/gefoerderte-projekte/projektdatenbank/01if23044n.projekt" TargetMode="External"/><Relationship Id="rId905" Type="http://schemas.openxmlformats.org/officeDocument/2006/relationships/hyperlink" Target="https://gtr.ukri.org/projects?ref=BB%2FW01923X%2F1" TargetMode="External"/><Relationship Id="rId904" Type="http://schemas.openxmlformats.org/officeDocument/2006/relationships/hyperlink" Target="https://researchportal.be/nl/project/oxidatie-en-glycatie-tijdens-gastro-intestinale-vertering-van-vleesanalogen-impact-op" TargetMode="External"/><Relationship Id="rId909" Type="http://schemas.openxmlformats.org/officeDocument/2006/relationships/hyperlink" Target="https://www.fei-bonn.de/gefoerderte-projekte/projektdatenbank/01if00384c.projekt" TargetMode="External"/><Relationship Id="rId908" Type="http://schemas.openxmlformats.org/officeDocument/2006/relationships/hyperlink" Target="https://www.fei-bonn.de/gefoerderte-projekte/projektdatenbank/01if23036n.projekt" TargetMode="External"/><Relationship Id="rId903" Type="http://schemas.openxmlformats.org/officeDocument/2006/relationships/hyperlink" Target="https://researchportal.be/nl/project/glycoxidatie-tijdens-de-gastro-intestinale-vertering-van-vlees-analogen-vorming-van" TargetMode="External"/><Relationship Id="rId902" Type="http://schemas.openxmlformats.org/officeDocument/2006/relationships/hyperlink" Target="https://researchportal.be/nl/project/mic1ro-food-productie-van-duurzamere-vleesalternatieven-uit-microbiele-biomassa-gekweekt" TargetMode="External"/><Relationship Id="rId901" Type="http://schemas.openxmlformats.org/officeDocument/2006/relationships/hyperlink" Target="https://researchportal.be/nl/project/multimateriaal-3d-printen-van-plantaardig-vlees-0" TargetMode="External"/><Relationship Id="rId900" Type="http://schemas.openxmlformats.org/officeDocument/2006/relationships/hyperlink" Target="https://researchportal.be/nl/project/kweek-van-stamcellen-voor-vlees-op-maat-1" TargetMode="External"/><Relationship Id="rId929"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 TargetMode="External"/><Relationship Id="rId928"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 TargetMode="External"/><Relationship Id="rId927"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 TargetMode="External"/><Relationship Id="rId926" Type="http://schemas.openxmlformats.org/officeDocument/2006/relationships/hyperlink" Target="https://gtr.ukri.org/projects?ref=10101411" TargetMode="External"/><Relationship Id="rId921" Type="http://schemas.openxmlformats.org/officeDocument/2006/relationships/hyperlink" Target="https://gtr.ukri.org/projects?ref=10122380" TargetMode="External"/><Relationship Id="rId920" Type="http://schemas.openxmlformats.org/officeDocument/2006/relationships/hyperlink" Target="https://research.fi/en/results/funding/83264" TargetMode="External"/><Relationship Id="rId925" Type="http://schemas.openxmlformats.org/officeDocument/2006/relationships/hyperlink" Target="https://gtr.ukri.org/projects?ref=10123152" TargetMode="External"/><Relationship Id="rId924" Type="http://schemas.openxmlformats.org/officeDocument/2006/relationships/hyperlink" Target="https://prosjektbanken.forskningsradet.no/en/project/FORISS/360666" TargetMode="External"/><Relationship Id="rId923" Type="http://schemas.openxmlformats.org/officeDocument/2006/relationships/hyperlink" Target="https://www.vr.se/swecris.html" TargetMode="External"/><Relationship Id="rId922" Type="http://schemas.openxmlformats.org/officeDocument/2006/relationships/hyperlink" Target="https://gtr.ukri.org/projects?ref=10113816" TargetMode="External"/><Relationship Id="rId918" Type="http://schemas.openxmlformats.org/officeDocument/2006/relationships/hyperlink" Target="https://www.aramis.admin.ch/Grunddaten/?ProjectID=57983&amp;Sprache=en-US" TargetMode="External"/><Relationship Id="rId917" Type="http://schemas.openxmlformats.org/officeDocument/2006/relationships/hyperlink" Target="https://gtr.ukri.org/projects?ref=10126115" TargetMode="External"/><Relationship Id="rId916" Type="http://schemas.openxmlformats.org/officeDocument/2006/relationships/hyperlink" Target="https://gtr.ukri.org/projects?ref=10097227" TargetMode="External"/><Relationship Id="rId915" Type="http://schemas.openxmlformats.org/officeDocument/2006/relationships/hyperlink" Target="https://gtr.ukri.org/projects?ref=10148309" TargetMode="External"/><Relationship Id="rId919" Type="http://schemas.openxmlformats.org/officeDocument/2006/relationships/hyperlink" Target="https://gtr.ukri.org/projects?ref=10112241" TargetMode="External"/><Relationship Id="rId910" Type="http://schemas.openxmlformats.org/officeDocument/2006/relationships/hyperlink" Target="https://www.fei-bonn.de/gefoerderte-projekte/projektdatenbank/01if23919n.projekt" TargetMode="External"/><Relationship Id="rId914" Type="http://schemas.openxmlformats.org/officeDocument/2006/relationships/hyperlink" Target="https://gtr.ukri.org/projects?ref=10120566" TargetMode="External"/><Relationship Id="rId913" Type="http://schemas.openxmlformats.org/officeDocument/2006/relationships/hyperlink" Target="https://www.aramis.admin.ch/Grunddaten/?ProjectID=57890&amp;Sprache=en-US" TargetMode="External"/><Relationship Id="rId912" Type="http://schemas.openxmlformats.org/officeDocument/2006/relationships/hyperlink" Target="https://www.fei-bonn.de/gefoerderte-projekte/projektdatenbank/01if23635n.projekt" TargetMode="External"/><Relationship Id="rId911" Type="http://schemas.openxmlformats.org/officeDocument/2006/relationships/hyperlink" Target="https://www.fei-bonn.de/gefoerderte-projekte/projektdatenbank/01if23628n.projekt" TargetMode="External"/><Relationship Id="rId629" Type="http://schemas.openxmlformats.org/officeDocument/2006/relationships/hyperlink" Target="http://groenprojektbank.dk/" TargetMode="External"/><Relationship Id="rId624" Type="http://schemas.openxmlformats.org/officeDocument/2006/relationships/hyperlink" Target="https://www.linkedin.com/posts/those-vegan-cowboys-grassroots-bandits_vlaio-thosevegancowboys-duurzaamvoedsel-ugcPost-7231208720179830785-QAou" TargetMode="External"/><Relationship Id="rId866" Type="http://schemas.openxmlformats.org/officeDocument/2006/relationships/hyperlink" Target="https://www.vinnova.se/en/p/successful-protein-shift-in-schoolsprototyping-a-norm-change-tool-kit-towards-alternative-proteins/" TargetMode="External"/><Relationship Id="rId623" Type="http://schemas.openxmlformats.org/officeDocument/2006/relationships/hyperlink" Target="https://tech.eu/2024/10/31/revo-foods-paleo-score-new-funding-for-imitation-vegan-salmon/" TargetMode="External"/><Relationship Id="rId865" Type="http://schemas.openxmlformats.org/officeDocument/2006/relationships/hyperlink" Target="https://portal.research.lu.se/en/projects/how-to-make-consumers-choose-plant-based-food-in-the-store-an-eco" TargetMode="External"/><Relationship Id="rId622" Type="http://schemas.openxmlformats.org/officeDocument/2006/relationships/hyperlink" Target="https://vegconomist.com/protein/solar-foods-advances-solein-new-funding-us-introduction-protein-bites/?utm_medium=email&amp;utm_source=rasa_io&amp;utm_campaign=newsletter" TargetMode="External"/><Relationship Id="rId864" Type="http://schemas.openxmlformats.org/officeDocument/2006/relationships/hyperlink" Target="https://www.aramis.admin.ch/Texte/?ProjectID=55932&amp;Sprache=en-US" TargetMode="External"/><Relationship Id="rId621" Type="http://schemas.openxmlformats.org/officeDocument/2006/relationships/hyperlink" Target="https://vegconomist.com/food-and-beverage/egg-alternatives/south-holland-invests-1-million-develop-plant-based-egg-alternative/?utm_medium=email&amp;utm_source=rasa_io&amp;utm_campaign=newsletter" TargetMode="External"/><Relationship Id="rId863" Type="http://schemas.openxmlformats.org/officeDocument/2006/relationships/hyperlink" Target="http://gtr.ukri.org/projects?ref=10112087" TargetMode="External"/><Relationship Id="rId628" Type="http://schemas.openxmlformats.org/officeDocument/2006/relationships/hyperlink" Target="https://vegconomist.com/protein/pan-sweden-lantmannen-plant-based-protein-research/" TargetMode="External"/><Relationship Id="rId627" Type="http://schemas.openxmlformats.org/officeDocument/2006/relationships/hyperlink" Target="https://vegconomist.com/protein/finnish-alternative-protein-firms-secure-e10m-collaborative-rd-business-finland/" TargetMode="External"/><Relationship Id="rId869" Type="http://schemas.openxmlformats.org/officeDocument/2006/relationships/hyperlink" Target="https://research.kuleuven.be/portal/en/project/3E231234" TargetMode="External"/><Relationship Id="rId626" Type="http://schemas.openxmlformats.org/officeDocument/2006/relationships/hyperlink" Target="https://vegconomist.com/protein/finnish-alternative-protein-firms-secure-e10m-collaborative-rd-business-finland/" TargetMode="External"/><Relationship Id="rId868" Type="http://schemas.openxmlformats.org/officeDocument/2006/relationships/hyperlink" Target="https://www.vr.se/english/swecris.html?project%3D2023-01076_Formas" TargetMode="External"/><Relationship Id="rId625" Type="http://schemas.openxmlformats.org/officeDocument/2006/relationships/hyperlink" Target="https://www.meatable.com/releases-announcements/meatable-awarded-eur-7-6-million-rvo-innovation-credit/" TargetMode="External"/><Relationship Id="rId867" Type="http://schemas.openxmlformats.org/officeDocument/2006/relationships/hyperlink" Target="https://www.vinnova.se/en/p/alternative-proteins-a-norm-challenging-guerrilla-experiment-in-festival-environment/" TargetMode="External"/><Relationship Id="rId620" Type="http://schemas.openxmlformats.org/officeDocument/2006/relationships/hyperlink" Target="https://research.birmingham.ac.uk/en/projects/integrated-risk-mapping-for-cultured-meat" TargetMode="External"/><Relationship Id="rId862" Type="http://schemas.openxmlformats.org/officeDocument/2006/relationships/hyperlink" Target="http://gtr.ukri.org/projects?ref=studentship-2927129" TargetMode="External"/><Relationship Id="rId861" Type="http://schemas.openxmlformats.org/officeDocument/2006/relationships/hyperlink" Target="https://www.isvavai.cz/cep?s=jednoduche-vyhledavani&amp;ss=detail&amp;h=LUC24068" TargetMode="External"/><Relationship Id="rId860" Type="http://schemas.openxmlformats.org/officeDocument/2006/relationships/hyperlink" Target="http://www.belisa.org.by/other/catalog11/project41d1.html?projectSN=1300)" TargetMode="External"/><Relationship Id="rId619" Type="http://schemas.openxmlformats.org/officeDocument/2006/relationships/hyperlink" Target="https://www.aber.ac.uk/en/life-sciences/news/top-stories/title-267652-en.html" TargetMode="External"/><Relationship Id="rId618" Type="http://schemas.openxmlformats.org/officeDocument/2006/relationships/hyperlink" Target="https://food.ku.dk/english/news/2025/ai4naturalfood/?utm_source=www.foodtechweekly.com&amp;utm_medium=newsletter&amp;utm_campaign=foodtech-weekly-237-by-daniel-s-ruben" TargetMode="External"/><Relationship Id="rId613" Type="http://schemas.openxmlformats.org/officeDocument/2006/relationships/hyperlink" Target="https://sifted.eu/articles/enifer-mycoprotein-raise-startup" TargetMode="External"/><Relationship Id="rId855" Type="http://schemas.openxmlformats.org/officeDocument/2006/relationships/hyperlink" Target="https://pureportal.ilvo.be/en/projects/growing-a-green-future/publications/?type=%2Fdk%2Fatira%2Fpure%2Fresearchoutput%2Fresearchoutputtypes%2Fcontributiontojournal%2Fa1" TargetMode="External"/><Relationship Id="rId612" Type="http://schemas.openxmlformats.org/officeDocument/2006/relationships/hyperlink" Target="https://plantbasednews.org/news/economics/faerm-fermented-vegan-cheese/" TargetMode="External"/><Relationship Id="rId854" Type="http://schemas.openxmlformats.org/officeDocument/2006/relationships/hyperlink" Target="https://gepris.dfg.de/gepris/projekt/314348207?language=en" TargetMode="External"/><Relationship Id="rId611" Type="http://schemas.openxmlformats.org/officeDocument/2006/relationships/hyperlink" Target="https://service.ble.de/ptdb/index2.php?detail_id=91861771&amp;ssk=PTDB-alles&amp;site_key=141&amp;stichw=Alternative+Proteine&amp;sLfd=laufend&amp;lbm=1&amp;lbj=2024&amp;zeilenzahl_zaehler=241&amp;NextRow=110" TargetMode="External"/><Relationship Id="rId853" Type="http://schemas.openxmlformats.org/officeDocument/2006/relationships/hyperlink" Target="https://www.nwo.nl/en/projects/raakpro02051" TargetMode="External"/><Relationship Id="rId610" Type="http://schemas.openxmlformats.org/officeDocument/2006/relationships/hyperlink" Target="https://service.ble.de/ptdb/index2.php?detail_id=91861791&amp;ssk=PTDB-alles&amp;site_key=141&amp;stichw=Alternative+Proteine&amp;sLfd=laufend&amp;lbm=1&amp;lbj=2024&amp;zeilenzahl_zaehler=241&amp;NextRow=200" TargetMode="External"/><Relationship Id="rId852" Type="http://schemas.openxmlformats.org/officeDocument/2006/relationships/hyperlink" Target="http://www.rscf.ru/en/enprjcard?rid=16-13-10200" TargetMode="External"/><Relationship Id="rId617" Type="http://schemas.openxmlformats.org/officeDocument/2006/relationships/hyperlink" Target="https://agrifoodture.com/projects/mycoflavor/" TargetMode="External"/><Relationship Id="rId859" Type="http://schemas.openxmlformats.org/officeDocument/2006/relationships/hyperlink" Target="http://eeagrants.org/archive/2014-2021/bilateral-initiatives/PT-BI015" TargetMode="External"/><Relationship Id="rId616" Type="http://schemas.openxmlformats.org/officeDocument/2006/relationships/hyperlink" Target="https://iuk-business-connect.org.uk/news/global-innovation-network-lead-customer-programme-projects-announced/" TargetMode="External"/><Relationship Id="rId858" Type="http://schemas.openxmlformats.org/officeDocument/2006/relationships/hyperlink" Target="https://www.uib.no/en/svt/25742/integrated-assessment-societal-impacts-emerging-science-and-technology-within-epistemic" TargetMode="External"/><Relationship Id="rId615" Type="http://schemas.openxmlformats.org/officeDocument/2006/relationships/hyperlink" Target="https://iuk-business-connect.org.uk/news/global-innovation-network-lead-customer-programme-projects-announced/" TargetMode="External"/><Relationship Id="rId857" Type="http://schemas.openxmlformats.org/officeDocument/2006/relationships/hyperlink" Target="https://cris.cobiss.net/ecris/si/en/project/2587" TargetMode="External"/><Relationship Id="rId614" Type="http://schemas.openxmlformats.org/officeDocument/2006/relationships/hyperlink" Target="https://novonordiskfonden.dk/en/projects/bright/" TargetMode="External"/><Relationship Id="rId856" Type="http://schemas.openxmlformats.org/officeDocument/2006/relationships/hyperlink" Target="https://www.nwo.nl/en/projects/nwa141822004" TargetMode="External"/><Relationship Id="rId851" Type="http://schemas.openxmlformats.org/officeDocument/2006/relationships/hyperlink" Target="https://cordis.europa.eu/project/id/BAP*0016" TargetMode="External"/><Relationship Id="rId850" Type="http://schemas.openxmlformats.org/officeDocument/2006/relationships/hyperlink" Target="https://cordis.europa.eu/project/id/IN20663I" TargetMode="External"/><Relationship Id="rId409" Type="http://schemas.openxmlformats.org/officeDocument/2006/relationships/hyperlink" Target="https://www.vr.se/swecris.html" TargetMode="External"/><Relationship Id="rId404" Type="http://schemas.openxmlformats.org/officeDocument/2006/relationships/hyperlink" Target="https://www.vr.se/swecris.html" TargetMode="External"/><Relationship Id="rId646" Type="http://schemas.openxmlformats.org/officeDocument/2006/relationships/hyperlink" Target="http://groenprojektbank.dk/" TargetMode="External"/><Relationship Id="rId888" Type="http://schemas.openxmlformats.org/officeDocument/2006/relationships/hyperlink" Target="https://prosjektbanken.forskningsradet.no/en/project/FORISS/353213" TargetMode="External"/><Relationship Id="rId403" Type="http://schemas.openxmlformats.org/officeDocument/2006/relationships/hyperlink" Target="https://www.vr.se/swecris.html" TargetMode="External"/><Relationship Id="rId645" Type="http://schemas.openxmlformats.org/officeDocument/2006/relationships/hyperlink" Target="http://groenprojektbank.dk/" TargetMode="External"/><Relationship Id="rId887" Type="http://schemas.openxmlformats.org/officeDocument/2006/relationships/hyperlink" Target="https://cordis.europa.eu/project/id/101205463" TargetMode="External"/><Relationship Id="rId402" Type="http://schemas.openxmlformats.org/officeDocument/2006/relationships/hyperlink" Target="https://www.vr.se/swecris.html" TargetMode="External"/><Relationship Id="rId644" Type="http://schemas.openxmlformats.org/officeDocument/2006/relationships/hyperlink" Target="https://groenprojektbank.dk/plantefonden/2024/plantehub-10-sammen-er-vi-klogere" TargetMode="External"/><Relationship Id="rId886" Type="http://schemas.openxmlformats.org/officeDocument/2006/relationships/hyperlink" Target="https://cordis.europa.eu/project/id/101218593" TargetMode="External"/><Relationship Id="rId401" Type="http://schemas.openxmlformats.org/officeDocument/2006/relationships/hyperlink" Target="https://cordis.europa.eu/project/id/101181661" TargetMode="External"/><Relationship Id="rId643" Type="http://schemas.openxmlformats.org/officeDocument/2006/relationships/hyperlink" Target="http://groenprojektbank.dk/" TargetMode="External"/><Relationship Id="rId885" Type="http://schemas.openxmlformats.org/officeDocument/2006/relationships/hyperlink" Target="https://ec.europa.eu/info/funding-tenders/opportunities/portal/screen/opportunities/projects-details/43108390/101214199/HORIZON" TargetMode="External"/><Relationship Id="rId408" Type="http://schemas.openxmlformats.org/officeDocument/2006/relationships/hyperlink" Target="https://cordis.europa.eu/project/id/101165614" TargetMode="External"/><Relationship Id="rId407" Type="http://schemas.openxmlformats.org/officeDocument/2006/relationships/hyperlink" Target="https://data.snf.ch/grants/grant/216727" TargetMode="External"/><Relationship Id="rId649" Type="http://schemas.openxmlformats.org/officeDocument/2006/relationships/hyperlink" Target="https://groenprojektbank.dk/plantefonden/2024/fremtidens-supermarked" TargetMode="External"/><Relationship Id="rId406" Type="http://schemas.openxmlformats.org/officeDocument/2006/relationships/hyperlink" Target="https://www.vr.se/swecris.html" TargetMode="External"/><Relationship Id="rId648" Type="http://schemas.openxmlformats.org/officeDocument/2006/relationships/hyperlink" Target="http://groenprojektbank.dk/" TargetMode="External"/><Relationship Id="rId405" Type="http://schemas.openxmlformats.org/officeDocument/2006/relationships/hyperlink" Target="https://prosjektbanken.forskningsradet.no/en/project/FORISS/351740" TargetMode="External"/><Relationship Id="rId647" Type="http://schemas.openxmlformats.org/officeDocument/2006/relationships/hyperlink" Target="https://groenprojektbank.dk/plantefonden/2024/lupiner-de-nye-baelgfrugter-i-klassen" TargetMode="External"/><Relationship Id="rId889" Type="http://schemas.openxmlformats.org/officeDocument/2006/relationships/hyperlink" Target="https://cordis.europa.eu/project/id/101218530" TargetMode="External"/><Relationship Id="rId880" Type="http://schemas.openxmlformats.org/officeDocument/2006/relationships/hyperlink" Target="https://gtr.ukri.org/projects?ref=10146550" TargetMode="External"/><Relationship Id="rId400" Type="http://schemas.openxmlformats.org/officeDocument/2006/relationships/hyperlink" Target="https://cordis.europa.eu/project/id/101181822" TargetMode="External"/><Relationship Id="rId642" Type="http://schemas.openxmlformats.org/officeDocument/2006/relationships/hyperlink" Target="https://groenprojektbank.dk/plantefonden/2024/udviklingsforloeb-for-producenter-af-plantebaserede-foedevarer-plantevaekst" TargetMode="External"/><Relationship Id="rId884" Type="http://schemas.openxmlformats.org/officeDocument/2006/relationships/hyperlink" Target="https://cordis.europa.eu/project/id/101214199" TargetMode="External"/><Relationship Id="rId641" Type="http://schemas.openxmlformats.org/officeDocument/2006/relationships/hyperlink" Target="http://groenprojektbank.dk/" TargetMode="External"/><Relationship Id="rId883" Type="http://schemas.openxmlformats.org/officeDocument/2006/relationships/hyperlink" Target="https://gtr.ukri.org/projects?ref=10147176" TargetMode="External"/><Relationship Id="rId640" Type="http://schemas.openxmlformats.org/officeDocument/2006/relationships/hyperlink" Target="https://groenprojektbank.dk/plantefonden/2024/craveable-fungi-futures" TargetMode="External"/><Relationship Id="rId882" Type="http://schemas.openxmlformats.org/officeDocument/2006/relationships/hyperlink" Target="https://cordis.europa.eu/project/id/101204137" TargetMode="External"/><Relationship Id="rId881" Type="http://schemas.openxmlformats.org/officeDocument/2006/relationships/hyperlink" Target="https://gepris.dfg.de/gepris/projekt/555001364?language=en" TargetMode="External"/><Relationship Id="rId635" Type="http://schemas.openxmlformats.org/officeDocument/2006/relationships/hyperlink" Target="http://groenprojektbank.dk/" TargetMode="External"/><Relationship Id="rId877" Type="http://schemas.openxmlformats.org/officeDocument/2006/relationships/hyperlink" Target="https://cordis.europa.eu/project/id/101217726" TargetMode="External"/><Relationship Id="rId634" Type="http://schemas.openxmlformats.org/officeDocument/2006/relationships/hyperlink" Target="https://groenprojektbank.dk/plantefonden/2024/mere-umami-med-baelgfrugter-umami-baelg" TargetMode="External"/><Relationship Id="rId876" Type="http://schemas.openxmlformats.org/officeDocument/2006/relationships/hyperlink" Target="https://gtr.ukri.org/projects?ref=10121822" TargetMode="External"/><Relationship Id="rId633" Type="http://schemas.openxmlformats.org/officeDocument/2006/relationships/hyperlink" Target="http://groenprojektbank.dk/" TargetMode="External"/><Relationship Id="rId875" Type="http://schemas.openxmlformats.org/officeDocument/2006/relationships/hyperlink" Target="https://cordis.europa.eu/project/id/101206095" TargetMode="External"/><Relationship Id="rId632" Type="http://schemas.openxmlformats.org/officeDocument/2006/relationships/hyperlink" Target="https://groenprojektbank.dk/plantefonden/2024/plate-the-effect-of-plant-based-diet-on-disease-activity-in-patients-with-rheumatoid-arthritis" TargetMode="External"/><Relationship Id="rId874" Type="http://schemas.openxmlformats.org/officeDocument/2006/relationships/hyperlink" Target="https://www.aramis.admin.ch/Grunddaten/?ProjectID=56769&amp;Sprache=en-US" TargetMode="External"/><Relationship Id="rId639" Type="http://schemas.openxmlformats.org/officeDocument/2006/relationships/hyperlink" Target="http://groenprojektbank.dk/" TargetMode="External"/><Relationship Id="rId638" Type="http://schemas.openxmlformats.org/officeDocument/2006/relationships/hyperlink" Target="https://groenprojektbank.dk/plantefonden/2024/rapeseeds-a-local-source-for-a-new-generation-of-food-products" TargetMode="External"/><Relationship Id="rId637" Type="http://schemas.openxmlformats.org/officeDocument/2006/relationships/hyperlink" Target="http://groenprojektbank.dk/" TargetMode="External"/><Relationship Id="rId879" Type="http://schemas.openxmlformats.org/officeDocument/2006/relationships/hyperlink" Target="https://cordis.europa.eu/project/id/101188773" TargetMode="External"/><Relationship Id="rId636" Type="http://schemas.openxmlformats.org/officeDocument/2006/relationships/hyperlink" Target="https://groenprojektbank.dk/plantefonden/2024/plantefermentater-for-bedre-holdbarhed-og-foedevaresikkerhed-af-salater-og-gryderetter-planteferm" TargetMode="External"/><Relationship Id="rId878" Type="http://schemas.openxmlformats.org/officeDocument/2006/relationships/hyperlink" Target="https://cordis.europa.eu/project/id/101217636" TargetMode="External"/><Relationship Id="rId631" Type="http://schemas.openxmlformats.org/officeDocument/2006/relationships/hyperlink" Target="http://groenprojektbank.dk/" TargetMode="External"/><Relationship Id="rId873" Type="http://schemas.openxmlformats.org/officeDocument/2006/relationships/hyperlink" Target="https://gtr.ukri.org/projects?ref=83017161" TargetMode="External"/><Relationship Id="rId630" Type="http://schemas.openxmlformats.org/officeDocument/2006/relationships/hyperlink" Target="https://groenprojektbank.dk/plantefonden/2024/optimeret-holdbarhed-og-foedevaresikkerhed-af-plantebaserede-foedevarer-plantepredict" TargetMode="External"/><Relationship Id="rId872" Type="http://schemas.openxmlformats.org/officeDocument/2006/relationships/hyperlink" Target="https://www.zhaw.ch/en/research/project/77412" TargetMode="External"/><Relationship Id="rId871" Type="http://schemas.openxmlformats.org/officeDocument/2006/relationships/hyperlink" Target="https://research.ugent.be/web/result/project/2332b727-ab0f-11ef-aed6-33a67d5acda9/details/en" TargetMode="External"/><Relationship Id="rId870" Type="http://schemas.openxmlformats.org/officeDocument/2006/relationships/hyperlink" Target="https://researchportal.be/en/project/matchmaking-unveiling-optimal-soybean-rhizobia-matches-north-western-european-environments" TargetMode="External"/><Relationship Id="rId829" Type="http://schemas.openxmlformats.org/officeDocument/2006/relationships/hyperlink" Target="https://igf.aif.de/innovationsfoerderung/industrielle-gemeinschaftsforschung/igf-steckbrief.php?id=19353&amp;suchtext=" TargetMode="External"/><Relationship Id="rId828" Type="http://schemas.openxmlformats.org/officeDocument/2006/relationships/hyperlink" Target="https://gepris.dfg.de/gepris/projekt/5442059?language=en" TargetMode="External"/><Relationship Id="rId827" Type="http://schemas.openxmlformats.org/officeDocument/2006/relationships/hyperlink" Target="https://gepris.dfg.de/gepris/projekt/5351474?language=en" TargetMode="External"/><Relationship Id="rId822" Type="http://schemas.openxmlformats.org/officeDocument/2006/relationships/hyperlink" Target="https://igf.aif.de/innovationsfoerderung/industrielle-gemeinschaftsforschung/igf-steckbrief.php?id=17999&amp;suchtext=" TargetMode="External"/><Relationship Id="rId821" Type="http://schemas.openxmlformats.org/officeDocument/2006/relationships/hyperlink" Target="https://igf.aif.de/innovationsfoerderung/industrielle-gemeinschaftsforschung/igf-steckbrief.php?id=20412&amp;suchtext=" TargetMode="External"/><Relationship Id="rId820" Type="http://schemas.openxmlformats.org/officeDocument/2006/relationships/hyperlink" Target="https://igf.aif.de/innovationsfoerderung/industrielle-gemeinschaftsforschung/igf-steckbrief.php?id=21106&amp;suchtext=" TargetMode="External"/><Relationship Id="rId826" Type="http://schemas.openxmlformats.org/officeDocument/2006/relationships/hyperlink" Target="https://cordis.europa.eu/project/id/AGRE0048" TargetMode="External"/><Relationship Id="rId825" Type="http://schemas.openxmlformats.org/officeDocument/2006/relationships/hyperlink" Target="https://cordis.europa.eu/project/id/IC18960051" TargetMode="External"/><Relationship Id="rId824" Type="http://schemas.openxmlformats.org/officeDocument/2006/relationships/hyperlink" Target="https://gtr.ukri.org/projects?ref=studentship-2106402" TargetMode="External"/><Relationship Id="rId823" Type="http://schemas.openxmlformats.org/officeDocument/2006/relationships/hyperlink" Target="https://www.nwo.nl/en/projects/raakpro04033" TargetMode="External"/><Relationship Id="rId819" Type="http://schemas.openxmlformats.org/officeDocument/2006/relationships/hyperlink" Target="https://www.fnr.lu/projects/bioavailability-of-carotenoids-influence-of-co-ingested-proteins-2/" TargetMode="External"/><Relationship Id="rId818" Type="http://schemas.openxmlformats.org/officeDocument/2006/relationships/hyperlink" Target="https://gepris.dfg.de/gepris/projekt/242906150?language=en" TargetMode="External"/><Relationship Id="rId817" Type="http://schemas.openxmlformats.org/officeDocument/2006/relationships/hyperlink" Target="https://www.belspo.be/belspo/invent/dproj.asp?l=en&amp;inst=KU%20Leuven&amp;code=e81b6bcb-3e9b-4125-9f4c-9dbdb15d2b59&amp;hi=*" TargetMode="External"/><Relationship Id="rId816" Type="http://schemas.openxmlformats.org/officeDocument/2006/relationships/hyperlink" Target="https://www.nwo.nl/en/projects/raakmkb18021" TargetMode="External"/><Relationship Id="rId811" Type="http://schemas.openxmlformats.org/officeDocument/2006/relationships/hyperlink" Target="https://gtr.ukri.org/projects?ref=studentship-1953660" TargetMode="External"/><Relationship Id="rId810" Type="http://schemas.openxmlformats.org/officeDocument/2006/relationships/hyperlink" Target="https://cordis.europa.eu/project/id/IC18970206" TargetMode="External"/><Relationship Id="rId815" Type="http://schemas.openxmlformats.org/officeDocument/2006/relationships/hyperlink" Target="https://gepris.dfg.de/gepris/projekt/315094045?language=en" TargetMode="External"/><Relationship Id="rId814" Type="http://schemas.openxmlformats.org/officeDocument/2006/relationships/hyperlink" Target="https://igf.aif.de/innovationsfoerderung/industrielle-gemeinschaftsforschung/igf-steckbrief.php?id=22414&amp;suchtext=" TargetMode="External"/><Relationship Id="rId813" Type="http://schemas.openxmlformats.org/officeDocument/2006/relationships/hyperlink" Target="https://search.trdizin.gov.tr/yayin/detay/618110/bitkisel-yag-olarak-degerlendirilebilen-yagli-tohum-ve-meyvelerin-posalarindan-protein-konsantresi-ve-izolatlarinin-uretilmesi-ve-bunlarin-degerlendirilmesi" TargetMode="External"/><Relationship Id="rId812" Type="http://schemas.openxmlformats.org/officeDocument/2006/relationships/hyperlink" Target="https://igf.aif.de/innovationsfoerderung/industrielle-gemeinschaftsforschung/igf-steckbrief.php?id=12335&amp;suchtext=" TargetMode="External"/><Relationship Id="rId609" Type="http://schemas.openxmlformats.org/officeDocument/2006/relationships/hyperlink" Target="https://service.ble.de/ptdb/index2.php?detail_id=113095757&amp;ssk=PTDB-alles&amp;site_key=141&amp;stichw=Alternative+Proteine&amp;sLfd=laufend&amp;lbm=1&amp;lbj=2024&amp;zeilenzahl_zaehler=241&amp;NextRow=130" TargetMode="External"/><Relationship Id="rId608" Type="http://schemas.openxmlformats.org/officeDocument/2006/relationships/hyperlink" Target="https://service.ble.de/ptdb/index2.php?detail_id=91379515&amp;ssk=PTDB-alles&amp;site_key=141&amp;stichw=Alternative+Proteine&amp;sLfd=laufend&amp;lbm=1&amp;lbj=2024&amp;zeilenzahl_zaehler=241&amp;NextRow=120" TargetMode="External"/><Relationship Id="rId607" Type="http://schemas.openxmlformats.org/officeDocument/2006/relationships/hyperlink" Target="https://service.ble.de/ptdb/index2.php?detail_id=97395452&amp;ssk=PTDB-alles&amp;site_key=141&amp;sLfd=laufend&amp;lbm=1&amp;lbj=2024&amp;stichw=Alternative+Proteine&amp;zeilenzahl_zaehler=241&amp;NextRow=90" TargetMode="External"/><Relationship Id="rId849" Type="http://schemas.openxmlformats.org/officeDocument/2006/relationships/hyperlink" Target="http://www.rscf.ru/en/enprjcard?rid=19-16-11001" TargetMode="External"/><Relationship Id="rId602" Type="http://schemas.openxmlformats.org/officeDocument/2006/relationships/hyperlink" Target="https://service.ble.de/ptdb/index2.php?detail_id=102854874&amp;ssk=PTDB-alles&amp;site_key=141&amp;sLfd=laufend&amp;lbm=1&amp;lbj=2024&amp;stichw=Alternative+Proteine&amp;zeilenzahl_zaehler=241" TargetMode="External"/><Relationship Id="rId844" Type="http://schemas.openxmlformats.org/officeDocument/2006/relationships/hyperlink" Target="https://igf.aif.de/innovationsfoerderung/industrielle-gemeinschaftsforschung/igf-steckbrief.php?id=21785&amp;suchtext=" TargetMode="External"/><Relationship Id="rId601" Type="http://schemas.openxmlformats.org/officeDocument/2006/relationships/hyperlink" Target="https://gtr.ukri.org/projects?ref=10116412" TargetMode="External"/><Relationship Id="rId843" Type="http://schemas.openxmlformats.org/officeDocument/2006/relationships/hyperlink" Target="https://www.iaea.org/projects/crp/e43031" TargetMode="External"/><Relationship Id="rId600" Type="http://schemas.openxmlformats.org/officeDocument/2006/relationships/hyperlink" Target="http://gtr.ukri.org/projects?ref=10064370" TargetMode="External"/><Relationship Id="rId842" Type="http://schemas.openxmlformats.org/officeDocument/2006/relationships/hyperlink" Target="https://www.nwo.nl/en/projects/05380738" TargetMode="External"/><Relationship Id="rId841" Type="http://schemas.openxmlformats.org/officeDocument/2006/relationships/hyperlink" Target="https://www.belspo.be/belspo/invent/dproj.asp?l=en&amp;inst=KU%20Leuven&amp;code=6b683db3-85af-44fd-a31e-6332f6b1c248&amp;hi=*" TargetMode="External"/><Relationship Id="rId606" Type="http://schemas.openxmlformats.org/officeDocument/2006/relationships/hyperlink" Target="https://service.ble.de/ptdb/index2.php?detail_id=120014561&amp;ssk=PTDB-alles&amp;site_key=141&amp;sLfd=laufend&amp;lbm=1&amp;lbj=2024&amp;stichw=Alternative+Proteine&amp;zeilenzahl_zaehler=241&amp;NextRow=30" TargetMode="External"/><Relationship Id="rId848" Type="http://schemas.openxmlformats.org/officeDocument/2006/relationships/hyperlink" Target="https://www.belspo.be/belspo/invent/dproj.asp?l=en&amp;inst=KU%20Leuven&amp;code=c0d901af-77a0-48ec-b8a3-76eb2609f308&amp;hi=*" TargetMode="External"/><Relationship Id="rId605" Type="http://schemas.openxmlformats.org/officeDocument/2006/relationships/hyperlink" Target="https://service.ble.de/ptdb/index2.php?detail_id=119672759&amp;ssk=PTDB-alles&amp;site_key=141&amp;sLfd=laufend&amp;lbm=1&amp;lbj=2024&amp;stichw=Alternative+Proteine&amp;zeilenzahl_zaehler=241&amp;NextRow=30" TargetMode="External"/><Relationship Id="rId847" Type="http://schemas.openxmlformats.org/officeDocument/2006/relationships/hyperlink" Target="http://www.rscf.ru/en/enprjcard?rid=18-46-08001" TargetMode="External"/><Relationship Id="rId604" Type="http://schemas.openxmlformats.org/officeDocument/2006/relationships/hyperlink" Target="https://service.ble.de/ptdb/index2.php?detail_id=93964786&amp;ssk=PTDB-alles&amp;site_key=141&amp;sLfd=laufend&amp;lbm=1&amp;lbj=2024&amp;stichw=Alternative+Proteine&amp;zeilenzahl_zaehler=241&amp;NextRow=30" TargetMode="External"/><Relationship Id="rId846" Type="http://schemas.openxmlformats.org/officeDocument/2006/relationships/hyperlink" Target="https://www.belspo.be/belspo/invent/dproj.asp?l=en&amp;inst=ULi%C3%A8ge&amp;code=26_6355&amp;hi=*" TargetMode="External"/><Relationship Id="rId603" Type="http://schemas.openxmlformats.org/officeDocument/2006/relationships/hyperlink" Target="https://service.ble.de/ptdb/index2.php?detail_id=114253832&amp;ssk=PTDB-alles&amp;site_key=141&amp;sLfd=laufend&amp;lbm=1&amp;lbj=2024&amp;stichw=Alternative+Proteine&amp;zeilenzahl_zaehler=241&amp;NextRow=20" TargetMode="External"/><Relationship Id="rId845" Type="http://schemas.openxmlformats.org/officeDocument/2006/relationships/hyperlink" Target="https://igf.aif.de/innovationsfoerderung/industrielle-gemeinschaftsforschung/igf-steckbrief.php?id=8481&amp;suchtext=" TargetMode="External"/><Relationship Id="rId840" Type="http://schemas.openxmlformats.org/officeDocument/2006/relationships/hyperlink" Target="https://igf.aif.de/innovationsfoerderung/industrielle-gemeinschaftsforschung/igf-steckbrief.php?id=16827&amp;suchtext=" TargetMode="External"/><Relationship Id="rId839" Type="http://schemas.openxmlformats.org/officeDocument/2006/relationships/hyperlink" Target="https://igf.aif.de/innovationsfoerderung/industrielle-gemeinschaftsforschung/igf-steckbrief.php?id=22410&amp;suchtext=" TargetMode="External"/><Relationship Id="rId838" Type="http://schemas.openxmlformats.org/officeDocument/2006/relationships/hyperlink" Target="https://igf.aif.de/innovationsfoerderung/industrielle-gemeinschaftsforschung/igf-steckbrief.php?id=20756&amp;suchtext=" TargetMode="External"/><Relationship Id="rId833" Type="http://schemas.openxmlformats.org/officeDocument/2006/relationships/hyperlink" Target="https://gtr.ukri.org/projects?ref=studentship-2203793" TargetMode="External"/><Relationship Id="rId832" Type="http://schemas.openxmlformats.org/officeDocument/2006/relationships/hyperlink" Target="https://igf.aif.de/innovationsfoerderung/industrielle-gemeinschaftsforschung/igf-steckbrief.php?id=18284&amp;suchtext=" TargetMode="External"/><Relationship Id="rId831" Type="http://schemas.openxmlformats.org/officeDocument/2006/relationships/hyperlink" Target="https://gtr.ukri.org/projects?ref=studentship-2035260" TargetMode="External"/><Relationship Id="rId830" Type="http://schemas.openxmlformats.org/officeDocument/2006/relationships/hyperlink" Target="https://gepris.dfg.de/gepris/projekt/188358540?language=en" TargetMode="External"/><Relationship Id="rId837" Type="http://schemas.openxmlformats.org/officeDocument/2006/relationships/hyperlink" Target="https://igf.aif.de/innovationsfoerderung/industrielle-gemeinschaftsforschung/igf-steckbrief.php?id=20369&amp;suchtext=" TargetMode="External"/><Relationship Id="rId836" Type="http://schemas.openxmlformats.org/officeDocument/2006/relationships/hyperlink" Target="https://randd.defra.gov.uk/ProjectDetails?ProjectId=19016" TargetMode="External"/><Relationship Id="rId835" Type="http://schemas.openxmlformats.org/officeDocument/2006/relationships/hyperlink" Target="https://igf.aif.de/innovationsfoerderung/industrielle-gemeinschaftsforschung/igf-steckbrief.php?id=11209&amp;suchtext=" TargetMode="External"/><Relationship Id="rId834" Type="http://schemas.openxmlformats.org/officeDocument/2006/relationships/hyperlink" Target="https://gepris.dfg.de/gepris/projekt/5229522?language=en" TargetMode="External"/><Relationship Id="rId228" Type="http://schemas.openxmlformats.org/officeDocument/2006/relationships/hyperlink" Target="https://pep4meat.com/" TargetMode="External"/><Relationship Id="rId227" Type="http://schemas.openxmlformats.org/officeDocument/2006/relationships/hyperlink" Target="https://gtr.ukri.org/projects?ref=10067076" TargetMode="External"/><Relationship Id="rId469" Type="http://schemas.openxmlformats.org/officeDocument/2006/relationships/hyperlink" Target="https://gtr.ukri.org/projects?ref=BB%2FY513568%2F1" TargetMode="External"/><Relationship Id="rId226" Type="http://schemas.openxmlformats.org/officeDocument/2006/relationships/hyperlink" Target="https://cordis.europa.eu/project/id/101110615" TargetMode="External"/><Relationship Id="rId468" Type="http://schemas.openxmlformats.org/officeDocument/2006/relationships/hyperlink" Target="https://gtr.ukri.org/projects?ref=10087261" TargetMode="External"/><Relationship Id="rId225" Type="http://schemas.openxmlformats.org/officeDocument/2006/relationships/hyperlink" Target="https://cordis.europa.eu/project/id/101065618" TargetMode="External"/><Relationship Id="rId467" Type="http://schemas.openxmlformats.org/officeDocument/2006/relationships/hyperlink" Target="https://gtr.ukri.org/projects?ref=10086928" TargetMode="External"/><Relationship Id="rId229" Type="http://schemas.openxmlformats.org/officeDocument/2006/relationships/hyperlink" Target="https://fondzanauku.gov.rs/2023/11/promis-2023-supported-30-research-projects-for-young-researchers/?lang=en" TargetMode="External"/><Relationship Id="rId220" Type="http://schemas.openxmlformats.org/officeDocument/2006/relationships/hyperlink" Target="https://cordis.europa.eu/project/id/101062730" TargetMode="External"/><Relationship Id="rId462" Type="http://schemas.openxmlformats.org/officeDocument/2006/relationships/hyperlink" Target="https://gtr.ukri.org/projects?ref=studentship-2854398" TargetMode="External"/><Relationship Id="rId461" Type="http://schemas.openxmlformats.org/officeDocument/2006/relationships/hyperlink" Target="https://www.nwo.nl/en/projects/ocenwxs242078" TargetMode="External"/><Relationship Id="rId460" Type="http://schemas.openxmlformats.org/officeDocument/2006/relationships/hyperlink" Target="https://www.eitfood.eu/projects/taste2meat" TargetMode="External"/><Relationship Id="rId224" Type="http://schemas.openxmlformats.org/officeDocument/2006/relationships/hyperlink" Target="https://foerderportal.bund.de/foekat/jsp/SucheAction.do?actionMode=view&amp;fkz=281A805A21" TargetMode="External"/><Relationship Id="rId466" Type="http://schemas.openxmlformats.org/officeDocument/2006/relationships/hyperlink" Target="https://www.vr.se/swecris.html" TargetMode="External"/><Relationship Id="rId223" Type="http://schemas.openxmlformats.org/officeDocument/2006/relationships/hyperlink" Target="https://gtr.ukri.org/projects?ref=10009430" TargetMode="External"/><Relationship Id="rId465" Type="http://schemas.openxmlformats.org/officeDocument/2006/relationships/hyperlink" Target="https://gtr.ukri.org/projects?ref=10131349" TargetMode="External"/><Relationship Id="rId222" Type="http://schemas.openxmlformats.org/officeDocument/2006/relationships/hyperlink" Target="https://cordis.europa.eu/project/id/101105558" TargetMode="External"/><Relationship Id="rId464" Type="http://schemas.openxmlformats.org/officeDocument/2006/relationships/hyperlink" Target="https://www.vr.se/swecris.html" TargetMode="External"/><Relationship Id="rId221" Type="http://schemas.openxmlformats.org/officeDocument/2006/relationships/hyperlink" Target="https://vegconomist.com/politics-law/czech-government-mewery-e200k-grant-cultivate-pork/" TargetMode="External"/><Relationship Id="rId463" Type="http://schemas.openxmlformats.org/officeDocument/2006/relationships/hyperlink" Target="https://cordis.europa.eu/project/id/101181982" TargetMode="External"/><Relationship Id="rId217" Type="http://schemas.openxmlformats.org/officeDocument/2006/relationships/hyperlink" Target="https://gtr.ukri.org/projects?ref=10077731" TargetMode="External"/><Relationship Id="rId459" Type="http://schemas.openxmlformats.org/officeDocument/2006/relationships/hyperlink" Target="https://www.ivv.fraunhofer.de/en/food/future-proteins.html" TargetMode="External"/><Relationship Id="rId216" Type="http://schemas.openxmlformats.org/officeDocument/2006/relationships/hyperlink" Target="https://cordis.europa.eu/project/id/101107486" TargetMode="External"/><Relationship Id="rId458" Type="http://schemas.openxmlformats.org/officeDocument/2006/relationships/hyperlink" Target="https://apply-for-innovation-funding.service.gov.uk/competition/1415/overview/ea580f20-6c68-4784-89b1-29ea076fdb3d" TargetMode="External"/><Relationship Id="rId215" Type="http://schemas.openxmlformats.org/officeDocument/2006/relationships/hyperlink" Target="https://cordis.europa.eu/project/id/101106463" TargetMode="External"/><Relationship Id="rId457" Type="http://schemas.openxmlformats.org/officeDocument/2006/relationships/hyperlink" Target="https://docs.google.com/document/d/1Wi3WDEGMV5QgP_nsbljwVfOgDsWYZUwQ3CgAajTftU4/edit?usp=sharing" TargetMode="External"/><Relationship Id="rId699" Type="http://schemas.openxmlformats.org/officeDocument/2006/relationships/hyperlink" Targe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 TargetMode="External"/><Relationship Id="rId214" Type="http://schemas.openxmlformats.org/officeDocument/2006/relationships/hyperlink" Target="https://gtr.ukri.org/projects?ref=10086903" TargetMode="External"/><Relationship Id="rId456" Type="http://schemas.openxmlformats.org/officeDocument/2006/relationships/hyperlink" Targe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 TargetMode="External"/><Relationship Id="rId698" Type="http://schemas.openxmlformats.org/officeDocument/2006/relationships/hyperlink" Target="https://prosjektbanken.forskningsradet.no/" TargetMode="External"/><Relationship Id="rId219" Type="http://schemas.openxmlformats.org/officeDocument/2006/relationships/hyperlink" Target="https://gtr.ukri.org/projects?ref=51577" TargetMode="External"/><Relationship Id="rId218" Type="http://schemas.openxmlformats.org/officeDocument/2006/relationships/hyperlink" Target="https://cordis.europa.eu/project/id/101067859" TargetMode="External"/><Relationship Id="rId451" Type="http://schemas.openxmlformats.org/officeDocument/2006/relationships/hyperlink" Target="https://docs.google.com/document/d/1q9QVbOYVPi6c4frYPaV6LFURNwoDuerjqlnRKyTDZ_s/edit?usp=sharing" TargetMode="External"/><Relationship Id="rId693" Type="http://schemas.openxmlformats.org/officeDocument/2006/relationships/hyperlink" Target="https://prosjektbanken.forskningsradet.no/" TargetMode="External"/><Relationship Id="rId450" Type="http://schemas.openxmlformats.org/officeDocument/2006/relationships/hyperlink" Target="https://ec.europa.eu/info/funding-tenders/opportunities/portal/screen/opportunities/topic-details/innosup-01-2018-2020" TargetMode="External"/><Relationship Id="rId692" Type="http://schemas.openxmlformats.org/officeDocument/2006/relationships/hyperlink" Targe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 TargetMode="External"/><Relationship Id="rId691" Type="http://schemas.openxmlformats.org/officeDocument/2006/relationships/hyperlink" Target="https://prosjektbanken.forskningsradet.no/" TargetMode="External"/><Relationship Id="rId690" Type="http://schemas.openxmlformats.org/officeDocument/2006/relationships/hyperlink" Targe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 TargetMode="External"/><Relationship Id="rId213" Type="http://schemas.openxmlformats.org/officeDocument/2006/relationships/hyperlink" Target="https://gtr.ukri.org/projects?ref=ES%2FY003667%2F1" TargetMode="External"/><Relationship Id="rId455" Type="http://schemas.openxmlformats.org/officeDocument/2006/relationships/hyperlink" Target="https://docs.google.com/document/d/1ZfLBq6QdTqwlWfVbevqHKGM_eKuvIwmR-E_O3uKchKI/edit?usp=sharing" TargetMode="External"/><Relationship Id="rId697" Type="http://schemas.openxmlformats.org/officeDocument/2006/relationships/hyperlink" Target="https://prosjektbanken.forskningsradet.no/en/explore/statistics?Organisasjon.3=CORRELATE+AS&amp;Kilde=FORISS&amp;offset=0" TargetMode="External"/><Relationship Id="rId212" Type="http://schemas.openxmlformats.org/officeDocument/2006/relationships/hyperlink" Target="https://gtr.ukri.org/projects?ref=10058186" TargetMode="External"/><Relationship Id="rId454" Type="http://schemas.openxmlformats.org/officeDocument/2006/relationships/hyperlink" Target="https://docs.google.com/document/d/1Oj9aQexkb3EGzQhhJ7SH4zDQhfCYr-JiCQj-lfNnqZ0/edit?usp=sharing" TargetMode="External"/><Relationship Id="rId696" Type="http://schemas.openxmlformats.org/officeDocument/2006/relationships/hyperlink" Targe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 TargetMode="External"/><Relationship Id="rId211" Type="http://schemas.openxmlformats.org/officeDocument/2006/relationships/hyperlink" Target="https://sciproj.ptcris.pt/175916PRJ" TargetMode="External"/><Relationship Id="rId453" Type="http://schemas.openxmlformats.org/officeDocument/2006/relationships/hyperlink" Target="https://docs.google.com/document/d/1IJSgRsrOQaALidKXY3U8th-8-858gggytA4yEmY-9Nc/edit?usp=sharing" TargetMode="External"/><Relationship Id="rId695" Type="http://schemas.openxmlformats.org/officeDocument/2006/relationships/hyperlink" Target="https://prosjektbanken.forskningsradet.no/" TargetMode="External"/><Relationship Id="rId210" Type="http://schemas.openxmlformats.org/officeDocument/2006/relationships/hyperlink" Target="https://thespoon.tech/novameat-gets-e250000-funding-from-spanish-govt-partners-with-culinary-gastronomy-all-star-team-from-disfrutar/" TargetMode="External"/><Relationship Id="rId452" Type="http://schemas.openxmlformats.org/officeDocument/2006/relationships/hyperlink" Target="https://research-and-innovation.ec.europa.eu/funding/funding-opportunities/funding-programmes-and-open-calls/horizon-2020_en" TargetMode="External"/><Relationship Id="rId694" Type="http://schemas.openxmlformats.org/officeDocument/2006/relationships/hyperlink" Targe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 TargetMode="External"/><Relationship Id="rId491" Type="http://schemas.openxmlformats.org/officeDocument/2006/relationships/hyperlink" Target="https://gtr.ukri.org/projects?ref=EP%2FY032748%2F1" TargetMode="External"/><Relationship Id="rId490" Type="http://schemas.openxmlformats.org/officeDocument/2006/relationships/hyperlink" Target="https://wellcome.org/research-funding/funding-portfolio/funded-grants/maximising-potential-plant-based-convenience-foods" TargetMode="External"/><Relationship Id="rId249" Type="http://schemas.openxmlformats.org/officeDocument/2006/relationships/hyperlink" Target="https://gtr.ukri.org/projects?ref=studentship-2742212" TargetMode="External"/><Relationship Id="rId248" Type="http://schemas.openxmlformats.org/officeDocument/2006/relationships/hyperlink" Target="https://gtr.ukri.org/projects?ref=studentship-2602076" TargetMode="External"/><Relationship Id="rId247" Type="http://schemas.openxmlformats.org/officeDocument/2006/relationships/hyperlink" Target="https://gtr.ukri.org/projects?ref=studentship-2725955" TargetMode="External"/><Relationship Id="rId489" Type="http://schemas.openxmlformats.org/officeDocument/2006/relationships/hyperlink" Target="https://cordis.europa.eu/project/id/101157382" TargetMode="External"/><Relationship Id="rId242" Type="http://schemas.openxmlformats.org/officeDocument/2006/relationships/hyperlink" Target="https://gtr.ukri.org/projects?ref=studentship-2743988" TargetMode="External"/><Relationship Id="rId484" Type="http://schemas.openxmlformats.org/officeDocument/2006/relationships/hyperlink" Target="https://gtr.ukri.org/projects?ref=10127896" TargetMode="External"/><Relationship Id="rId241" Type="http://schemas.openxmlformats.org/officeDocument/2006/relationships/hyperlink" Target="https://gtr.ukri.org/projects?ref=studentship-2669969" TargetMode="External"/><Relationship Id="rId483" Type="http://schemas.openxmlformats.org/officeDocument/2006/relationships/hyperlink" Target="https://cordis.europa.eu/project/id/101149224" TargetMode="External"/><Relationship Id="rId240" Type="http://schemas.openxmlformats.org/officeDocument/2006/relationships/hyperlink" Target="https://gtr.ukri.org/projects?ref=studentship-2745746" TargetMode="External"/><Relationship Id="rId482" Type="http://schemas.openxmlformats.org/officeDocument/2006/relationships/hyperlink" Target="https://gtr.ukri.org/projects?ref=EP%2FZ000785%2F1" TargetMode="External"/><Relationship Id="rId481" Type="http://schemas.openxmlformats.org/officeDocument/2006/relationships/hyperlink" Target="https://www.nwo.nl/en/projects/20883" TargetMode="External"/><Relationship Id="rId246" Type="http://schemas.openxmlformats.org/officeDocument/2006/relationships/hyperlink" Target="https://gtr.ukri.org/projects?ref=studentship-2506051" TargetMode="External"/><Relationship Id="rId488" Type="http://schemas.openxmlformats.org/officeDocument/2006/relationships/hyperlink" Target="https://gtr.ukri.org/projects?ref=BB%2FZ516089%2F1" TargetMode="External"/><Relationship Id="rId245" Type="http://schemas.openxmlformats.org/officeDocument/2006/relationships/hyperlink" Target="https://gtr.ukri.org/projects?ref=studentship-2749680" TargetMode="External"/><Relationship Id="rId487" Type="http://schemas.openxmlformats.org/officeDocument/2006/relationships/hyperlink" Target="https://cordis.europa.eu/project/id/101158173" TargetMode="External"/><Relationship Id="rId244" Type="http://schemas.openxmlformats.org/officeDocument/2006/relationships/hyperlink" Target="https://gtr.ukri.org/projects?ref=studentship-2441223" TargetMode="External"/><Relationship Id="rId486" Type="http://schemas.openxmlformats.org/officeDocument/2006/relationships/hyperlink" Target="https://cordis.europa.eu/project/id/101158968" TargetMode="External"/><Relationship Id="rId243" Type="http://schemas.openxmlformats.org/officeDocument/2006/relationships/hyperlink" Target="https://gtr.ukri.org/projects?ref=studentship-2747870" TargetMode="External"/><Relationship Id="rId485" Type="http://schemas.openxmlformats.org/officeDocument/2006/relationships/hyperlink" Target="https://cordis.europa.eu/project/id/101188544" TargetMode="External"/><Relationship Id="rId480" Type="http://schemas.openxmlformats.org/officeDocument/2006/relationships/hyperlink" Target="https://www.vr.se/swecris.html" TargetMode="External"/><Relationship Id="rId239" Type="http://schemas.openxmlformats.org/officeDocument/2006/relationships/hyperlink" Target="https://gtr.ukri.org/projects?ref=studentship-2733838" TargetMode="External"/><Relationship Id="rId238" Type="http://schemas.openxmlformats.org/officeDocument/2006/relationships/hyperlink" Target="https://gtr.ukri.org/projects?ref=studentship-2725958" TargetMode="External"/><Relationship Id="rId237" Type="http://schemas.openxmlformats.org/officeDocument/2006/relationships/hyperlink" Target="https://foerderportal.bund.de/foekat/jsp/SucheAction.do?actionMode=view&amp;fkz=281A802C21" TargetMode="External"/><Relationship Id="rId479" Type="http://schemas.openxmlformats.org/officeDocument/2006/relationships/hyperlink" Target="https://gepris.dfg.de/gepris/projekt/555001364?context=projekt&amp;task=showDetail&amp;id=555001364&amp;" TargetMode="External"/><Relationship Id="rId236" Type="http://schemas.openxmlformats.org/officeDocument/2006/relationships/hyperlink" Target="https://gtr.ukri.org/projects?ref=89176" TargetMode="External"/><Relationship Id="rId478" Type="http://schemas.openxmlformats.org/officeDocument/2006/relationships/hyperlink" Target="https://cordis.europa.eu/project/id/101060607" TargetMode="External"/><Relationship Id="rId231" Type="http://schemas.openxmlformats.org/officeDocument/2006/relationships/hyperlink" Target="https://foerderportal.bund.de/foekat/jsp/SucheAction.do?actionMode=view&amp;fkz=281A804A21" TargetMode="External"/><Relationship Id="rId473" Type="http://schemas.openxmlformats.org/officeDocument/2006/relationships/hyperlink" Target="https://www.vr.se/swecris.html" TargetMode="External"/><Relationship Id="rId230" Type="http://schemas.openxmlformats.org/officeDocument/2006/relationships/hyperlink" Target="https://info.ktponline.org.uk/action/details/partnership.aspx?id=13974" TargetMode="External"/><Relationship Id="rId472" Type="http://schemas.openxmlformats.org/officeDocument/2006/relationships/hyperlink" Target="https://cordis.europa.eu/project/id/101150806" TargetMode="External"/><Relationship Id="rId471" Type="http://schemas.openxmlformats.org/officeDocument/2006/relationships/hyperlink" Target="https://gtr.ukri.org/projects?ref=10073346" TargetMode="External"/><Relationship Id="rId470" Type="http://schemas.openxmlformats.org/officeDocument/2006/relationships/hyperlink" Target="https://gtr.ukri.org/projects?ref=BB%2FY513556%2F1" TargetMode="External"/><Relationship Id="rId235" Type="http://schemas.openxmlformats.org/officeDocument/2006/relationships/hyperlink" Target="https://foerderportal.bund.de/foekat/jsp/SucheAction.do?actionMode=view&amp;fkz=281A811B21" TargetMode="External"/><Relationship Id="rId477" Type="http://schemas.openxmlformats.org/officeDocument/2006/relationships/hyperlink" Target="https://cordis.europa.eu/project/id/101182324" TargetMode="External"/><Relationship Id="rId234" Type="http://schemas.openxmlformats.org/officeDocument/2006/relationships/hyperlink" Target="https://foerderportal.bund.de/foekat/jsp/SucheAction.do?actionMode=view&amp;fkz=281A805C21" TargetMode="External"/><Relationship Id="rId476" Type="http://schemas.openxmlformats.org/officeDocument/2006/relationships/hyperlink" Target="https://www.vr.se/swecris.html" TargetMode="External"/><Relationship Id="rId233" Type="http://schemas.openxmlformats.org/officeDocument/2006/relationships/hyperlink" Target="https://gtr.ukri.org/projects?ref=89876" TargetMode="External"/><Relationship Id="rId475" Type="http://schemas.openxmlformats.org/officeDocument/2006/relationships/hyperlink" Target="https://cordis.europa.eu/project/id/101188965" TargetMode="External"/><Relationship Id="rId232" Type="http://schemas.openxmlformats.org/officeDocument/2006/relationships/hyperlink" Target="https://gtr.ukri.org/projects?ref=512077" TargetMode="External"/><Relationship Id="rId474" Type="http://schemas.openxmlformats.org/officeDocument/2006/relationships/hyperlink" Target="https://cordis.europa.eu/project/id/101188773" TargetMode="External"/><Relationship Id="rId426" Type="http://schemas.openxmlformats.org/officeDocument/2006/relationships/hyperlink" Target="https://drive.google.com/file/d/1ScnuxnJWWCv56GU678LzHMpJFkn_xzQY/view?usp=share_link" TargetMode="External"/><Relationship Id="rId668" Type="http://schemas.openxmlformats.org/officeDocument/2006/relationships/hyperlink" Target="https://prosjektbanken.forskningsradet.no/" TargetMode="External"/><Relationship Id="rId425" Type="http://schemas.openxmlformats.org/officeDocument/2006/relationships/hyperlink" Target="https://apply-for-innovation-funding.service.gov.uk/competition/96/overview" TargetMode="External"/><Relationship Id="rId667" Type="http://schemas.openxmlformats.org/officeDocument/2006/relationships/hyperlink" Target="https://prosjektbanken.forskningsradet.no/en/project/FORISS/270048?Kilde=FORISS&amp;distribution=Ar&amp;chart=bar&amp;calcType=funding&amp;Sprak=no&amp;sortBy=score&amp;sortOrder=desc&amp;resultCount=30&amp;offset=0&amp;source=FORISS&amp;projectId=325452&amp;Fritekst=fermentation" TargetMode="External"/><Relationship Id="rId424" Type="http://schemas.openxmlformats.org/officeDocument/2006/relationships/hyperlink" Target="https://www.vr.se/swecris.html" TargetMode="External"/><Relationship Id="rId666" Type="http://schemas.openxmlformats.org/officeDocument/2006/relationships/hyperlink" Target="https://prosjektbanken.forskningsradet.no/" TargetMode="External"/><Relationship Id="rId423" Type="http://schemas.openxmlformats.org/officeDocument/2006/relationships/hyperlink" Target="https://www.aramis.admin.ch/Grunddaten/?ProjectID=51743&amp;Sprache=en-US" TargetMode="External"/><Relationship Id="rId665" Type="http://schemas.openxmlformats.org/officeDocument/2006/relationships/hyperlink" Targe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 TargetMode="External"/><Relationship Id="rId429" Type="http://schemas.openxmlformats.org/officeDocument/2006/relationships/hyperlink" Target="https://data.snf.ch/grants/grant/211790" TargetMode="External"/><Relationship Id="rId428" Type="http://schemas.openxmlformats.org/officeDocument/2006/relationships/hyperlink" Target="https://cordis.europa.eu/project/id/101105437" TargetMode="External"/><Relationship Id="rId427" Type="http://schemas.openxmlformats.org/officeDocument/2006/relationships/hyperlink" Target="https://data.snf.ch/grants/grant/214584" TargetMode="External"/><Relationship Id="rId669" Type="http://schemas.openxmlformats.org/officeDocument/2006/relationships/hyperlink" Targe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 TargetMode="External"/><Relationship Id="rId660" Type="http://schemas.openxmlformats.org/officeDocument/2006/relationships/hyperlink" Target="http://groenprojektbank.dk/" TargetMode="External"/><Relationship Id="rId422" Type="http://schemas.openxmlformats.org/officeDocument/2006/relationships/hyperlink" Target="https://gtr.ukri.org/projects?ref=10073775" TargetMode="External"/><Relationship Id="rId664" Type="http://schemas.openxmlformats.org/officeDocument/2006/relationships/hyperlink" Target="https://prosjektbanken.forskningsradet.no/" TargetMode="External"/><Relationship Id="rId421" Type="http://schemas.openxmlformats.org/officeDocument/2006/relationships/hyperlink" Target="https://gtr.ukri.org/projects?ref=10072164" TargetMode="External"/><Relationship Id="rId663" Type="http://schemas.openxmlformats.org/officeDocument/2006/relationships/hyperlink" Targe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 TargetMode="External"/><Relationship Id="rId420" Type="http://schemas.openxmlformats.org/officeDocument/2006/relationships/hyperlink" Target="https://gtr.ukri.org/projects?ref=10048301" TargetMode="External"/><Relationship Id="rId662" Type="http://schemas.openxmlformats.org/officeDocument/2006/relationships/hyperlink" Target="https://prosjektbanken.forskningsradet.no/" TargetMode="External"/><Relationship Id="rId661" Type="http://schemas.openxmlformats.org/officeDocument/2006/relationships/hyperlink" Target="https://groenprojektbank.dk/plantefonden/2023/futuredairy-non-animal-dairy-favorites-danbo-cheese-and-natural-yogurt" TargetMode="External"/><Relationship Id="rId1004" Type="http://schemas.openxmlformats.org/officeDocument/2006/relationships/hyperlink" Target="https://groenprojektbank.dk/gudp/2025/yeast-based-ingredients-for-sustainable-food-production-ybis" TargetMode="External"/><Relationship Id="rId1005" Type="http://schemas.openxmlformats.org/officeDocument/2006/relationships/hyperlink" Target="https://www.cost.eu/actions/CA24132/" TargetMode="External"/><Relationship Id="rId1006" Type="http://schemas.openxmlformats.org/officeDocument/2006/relationships/hyperlink" Target="https://www.cost.eu/actions/CA24132/" TargetMode="External"/><Relationship Id="rId1007" Type="http://schemas.openxmlformats.org/officeDocument/2006/relationships/drawing" Target="../drawings/drawing1.xml"/><Relationship Id="rId415" Type="http://schemas.openxmlformats.org/officeDocument/2006/relationships/hyperlink" Target="https://gtr.ukri.org/projects?ref=10050842" TargetMode="External"/><Relationship Id="rId657" Type="http://schemas.openxmlformats.org/officeDocument/2006/relationships/hyperlink" Target="https://groenprojektbank.dk/gudp/2024/continuous-fermentation-of-milk-protein-contimilk" TargetMode="External"/><Relationship Id="rId899" Type="http://schemas.openxmlformats.org/officeDocument/2006/relationships/hyperlink" Target="https://foerderportal.bund.de/foekat/jsp/SucheAction.do?actionMode=view&amp;fkz=031B1577A" TargetMode="External"/><Relationship Id="rId414" Type="http://schemas.openxmlformats.org/officeDocument/2006/relationships/hyperlink" Target="https://gtr.ukri.org/projects?ref=10046667" TargetMode="External"/><Relationship Id="rId656" Type="http://schemas.openxmlformats.org/officeDocument/2006/relationships/hyperlink" Target="http://groenprojektbank.dk/" TargetMode="External"/><Relationship Id="rId898" Type="http://schemas.openxmlformats.org/officeDocument/2006/relationships/hyperlink" Target="https://www.dbu.de/projektdatenbank/39662-01/" TargetMode="External"/><Relationship Id="rId413" Type="http://schemas.openxmlformats.org/officeDocument/2006/relationships/hyperlink" Target="https://docs.google.com/document/d/12Hw1wlumvULUfj2jdoEKGMXu-89LUtv3/edit?usp=sharing&amp;ouid=112921949693677010543&amp;rtpof=true&amp;sd=true" TargetMode="External"/><Relationship Id="rId655" Type="http://schemas.openxmlformats.org/officeDocument/2006/relationships/hyperlink" Target="https://groenprojektbank.dk/gudp/2020/ferblend-fermentation-induced-valorization-of-side-stream-blends-from-oilseed-and-dairy-industry" TargetMode="External"/><Relationship Id="rId897" Type="http://schemas.openxmlformats.org/officeDocument/2006/relationships/hyperlink" Target="https://foerderportal.bund.de/foekat/jsp/SucheAction.do?actionMode=view&amp;fkz=031B1577B" TargetMode="External"/><Relationship Id="rId412" Type="http://schemas.openxmlformats.org/officeDocument/2006/relationships/hyperlink" Target="https://gtr.ukri.org/projects?ref=103919" TargetMode="External"/><Relationship Id="rId654" Type="http://schemas.openxmlformats.org/officeDocument/2006/relationships/hyperlink" Target="http://groenprojektbank.dk/" TargetMode="External"/><Relationship Id="rId896" Type="http://schemas.openxmlformats.org/officeDocument/2006/relationships/hyperlink" Target="https://bluepartnership.eu/news/24-projects-recommended-funding-second-call-towards-sustainable-ocean-economy" TargetMode="External"/><Relationship Id="rId419" Type="http://schemas.openxmlformats.org/officeDocument/2006/relationships/hyperlink" Target="https://gtr.ukri.org/projects?ref=10077804" TargetMode="External"/><Relationship Id="rId418" Type="http://schemas.openxmlformats.org/officeDocument/2006/relationships/hyperlink" Target="https://gtr.ukri.org/projects?ref=10087096" TargetMode="External"/><Relationship Id="rId417" Type="http://schemas.openxmlformats.org/officeDocument/2006/relationships/hyperlink" Target="https://www.vr.se/swecris.html" TargetMode="External"/><Relationship Id="rId659" Type="http://schemas.openxmlformats.org/officeDocument/2006/relationships/hyperlink" Target="https://groenprojektbank.dk/plantefonden/2023/the-potential-of-different-oat-varieties-for-oat-drink-poatential" TargetMode="External"/><Relationship Id="rId416" Type="http://schemas.openxmlformats.org/officeDocument/2006/relationships/hyperlink" Target="https://www.aramis.admin.ch/Grunddaten/?ProjectID=44477&amp;Sprache=en-US" TargetMode="External"/><Relationship Id="rId658" Type="http://schemas.openxmlformats.org/officeDocument/2006/relationships/hyperlink" Target="http://groenprojektbank.dk/" TargetMode="External"/><Relationship Id="rId891" Type="http://schemas.openxmlformats.org/officeDocument/2006/relationships/hyperlink" Target="https://www.cbe.europa.eu/projects/multiply" TargetMode="External"/><Relationship Id="rId890" Type="http://schemas.openxmlformats.org/officeDocument/2006/relationships/hyperlink" Target="https://www.cbe.europa.eu/projects/cleanalgae2value" TargetMode="External"/><Relationship Id="rId411" Type="http://schemas.openxmlformats.org/officeDocument/2006/relationships/hyperlink" Target="https://www.vr.se/swecris.html" TargetMode="External"/><Relationship Id="rId653" Type="http://schemas.openxmlformats.org/officeDocument/2006/relationships/hyperlink" Target="https://groenprojektbank.dk/gudp/2022/animal-free-protein-fermentation-produced-milk-protein" TargetMode="External"/><Relationship Id="rId895" Type="http://schemas.openxmlformats.org/officeDocument/2006/relationships/hyperlink" Target="https://bluepartnership.eu/news/24-projects-recommended-funding-second-call-towards-sustainable-ocean-economy" TargetMode="External"/><Relationship Id="rId1000" Type="http://schemas.openxmlformats.org/officeDocument/2006/relationships/hyperlink" Target="https://groenprojektbank.dk/gudp/2025/pioneering-revolutionary-sustainable-oil-production-using-precision-fermentation-precise" TargetMode="External"/><Relationship Id="rId410" Type="http://schemas.openxmlformats.org/officeDocument/2006/relationships/hyperlink" Target="https://cordis.europa.eu/project/id/101182843" TargetMode="External"/><Relationship Id="rId652" Type="http://schemas.openxmlformats.org/officeDocument/2006/relationships/hyperlink" Target="http://groenprojektbank.dk/" TargetMode="External"/><Relationship Id="rId894" Type="http://schemas.openxmlformats.org/officeDocument/2006/relationships/hyperlink" Target="https://bluepartnership.eu/news/24-projects-recommended-funding-second-call-towards-sustainable-ocean-economy" TargetMode="External"/><Relationship Id="rId1001" Type="http://schemas.openxmlformats.org/officeDocument/2006/relationships/hyperlink" Target="http://groenprojektbank.dk/" TargetMode="External"/><Relationship Id="rId651" Type="http://schemas.openxmlformats.org/officeDocument/2006/relationships/hyperlink" Target="https://groenprojektbank.dk/plantefonden/2023/transforming-plant-based-protein-with-protein-rich-microorganisms" TargetMode="External"/><Relationship Id="rId893" Type="http://schemas.openxmlformats.org/officeDocument/2006/relationships/hyperlink" Target="https://www.cbe.europa.eu/projects/marmade" TargetMode="External"/><Relationship Id="rId1002" Type="http://schemas.openxmlformats.org/officeDocument/2006/relationships/hyperlink" Target="https://groenprojektbank.dk/gudp/2025/network-feed-stock-industry-for-cell-cultured-food-production" TargetMode="External"/><Relationship Id="rId650" Type="http://schemas.openxmlformats.org/officeDocument/2006/relationships/hyperlink" Target="http://groenprojektbank.dk/" TargetMode="External"/><Relationship Id="rId892" Type="http://schemas.openxmlformats.org/officeDocument/2006/relationships/hyperlink" Target="https://www.cbe.europa.eu/projects/unico2rn" TargetMode="External"/><Relationship Id="rId1003" Type="http://schemas.openxmlformats.org/officeDocument/2006/relationships/hyperlink" Target="http://groenprojektbank.dk/" TargetMode="External"/><Relationship Id="rId206" Type="http://schemas.openxmlformats.org/officeDocument/2006/relationships/hyperlink" Target="https://gtr.ukri.org/projects?ref=BB%2FW01923X%2F1" TargetMode="External"/><Relationship Id="rId448" Type="http://schemas.openxmlformats.org/officeDocument/2006/relationships/hyperlink" Target="https://research-and-innovation.ec.europa.eu/funding/funding-opportunities/funding-programmes-and-open-calls/horizon-2020_en" TargetMode="External"/><Relationship Id="rId205" Type="http://schemas.openxmlformats.org/officeDocument/2006/relationships/hyperlink" Target="https://gtr.ukri.org/projects?ref=10072090" TargetMode="External"/><Relationship Id="rId447" Type="http://schemas.openxmlformats.org/officeDocument/2006/relationships/hyperlink" Target="https://gtr.ukri.org/projects?ref=studentship-2885034" TargetMode="External"/><Relationship Id="rId689" Type="http://schemas.openxmlformats.org/officeDocument/2006/relationships/hyperlink" Target="https://prosjektbanken.forskningsradet.no/" TargetMode="External"/><Relationship Id="rId204" Type="http://schemas.openxmlformats.org/officeDocument/2006/relationships/hyperlink" Target="https://foerderportal.bund.de/foekat/jsp/SucheAction.do?actionMode=view&amp;fkz=01IF21340N" TargetMode="External"/><Relationship Id="rId446" Type="http://schemas.openxmlformats.org/officeDocument/2006/relationships/hyperlink" Target="https://gtr.ukri.org/projects?ref=studentship-2912492" TargetMode="External"/><Relationship Id="rId688" Type="http://schemas.openxmlformats.org/officeDocument/2006/relationships/hyperlink" Target="https://prosjektbanken.forskningsradet.no/en/explore/statistics?Organisasjon.3=M%C3%98REFORSKING+AS&amp;Kilde=FORISS&amp;offset=0" TargetMode="External"/><Relationship Id="rId203" Type="http://schemas.openxmlformats.org/officeDocument/2006/relationships/hyperlink" Target="https://foerderportal.bund.de/foekat/jsp/SucheAction.do?actionMode=view&amp;fkz=031B0835B" TargetMode="External"/><Relationship Id="rId445" Type="http://schemas.openxmlformats.org/officeDocument/2006/relationships/hyperlink" Target="https://gtr.ukri.org/projects?ref=studentship-2756416" TargetMode="External"/><Relationship Id="rId687" Type="http://schemas.openxmlformats.org/officeDocument/2006/relationships/hyperlink" Targe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 TargetMode="External"/><Relationship Id="rId209" Type="http://schemas.openxmlformats.org/officeDocument/2006/relationships/hyperlink" Target="https://foerderportal.bund.de/foekat/jsp/SucheAction.do?actionMode=view&amp;fkz=281A803A21" TargetMode="External"/><Relationship Id="rId208" Type="http://schemas.openxmlformats.org/officeDocument/2006/relationships/hyperlink" Target="https://foerderportal.bund.de/foekat/jsp/SucheAction.do?actionMode=view&amp;fkz=031B0835A" TargetMode="External"/><Relationship Id="rId207" Type="http://schemas.openxmlformats.org/officeDocument/2006/relationships/hyperlink" Target="https://gtr.ukri.org/project/41249181-D241-4DD8-8A99-DFD59E83C742" TargetMode="External"/><Relationship Id="rId449" Type="http://schemas.openxmlformats.org/officeDocument/2006/relationships/hyperlink" Target="https://docs.google.com/document/d/1V-O-NnxebDU6O0fRbTqQD5j97jil5__gf1pylexwm9k/edit?usp=sharing" TargetMode="External"/><Relationship Id="rId440" Type="http://schemas.openxmlformats.org/officeDocument/2006/relationships/hyperlink" Target="https://prosjektbanken.forskningsradet.no/en/project/FORISS/353737" TargetMode="External"/><Relationship Id="rId682" Type="http://schemas.openxmlformats.org/officeDocument/2006/relationships/hyperlink" Target="https://prosjektbanken.forskningsradet.no/en/explore/statistics?Organisasjon.4=SEAWEED+SOLUTIONS+AS&amp;Kilde=FORISS&amp;offset=0" TargetMode="External"/><Relationship Id="rId681" Type="http://schemas.openxmlformats.org/officeDocument/2006/relationships/hyperlink" Targe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 TargetMode="External"/><Relationship Id="rId680" Type="http://schemas.openxmlformats.org/officeDocument/2006/relationships/hyperlink" Target="https://prosjektbanken.forskningsradet.no/" TargetMode="External"/><Relationship Id="rId202" Type="http://schemas.openxmlformats.org/officeDocument/2006/relationships/hyperlink" Target="https://www.fei-bonn.de/gefoerderte-projekte/projektdatenbank/aif-21325-n.projekt" TargetMode="External"/><Relationship Id="rId444" Type="http://schemas.openxmlformats.org/officeDocument/2006/relationships/hyperlink" Target="https://gtr.ukri.org/projects?ref=studentship-2568599" TargetMode="External"/><Relationship Id="rId686" Type="http://schemas.openxmlformats.org/officeDocument/2006/relationships/hyperlink" Target="https://prosjektbanken.forskningsradet.no/" TargetMode="External"/><Relationship Id="rId201" Type="http://schemas.openxmlformats.org/officeDocument/2006/relationships/hyperlink" Target="https://www.ukri.org/news/uk-switzerland-collaborations-announced-for-emerging-technology-projects/" TargetMode="External"/><Relationship Id="rId443" Type="http://schemas.openxmlformats.org/officeDocument/2006/relationships/hyperlink" Target="https://gtr.ukri.org/projects?ref=studentship-2596703" TargetMode="External"/><Relationship Id="rId685" Type="http://schemas.openxmlformats.org/officeDocument/2006/relationships/hyperlink" Target="https://prosjektbanken.forskningsradet.no/en/explore/statistics?Organisasjon.3=SINTEF+AS&amp;Kilde=FORISS&amp;offset=0" TargetMode="External"/><Relationship Id="rId200" Type="http://schemas.openxmlformats.org/officeDocument/2006/relationships/hyperlink" Target="https://www.ukri.org/news/uk-switzerland-collaborations-announced-for-emerging-technology-projects/" TargetMode="External"/><Relationship Id="rId442" Type="http://schemas.openxmlformats.org/officeDocument/2006/relationships/hyperlink" Target="https://gtr.ukri.org/projects?ref=10075312" TargetMode="External"/><Relationship Id="rId684" Type="http://schemas.openxmlformats.org/officeDocument/2006/relationships/hyperlink" Targe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 TargetMode="External"/><Relationship Id="rId441" Type="http://schemas.openxmlformats.org/officeDocument/2006/relationships/hyperlink" Target="https://gtr.ukri.org/projects?ref=10074042" TargetMode="External"/><Relationship Id="rId683" Type="http://schemas.openxmlformats.org/officeDocument/2006/relationships/hyperlink" Target="https://prosjektbanken.forskningsradet.no/" TargetMode="External"/><Relationship Id="rId437" Type="http://schemas.openxmlformats.org/officeDocument/2006/relationships/hyperlink" Target="https://cordis.europa.eu/project/id/101114558" TargetMode="External"/><Relationship Id="rId679" Type="http://schemas.openxmlformats.org/officeDocument/2006/relationships/hyperlink" Targe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 TargetMode="External"/><Relationship Id="rId436" Type="http://schemas.openxmlformats.org/officeDocument/2006/relationships/hyperlink" Target="https://gtr.ukri.org/projects?ref=131916" TargetMode="External"/><Relationship Id="rId678" Type="http://schemas.openxmlformats.org/officeDocument/2006/relationships/hyperlink" Target="https://prosjektbanken.forskningsradet.no/" TargetMode="External"/><Relationship Id="rId435" Type="http://schemas.openxmlformats.org/officeDocument/2006/relationships/hyperlink" Target="https://gtr.ukri.org/projects?ref=10108649" TargetMode="External"/><Relationship Id="rId677" Type="http://schemas.openxmlformats.org/officeDocument/2006/relationships/hyperlink" Target="https://prosjektbanken.forskningsradet.no/en/explore/statistics?Organisasjon.3=SIFOTEK+AS&amp;Kilde=FORISS&amp;offset=0" TargetMode="External"/><Relationship Id="rId434" Type="http://schemas.openxmlformats.org/officeDocument/2006/relationships/hyperlink" Target="https://gtr.ukri.org/projects?ref=studentship-2284055" TargetMode="External"/><Relationship Id="rId676" Type="http://schemas.openxmlformats.org/officeDocument/2006/relationships/hyperlink" Targe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 TargetMode="External"/><Relationship Id="rId439" Type="http://schemas.openxmlformats.org/officeDocument/2006/relationships/hyperlink" Target="https://gtr.ukri.org/projects?ref=10072768" TargetMode="External"/><Relationship Id="rId438" Type="http://schemas.openxmlformats.org/officeDocument/2006/relationships/hyperlink" Target="https://cordis.europa.eu/project/id/816210" TargetMode="External"/><Relationship Id="rId671" Type="http://schemas.openxmlformats.org/officeDocument/2006/relationships/hyperlink" Targe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 TargetMode="External"/><Relationship Id="rId670" Type="http://schemas.openxmlformats.org/officeDocument/2006/relationships/hyperlink" Target="https://prosjektbanken.forskningsradet.no/" TargetMode="External"/><Relationship Id="rId433" Type="http://schemas.openxmlformats.org/officeDocument/2006/relationships/hyperlink" Target="https://gtr.ukri.org/projects?ref=studentship-2906648" TargetMode="External"/><Relationship Id="rId675" Type="http://schemas.openxmlformats.org/officeDocument/2006/relationships/hyperlink" Target="https://prosjektbanken.forskningsradet.no/" TargetMode="External"/><Relationship Id="rId432" Type="http://schemas.openxmlformats.org/officeDocument/2006/relationships/hyperlink" Target="https://gtr.ukri.org/projects?ref=studentship-2746272" TargetMode="External"/><Relationship Id="rId674" Type="http://schemas.openxmlformats.org/officeDocument/2006/relationships/hyperlink" Target="https://prosjektbanken.forskningsradet.no/en/explore/statistics?Organisasjon.3=SIFOTEK+AS&amp;Kilde=FORISS&amp;offset=0" TargetMode="External"/><Relationship Id="rId431" Type="http://schemas.openxmlformats.org/officeDocument/2006/relationships/hyperlink" Target="https://gtr.ukri.org/projects?ref=10074253" TargetMode="External"/><Relationship Id="rId673" Type="http://schemas.openxmlformats.org/officeDocument/2006/relationships/hyperlink" Targe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 TargetMode="External"/><Relationship Id="rId430" Type="http://schemas.openxmlformats.org/officeDocument/2006/relationships/hyperlink" Target="https://cordis.europa.eu/project/id/101151048" TargetMode="External"/><Relationship Id="rId672" Type="http://schemas.openxmlformats.org/officeDocument/2006/relationships/hyperlink" Target="https://prosjektbanken.forskningsradet.n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25"/>
    <col customWidth="1" min="14" max="14" width="30.88"/>
    <col customWidth="1" min="35" max="35" width="15.63"/>
    <col customWidth="1" min="39" max="39" width="30.38"/>
    <col customWidth="1" min="47" max="48" width="7.38"/>
    <col customWidth="1" min="52" max="52" width="29.0"/>
    <col customWidth="1" min="56" max="56" width="27.13"/>
  </cols>
  <sheetData>
    <row r="1" ht="16.5" customHeight="1">
      <c r="A1" s="1" t="s">
        <v>0</v>
      </c>
      <c r="B1" s="1" t="s">
        <v>1</v>
      </c>
      <c r="C1" s="2" t="s">
        <v>2</v>
      </c>
      <c r="D1" s="3" t="s">
        <v>3</v>
      </c>
      <c r="E1" s="4" t="s">
        <v>4</v>
      </c>
      <c r="F1" s="4" t="s">
        <v>5</v>
      </c>
      <c r="G1" s="1" t="s">
        <v>6</v>
      </c>
      <c r="H1" s="1" t="s">
        <v>7</v>
      </c>
      <c r="I1" s="1" t="s">
        <v>8</v>
      </c>
      <c r="J1" s="5" t="s">
        <v>9</v>
      </c>
      <c r="K1" s="5" t="s">
        <v>10</v>
      </c>
      <c r="L1" s="1" t="s">
        <v>11</v>
      </c>
      <c r="M1" s="6" t="s">
        <v>12</v>
      </c>
      <c r="N1" s="3" t="s">
        <v>13</v>
      </c>
      <c r="O1" s="1" t="s">
        <v>14</v>
      </c>
      <c r="P1" s="6"/>
      <c r="Q1" s="6"/>
      <c r="R1" s="6" t="s">
        <v>15</v>
      </c>
      <c r="S1" s="6" t="s">
        <v>16</v>
      </c>
      <c r="T1" s="1" t="s">
        <v>17</v>
      </c>
      <c r="U1" s="1" t="s">
        <v>18</v>
      </c>
      <c r="V1" s="1" t="s">
        <v>19</v>
      </c>
      <c r="W1" s="1" t="s">
        <v>20</v>
      </c>
      <c r="X1" s="1" t="s">
        <v>21</v>
      </c>
      <c r="Y1" s="1" t="s">
        <v>22</v>
      </c>
      <c r="Z1" s="1" t="s">
        <v>23</v>
      </c>
      <c r="AA1" s="6" t="s">
        <v>24</v>
      </c>
      <c r="AB1" s="6" t="s">
        <v>25</v>
      </c>
      <c r="AC1" s="1" t="s">
        <v>26</v>
      </c>
      <c r="AD1" s="1" t="s">
        <v>27</v>
      </c>
      <c r="AE1" s="1" t="s">
        <v>28</v>
      </c>
      <c r="AF1" s="6" t="s">
        <v>29</v>
      </c>
      <c r="AG1" s="6" t="s">
        <v>30</v>
      </c>
      <c r="AH1" s="1" t="s">
        <v>31</v>
      </c>
      <c r="AI1" s="7" t="s">
        <v>32</v>
      </c>
      <c r="AJ1" s="1" t="s">
        <v>33</v>
      </c>
      <c r="AK1" s="6" t="s">
        <v>34</v>
      </c>
      <c r="AL1" s="6" t="s">
        <v>35</v>
      </c>
      <c r="AM1" s="1" t="s">
        <v>36</v>
      </c>
      <c r="AN1" s="8" t="s">
        <v>37</v>
      </c>
      <c r="AO1" s="9" t="s">
        <v>38</v>
      </c>
      <c r="AP1" s="6" t="s">
        <v>39</v>
      </c>
      <c r="AQ1" s="1" t="s">
        <v>40</v>
      </c>
      <c r="AR1" s="1" t="s">
        <v>41</v>
      </c>
      <c r="AS1" s="1" t="s">
        <v>42</v>
      </c>
      <c r="AT1" s="1" t="s">
        <v>43</v>
      </c>
      <c r="AU1" s="8" t="s">
        <v>44</v>
      </c>
      <c r="AV1" s="8" t="s">
        <v>45</v>
      </c>
      <c r="AW1" s="1" t="s">
        <v>46</v>
      </c>
      <c r="AX1" s="9" t="s">
        <v>47</v>
      </c>
      <c r="AY1" s="10" t="s">
        <v>48</v>
      </c>
      <c r="AZ1" s="8" t="s">
        <v>49</v>
      </c>
      <c r="BA1" s="6" t="s">
        <v>50</v>
      </c>
      <c r="BB1" s="6" t="s">
        <v>51</v>
      </c>
      <c r="BC1" s="6" t="s">
        <v>52</v>
      </c>
      <c r="BD1" s="6" t="s">
        <v>53</v>
      </c>
      <c r="BE1" s="6" t="s">
        <v>54</v>
      </c>
      <c r="BF1" s="6" t="s">
        <v>55</v>
      </c>
      <c r="BG1" s="6" t="s">
        <v>56</v>
      </c>
      <c r="BH1" s="6" t="s">
        <v>57</v>
      </c>
      <c r="BI1" s="6" t="s">
        <v>58</v>
      </c>
      <c r="BJ1" s="1" t="s">
        <v>59</v>
      </c>
      <c r="BK1" s="1" t="s">
        <v>60</v>
      </c>
      <c r="BL1" s="11" t="s">
        <v>61</v>
      </c>
      <c r="BM1" s="11" t="s">
        <v>62</v>
      </c>
      <c r="BN1" s="11">
        <v>2020.0</v>
      </c>
      <c r="BO1" s="11">
        <v>2021.0</v>
      </c>
      <c r="BP1" s="11">
        <v>2022.0</v>
      </c>
      <c r="BQ1" s="11">
        <v>2023.0</v>
      </c>
      <c r="BR1" s="11">
        <v>2024.0</v>
      </c>
      <c r="BS1" s="11">
        <v>2025.0</v>
      </c>
      <c r="BT1" s="11">
        <v>2026.0</v>
      </c>
      <c r="BU1" s="11">
        <v>2027.0</v>
      </c>
      <c r="BV1" s="11">
        <v>2028.0</v>
      </c>
      <c r="BW1" s="11">
        <v>2029.0</v>
      </c>
      <c r="BX1" s="11">
        <v>2030.0</v>
      </c>
      <c r="BY1" s="11">
        <v>2031.0</v>
      </c>
      <c r="BZ1" s="11">
        <v>2032.0</v>
      </c>
      <c r="CA1" s="11">
        <v>2033.0</v>
      </c>
      <c r="CB1" s="11">
        <v>2034.0</v>
      </c>
      <c r="CC1" s="11">
        <v>2035.0</v>
      </c>
    </row>
    <row r="2" ht="16.5" customHeight="1">
      <c r="A2" s="11" t="s">
        <v>63</v>
      </c>
      <c r="C2" s="11"/>
      <c r="D2" s="11" t="s">
        <v>64</v>
      </c>
      <c r="E2" s="11">
        <v>1.25E9</v>
      </c>
      <c r="F2" s="11">
        <v>1.25E9</v>
      </c>
      <c r="G2" s="11" t="s">
        <v>65</v>
      </c>
      <c r="H2" s="12">
        <v>1.77E8</v>
      </c>
      <c r="I2" s="12">
        <v>1.77E8</v>
      </c>
      <c r="J2" s="13">
        <f t="shared" ref="J2:K2" si="1">E2*0.13</f>
        <v>162500000</v>
      </c>
      <c r="K2" s="13">
        <f t="shared" si="1"/>
        <v>162500000</v>
      </c>
      <c r="L2" s="11" t="s">
        <v>66</v>
      </c>
      <c r="M2" s="11" t="s">
        <v>67</v>
      </c>
      <c r="N2" s="14" t="s">
        <v>68</v>
      </c>
      <c r="P2" s="11"/>
      <c r="Q2" s="11"/>
      <c r="R2" s="11" t="s">
        <v>69</v>
      </c>
      <c r="S2" s="11" t="s">
        <v>70</v>
      </c>
      <c r="T2" s="11" t="s">
        <v>71</v>
      </c>
      <c r="U2" s="11" t="s">
        <v>72</v>
      </c>
      <c r="V2" s="11" t="s">
        <v>73</v>
      </c>
      <c r="W2" s="11" t="s">
        <v>71</v>
      </c>
      <c r="X2" s="11" t="s">
        <v>74</v>
      </c>
      <c r="Y2" s="11" t="s">
        <v>75</v>
      </c>
      <c r="Z2" s="11" t="s">
        <v>72</v>
      </c>
      <c r="AE2" s="11" t="s">
        <v>76</v>
      </c>
      <c r="AI2" s="15">
        <v>44475.0</v>
      </c>
      <c r="AJ2" s="11">
        <v>9.0</v>
      </c>
      <c r="AK2" s="11" t="s">
        <v>77</v>
      </c>
      <c r="AL2" s="11">
        <v>1.9666667E7</v>
      </c>
      <c r="AM2" s="11" t="s">
        <v>78</v>
      </c>
      <c r="AN2" s="11"/>
      <c r="AQ2" s="11" t="s">
        <v>79</v>
      </c>
      <c r="AR2" s="11" t="s">
        <v>74</v>
      </c>
      <c r="AS2" s="11" t="s">
        <v>75</v>
      </c>
      <c r="AT2" s="11" t="s">
        <v>80</v>
      </c>
      <c r="AW2" s="11" t="s">
        <v>81</v>
      </c>
      <c r="AX2" s="16" t="s">
        <v>82</v>
      </c>
      <c r="BD2" s="15">
        <v>45029.0</v>
      </c>
      <c r="BE2" s="15">
        <v>45264.0</v>
      </c>
      <c r="BI2" s="11" t="s">
        <v>83</v>
      </c>
      <c r="BJ2" s="11">
        <v>2021.0</v>
      </c>
      <c r="BK2" s="17">
        <v>47644.0</v>
      </c>
    </row>
    <row r="3" ht="16.5" customHeight="1">
      <c r="A3" s="11" t="s">
        <v>84</v>
      </c>
      <c r="B3" s="11" t="s">
        <v>85</v>
      </c>
      <c r="C3" s="11"/>
      <c r="D3" s="11" t="s">
        <v>64</v>
      </c>
      <c r="E3" s="11">
        <v>2.0E8</v>
      </c>
      <c r="F3" s="11">
        <v>2.0E8</v>
      </c>
      <c r="G3" s="11" t="s">
        <v>65</v>
      </c>
      <c r="H3" s="12">
        <v>2.8473E7</v>
      </c>
      <c r="I3" s="12">
        <v>0.0</v>
      </c>
      <c r="J3" s="13">
        <f t="shared" ref="J3:K3" si="2">E3*0.13</f>
        <v>26000000</v>
      </c>
      <c r="K3" s="13">
        <f t="shared" si="2"/>
        <v>26000000</v>
      </c>
      <c r="L3" s="11" t="s">
        <v>86</v>
      </c>
      <c r="M3" s="11" t="s">
        <v>67</v>
      </c>
      <c r="N3" s="14" t="s">
        <v>87</v>
      </c>
      <c r="P3" s="11"/>
      <c r="Q3" s="11"/>
      <c r="R3" s="11" t="s">
        <v>88</v>
      </c>
      <c r="S3" s="11"/>
      <c r="T3" s="11" t="s">
        <v>89</v>
      </c>
      <c r="U3" s="11" t="s">
        <v>90</v>
      </c>
      <c r="V3" s="11" t="s">
        <v>91</v>
      </c>
      <c r="W3" s="11" t="s">
        <v>92</v>
      </c>
      <c r="X3" s="11" t="s">
        <v>74</v>
      </c>
      <c r="Y3" s="11" t="s">
        <v>75</v>
      </c>
      <c r="Z3" s="11" t="s">
        <v>72</v>
      </c>
      <c r="AD3" s="11" t="s">
        <v>93</v>
      </c>
      <c r="AE3" s="11" t="s">
        <v>76</v>
      </c>
      <c r="AI3" s="15">
        <v>44875.0</v>
      </c>
      <c r="AJ3" s="11">
        <v>5.0</v>
      </c>
      <c r="AK3" s="11" t="s">
        <v>77</v>
      </c>
      <c r="AL3" s="11">
        <v>5694600.0</v>
      </c>
      <c r="AM3" s="11" t="s">
        <v>94</v>
      </c>
      <c r="AN3" s="11"/>
      <c r="AQ3" s="11" t="s">
        <v>95</v>
      </c>
      <c r="AR3" s="11" t="s">
        <v>74</v>
      </c>
      <c r="AS3" s="11" t="s">
        <v>75</v>
      </c>
      <c r="AT3" s="11" t="s">
        <v>80</v>
      </c>
      <c r="AW3" s="11" t="s">
        <v>96</v>
      </c>
      <c r="AX3" s="18" t="str">
        <f t="shared" ref="AX3:AX6" si="5">IFERROR(INDEX('full database 2024'!AR:AR, MATCH(A3, 'full database 2024'!B:B, 0)), "")</f>
        <v/>
      </c>
      <c r="AZ3" s="19" t="s">
        <v>97</v>
      </c>
      <c r="BD3" s="15">
        <v>44984.0</v>
      </c>
      <c r="BE3" s="15">
        <v>45035.0</v>
      </c>
      <c r="BI3" s="11" t="s">
        <v>83</v>
      </c>
      <c r="BJ3" s="11">
        <v>2022.0</v>
      </c>
      <c r="BK3" s="11">
        <v>2027.0</v>
      </c>
      <c r="BL3" s="16">
        <f t="shared" ref="BL3:BL7" si="6">BK3-BJ3+1</f>
        <v>6</v>
      </c>
      <c r="BM3" s="18" t="str">
        <f t="shared" ref="BM3:BM7" si="7">TEXTJOIN(", ", TRUE, SEQUENCE(1, BL3, BJ3))</f>
        <v>2022, 2023, 2024, 2025, 2026, 2027</v>
      </c>
      <c r="BN3" s="18" t="str">
        <f t="shared" ref="BN3:CC3" si="3">IF(ISNUMBER(SEARCH(BN$1, $BM3)), ($K3/$BL3), "")</f>
        <v/>
      </c>
      <c r="BO3" s="18" t="str">
        <f t="shared" si="3"/>
        <v/>
      </c>
      <c r="BP3" s="20">
        <f t="shared" si="3"/>
        <v>4333333.333</v>
      </c>
      <c r="BQ3" s="20">
        <f t="shared" si="3"/>
        <v>4333333.333</v>
      </c>
      <c r="BR3" s="20">
        <f t="shared" si="3"/>
        <v>4333333.333</v>
      </c>
      <c r="BS3" s="20">
        <f t="shared" si="3"/>
        <v>4333333.333</v>
      </c>
      <c r="BT3" s="20">
        <f t="shared" si="3"/>
        <v>4333333.333</v>
      </c>
      <c r="BU3" s="20">
        <f t="shared" si="3"/>
        <v>4333333.333</v>
      </c>
      <c r="BV3" s="18" t="str">
        <f t="shared" si="3"/>
        <v/>
      </c>
      <c r="BW3" s="18" t="str">
        <f t="shared" si="3"/>
        <v/>
      </c>
      <c r="BX3" s="18" t="str">
        <f t="shared" si="3"/>
        <v/>
      </c>
      <c r="BY3" s="18" t="str">
        <f t="shared" si="3"/>
        <v/>
      </c>
      <c r="BZ3" s="18" t="str">
        <f t="shared" si="3"/>
        <v/>
      </c>
      <c r="CA3" s="18" t="str">
        <f t="shared" si="3"/>
        <v/>
      </c>
      <c r="CB3" s="18" t="str">
        <f t="shared" si="3"/>
        <v/>
      </c>
      <c r="CC3" s="18" t="str">
        <f t="shared" si="3"/>
        <v/>
      </c>
    </row>
    <row r="4" ht="16.5" customHeight="1">
      <c r="A4" s="11" t="s">
        <v>98</v>
      </c>
      <c r="B4" s="11" t="s">
        <v>99</v>
      </c>
      <c r="C4" s="11"/>
      <c r="D4" s="11" t="s">
        <v>64</v>
      </c>
      <c r="E4" s="11">
        <v>1.0E8</v>
      </c>
      <c r="F4" s="11">
        <v>1.0E8</v>
      </c>
      <c r="G4" s="11" t="s">
        <v>65</v>
      </c>
      <c r="H4" s="12">
        <v>2.7E7</v>
      </c>
      <c r="I4" s="12">
        <v>0.0</v>
      </c>
      <c r="J4" s="13">
        <f t="shared" ref="J4:K4" si="4">E4*0.13</f>
        <v>13000000</v>
      </c>
      <c r="K4" s="13">
        <f t="shared" si="4"/>
        <v>13000000</v>
      </c>
      <c r="L4" s="11" t="s">
        <v>86</v>
      </c>
      <c r="M4" s="11" t="s">
        <v>67</v>
      </c>
      <c r="N4" s="14" t="s">
        <v>100</v>
      </c>
      <c r="P4" s="11"/>
      <c r="Q4" s="11"/>
      <c r="R4" s="11" t="s">
        <v>101</v>
      </c>
      <c r="T4" s="11" t="s">
        <v>102</v>
      </c>
      <c r="U4" s="11" t="s">
        <v>72</v>
      </c>
      <c r="V4" s="11" t="s">
        <v>103</v>
      </c>
      <c r="W4" s="11" t="s">
        <v>104</v>
      </c>
      <c r="X4" s="11" t="s">
        <v>74</v>
      </c>
      <c r="Y4" s="11" t="s">
        <v>75</v>
      </c>
      <c r="Z4" s="11" t="s">
        <v>72</v>
      </c>
      <c r="AD4" s="11" t="s">
        <v>105</v>
      </c>
      <c r="AE4" s="11" t="s">
        <v>76</v>
      </c>
      <c r="AI4" s="15">
        <v>45078.0</v>
      </c>
      <c r="AJ4" s="11">
        <v>2.0</v>
      </c>
      <c r="AK4" s="11" t="s">
        <v>77</v>
      </c>
      <c r="AL4" s="11">
        <v>1.35E7</v>
      </c>
      <c r="AM4" s="11" t="s">
        <v>94</v>
      </c>
      <c r="AN4" s="11"/>
      <c r="AQ4" s="11" t="s">
        <v>95</v>
      </c>
      <c r="AR4" s="11" t="s">
        <v>74</v>
      </c>
      <c r="AS4" s="11" t="s">
        <v>106</v>
      </c>
      <c r="AT4" s="11" t="s">
        <v>107</v>
      </c>
      <c r="AU4" s="18" t="s">
        <v>108</v>
      </c>
      <c r="AW4" s="11" t="s">
        <v>96</v>
      </c>
      <c r="AX4" s="18" t="str">
        <f t="shared" si="5"/>
        <v/>
      </c>
      <c r="AZ4" s="19" t="s">
        <v>109</v>
      </c>
      <c r="BD4" s="15">
        <v>45377.0</v>
      </c>
      <c r="BE4" s="15">
        <v>45779.0</v>
      </c>
      <c r="BI4" s="11" t="s">
        <v>83</v>
      </c>
      <c r="BJ4" s="11">
        <v>2023.0</v>
      </c>
      <c r="BK4" s="11">
        <v>2025.0</v>
      </c>
      <c r="BL4" s="16">
        <f t="shared" si="6"/>
        <v>3</v>
      </c>
      <c r="BM4" s="18" t="str">
        <f t="shared" si="7"/>
        <v>2023, 2024, 2025</v>
      </c>
      <c r="BN4" s="18" t="str">
        <f t="shared" ref="BN4:CC4" si="8">IF(ISNUMBER(SEARCH(BN$1, $BM4)), ($K4/$BL4), "")</f>
        <v/>
      </c>
      <c r="BO4" s="18" t="str">
        <f t="shared" si="8"/>
        <v/>
      </c>
      <c r="BP4" s="18" t="str">
        <f t="shared" si="8"/>
        <v/>
      </c>
      <c r="BQ4" s="20">
        <f t="shared" si="8"/>
        <v>4333333.333</v>
      </c>
      <c r="BR4" s="20">
        <f t="shared" si="8"/>
        <v>4333333.333</v>
      </c>
      <c r="BS4" s="20">
        <f t="shared" si="8"/>
        <v>4333333.333</v>
      </c>
      <c r="BT4" s="18" t="str">
        <f t="shared" si="8"/>
        <v/>
      </c>
      <c r="BU4" s="18" t="str">
        <f t="shared" si="8"/>
        <v/>
      </c>
      <c r="BV4" s="18" t="str">
        <f t="shared" si="8"/>
        <v/>
      </c>
      <c r="BW4" s="18" t="str">
        <f t="shared" si="8"/>
        <v/>
      </c>
      <c r="BX4" s="18" t="str">
        <f t="shared" si="8"/>
        <v/>
      </c>
      <c r="BY4" s="18" t="str">
        <f t="shared" si="8"/>
        <v/>
      </c>
      <c r="BZ4" s="18" t="str">
        <f t="shared" si="8"/>
        <v/>
      </c>
      <c r="CA4" s="18" t="str">
        <f t="shared" si="8"/>
        <v/>
      </c>
      <c r="CB4" s="18" t="str">
        <f t="shared" si="8"/>
        <v/>
      </c>
      <c r="CC4" s="18" t="str">
        <f t="shared" si="8"/>
        <v/>
      </c>
    </row>
    <row r="5" ht="16.5" customHeight="1">
      <c r="A5" s="11" t="s">
        <v>110</v>
      </c>
      <c r="B5" s="11" t="s">
        <v>111</v>
      </c>
      <c r="C5" s="11"/>
      <c r="D5" s="11" t="s">
        <v>64</v>
      </c>
      <c r="E5" s="21">
        <v>6.42E7</v>
      </c>
      <c r="F5" s="21">
        <v>6.42E7</v>
      </c>
      <c r="G5" s="22" t="s">
        <v>112</v>
      </c>
      <c r="H5" s="23"/>
      <c r="I5" s="23"/>
      <c r="J5" s="20">
        <f t="shared" ref="J5:K5" si="9">E5*0.087</f>
        <v>5585400</v>
      </c>
      <c r="K5" s="20">
        <f t="shared" si="9"/>
        <v>5585400</v>
      </c>
      <c r="L5" s="24" t="s">
        <v>86</v>
      </c>
      <c r="M5" s="11" t="s">
        <v>67</v>
      </c>
      <c r="N5" s="14" t="s">
        <v>113</v>
      </c>
      <c r="P5" s="11"/>
      <c r="Q5" s="11"/>
      <c r="R5" s="11" t="s">
        <v>114</v>
      </c>
      <c r="T5" s="11" t="s">
        <v>115</v>
      </c>
      <c r="U5" s="11" t="s">
        <v>72</v>
      </c>
      <c r="V5" s="11" t="s">
        <v>116</v>
      </c>
      <c r="W5" s="11" t="s">
        <v>104</v>
      </c>
      <c r="X5" s="11" t="s">
        <v>117</v>
      </c>
      <c r="Y5" s="11" t="s">
        <v>75</v>
      </c>
      <c r="Z5" s="11" t="s">
        <v>72</v>
      </c>
      <c r="AC5" s="11" t="s">
        <v>118</v>
      </c>
      <c r="AD5" s="11" t="s">
        <v>116</v>
      </c>
      <c r="AE5" s="11" t="s">
        <v>119</v>
      </c>
      <c r="AI5" s="15">
        <v>44197.0</v>
      </c>
      <c r="AJ5" s="11">
        <v>4.0</v>
      </c>
      <c r="AK5" s="11" t="s">
        <v>77</v>
      </c>
      <c r="AL5" s="11">
        <v>1767689.0</v>
      </c>
      <c r="AM5" s="11" t="s">
        <v>120</v>
      </c>
      <c r="AN5" s="11"/>
      <c r="AP5" s="14" t="s">
        <v>121</v>
      </c>
      <c r="AQ5" s="11" t="s">
        <v>79</v>
      </c>
      <c r="AR5" s="11" t="s">
        <v>117</v>
      </c>
      <c r="AS5" s="11" t="s">
        <v>75</v>
      </c>
      <c r="AT5" s="25" t="s">
        <v>122</v>
      </c>
      <c r="AU5" s="18" t="s">
        <v>123</v>
      </c>
      <c r="AW5" s="11" t="s">
        <v>96</v>
      </c>
      <c r="AX5" s="18" t="str">
        <f t="shared" si="5"/>
        <v/>
      </c>
      <c r="AZ5" s="19" t="s">
        <v>124</v>
      </c>
      <c r="BD5" s="15">
        <v>44985.0</v>
      </c>
      <c r="BE5" s="15">
        <v>45036.0</v>
      </c>
      <c r="BI5" s="11" t="s">
        <v>83</v>
      </c>
      <c r="BJ5" s="11">
        <v>2021.0</v>
      </c>
      <c r="BK5" s="11">
        <v>2025.0</v>
      </c>
      <c r="BL5" s="16">
        <f t="shared" si="6"/>
        <v>5</v>
      </c>
      <c r="BM5" s="18" t="str">
        <f t="shared" si="7"/>
        <v>2021, 2022, 2023, 2024, 2025</v>
      </c>
      <c r="BN5" s="18" t="str">
        <f t="shared" ref="BN5:CC5" si="10">IF(ISNUMBER(SEARCH(BN$1, $BM5)), ($K5/$BL5), "")</f>
        <v/>
      </c>
      <c r="BO5" s="20">
        <f t="shared" si="10"/>
        <v>1117080</v>
      </c>
      <c r="BP5" s="20">
        <f t="shared" si="10"/>
        <v>1117080</v>
      </c>
      <c r="BQ5" s="20">
        <f t="shared" si="10"/>
        <v>1117080</v>
      </c>
      <c r="BR5" s="20">
        <f t="shared" si="10"/>
        <v>1117080</v>
      </c>
      <c r="BS5" s="20">
        <f t="shared" si="10"/>
        <v>1117080</v>
      </c>
      <c r="BT5" s="18" t="str">
        <f t="shared" si="10"/>
        <v/>
      </c>
      <c r="BU5" s="18" t="str">
        <f t="shared" si="10"/>
        <v/>
      </c>
      <c r="BV5" s="18" t="str">
        <f t="shared" si="10"/>
        <v/>
      </c>
      <c r="BW5" s="18" t="str">
        <f t="shared" si="10"/>
        <v/>
      </c>
      <c r="BX5" s="18" t="str">
        <f t="shared" si="10"/>
        <v/>
      </c>
      <c r="BY5" s="18" t="str">
        <f t="shared" si="10"/>
        <v/>
      </c>
      <c r="BZ5" s="18" t="str">
        <f t="shared" si="10"/>
        <v/>
      </c>
      <c r="CA5" s="18" t="str">
        <f t="shared" si="10"/>
        <v/>
      </c>
      <c r="CB5" s="18" t="str">
        <f t="shared" si="10"/>
        <v/>
      </c>
      <c r="CC5" s="18" t="str">
        <f t="shared" si="10"/>
        <v/>
      </c>
    </row>
    <row r="6" ht="16.5" customHeight="1">
      <c r="A6" s="11" t="s">
        <v>125</v>
      </c>
      <c r="B6" s="11" t="s">
        <v>126</v>
      </c>
      <c r="C6" s="11"/>
      <c r="D6" s="11" t="s">
        <v>64</v>
      </c>
      <c r="E6" s="11">
        <v>5.59E7</v>
      </c>
      <c r="F6" s="11">
        <v>5.59E7</v>
      </c>
      <c r="G6" s="11" t="s">
        <v>65</v>
      </c>
      <c r="H6" s="12">
        <v>8172831.0</v>
      </c>
      <c r="I6" s="12">
        <v>0.0</v>
      </c>
      <c r="J6" s="13">
        <f t="shared" ref="J6:K6" si="11">E6*0.13</f>
        <v>7267000</v>
      </c>
      <c r="K6" s="13">
        <f t="shared" si="11"/>
        <v>7267000</v>
      </c>
      <c r="L6" s="11" t="s">
        <v>86</v>
      </c>
      <c r="M6" s="11" t="s">
        <v>67</v>
      </c>
      <c r="N6" s="14" t="s">
        <v>127</v>
      </c>
      <c r="O6" s="26"/>
      <c r="P6" s="11"/>
      <c r="Q6" s="11"/>
      <c r="R6" s="11" t="s">
        <v>128</v>
      </c>
      <c r="T6" s="11" t="s">
        <v>129</v>
      </c>
      <c r="U6" s="11" t="s">
        <v>130</v>
      </c>
      <c r="V6" s="11" t="s">
        <v>131</v>
      </c>
      <c r="W6" s="11" t="s">
        <v>92</v>
      </c>
      <c r="X6" s="11" t="s">
        <v>74</v>
      </c>
      <c r="Y6" s="11" t="s">
        <v>75</v>
      </c>
      <c r="Z6" s="11" t="s">
        <v>72</v>
      </c>
      <c r="AC6" s="11"/>
      <c r="AD6" s="11"/>
      <c r="AE6" s="11" t="s">
        <v>119</v>
      </c>
      <c r="AI6" s="15">
        <v>44354.0</v>
      </c>
      <c r="AJ6" s="11">
        <v>6.0</v>
      </c>
      <c r="AK6" s="11" t="s">
        <v>77</v>
      </c>
      <c r="AL6" s="11">
        <v>1362139.0</v>
      </c>
      <c r="AM6" s="11" t="s">
        <v>94</v>
      </c>
      <c r="AN6" s="11"/>
      <c r="AP6" s="11"/>
      <c r="AQ6" s="11" t="s">
        <v>95</v>
      </c>
      <c r="AR6" s="11" t="s">
        <v>74</v>
      </c>
      <c r="AS6" s="11" t="s">
        <v>75</v>
      </c>
      <c r="AT6" s="11" t="s">
        <v>80</v>
      </c>
      <c r="AW6" s="11" t="s">
        <v>96</v>
      </c>
      <c r="AX6" s="18" t="str">
        <f t="shared" si="5"/>
        <v/>
      </c>
      <c r="AZ6" s="19" t="s">
        <v>132</v>
      </c>
      <c r="BD6" s="15">
        <v>45020.0</v>
      </c>
      <c r="BE6" s="15">
        <v>45035.0</v>
      </c>
      <c r="BI6" s="11" t="s">
        <v>83</v>
      </c>
      <c r="BJ6" s="11">
        <v>2021.0</v>
      </c>
      <c r="BK6" s="11">
        <v>2027.0</v>
      </c>
      <c r="BL6" s="16">
        <f t="shared" si="6"/>
        <v>7</v>
      </c>
      <c r="BM6" s="18" t="str">
        <f t="shared" si="7"/>
        <v>2021, 2022, 2023, 2024, 2025, 2026, 2027</v>
      </c>
      <c r="BN6" s="18" t="str">
        <f t="shared" ref="BN6:CC6" si="12">IF(ISNUMBER(SEARCH(BN$1, $BM6)), ($K6/$BL6), "")</f>
        <v/>
      </c>
      <c r="BO6" s="20">
        <f t="shared" si="12"/>
        <v>1038142.857</v>
      </c>
      <c r="BP6" s="20">
        <f t="shared" si="12"/>
        <v>1038142.857</v>
      </c>
      <c r="BQ6" s="20">
        <f t="shared" si="12"/>
        <v>1038142.857</v>
      </c>
      <c r="BR6" s="20">
        <f t="shared" si="12"/>
        <v>1038142.857</v>
      </c>
      <c r="BS6" s="20">
        <f t="shared" si="12"/>
        <v>1038142.857</v>
      </c>
      <c r="BT6" s="20">
        <f t="shared" si="12"/>
        <v>1038142.857</v>
      </c>
      <c r="BU6" s="20">
        <f t="shared" si="12"/>
        <v>1038142.857</v>
      </c>
      <c r="BV6" s="18" t="str">
        <f t="shared" si="12"/>
        <v/>
      </c>
      <c r="BW6" s="18" t="str">
        <f t="shared" si="12"/>
        <v/>
      </c>
      <c r="BX6" s="18" t="str">
        <f t="shared" si="12"/>
        <v/>
      </c>
      <c r="BY6" s="18" t="str">
        <f t="shared" si="12"/>
        <v/>
      </c>
      <c r="BZ6" s="18" t="str">
        <f t="shared" si="12"/>
        <v/>
      </c>
      <c r="CA6" s="18" t="str">
        <f t="shared" si="12"/>
        <v/>
      </c>
      <c r="CB6" s="18" t="str">
        <f t="shared" si="12"/>
        <v/>
      </c>
      <c r="CC6" s="18" t="str">
        <f t="shared" si="12"/>
        <v/>
      </c>
    </row>
    <row r="7" ht="16.5" customHeight="1">
      <c r="A7" s="11" t="s">
        <v>133</v>
      </c>
      <c r="B7" s="11" t="s">
        <v>134</v>
      </c>
      <c r="C7" s="11"/>
      <c r="D7" s="11" t="s">
        <v>64</v>
      </c>
      <c r="E7" s="27">
        <v>3.8E7</v>
      </c>
      <c r="F7" s="28">
        <v>1.6001352E7</v>
      </c>
      <c r="G7" s="11" t="s">
        <v>135</v>
      </c>
      <c r="H7" s="12">
        <v>4.885945E7</v>
      </c>
      <c r="I7" s="12">
        <v>1.86975E7</v>
      </c>
      <c r="J7" s="13">
        <f t="shared" ref="J7:K7" si="13">E7*1.19</f>
        <v>45220000</v>
      </c>
      <c r="K7" s="13">
        <f t="shared" si="13"/>
        <v>19041608.88</v>
      </c>
      <c r="L7" s="11" t="s">
        <v>86</v>
      </c>
      <c r="M7" s="11" t="s">
        <v>67</v>
      </c>
      <c r="N7" s="14" t="s">
        <v>136</v>
      </c>
      <c r="O7" s="11" t="s">
        <v>137</v>
      </c>
      <c r="P7" s="11"/>
      <c r="Q7" s="11"/>
      <c r="R7" s="11" t="s">
        <v>138</v>
      </c>
      <c r="S7" s="11" t="s">
        <v>139</v>
      </c>
      <c r="T7" s="11" t="s">
        <v>140</v>
      </c>
      <c r="U7" s="11" t="s">
        <v>72</v>
      </c>
      <c r="V7" s="11" t="s">
        <v>141</v>
      </c>
      <c r="W7" s="11" t="s">
        <v>92</v>
      </c>
      <c r="X7" s="11" t="s">
        <v>142</v>
      </c>
      <c r="Y7" s="11" t="s">
        <v>75</v>
      </c>
      <c r="Z7" s="11" t="s">
        <v>72</v>
      </c>
      <c r="AE7" s="11"/>
      <c r="AI7" s="15">
        <v>45515.0</v>
      </c>
      <c r="AJ7" s="11">
        <v>5.0</v>
      </c>
      <c r="AK7" s="11" t="s">
        <v>77</v>
      </c>
      <c r="AL7" s="11">
        <v>9771890.0</v>
      </c>
      <c r="AM7" s="11" t="s">
        <v>143</v>
      </c>
      <c r="AN7" s="11" t="s">
        <v>144</v>
      </c>
      <c r="AP7" s="14" t="s">
        <v>145</v>
      </c>
      <c r="AQ7" s="11" t="s">
        <v>79</v>
      </c>
      <c r="AR7" s="11" t="s">
        <v>146</v>
      </c>
      <c r="AS7" s="11" t="s">
        <v>75</v>
      </c>
      <c r="AT7" s="25" t="s">
        <v>122</v>
      </c>
      <c r="AU7" s="18" t="s">
        <v>147</v>
      </c>
      <c r="AW7" s="11" t="s">
        <v>148</v>
      </c>
      <c r="AX7" s="11" t="s">
        <v>82</v>
      </c>
      <c r="AY7" s="11"/>
      <c r="AZ7" s="19" t="s">
        <v>97</v>
      </c>
      <c r="BD7" s="15">
        <v>45177.0</v>
      </c>
      <c r="BE7" s="15">
        <v>45779.0</v>
      </c>
      <c r="BH7" s="11" t="s">
        <v>67</v>
      </c>
      <c r="BI7" s="11" t="s">
        <v>149</v>
      </c>
      <c r="BJ7" s="11">
        <v>2024.0</v>
      </c>
      <c r="BK7" s="11">
        <v>2029.0</v>
      </c>
      <c r="BL7" s="16">
        <f t="shared" si="6"/>
        <v>6</v>
      </c>
      <c r="BM7" s="18" t="str">
        <f t="shared" si="7"/>
        <v>2024, 2025, 2026, 2027, 2028, 2029</v>
      </c>
      <c r="BN7" s="18" t="str">
        <f t="shared" ref="BN7:CC7" si="14">IF(ISNUMBER(SEARCH(BN$1, $BM7)), ($K7/$BL7), "")</f>
        <v/>
      </c>
      <c r="BO7" s="18" t="str">
        <f t="shared" si="14"/>
        <v/>
      </c>
      <c r="BP7" s="18" t="str">
        <f t="shared" si="14"/>
        <v/>
      </c>
      <c r="BQ7" s="18" t="str">
        <f t="shared" si="14"/>
        <v/>
      </c>
      <c r="BR7" s="20">
        <f t="shared" si="14"/>
        <v>3173601.48</v>
      </c>
      <c r="BS7" s="20">
        <f t="shared" si="14"/>
        <v>3173601.48</v>
      </c>
      <c r="BT7" s="20">
        <f t="shared" si="14"/>
        <v>3173601.48</v>
      </c>
      <c r="BU7" s="20">
        <f t="shared" si="14"/>
        <v>3173601.48</v>
      </c>
      <c r="BV7" s="20">
        <f t="shared" si="14"/>
        <v>3173601.48</v>
      </c>
      <c r="BW7" s="20">
        <f t="shared" si="14"/>
        <v>3173601.48</v>
      </c>
      <c r="BX7" s="18" t="str">
        <f t="shared" si="14"/>
        <v/>
      </c>
      <c r="BY7" s="18" t="str">
        <f t="shared" si="14"/>
        <v/>
      </c>
      <c r="BZ7" s="18" t="str">
        <f t="shared" si="14"/>
        <v/>
      </c>
      <c r="CA7" s="18" t="str">
        <f t="shared" si="14"/>
        <v/>
      </c>
      <c r="CB7" s="18" t="str">
        <f t="shared" si="14"/>
        <v/>
      </c>
      <c r="CC7" s="18" t="str">
        <f t="shared" si="14"/>
        <v/>
      </c>
    </row>
    <row r="8" ht="16.5" customHeight="1">
      <c r="A8" s="11" t="s">
        <v>150</v>
      </c>
      <c r="B8" s="11"/>
      <c r="C8" s="11"/>
      <c r="D8" s="11" t="s">
        <v>64</v>
      </c>
      <c r="E8" s="11">
        <v>3.8E7</v>
      </c>
      <c r="F8" s="11">
        <v>3.8E7</v>
      </c>
      <c r="G8" s="11" t="s">
        <v>151</v>
      </c>
      <c r="H8" s="12">
        <v>4.111505E7</v>
      </c>
      <c r="I8" s="12">
        <v>4.111505E7</v>
      </c>
      <c r="J8" s="13">
        <v>3.8E7</v>
      </c>
      <c r="K8" s="13">
        <v>3.8E7</v>
      </c>
      <c r="L8" s="11" t="s">
        <v>66</v>
      </c>
      <c r="M8" s="11" t="s">
        <v>67</v>
      </c>
      <c r="N8" s="14" t="s">
        <v>152</v>
      </c>
      <c r="O8" s="11"/>
      <c r="P8" s="11"/>
      <c r="Q8" s="11"/>
      <c r="R8" s="11" t="s">
        <v>153</v>
      </c>
      <c r="S8" s="11" t="s">
        <v>154</v>
      </c>
      <c r="T8" s="11" t="s">
        <v>71</v>
      </c>
      <c r="U8" s="11" t="s">
        <v>72</v>
      </c>
      <c r="V8" s="11" t="s">
        <v>71</v>
      </c>
      <c r="W8" s="11" t="s">
        <v>71</v>
      </c>
      <c r="X8" s="11" t="s">
        <v>155</v>
      </c>
      <c r="Y8" s="11" t="s">
        <v>75</v>
      </c>
      <c r="Z8" s="11" t="s">
        <v>72</v>
      </c>
      <c r="AE8" s="11" t="s">
        <v>76</v>
      </c>
      <c r="AI8" s="15">
        <v>45292.0</v>
      </c>
      <c r="AJ8" s="11">
        <v>1.0</v>
      </c>
      <c r="AK8" s="11" t="s">
        <v>156</v>
      </c>
      <c r="AL8" s="11">
        <v>4.111505E7</v>
      </c>
      <c r="AM8" s="11" t="s">
        <v>157</v>
      </c>
      <c r="AN8" s="11"/>
      <c r="AP8" s="11"/>
      <c r="AQ8" s="11" t="s">
        <v>79</v>
      </c>
      <c r="AR8" s="11" t="s">
        <v>155</v>
      </c>
      <c r="AS8" s="11" t="s">
        <v>75</v>
      </c>
      <c r="AT8" s="25" t="s">
        <v>122</v>
      </c>
      <c r="AU8" s="16" t="s">
        <v>82</v>
      </c>
      <c r="AW8" s="11" t="s">
        <v>158</v>
      </c>
      <c r="AX8" s="11" t="s">
        <v>82</v>
      </c>
      <c r="BD8" s="15">
        <v>45264.0</v>
      </c>
      <c r="BE8" s="15">
        <v>45264.0</v>
      </c>
      <c r="BH8" s="11"/>
      <c r="BI8" s="11" t="s">
        <v>149</v>
      </c>
      <c r="BJ8" s="11">
        <v>2024.0</v>
      </c>
      <c r="BK8" s="17">
        <v>45658.0</v>
      </c>
    </row>
    <row r="9" ht="16.5" customHeight="1">
      <c r="A9" s="11" t="s">
        <v>159</v>
      </c>
      <c r="C9" s="11"/>
      <c r="D9" s="11" t="s">
        <v>64</v>
      </c>
      <c r="E9" s="11">
        <v>3.4E7</v>
      </c>
      <c r="F9" s="11">
        <v>3.4E7</v>
      </c>
      <c r="G9" s="11" t="s">
        <v>151</v>
      </c>
      <c r="H9" s="12">
        <v>3.729868E7</v>
      </c>
      <c r="I9" s="12">
        <v>3.729868E7</v>
      </c>
      <c r="J9" s="13">
        <v>3.4E7</v>
      </c>
      <c r="K9" s="13">
        <v>3.4E7</v>
      </c>
      <c r="L9" s="11" t="s">
        <v>86</v>
      </c>
      <c r="M9" s="11" t="s">
        <v>67</v>
      </c>
      <c r="N9" s="14" t="s">
        <v>160</v>
      </c>
      <c r="P9" s="11"/>
      <c r="Q9" s="11"/>
      <c r="R9" s="11" t="s">
        <v>161</v>
      </c>
      <c r="S9" s="11"/>
      <c r="T9" s="11" t="s">
        <v>162</v>
      </c>
      <c r="U9" s="11" t="s">
        <v>72</v>
      </c>
      <c r="V9" s="11" t="s">
        <v>163</v>
      </c>
      <c r="W9" s="11" t="s">
        <v>104</v>
      </c>
      <c r="X9" s="11" t="s">
        <v>164</v>
      </c>
      <c r="Y9" s="11" t="s">
        <v>75</v>
      </c>
      <c r="Z9" s="11" t="s">
        <v>72</v>
      </c>
      <c r="AE9" s="11" t="s">
        <v>119</v>
      </c>
      <c r="AI9" s="15">
        <v>44917.0</v>
      </c>
      <c r="AJ9" s="11">
        <v>3.0</v>
      </c>
      <c r="AK9" s="11" t="s">
        <v>77</v>
      </c>
      <c r="AL9" s="11">
        <v>1.2432893E7</v>
      </c>
      <c r="AM9" s="11" t="s">
        <v>165</v>
      </c>
      <c r="AN9" s="11"/>
      <c r="AQ9" s="11" t="s">
        <v>79</v>
      </c>
      <c r="AR9" s="11" t="s">
        <v>164</v>
      </c>
      <c r="AS9" s="11" t="s">
        <v>75</v>
      </c>
      <c r="AT9" s="11" t="s">
        <v>107</v>
      </c>
      <c r="AU9" s="18" t="s">
        <v>108</v>
      </c>
      <c r="AW9" s="11" t="s">
        <v>166</v>
      </c>
      <c r="AX9" s="18" t="str">
        <f t="shared" ref="AX9:AX30" si="17">IFERROR(INDEX('full database 2024'!AR:AR, MATCH(A9, 'full database 2024'!B:B, 0)), "")</f>
        <v/>
      </c>
      <c r="AZ9" s="19" t="s">
        <v>167</v>
      </c>
      <c r="BD9" s="15">
        <v>45034.0</v>
      </c>
      <c r="BE9" s="15">
        <v>45035.0</v>
      </c>
      <c r="BI9" s="11" t="s">
        <v>83</v>
      </c>
      <c r="BJ9" s="11">
        <v>2022.0</v>
      </c>
      <c r="BK9" s="11">
        <v>2025.0</v>
      </c>
      <c r="BL9" s="16">
        <f t="shared" ref="BL9:BL37" si="18">BK9-BJ9+1</f>
        <v>4</v>
      </c>
      <c r="BM9" s="18" t="str">
        <f t="shared" ref="BM9:BM37" si="19">TEXTJOIN(", ", TRUE, SEQUENCE(1, BL9, BJ9))</f>
        <v>2022, 2023, 2024, 2025</v>
      </c>
      <c r="BN9" s="18" t="str">
        <f t="shared" ref="BN9:CC9" si="15">IF(ISNUMBER(SEARCH(BN$1, $BM9)), ($K9/$BL9), "")</f>
        <v/>
      </c>
      <c r="BO9" s="18" t="str">
        <f t="shared" si="15"/>
        <v/>
      </c>
      <c r="BP9" s="20">
        <f t="shared" si="15"/>
        <v>8500000</v>
      </c>
      <c r="BQ9" s="20">
        <f t="shared" si="15"/>
        <v>8500000</v>
      </c>
      <c r="BR9" s="20">
        <f t="shared" si="15"/>
        <v>8500000</v>
      </c>
      <c r="BS9" s="20">
        <f t="shared" si="15"/>
        <v>8500000</v>
      </c>
      <c r="BT9" s="18" t="str">
        <f t="shared" si="15"/>
        <v/>
      </c>
      <c r="BU9" s="18" t="str">
        <f t="shared" si="15"/>
        <v/>
      </c>
      <c r="BV9" s="18" t="str">
        <f t="shared" si="15"/>
        <v/>
      </c>
      <c r="BW9" s="18" t="str">
        <f t="shared" si="15"/>
        <v/>
      </c>
      <c r="BX9" s="18" t="str">
        <f t="shared" si="15"/>
        <v/>
      </c>
      <c r="BY9" s="18" t="str">
        <f t="shared" si="15"/>
        <v/>
      </c>
      <c r="BZ9" s="18" t="str">
        <f t="shared" si="15"/>
        <v/>
      </c>
      <c r="CA9" s="18" t="str">
        <f t="shared" si="15"/>
        <v/>
      </c>
      <c r="CB9" s="18" t="str">
        <f t="shared" si="15"/>
        <v/>
      </c>
      <c r="CC9" s="18" t="str">
        <f t="shared" si="15"/>
        <v/>
      </c>
    </row>
    <row r="10" ht="16.5" customHeight="1">
      <c r="A10" s="11" t="s">
        <v>168</v>
      </c>
      <c r="B10" s="11" t="s">
        <v>169</v>
      </c>
      <c r="C10" s="11"/>
      <c r="D10" s="11" t="s">
        <v>64</v>
      </c>
      <c r="E10" s="11">
        <v>2.76E7</v>
      </c>
      <c r="F10" s="11">
        <v>2.76E7</v>
      </c>
      <c r="G10" s="11" t="s">
        <v>112</v>
      </c>
      <c r="H10" s="12">
        <v>2604048.0</v>
      </c>
      <c r="I10" s="12">
        <v>2604048.0</v>
      </c>
      <c r="J10" s="20">
        <f t="shared" ref="J10:K10" si="16">E10*0.087</f>
        <v>2401200</v>
      </c>
      <c r="K10" s="20">
        <f t="shared" si="16"/>
        <v>2401200</v>
      </c>
      <c r="L10" s="11" t="s">
        <v>86</v>
      </c>
      <c r="M10" s="11" t="s">
        <v>67</v>
      </c>
      <c r="N10" s="14" t="s">
        <v>170</v>
      </c>
      <c r="O10" s="18" t="s">
        <v>171</v>
      </c>
      <c r="P10" s="11"/>
      <c r="Q10" s="11"/>
      <c r="R10" s="11" t="s">
        <v>172</v>
      </c>
      <c r="T10" s="11" t="s">
        <v>173</v>
      </c>
      <c r="U10" s="11" t="s">
        <v>72</v>
      </c>
      <c r="V10" s="11" t="s">
        <v>116</v>
      </c>
      <c r="W10" s="11" t="s">
        <v>104</v>
      </c>
      <c r="X10" s="11" t="s">
        <v>117</v>
      </c>
      <c r="Y10" s="11" t="s">
        <v>75</v>
      </c>
      <c r="Z10" s="11" t="s">
        <v>72</v>
      </c>
      <c r="AC10" s="11" t="s">
        <v>174</v>
      </c>
      <c r="AD10" s="11" t="s">
        <v>175</v>
      </c>
      <c r="AE10" s="11" t="s">
        <v>76</v>
      </c>
      <c r="AI10" s="15">
        <v>44287.0</v>
      </c>
      <c r="AJ10" s="11">
        <v>4.0</v>
      </c>
      <c r="AK10" s="11" t="s">
        <v>77</v>
      </c>
      <c r="AL10" s="11">
        <v>651012.0</v>
      </c>
      <c r="AM10" s="11" t="s">
        <v>176</v>
      </c>
      <c r="AN10" s="11"/>
      <c r="AQ10" s="11" t="s">
        <v>79</v>
      </c>
      <c r="AR10" s="11" t="s">
        <v>117</v>
      </c>
      <c r="AS10" s="11" t="s">
        <v>75</v>
      </c>
      <c r="AT10" s="11" t="s">
        <v>80</v>
      </c>
      <c r="AW10" s="11" t="s">
        <v>96</v>
      </c>
      <c r="AX10" s="18" t="str">
        <f t="shared" si="17"/>
        <v/>
      </c>
      <c r="AZ10" s="19" t="s">
        <v>132</v>
      </c>
      <c r="BD10" s="15">
        <v>45037.0</v>
      </c>
      <c r="BE10" s="15">
        <v>45037.0</v>
      </c>
      <c r="BI10" s="11" t="s">
        <v>83</v>
      </c>
      <c r="BJ10" s="11">
        <v>2021.0</v>
      </c>
      <c r="BK10" s="11">
        <v>2025.0</v>
      </c>
      <c r="BL10" s="16">
        <f t="shared" si="18"/>
        <v>5</v>
      </c>
      <c r="BM10" s="18" t="str">
        <f t="shared" si="19"/>
        <v>2021, 2022, 2023, 2024, 2025</v>
      </c>
      <c r="BN10" s="18" t="str">
        <f t="shared" ref="BN10:CC10" si="20">IF(ISNUMBER(SEARCH(BN$1, $BM10)), ($K10/$BL10), "")</f>
        <v/>
      </c>
      <c r="BO10" s="20">
        <f t="shared" si="20"/>
        <v>480240</v>
      </c>
      <c r="BP10" s="20">
        <f t="shared" si="20"/>
        <v>480240</v>
      </c>
      <c r="BQ10" s="20">
        <f t="shared" si="20"/>
        <v>480240</v>
      </c>
      <c r="BR10" s="20">
        <f t="shared" si="20"/>
        <v>480240</v>
      </c>
      <c r="BS10" s="20">
        <f t="shared" si="20"/>
        <v>480240</v>
      </c>
      <c r="BT10" s="18" t="str">
        <f t="shared" si="20"/>
        <v/>
      </c>
      <c r="BU10" s="18" t="str">
        <f t="shared" si="20"/>
        <v/>
      </c>
      <c r="BV10" s="18" t="str">
        <f t="shared" si="20"/>
        <v/>
      </c>
      <c r="BW10" s="18" t="str">
        <f t="shared" si="20"/>
        <v/>
      </c>
      <c r="BX10" s="18" t="str">
        <f t="shared" si="20"/>
        <v/>
      </c>
      <c r="BY10" s="18" t="str">
        <f t="shared" si="20"/>
        <v/>
      </c>
      <c r="BZ10" s="18" t="str">
        <f t="shared" si="20"/>
        <v/>
      </c>
      <c r="CA10" s="18" t="str">
        <f t="shared" si="20"/>
        <v/>
      </c>
      <c r="CB10" s="18" t="str">
        <f t="shared" si="20"/>
        <v/>
      </c>
      <c r="CC10" s="18" t="str">
        <f t="shared" si="20"/>
        <v/>
      </c>
    </row>
    <row r="11" ht="16.5" customHeight="1">
      <c r="A11" s="11" t="s">
        <v>177</v>
      </c>
      <c r="B11" s="11" t="s">
        <v>178</v>
      </c>
      <c r="C11" s="11"/>
      <c r="D11" s="11" t="s">
        <v>64</v>
      </c>
      <c r="E11" s="11">
        <v>2.3E7</v>
      </c>
      <c r="F11" s="11">
        <v>1.4E7</v>
      </c>
      <c r="G11" s="11" t="s">
        <v>151</v>
      </c>
      <c r="H11" s="12">
        <v>2.5829E7</v>
      </c>
      <c r="I11" s="12">
        <v>1.5722E7</v>
      </c>
      <c r="J11" s="13">
        <v>2.3E7</v>
      </c>
      <c r="K11" s="13">
        <v>1.4E7</v>
      </c>
      <c r="L11" s="11" t="s">
        <v>86</v>
      </c>
      <c r="M11" s="11" t="s">
        <v>67</v>
      </c>
      <c r="N11" s="29" t="s">
        <v>179</v>
      </c>
      <c r="P11" s="11"/>
      <c r="Q11" s="11"/>
      <c r="R11" s="11" t="s">
        <v>180</v>
      </c>
      <c r="T11" s="11" t="s">
        <v>181</v>
      </c>
      <c r="U11" s="11" t="s">
        <v>72</v>
      </c>
      <c r="V11" s="11" t="s">
        <v>182</v>
      </c>
      <c r="W11" s="11" t="s">
        <v>104</v>
      </c>
      <c r="X11" s="11" t="s">
        <v>183</v>
      </c>
      <c r="Y11" s="11" t="s">
        <v>75</v>
      </c>
      <c r="Z11" s="11" t="s">
        <v>72</v>
      </c>
      <c r="AC11" s="11"/>
      <c r="AD11" s="11" t="s">
        <v>184</v>
      </c>
      <c r="AE11" s="11" t="s">
        <v>76</v>
      </c>
      <c r="AI11" s="15">
        <v>45078.0</v>
      </c>
      <c r="AJ11" s="11">
        <v>3.0</v>
      </c>
      <c r="AK11" s="11" t="s">
        <v>77</v>
      </c>
      <c r="AL11" s="11">
        <v>8609667.0</v>
      </c>
      <c r="AM11" s="11" t="s">
        <v>185</v>
      </c>
      <c r="AN11" s="11" t="s">
        <v>186</v>
      </c>
      <c r="AQ11" s="11" t="s">
        <v>187</v>
      </c>
      <c r="AR11" s="11" t="s">
        <v>188</v>
      </c>
      <c r="AS11" s="11" t="s">
        <v>75</v>
      </c>
      <c r="AT11" s="11" t="s">
        <v>107</v>
      </c>
      <c r="AU11" s="18" t="s">
        <v>189</v>
      </c>
      <c r="AW11" s="11" t="s">
        <v>190</v>
      </c>
      <c r="AX11" s="18" t="str">
        <f t="shared" si="17"/>
        <v/>
      </c>
      <c r="AZ11" s="19" t="s">
        <v>191</v>
      </c>
      <c r="BD11" s="15">
        <v>45120.0</v>
      </c>
      <c r="BE11" s="15">
        <v>45123.0</v>
      </c>
      <c r="BI11" s="11" t="s">
        <v>83</v>
      </c>
      <c r="BJ11" s="11">
        <v>2023.0</v>
      </c>
      <c r="BK11" s="11">
        <v>2026.0</v>
      </c>
      <c r="BL11" s="16">
        <f t="shared" si="18"/>
        <v>4</v>
      </c>
      <c r="BM11" s="18" t="str">
        <f t="shared" si="19"/>
        <v>2023, 2024, 2025, 2026</v>
      </c>
      <c r="BN11" s="18" t="str">
        <f t="shared" ref="BN11:CC11" si="21">IF(ISNUMBER(SEARCH(BN$1, $BM11)), ($K11/$BL11), "")</f>
        <v/>
      </c>
      <c r="BO11" s="18" t="str">
        <f t="shared" si="21"/>
        <v/>
      </c>
      <c r="BP11" s="18" t="str">
        <f t="shared" si="21"/>
        <v/>
      </c>
      <c r="BQ11" s="20">
        <f t="shared" si="21"/>
        <v>3500000</v>
      </c>
      <c r="BR11" s="20">
        <f t="shared" si="21"/>
        <v>3500000</v>
      </c>
      <c r="BS11" s="20">
        <f t="shared" si="21"/>
        <v>3500000</v>
      </c>
      <c r="BT11" s="20">
        <f t="shared" si="21"/>
        <v>3500000</v>
      </c>
      <c r="BU11" s="18" t="str">
        <f t="shared" si="21"/>
        <v/>
      </c>
      <c r="BV11" s="18" t="str">
        <f t="shared" si="21"/>
        <v/>
      </c>
      <c r="BW11" s="18" t="str">
        <f t="shared" si="21"/>
        <v/>
      </c>
      <c r="BX11" s="18" t="str">
        <f t="shared" si="21"/>
        <v/>
      </c>
      <c r="BY11" s="18" t="str">
        <f t="shared" si="21"/>
        <v/>
      </c>
      <c r="BZ11" s="18" t="str">
        <f t="shared" si="21"/>
        <v/>
      </c>
      <c r="CA11" s="18" t="str">
        <f t="shared" si="21"/>
        <v/>
      </c>
      <c r="CB11" s="18" t="str">
        <f t="shared" si="21"/>
        <v/>
      </c>
      <c r="CC11" s="18" t="str">
        <f t="shared" si="21"/>
        <v/>
      </c>
    </row>
    <row r="12" ht="16.5" customHeight="1">
      <c r="A12" s="11" t="s">
        <v>192</v>
      </c>
      <c r="B12" s="11" t="s">
        <v>193</v>
      </c>
      <c r="C12" s="11"/>
      <c r="D12" s="11" t="s">
        <v>64</v>
      </c>
      <c r="E12" s="27">
        <v>2.1214469E7</v>
      </c>
      <c r="F12" s="27">
        <v>1.2302109E7</v>
      </c>
      <c r="G12" s="11" t="s">
        <v>135</v>
      </c>
      <c r="H12" s="12">
        <v>2.6130285E7</v>
      </c>
      <c r="I12" s="12">
        <v>1.5655848E7</v>
      </c>
      <c r="J12" s="13">
        <f t="shared" ref="J12:K12" si="22">E12*1.19</f>
        <v>25245218.11</v>
      </c>
      <c r="K12" s="13">
        <f t="shared" si="22"/>
        <v>14639509.71</v>
      </c>
      <c r="L12" s="11" t="s">
        <v>86</v>
      </c>
      <c r="M12" s="11" t="s">
        <v>67</v>
      </c>
      <c r="N12" s="14" t="s">
        <v>194</v>
      </c>
      <c r="O12" s="11" t="s">
        <v>195</v>
      </c>
      <c r="P12" s="11"/>
      <c r="Q12" s="11"/>
      <c r="R12" s="11" t="s">
        <v>196</v>
      </c>
      <c r="S12" s="11" t="s">
        <v>197</v>
      </c>
      <c r="T12" s="11" t="s">
        <v>198</v>
      </c>
      <c r="U12" s="11" t="s">
        <v>199</v>
      </c>
      <c r="V12" s="11" t="s">
        <v>200</v>
      </c>
      <c r="W12" s="11" t="s">
        <v>92</v>
      </c>
      <c r="X12" s="11" t="s">
        <v>142</v>
      </c>
      <c r="Y12" s="11" t="s">
        <v>75</v>
      </c>
      <c r="Z12" s="11" t="s">
        <v>72</v>
      </c>
      <c r="AD12" s="11" t="s">
        <v>201</v>
      </c>
      <c r="AE12" s="11" t="s">
        <v>76</v>
      </c>
      <c r="AI12" s="15">
        <v>45108.0</v>
      </c>
      <c r="AJ12" s="11">
        <v>7.0</v>
      </c>
      <c r="AK12" s="11" t="s">
        <v>156</v>
      </c>
      <c r="AL12" s="11">
        <v>3732898.0</v>
      </c>
      <c r="AM12" s="11" t="s">
        <v>143</v>
      </c>
      <c r="AN12" s="11" t="s">
        <v>202</v>
      </c>
      <c r="AO12" s="11" t="s">
        <v>203</v>
      </c>
      <c r="AQ12" s="11" t="s">
        <v>187</v>
      </c>
      <c r="AR12" s="11" t="s">
        <v>146</v>
      </c>
      <c r="AS12" s="11" t="s">
        <v>75</v>
      </c>
      <c r="AT12" s="25" t="s">
        <v>122</v>
      </c>
      <c r="AU12" s="18" t="s">
        <v>123</v>
      </c>
      <c r="AW12" s="11" t="s">
        <v>204</v>
      </c>
      <c r="AX12" s="18" t="str">
        <f t="shared" si="17"/>
        <v/>
      </c>
      <c r="AZ12" s="19" t="s">
        <v>97</v>
      </c>
      <c r="BA12" s="11" t="s">
        <v>67</v>
      </c>
      <c r="BD12" s="15">
        <v>45014.0</v>
      </c>
      <c r="BE12" s="15">
        <v>45779.0</v>
      </c>
      <c r="BF12" s="11" t="s">
        <v>67</v>
      </c>
      <c r="BH12" s="11" t="s">
        <v>67</v>
      </c>
      <c r="BI12" s="11" t="s">
        <v>149</v>
      </c>
      <c r="BJ12" s="11">
        <v>2023.0</v>
      </c>
      <c r="BK12" s="11">
        <v>2030.0</v>
      </c>
      <c r="BL12" s="16">
        <f t="shared" si="18"/>
        <v>8</v>
      </c>
      <c r="BM12" s="18" t="str">
        <f t="shared" si="19"/>
        <v>2023, 2024, 2025, 2026, 2027, 2028, 2029, 2030</v>
      </c>
      <c r="BN12" s="18" t="str">
        <f t="shared" ref="BN12:CC12" si="23">IF(ISNUMBER(SEARCH(BN$1, $BM12)), ($K12/$BL12), "")</f>
        <v/>
      </c>
      <c r="BO12" s="18" t="str">
        <f t="shared" si="23"/>
        <v/>
      </c>
      <c r="BP12" s="18" t="str">
        <f t="shared" si="23"/>
        <v/>
      </c>
      <c r="BQ12" s="20">
        <f t="shared" si="23"/>
        <v>1829938.714</v>
      </c>
      <c r="BR12" s="20">
        <f t="shared" si="23"/>
        <v>1829938.714</v>
      </c>
      <c r="BS12" s="20">
        <f t="shared" si="23"/>
        <v>1829938.714</v>
      </c>
      <c r="BT12" s="20">
        <f t="shared" si="23"/>
        <v>1829938.714</v>
      </c>
      <c r="BU12" s="20">
        <f t="shared" si="23"/>
        <v>1829938.714</v>
      </c>
      <c r="BV12" s="20">
        <f t="shared" si="23"/>
        <v>1829938.714</v>
      </c>
      <c r="BW12" s="20">
        <f t="shared" si="23"/>
        <v>1829938.714</v>
      </c>
      <c r="BX12" s="20">
        <f t="shared" si="23"/>
        <v>1829938.714</v>
      </c>
      <c r="BY12" s="18" t="str">
        <f t="shared" si="23"/>
        <v/>
      </c>
      <c r="BZ12" s="18" t="str">
        <f t="shared" si="23"/>
        <v/>
      </c>
      <c r="CA12" s="18" t="str">
        <f t="shared" si="23"/>
        <v/>
      </c>
      <c r="CB12" s="18" t="str">
        <f t="shared" si="23"/>
        <v/>
      </c>
      <c r="CC12" s="18" t="str">
        <f t="shared" si="23"/>
        <v/>
      </c>
    </row>
    <row r="13" ht="16.5" customHeight="1">
      <c r="A13" s="11" t="s">
        <v>205</v>
      </c>
      <c r="B13" s="11" t="s">
        <v>206</v>
      </c>
      <c r="C13" s="11"/>
      <c r="D13" s="11" t="s">
        <v>64</v>
      </c>
      <c r="E13" s="11">
        <v>2.0E7</v>
      </c>
      <c r="F13" s="11">
        <v>2.0E7</v>
      </c>
      <c r="G13" s="11" t="s">
        <v>112</v>
      </c>
      <c r="H13" s="12">
        <v>1993440.0</v>
      </c>
      <c r="I13" s="12">
        <v>1993440.0</v>
      </c>
      <c r="J13" s="20">
        <f t="shared" ref="J13:K13" si="24">E13*0.087</f>
        <v>1740000</v>
      </c>
      <c r="K13" s="20">
        <f t="shared" si="24"/>
        <v>1740000</v>
      </c>
      <c r="L13" s="11" t="s">
        <v>86</v>
      </c>
      <c r="M13" s="11" t="s">
        <v>67</v>
      </c>
      <c r="N13" s="14" t="s">
        <v>207</v>
      </c>
      <c r="O13" s="11" t="s">
        <v>208</v>
      </c>
      <c r="P13" s="11"/>
      <c r="Q13" s="11"/>
      <c r="R13" s="11" t="s">
        <v>209</v>
      </c>
      <c r="S13" s="11"/>
      <c r="T13" s="11" t="s">
        <v>210</v>
      </c>
      <c r="U13" s="11" t="s">
        <v>72</v>
      </c>
      <c r="V13" s="11" t="s">
        <v>116</v>
      </c>
      <c r="W13" s="11" t="s">
        <v>104</v>
      </c>
      <c r="X13" s="11" t="s">
        <v>117</v>
      </c>
      <c r="Y13" s="11" t="s">
        <v>75</v>
      </c>
      <c r="Z13" s="11" t="s">
        <v>72</v>
      </c>
      <c r="AD13" s="11" t="s">
        <v>211</v>
      </c>
      <c r="AE13" s="11" t="s">
        <v>76</v>
      </c>
      <c r="AI13" s="15">
        <v>44927.0</v>
      </c>
      <c r="AJ13" s="11">
        <v>4.0</v>
      </c>
      <c r="AK13" s="11" t="s">
        <v>77</v>
      </c>
      <c r="AL13" s="11">
        <v>498360.0</v>
      </c>
      <c r="AM13" s="11" t="s">
        <v>176</v>
      </c>
      <c r="AN13" s="11"/>
      <c r="AO13" s="11"/>
      <c r="AQ13" s="11" t="s">
        <v>79</v>
      </c>
      <c r="AR13" s="11" t="s">
        <v>117</v>
      </c>
      <c r="AS13" s="11" t="s">
        <v>75</v>
      </c>
      <c r="AT13" s="25" t="s">
        <v>122</v>
      </c>
      <c r="AU13" s="18" t="s">
        <v>123</v>
      </c>
      <c r="AW13" s="11" t="s">
        <v>96</v>
      </c>
      <c r="AX13" s="18" t="str">
        <f t="shared" si="17"/>
        <v/>
      </c>
      <c r="AZ13" s="19" t="s">
        <v>212</v>
      </c>
      <c r="BA13" s="11"/>
      <c r="BD13" s="15">
        <v>44959.0</v>
      </c>
      <c r="BE13" s="15">
        <v>45779.0</v>
      </c>
      <c r="BF13" s="11"/>
      <c r="BH13" s="11"/>
      <c r="BI13" s="11" t="s">
        <v>83</v>
      </c>
      <c r="BJ13" s="11">
        <v>2023.0</v>
      </c>
      <c r="BK13" s="11">
        <v>2027.0</v>
      </c>
      <c r="BL13" s="16">
        <f t="shared" si="18"/>
        <v>5</v>
      </c>
      <c r="BM13" s="18" t="str">
        <f t="shared" si="19"/>
        <v>2023, 2024, 2025, 2026, 2027</v>
      </c>
      <c r="BN13" s="18" t="str">
        <f t="shared" ref="BN13:CC13" si="25">IF(ISNUMBER(SEARCH(BN$1, $BM13)), ($K13/$BL13), "")</f>
        <v/>
      </c>
      <c r="BO13" s="18" t="str">
        <f t="shared" si="25"/>
        <v/>
      </c>
      <c r="BP13" s="18" t="str">
        <f t="shared" si="25"/>
        <v/>
      </c>
      <c r="BQ13" s="20">
        <f t="shared" si="25"/>
        <v>348000</v>
      </c>
      <c r="BR13" s="20">
        <f t="shared" si="25"/>
        <v>348000</v>
      </c>
      <c r="BS13" s="20">
        <f t="shared" si="25"/>
        <v>348000</v>
      </c>
      <c r="BT13" s="20">
        <f t="shared" si="25"/>
        <v>348000</v>
      </c>
      <c r="BU13" s="20">
        <f t="shared" si="25"/>
        <v>348000</v>
      </c>
      <c r="BV13" s="18" t="str">
        <f t="shared" si="25"/>
        <v/>
      </c>
      <c r="BW13" s="18" t="str">
        <f t="shared" si="25"/>
        <v/>
      </c>
      <c r="BX13" s="18" t="str">
        <f t="shared" si="25"/>
        <v/>
      </c>
      <c r="BY13" s="18" t="str">
        <f t="shared" si="25"/>
        <v/>
      </c>
      <c r="BZ13" s="18" t="str">
        <f t="shared" si="25"/>
        <v/>
      </c>
      <c r="CA13" s="18" t="str">
        <f t="shared" si="25"/>
        <v/>
      </c>
      <c r="CB13" s="18" t="str">
        <f t="shared" si="25"/>
        <v/>
      </c>
      <c r="CC13" s="18" t="str">
        <f t="shared" si="25"/>
        <v/>
      </c>
    </row>
    <row r="14" ht="16.5" customHeight="1">
      <c r="A14" s="11" t="s">
        <v>213</v>
      </c>
      <c r="B14" s="11" t="s">
        <v>214</v>
      </c>
      <c r="C14" s="11"/>
      <c r="D14" s="11" t="s">
        <v>64</v>
      </c>
      <c r="E14" s="11">
        <v>1.9991495E7</v>
      </c>
      <c r="F14" s="11">
        <v>1.9991495E7</v>
      </c>
      <c r="G14" s="11" t="s">
        <v>215</v>
      </c>
      <c r="H14" s="12">
        <v>1879201.0</v>
      </c>
      <c r="I14" s="12">
        <v>1879201.0</v>
      </c>
      <c r="J14" s="13">
        <f t="shared" ref="J14:K14" si="26">E14*0.091</f>
        <v>1819226.045</v>
      </c>
      <c r="K14" s="13">
        <f t="shared" si="26"/>
        <v>1819226.045</v>
      </c>
      <c r="L14" s="11" t="s">
        <v>86</v>
      </c>
      <c r="M14" s="11" t="s">
        <v>67</v>
      </c>
      <c r="N14" s="14" t="s">
        <v>216</v>
      </c>
      <c r="O14" s="11"/>
      <c r="P14" s="11"/>
      <c r="Q14" s="11"/>
      <c r="R14" s="11"/>
      <c r="T14" s="11"/>
      <c r="U14" s="11"/>
      <c r="V14" s="11" t="s">
        <v>217</v>
      </c>
      <c r="W14" s="11"/>
      <c r="X14" s="11" t="s">
        <v>218</v>
      </c>
      <c r="Y14" s="11" t="s">
        <v>75</v>
      </c>
      <c r="Z14" s="11"/>
      <c r="AD14" s="11"/>
      <c r="AE14" s="11"/>
      <c r="AI14" s="15">
        <v>44938.0</v>
      </c>
      <c r="AJ14" s="11">
        <v>61.0</v>
      </c>
      <c r="AK14" s="11" t="s">
        <v>219</v>
      </c>
      <c r="AL14" s="11">
        <v>30807.0</v>
      </c>
      <c r="AM14" s="11" t="s">
        <v>220</v>
      </c>
      <c r="AN14" s="11"/>
      <c r="AQ14" s="11" t="s">
        <v>79</v>
      </c>
      <c r="AR14" s="11" t="s">
        <v>218</v>
      </c>
      <c r="AS14" s="11" t="s">
        <v>75</v>
      </c>
      <c r="AT14" s="11" t="s">
        <v>80</v>
      </c>
      <c r="AW14" s="11" t="s">
        <v>96</v>
      </c>
      <c r="AX14" s="18" t="str">
        <f t="shared" si="17"/>
        <v/>
      </c>
      <c r="AY14" s="11"/>
      <c r="AZ14" s="19" t="s">
        <v>221</v>
      </c>
      <c r="BD14" s="15">
        <v>45596.0</v>
      </c>
      <c r="BE14" s="15">
        <v>45596.0</v>
      </c>
      <c r="BI14" s="11"/>
      <c r="BJ14" s="11">
        <v>2023.0</v>
      </c>
      <c r="BK14" s="11">
        <v>2031.0</v>
      </c>
      <c r="BL14" s="16">
        <f t="shared" si="18"/>
        <v>9</v>
      </c>
      <c r="BM14" s="18" t="str">
        <f t="shared" si="19"/>
        <v>2023, 2024, 2025, 2026, 2027, 2028, 2029, 2030, 2031</v>
      </c>
      <c r="BN14" s="18" t="str">
        <f t="shared" ref="BN14:CC14" si="27">IF(ISNUMBER(SEARCH(BN$1, $BM14)), ($K14/$BL14), "")</f>
        <v/>
      </c>
      <c r="BO14" s="18" t="str">
        <f t="shared" si="27"/>
        <v/>
      </c>
      <c r="BP14" s="18" t="str">
        <f t="shared" si="27"/>
        <v/>
      </c>
      <c r="BQ14" s="20">
        <f t="shared" si="27"/>
        <v>202136.2272</v>
      </c>
      <c r="BR14" s="20">
        <f t="shared" si="27"/>
        <v>202136.2272</v>
      </c>
      <c r="BS14" s="20">
        <f t="shared" si="27"/>
        <v>202136.2272</v>
      </c>
      <c r="BT14" s="20">
        <f t="shared" si="27"/>
        <v>202136.2272</v>
      </c>
      <c r="BU14" s="20">
        <f t="shared" si="27"/>
        <v>202136.2272</v>
      </c>
      <c r="BV14" s="20">
        <f t="shared" si="27"/>
        <v>202136.2272</v>
      </c>
      <c r="BW14" s="20">
        <f t="shared" si="27"/>
        <v>202136.2272</v>
      </c>
      <c r="BX14" s="20">
        <f t="shared" si="27"/>
        <v>202136.2272</v>
      </c>
      <c r="BY14" s="20">
        <f t="shared" si="27"/>
        <v>202136.2272</v>
      </c>
      <c r="BZ14" s="18" t="str">
        <f t="shared" si="27"/>
        <v/>
      </c>
      <c r="CA14" s="18" t="str">
        <f t="shared" si="27"/>
        <v/>
      </c>
      <c r="CB14" s="18" t="str">
        <f t="shared" si="27"/>
        <v/>
      </c>
      <c r="CC14" s="18" t="str">
        <f t="shared" si="27"/>
        <v/>
      </c>
    </row>
    <row r="15" ht="16.5" customHeight="1">
      <c r="A15" s="11" t="s">
        <v>222</v>
      </c>
      <c r="B15" s="11" t="s">
        <v>223</v>
      </c>
      <c r="C15" s="11"/>
      <c r="D15" s="11" t="s">
        <v>64</v>
      </c>
      <c r="E15" s="11">
        <v>1.9980675E7</v>
      </c>
      <c r="F15" s="11">
        <v>1.9980675E7</v>
      </c>
      <c r="G15" s="11" t="s">
        <v>65</v>
      </c>
      <c r="H15" s="12">
        <v>2912812.0</v>
      </c>
      <c r="I15" s="12">
        <v>0.0</v>
      </c>
      <c r="J15" s="13">
        <f t="shared" ref="J15:K15" si="28">E15*0.13</f>
        <v>2597487.75</v>
      </c>
      <c r="K15" s="13">
        <f t="shared" si="28"/>
        <v>2597487.75</v>
      </c>
      <c r="L15" s="11" t="s">
        <v>86</v>
      </c>
      <c r="M15" s="11" t="s">
        <v>67</v>
      </c>
      <c r="N15" s="29" t="s">
        <v>224</v>
      </c>
      <c r="O15" s="11" t="s">
        <v>225</v>
      </c>
      <c r="P15" s="11"/>
      <c r="Q15" s="11"/>
      <c r="R15" s="11" t="s">
        <v>226</v>
      </c>
      <c r="T15" s="11" t="s">
        <v>227</v>
      </c>
      <c r="U15" s="11" t="s">
        <v>72</v>
      </c>
      <c r="V15" s="11" t="s">
        <v>228</v>
      </c>
      <c r="W15" s="11" t="s">
        <v>104</v>
      </c>
      <c r="X15" s="11" t="s">
        <v>74</v>
      </c>
      <c r="Y15" s="11" t="s">
        <v>75</v>
      </c>
      <c r="Z15" s="11" t="s">
        <v>72</v>
      </c>
      <c r="AD15" s="11" t="s">
        <v>229</v>
      </c>
      <c r="AE15" s="11" t="s">
        <v>76</v>
      </c>
      <c r="AI15" s="15">
        <v>44348.0</v>
      </c>
      <c r="AJ15" s="11">
        <v>3.0</v>
      </c>
      <c r="AK15" s="11" t="s">
        <v>230</v>
      </c>
      <c r="AL15" s="11">
        <v>970937.0</v>
      </c>
      <c r="AM15" s="11" t="s">
        <v>231</v>
      </c>
      <c r="AN15" s="11"/>
      <c r="AO15" s="11" t="s">
        <v>232</v>
      </c>
      <c r="AQ15" s="11" t="s">
        <v>95</v>
      </c>
      <c r="AR15" s="11" t="s">
        <v>74</v>
      </c>
      <c r="AS15" s="11" t="s">
        <v>75</v>
      </c>
      <c r="AT15" s="11" t="s">
        <v>80</v>
      </c>
      <c r="AW15" s="11" t="s">
        <v>96</v>
      </c>
      <c r="AX15" s="18" t="str">
        <f t="shared" si="17"/>
        <v/>
      </c>
      <c r="AZ15" s="11" t="s">
        <v>132</v>
      </c>
      <c r="BD15" s="15">
        <v>45421.0</v>
      </c>
      <c r="BE15" s="15">
        <v>45448.0</v>
      </c>
      <c r="BI15" s="11" t="s">
        <v>83</v>
      </c>
      <c r="BJ15" s="11">
        <v>2021.0</v>
      </c>
      <c r="BK15" s="11">
        <v>2024.0</v>
      </c>
      <c r="BL15" s="16">
        <f t="shared" si="18"/>
        <v>4</v>
      </c>
      <c r="BM15" s="18" t="str">
        <f t="shared" si="19"/>
        <v>2021, 2022, 2023, 2024</v>
      </c>
      <c r="BN15" s="18" t="str">
        <f t="shared" ref="BN15:CC15" si="29">IF(ISNUMBER(SEARCH(BN$1, $BM15)), ($K15/$BL15), "")</f>
        <v/>
      </c>
      <c r="BO15" s="20">
        <f t="shared" si="29"/>
        <v>649371.9375</v>
      </c>
      <c r="BP15" s="20">
        <f t="shared" si="29"/>
        <v>649371.9375</v>
      </c>
      <c r="BQ15" s="20">
        <f t="shared" si="29"/>
        <v>649371.9375</v>
      </c>
      <c r="BR15" s="20">
        <f t="shared" si="29"/>
        <v>649371.9375</v>
      </c>
      <c r="BS15" s="18" t="str">
        <f t="shared" si="29"/>
        <v/>
      </c>
      <c r="BT15" s="18" t="str">
        <f t="shared" si="29"/>
        <v/>
      </c>
      <c r="BU15" s="18" t="str">
        <f t="shared" si="29"/>
        <v/>
      </c>
      <c r="BV15" s="18" t="str">
        <f t="shared" si="29"/>
        <v/>
      </c>
      <c r="BW15" s="18" t="str">
        <f t="shared" si="29"/>
        <v/>
      </c>
      <c r="BX15" s="18" t="str">
        <f t="shared" si="29"/>
        <v/>
      </c>
      <c r="BY15" s="18" t="str">
        <f t="shared" si="29"/>
        <v/>
      </c>
      <c r="BZ15" s="18" t="str">
        <f t="shared" si="29"/>
        <v/>
      </c>
      <c r="CA15" s="18" t="str">
        <f t="shared" si="29"/>
        <v/>
      </c>
      <c r="CB15" s="18" t="str">
        <f t="shared" si="29"/>
        <v/>
      </c>
      <c r="CC15" s="18" t="str">
        <f t="shared" si="29"/>
        <v/>
      </c>
    </row>
    <row r="16" ht="16.5" customHeight="1">
      <c r="A16" s="11" t="s">
        <v>233</v>
      </c>
      <c r="B16" s="11" t="s">
        <v>234</v>
      </c>
      <c r="C16" s="11"/>
      <c r="D16" s="11" t="s">
        <v>64</v>
      </c>
      <c r="E16" s="11">
        <v>1.5E7</v>
      </c>
      <c r="F16" s="11">
        <v>1.5E7</v>
      </c>
      <c r="G16" s="11" t="s">
        <v>65</v>
      </c>
      <c r="H16" s="12">
        <v>2135505.0</v>
      </c>
      <c r="I16" s="12">
        <v>0.0</v>
      </c>
      <c r="J16" s="13">
        <f t="shared" ref="J16:K16" si="30">E16*0.13</f>
        <v>1950000</v>
      </c>
      <c r="K16" s="13">
        <f t="shared" si="30"/>
        <v>1950000</v>
      </c>
      <c r="L16" s="11" t="s">
        <v>86</v>
      </c>
      <c r="M16" s="11" t="s">
        <v>67</v>
      </c>
      <c r="N16" s="14" t="s">
        <v>235</v>
      </c>
      <c r="O16" s="11" t="s">
        <v>72</v>
      </c>
      <c r="P16" s="11"/>
      <c r="Q16" s="11"/>
      <c r="R16" s="11" t="s">
        <v>236</v>
      </c>
      <c r="S16" s="11" t="s">
        <v>237</v>
      </c>
      <c r="T16" s="11" t="s">
        <v>238</v>
      </c>
      <c r="U16" s="11" t="s">
        <v>130</v>
      </c>
      <c r="V16" s="11" t="s">
        <v>91</v>
      </c>
      <c r="W16" s="11" t="s">
        <v>92</v>
      </c>
      <c r="X16" s="11" t="s">
        <v>74</v>
      </c>
      <c r="Y16" s="11" t="s">
        <v>75</v>
      </c>
      <c r="Z16" s="11" t="s">
        <v>72</v>
      </c>
      <c r="AC16" s="11" t="s">
        <v>239</v>
      </c>
      <c r="AD16" s="11" t="s">
        <v>91</v>
      </c>
      <c r="AE16" s="11" t="s">
        <v>119</v>
      </c>
      <c r="AF16" s="15">
        <v>44321.0</v>
      </c>
      <c r="AG16" s="11">
        <v>2021.0</v>
      </c>
      <c r="AI16" s="15">
        <v>44774.0</v>
      </c>
      <c r="AJ16" s="11">
        <v>4.0</v>
      </c>
      <c r="AK16" s="11" t="s">
        <v>77</v>
      </c>
      <c r="AL16" s="11">
        <v>533876.0</v>
      </c>
      <c r="AM16" s="11" t="s">
        <v>240</v>
      </c>
      <c r="AN16" s="11"/>
      <c r="AO16" s="11"/>
      <c r="AQ16" s="11" t="s">
        <v>95</v>
      </c>
      <c r="AR16" s="11" t="s">
        <v>74</v>
      </c>
      <c r="AS16" s="11" t="s">
        <v>75</v>
      </c>
      <c r="AT16" s="25" t="s">
        <v>122</v>
      </c>
      <c r="AU16" s="18" t="s">
        <v>123</v>
      </c>
      <c r="AW16" s="11" t="s">
        <v>204</v>
      </c>
      <c r="AX16" s="18" t="str">
        <f t="shared" si="17"/>
        <v/>
      </c>
      <c r="AY16" s="11"/>
      <c r="AZ16" s="11" t="s">
        <v>241</v>
      </c>
      <c r="BD16" s="15">
        <v>44980.0</v>
      </c>
      <c r="BE16" s="15">
        <v>45566.0</v>
      </c>
      <c r="BF16" s="11" t="s">
        <v>67</v>
      </c>
      <c r="BG16" s="14" t="s">
        <v>242</v>
      </c>
      <c r="BI16" s="11" t="s">
        <v>243</v>
      </c>
      <c r="BJ16" s="11">
        <v>2022.0</v>
      </c>
      <c r="BK16" s="11">
        <v>2026.0</v>
      </c>
      <c r="BL16" s="16">
        <f t="shared" si="18"/>
        <v>5</v>
      </c>
      <c r="BM16" s="18" t="str">
        <f t="shared" si="19"/>
        <v>2022, 2023, 2024, 2025, 2026</v>
      </c>
      <c r="BN16" s="18" t="str">
        <f t="shared" ref="BN16:CC16" si="31">IF(ISNUMBER(SEARCH(BN$1, $BM16)), ($K16/$BL16), "")</f>
        <v/>
      </c>
      <c r="BO16" s="18" t="str">
        <f t="shared" si="31"/>
        <v/>
      </c>
      <c r="BP16" s="20">
        <f t="shared" si="31"/>
        <v>390000</v>
      </c>
      <c r="BQ16" s="20">
        <f t="shared" si="31"/>
        <v>390000</v>
      </c>
      <c r="BR16" s="20">
        <f t="shared" si="31"/>
        <v>390000</v>
      </c>
      <c r="BS16" s="20">
        <f t="shared" si="31"/>
        <v>390000</v>
      </c>
      <c r="BT16" s="20">
        <f t="shared" si="31"/>
        <v>390000</v>
      </c>
      <c r="BU16" s="18" t="str">
        <f t="shared" si="31"/>
        <v/>
      </c>
      <c r="BV16" s="18" t="str">
        <f t="shared" si="31"/>
        <v/>
      </c>
      <c r="BW16" s="18" t="str">
        <f t="shared" si="31"/>
        <v/>
      </c>
      <c r="BX16" s="18" t="str">
        <f t="shared" si="31"/>
        <v/>
      </c>
      <c r="BY16" s="18" t="str">
        <f t="shared" si="31"/>
        <v/>
      </c>
      <c r="BZ16" s="18" t="str">
        <f t="shared" si="31"/>
        <v/>
      </c>
      <c r="CA16" s="18" t="str">
        <f t="shared" si="31"/>
        <v/>
      </c>
      <c r="CB16" s="18" t="str">
        <f t="shared" si="31"/>
        <v/>
      </c>
      <c r="CC16" s="18" t="str">
        <f t="shared" si="31"/>
        <v/>
      </c>
    </row>
    <row r="17" ht="16.5" customHeight="1">
      <c r="A17" s="11" t="s">
        <v>244</v>
      </c>
      <c r="B17" s="11" t="s">
        <v>245</v>
      </c>
      <c r="C17" s="11"/>
      <c r="D17" s="11" t="s">
        <v>64</v>
      </c>
      <c r="E17" s="27">
        <v>1.4E7</v>
      </c>
      <c r="F17" s="28">
        <v>1.2634909E7</v>
      </c>
      <c r="G17" s="11" t="s">
        <v>135</v>
      </c>
      <c r="H17" s="12">
        <v>1.742748E7</v>
      </c>
      <c r="I17" s="12">
        <v>1.493784E7</v>
      </c>
      <c r="J17" s="13">
        <f t="shared" ref="J17:K17" si="32">E17*1.19</f>
        <v>16660000</v>
      </c>
      <c r="K17" s="13">
        <f t="shared" si="32"/>
        <v>15035541.71</v>
      </c>
      <c r="L17" s="11" t="s">
        <v>86</v>
      </c>
      <c r="M17" s="11" t="s">
        <v>67</v>
      </c>
      <c r="N17" s="14" t="s">
        <v>246</v>
      </c>
      <c r="O17" s="11" t="s">
        <v>247</v>
      </c>
      <c r="P17" s="11"/>
      <c r="Q17" s="11"/>
      <c r="R17" s="11"/>
      <c r="S17" s="11"/>
      <c r="T17" s="11" t="s">
        <v>248</v>
      </c>
      <c r="U17" s="11"/>
      <c r="V17" s="11" t="s">
        <v>249</v>
      </c>
      <c r="W17" s="11" t="s">
        <v>92</v>
      </c>
      <c r="X17" s="11" t="s">
        <v>142</v>
      </c>
      <c r="Y17" s="11" t="s">
        <v>75</v>
      </c>
      <c r="Z17" s="11"/>
      <c r="AC17" s="11" t="s">
        <v>250</v>
      </c>
      <c r="AD17" s="11"/>
      <c r="AE17" s="11" t="s">
        <v>119</v>
      </c>
      <c r="AF17" s="15"/>
      <c r="AG17" s="11"/>
      <c r="AH17" s="15">
        <v>45331.0</v>
      </c>
      <c r="AI17" s="15">
        <v>45383.0</v>
      </c>
      <c r="AJ17" s="11">
        <v>5.0</v>
      </c>
      <c r="AK17" s="11" t="s">
        <v>77</v>
      </c>
      <c r="AL17" s="11">
        <v>3485496.0</v>
      </c>
      <c r="AM17" s="11" t="s">
        <v>143</v>
      </c>
      <c r="AN17" s="11" t="s">
        <v>144</v>
      </c>
      <c r="AQ17" s="11" t="s">
        <v>79</v>
      </c>
      <c r="AR17" s="11" t="s">
        <v>146</v>
      </c>
      <c r="AS17" s="11" t="s">
        <v>75</v>
      </c>
      <c r="AT17" s="11" t="s">
        <v>107</v>
      </c>
      <c r="AU17" s="18" t="s">
        <v>108</v>
      </c>
      <c r="AW17" s="11" t="s">
        <v>96</v>
      </c>
      <c r="AX17" s="18" t="str">
        <f t="shared" si="17"/>
        <v/>
      </c>
      <c r="AZ17" s="19" t="s">
        <v>97</v>
      </c>
      <c r="BA17" s="11"/>
      <c r="BD17" s="15">
        <v>45406.0</v>
      </c>
      <c r="BE17" s="15">
        <v>45779.0</v>
      </c>
      <c r="BF17" s="11" t="s">
        <v>67</v>
      </c>
      <c r="BG17" s="14" t="s">
        <v>251</v>
      </c>
      <c r="BH17" s="11" t="s">
        <v>67</v>
      </c>
      <c r="BI17" s="11"/>
      <c r="BJ17" s="11">
        <v>2024.0</v>
      </c>
      <c r="BK17" s="11">
        <v>2029.0</v>
      </c>
      <c r="BL17" s="16">
        <f t="shared" si="18"/>
        <v>6</v>
      </c>
      <c r="BM17" s="18" t="str">
        <f t="shared" si="19"/>
        <v>2024, 2025, 2026, 2027, 2028, 2029</v>
      </c>
      <c r="BN17" s="18" t="str">
        <f t="shared" ref="BN17:CC17" si="33">IF(ISNUMBER(SEARCH(BN$1, $BM17)), ($K17/$BL17), "")</f>
        <v/>
      </c>
      <c r="BO17" s="18" t="str">
        <f t="shared" si="33"/>
        <v/>
      </c>
      <c r="BP17" s="18" t="str">
        <f t="shared" si="33"/>
        <v/>
      </c>
      <c r="BQ17" s="18" t="str">
        <f t="shared" si="33"/>
        <v/>
      </c>
      <c r="BR17" s="20">
        <f t="shared" si="33"/>
        <v>2505923.618</v>
      </c>
      <c r="BS17" s="20">
        <f t="shared" si="33"/>
        <v>2505923.618</v>
      </c>
      <c r="BT17" s="20">
        <f t="shared" si="33"/>
        <v>2505923.618</v>
      </c>
      <c r="BU17" s="20">
        <f t="shared" si="33"/>
        <v>2505923.618</v>
      </c>
      <c r="BV17" s="20">
        <f t="shared" si="33"/>
        <v>2505923.618</v>
      </c>
      <c r="BW17" s="20">
        <f t="shared" si="33"/>
        <v>2505923.618</v>
      </c>
      <c r="BX17" s="18" t="str">
        <f t="shared" si="33"/>
        <v/>
      </c>
      <c r="BY17" s="18" t="str">
        <f t="shared" si="33"/>
        <v/>
      </c>
      <c r="BZ17" s="18" t="str">
        <f t="shared" si="33"/>
        <v/>
      </c>
      <c r="CA17" s="18" t="str">
        <f t="shared" si="33"/>
        <v/>
      </c>
      <c r="CB17" s="18" t="str">
        <f t="shared" si="33"/>
        <v/>
      </c>
      <c r="CC17" s="18" t="str">
        <f t="shared" si="33"/>
        <v/>
      </c>
    </row>
    <row r="18" ht="16.5" customHeight="1">
      <c r="A18" s="11" t="s">
        <v>252</v>
      </c>
      <c r="B18" s="11" t="s">
        <v>253</v>
      </c>
      <c r="C18" s="11"/>
      <c r="D18" s="11" t="s">
        <v>64</v>
      </c>
      <c r="E18" s="11">
        <v>1.3909093E7</v>
      </c>
      <c r="F18" s="11">
        <v>1.199966E7</v>
      </c>
      <c r="G18" s="11" t="s">
        <v>151</v>
      </c>
      <c r="H18" s="12">
        <v>1.4715959E7</v>
      </c>
      <c r="I18" s="12">
        <v>1.269576E7</v>
      </c>
      <c r="J18" s="13">
        <v>1.3909093E7</v>
      </c>
      <c r="K18" s="13">
        <v>1.199966E7</v>
      </c>
      <c r="L18" s="11" t="s">
        <v>86</v>
      </c>
      <c r="M18" s="11" t="s">
        <v>67</v>
      </c>
      <c r="N18" s="14" t="s">
        <v>254</v>
      </c>
      <c r="O18" s="11" t="s">
        <v>255</v>
      </c>
      <c r="P18" s="11"/>
      <c r="Q18" s="11"/>
      <c r="R18" s="11" t="s">
        <v>256</v>
      </c>
      <c r="T18" s="11" t="s">
        <v>257</v>
      </c>
      <c r="U18" s="11" t="s">
        <v>72</v>
      </c>
      <c r="V18" s="11" t="s">
        <v>258</v>
      </c>
      <c r="W18" s="11" t="s">
        <v>104</v>
      </c>
      <c r="X18" s="11" t="s">
        <v>259</v>
      </c>
      <c r="Y18" s="11" t="s">
        <v>75</v>
      </c>
      <c r="Z18" s="11" t="s">
        <v>72</v>
      </c>
      <c r="AC18" s="11"/>
      <c r="AD18" s="11" t="s">
        <v>260</v>
      </c>
      <c r="AE18" s="11" t="s">
        <v>76</v>
      </c>
      <c r="AH18" s="15"/>
      <c r="AI18" s="15">
        <v>44866.0</v>
      </c>
      <c r="AJ18" s="11">
        <v>4.0</v>
      </c>
      <c r="AK18" s="11" t="s">
        <v>77</v>
      </c>
      <c r="AL18" s="11">
        <v>3678990.0</v>
      </c>
      <c r="AM18" s="11" t="s">
        <v>185</v>
      </c>
      <c r="AN18" s="30" t="s">
        <v>261</v>
      </c>
      <c r="AQ18" s="11" t="s">
        <v>187</v>
      </c>
      <c r="AR18" s="11" t="s">
        <v>188</v>
      </c>
      <c r="AS18" s="11" t="s">
        <v>75</v>
      </c>
      <c r="AT18" s="11" t="s">
        <v>80</v>
      </c>
      <c r="AU18" s="18" t="s">
        <v>262</v>
      </c>
      <c r="AW18" s="11" t="s">
        <v>263</v>
      </c>
      <c r="AX18" s="18" t="str">
        <f t="shared" si="17"/>
        <v/>
      </c>
      <c r="AZ18" s="19" t="s">
        <v>264</v>
      </c>
      <c r="BD18" s="15">
        <v>44984.0</v>
      </c>
      <c r="BE18" s="15">
        <v>45779.0</v>
      </c>
      <c r="BF18" s="11"/>
      <c r="BG18" s="11"/>
      <c r="BH18" s="11"/>
      <c r="BI18" s="11" t="s">
        <v>83</v>
      </c>
      <c r="BJ18" s="11">
        <v>2022.0</v>
      </c>
      <c r="BK18" s="11">
        <v>2026.0</v>
      </c>
      <c r="BL18" s="16">
        <f t="shared" si="18"/>
        <v>5</v>
      </c>
      <c r="BM18" s="18" t="str">
        <f t="shared" si="19"/>
        <v>2022, 2023, 2024, 2025, 2026</v>
      </c>
      <c r="BN18" s="18" t="str">
        <f t="shared" ref="BN18:CC18" si="34">IF(ISNUMBER(SEARCH(BN$1, $BM18)), ($K18/$BL18), "")</f>
        <v/>
      </c>
      <c r="BO18" s="18" t="str">
        <f t="shared" si="34"/>
        <v/>
      </c>
      <c r="BP18" s="20">
        <f t="shared" si="34"/>
        <v>2399932</v>
      </c>
      <c r="BQ18" s="20">
        <f t="shared" si="34"/>
        <v>2399932</v>
      </c>
      <c r="BR18" s="20">
        <f t="shared" si="34"/>
        <v>2399932</v>
      </c>
      <c r="BS18" s="20">
        <f t="shared" si="34"/>
        <v>2399932</v>
      </c>
      <c r="BT18" s="20">
        <f t="shared" si="34"/>
        <v>2399932</v>
      </c>
      <c r="BU18" s="18" t="str">
        <f t="shared" si="34"/>
        <v/>
      </c>
      <c r="BV18" s="18" t="str">
        <f t="shared" si="34"/>
        <v/>
      </c>
      <c r="BW18" s="18" t="str">
        <f t="shared" si="34"/>
        <v/>
      </c>
      <c r="BX18" s="18" t="str">
        <f t="shared" si="34"/>
        <v/>
      </c>
      <c r="BY18" s="18" t="str">
        <f t="shared" si="34"/>
        <v/>
      </c>
      <c r="BZ18" s="18" t="str">
        <f t="shared" si="34"/>
        <v/>
      </c>
      <c r="CA18" s="18" t="str">
        <f t="shared" si="34"/>
        <v/>
      </c>
      <c r="CB18" s="18" t="str">
        <f t="shared" si="34"/>
        <v/>
      </c>
      <c r="CC18" s="18" t="str">
        <f t="shared" si="34"/>
        <v/>
      </c>
    </row>
    <row r="19" ht="16.5" customHeight="1">
      <c r="A19" s="11" t="s">
        <v>265</v>
      </c>
      <c r="B19" s="31" t="s">
        <v>266</v>
      </c>
      <c r="C19" s="11"/>
      <c r="D19" s="11" t="s">
        <v>64</v>
      </c>
      <c r="E19" s="32" t="s">
        <v>267</v>
      </c>
      <c r="F19" s="32" t="s">
        <v>267</v>
      </c>
      <c r="G19" s="11" t="s">
        <v>151</v>
      </c>
      <c r="H19" s="12"/>
      <c r="I19" s="12"/>
      <c r="J19" s="33">
        <v>1.130394475E7</v>
      </c>
      <c r="K19" s="33">
        <v>1.130394475E7</v>
      </c>
      <c r="L19" s="11" t="s">
        <v>86</v>
      </c>
      <c r="M19" s="11" t="s">
        <v>67</v>
      </c>
      <c r="N19" s="14" t="s">
        <v>268</v>
      </c>
      <c r="O19" s="34" t="s">
        <v>269</v>
      </c>
      <c r="P19" s="11"/>
      <c r="Q19" s="11"/>
      <c r="R19" s="11" t="s">
        <v>270</v>
      </c>
      <c r="T19" s="11" t="s">
        <v>271</v>
      </c>
      <c r="U19" s="11" t="s">
        <v>272</v>
      </c>
      <c r="V19" s="11" t="s">
        <v>273</v>
      </c>
      <c r="W19" s="11" t="s">
        <v>92</v>
      </c>
      <c r="X19" s="11" t="s">
        <v>274</v>
      </c>
      <c r="Y19" s="11" t="s">
        <v>75</v>
      </c>
      <c r="Z19" s="11" t="s">
        <v>72</v>
      </c>
      <c r="AD19" s="11" t="s">
        <v>275</v>
      </c>
      <c r="AE19" s="11" t="s">
        <v>76</v>
      </c>
      <c r="AI19" s="15">
        <v>44805.0</v>
      </c>
      <c r="AJ19" s="11">
        <v>4.0</v>
      </c>
      <c r="AK19" s="11" t="s">
        <v>77</v>
      </c>
      <c r="AL19" s="11">
        <v>3470337.0</v>
      </c>
      <c r="AM19" s="11" t="s">
        <v>185</v>
      </c>
      <c r="AN19" s="30" t="s">
        <v>261</v>
      </c>
      <c r="AQ19" s="11" t="s">
        <v>79</v>
      </c>
      <c r="AR19" s="11" t="s">
        <v>188</v>
      </c>
      <c r="AS19" s="11" t="s">
        <v>75</v>
      </c>
      <c r="AT19" s="11" t="s">
        <v>80</v>
      </c>
      <c r="AU19" s="18" t="s">
        <v>262</v>
      </c>
      <c r="AW19" s="11" t="s">
        <v>96</v>
      </c>
      <c r="AX19" s="18" t="str">
        <f t="shared" si="17"/>
        <v/>
      </c>
      <c r="AZ19" s="19" t="s">
        <v>276</v>
      </c>
      <c r="BD19" s="15">
        <v>44985.0</v>
      </c>
      <c r="BE19" s="15">
        <v>45035.0</v>
      </c>
      <c r="BI19" s="11" t="s">
        <v>149</v>
      </c>
      <c r="BJ19" s="11">
        <v>2022.0</v>
      </c>
      <c r="BK19" s="11">
        <v>2026.0</v>
      </c>
      <c r="BL19" s="16">
        <f t="shared" si="18"/>
        <v>5</v>
      </c>
      <c r="BM19" s="18" t="str">
        <f t="shared" si="19"/>
        <v>2022, 2023, 2024, 2025, 2026</v>
      </c>
      <c r="BN19" s="18" t="str">
        <f t="shared" ref="BN19:CC19" si="35">IF(ISNUMBER(SEARCH(BN$1, $BM19)), ($K19/$BL19), "")</f>
        <v/>
      </c>
      <c r="BO19" s="18" t="str">
        <f t="shared" si="35"/>
        <v/>
      </c>
      <c r="BP19" s="20">
        <f t="shared" si="35"/>
        <v>2260788.95</v>
      </c>
      <c r="BQ19" s="20">
        <f t="shared" si="35"/>
        <v>2260788.95</v>
      </c>
      <c r="BR19" s="20">
        <f t="shared" si="35"/>
        <v>2260788.95</v>
      </c>
      <c r="BS19" s="20">
        <f t="shared" si="35"/>
        <v>2260788.95</v>
      </c>
      <c r="BT19" s="20">
        <f t="shared" si="35"/>
        <v>2260788.95</v>
      </c>
      <c r="BU19" s="18" t="str">
        <f t="shared" si="35"/>
        <v/>
      </c>
      <c r="BV19" s="18" t="str">
        <f t="shared" si="35"/>
        <v/>
      </c>
      <c r="BW19" s="18" t="str">
        <f t="shared" si="35"/>
        <v/>
      </c>
      <c r="BX19" s="18" t="str">
        <f t="shared" si="35"/>
        <v/>
      </c>
      <c r="BY19" s="18" t="str">
        <f t="shared" si="35"/>
        <v/>
      </c>
      <c r="BZ19" s="18" t="str">
        <f t="shared" si="35"/>
        <v/>
      </c>
      <c r="CA19" s="18" t="str">
        <f t="shared" si="35"/>
        <v/>
      </c>
      <c r="CB19" s="18" t="str">
        <f t="shared" si="35"/>
        <v/>
      </c>
      <c r="CC19" s="18" t="str">
        <f t="shared" si="35"/>
        <v/>
      </c>
    </row>
    <row r="20" ht="16.5" customHeight="1">
      <c r="A20" s="11" t="s">
        <v>277</v>
      </c>
      <c r="B20" s="11" t="s">
        <v>278</v>
      </c>
      <c r="C20" s="11"/>
      <c r="D20" s="11" t="s">
        <v>64</v>
      </c>
      <c r="E20" s="11">
        <v>1.2E7</v>
      </c>
      <c r="F20" s="11">
        <v>1.2E7</v>
      </c>
      <c r="G20" s="11" t="s">
        <v>151</v>
      </c>
      <c r="H20" s="12">
        <v>1.31457E7</v>
      </c>
      <c r="I20" s="12">
        <v>1.31457E7</v>
      </c>
      <c r="J20" s="13">
        <v>1.2E7</v>
      </c>
      <c r="K20" s="13">
        <v>1.2E7</v>
      </c>
      <c r="L20" s="11" t="s">
        <v>86</v>
      </c>
      <c r="M20" s="11" t="s">
        <v>67</v>
      </c>
      <c r="N20" s="14" t="s">
        <v>279</v>
      </c>
      <c r="P20" s="11"/>
      <c r="Q20" s="11"/>
      <c r="R20" s="11" t="s">
        <v>280</v>
      </c>
      <c r="T20" s="11" t="s">
        <v>281</v>
      </c>
      <c r="U20" s="11" t="s">
        <v>72</v>
      </c>
      <c r="V20" s="11" t="s">
        <v>282</v>
      </c>
      <c r="W20" s="11" t="s">
        <v>104</v>
      </c>
      <c r="X20" s="11" t="s">
        <v>164</v>
      </c>
      <c r="Y20" s="11" t="s">
        <v>75</v>
      </c>
      <c r="Z20" s="11" t="s">
        <v>72</v>
      </c>
      <c r="AD20" s="11"/>
      <c r="AE20" s="11" t="s">
        <v>119</v>
      </c>
      <c r="AI20" s="15">
        <v>45301.0</v>
      </c>
      <c r="AJ20" s="11">
        <v>2.0</v>
      </c>
      <c r="AK20" s="11" t="s">
        <v>77</v>
      </c>
      <c r="AL20" s="11">
        <v>6572850.0</v>
      </c>
      <c r="AM20" s="11" t="s">
        <v>185</v>
      </c>
      <c r="AN20" s="30" t="s">
        <v>283</v>
      </c>
      <c r="AQ20" s="11" t="s">
        <v>79</v>
      </c>
      <c r="AR20" s="11" t="s">
        <v>188</v>
      </c>
      <c r="AS20" s="11" t="s">
        <v>75</v>
      </c>
      <c r="AT20" s="11" t="s">
        <v>107</v>
      </c>
      <c r="AU20" s="18" t="s">
        <v>189</v>
      </c>
      <c r="AW20" s="11" t="s">
        <v>166</v>
      </c>
      <c r="AX20" s="18" t="str">
        <f t="shared" si="17"/>
        <v/>
      </c>
      <c r="AZ20" s="19" t="s">
        <v>124</v>
      </c>
      <c r="BD20" s="15">
        <v>45303.0</v>
      </c>
      <c r="BE20" s="15">
        <v>45303.0</v>
      </c>
      <c r="BI20" s="11" t="s">
        <v>83</v>
      </c>
      <c r="BJ20" s="11">
        <v>2024.0</v>
      </c>
      <c r="BK20" s="11">
        <v>2026.0</v>
      </c>
      <c r="BL20" s="16">
        <f t="shared" si="18"/>
        <v>3</v>
      </c>
      <c r="BM20" s="18" t="str">
        <f t="shared" si="19"/>
        <v>2024, 2025, 2026</v>
      </c>
      <c r="BN20" s="18" t="str">
        <f t="shared" ref="BN20:CC20" si="36">IF(ISNUMBER(SEARCH(BN$1, $BM20)), ($K20/$BL20), "")</f>
        <v/>
      </c>
      <c r="BO20" s="18" t="str">
        <f t="shared" si="36"/>
        <v/>
      </c>
      <c r="BP20" s="18" t="str">
        <f t="shared" si="36"/>
        <v/>
      </c>
      <c r="BQ20" s="18" t="str">
        <f t="shared" si="36"/>
        <v/>
      </c>
      <c r="BR20" s="20">
        <f t="shared" si="36"/>
        <v>4000000</v>
      </c>
      <c r="BS20" s="20">
        <f t="shared" si="36"/>
        <v>4000000</v>
      </c>
      <c r="BT20" s="20">
        <f t="shared" si="36"/>
        <v>4000000</v>
      </c>
      <c r="BU20" s="18" t="str">
        <f t="shared" si="36"/>
        <v/>
      </c>
      <c r="BV20" s="18" t="str">
        <f t="shared" si="36"/>
        <v/>
      </c>
      <c r="BW20" s="18" t="str">
        <f t="shared" si="36"/>
        <v/>
      </c>
      <c r="BX20" s="18" t="str">
        <f t="shared" si="36"/>
        <v/>
      </c>
      <c r="BY20" s="18" t="str">
        <f t="shared" si="36"/>
        <v/>
      </c>
      <c r="BZ20" s="18" t="str">
        <f t="shared" si="36"/>
        <v/>
      </c>
      <c r="CA20" s="18" t="str">
        <f t="shared" si="36"/>
        <v/>
      </c>
      <c r="CB20" s="18" t="str">
        <f t="shared" si="36"/>
        <v/>
      </c>
      <c r="CC20" s="18" t="str">
        <f t="shared" si="36"/>
        <v/>
      </c>
    </row>
    <row r="21" ht="16.5" customHeight="1">
      <c r="A21" s="11" t="s">
        <v>284</v>
      </c>
      <c r="B21" s="11" t="s">
        <v>285</v>
      </c>
      <c r="C21" s="11"/>
      <c r="D21" s="11" t="s">
        <v>64</v>
      </c>
      <c r="E21" s="11">
        <v>1.195598E7</v>
      </c>
      <c r="F21" s="11">
        <v>1.195598E7</v>
      </c>
      <c r="G21" s="11" t="s">
        <v>112</v>
      </c>
      <c r="H21" s="12">
        <v>1213201.0</v>
      </c>
      <c r="I21" s="12">
        <v>1213201.0</v>
      </c>
      <c r="J21" s="20">
        <f t="shared" ref="J21:K21" si="37">E21*0.087</f>
        <v>1040170.26</v>
      </c>
      <c r="K21" s="20">
        <f t="shared" si="37"/>
        <v>1040170.26</v>
      </c>
      <c r="L21" s="11" t="s">
        <v>86</v>
      </c>
      <c r="M21" s="11" t="s">
        <v>67</v>
      </c>
      <c r="N21" s="14" t="s">
        <v>286</v>
      </c>
      <c r="O21" s="26"/>
      <c r="P21" s="11"/>
      <c r="Q21" s="11"/>
      <c r="R21" s="11"/>
      <c r="T21" s="11" t="s">
        <v>287</v>
      </c>
      <c r="U21" s="11"/>
      <c r="V21" s="11" t="s">
        <v>288</v>
      </c>
      <c r="W21" s="11"/>
      <c r="X21" s="11" t="s">
        <v>117</v>
      </c>
      <c r="Y21" s="11" t="s">
        <v>75</v>
      </c>
      <c r="Z21" s="11"/>
      <c r="AE21" s="11"/>
      <c r="AI21" s="15">
        <v>44197.0</v>
      </c>
      <c r="AJ21" s="11"/>
      <c r="AK21" s="11"/>
      <c r="AL21" s="11">
        <v>1213201.0</v>
      </c>
      <c r="AM21" s="11" t="s">
        <v>176</v>
      </c>
      <c r="AN21" s="11"/>
      <c r="AQ21" s="11" t="s">
        <v>79</v>
      </c>
      <c r="AR21" s="11" t="s">
        <v>117</v>
      </c>
      <c r="AS21" s="11" t="s">
        <v>75</v>
      </c>
      <c r="AT21" s="25" t="s">
        <v>122</v>
      </c>
      <c r="AU21" s="18" t="s">
        <v>289</v>
      </c>
      <c r="AW21" s="11" t="s">
        <v>96</v>
      </c>
      <c r="AX21" s="18" t="str">
        <f t="shared" si="17"/>
        <v/>
      </c>
      <c r="AZ21" s="19" t="s">
        <v>290</v>
      </c>
      <c r="BD21" s="15">
        <v>45596.0</v>
      </c>
      <c r="BE21" s="15">
        <v>45596.0</v>
      </c>
      <c r="BI21" s="11"/>
      <c r="BJ21" s="11">
        <v>2021.0</v>
      </c>
      <c r="BK21" s="11">
        <v>2021.0</v>
      </c>
      <c r="BL21" s="16">
        <f t="shared" si="18"/>
        <v>1</v>
      </c>
      <c r="BM21" s="18" t="str">
        <f t="shared" si="19"/>
        <v>2021</v>
      </c>
      <c r="BN21" s="18" t="str">
        <f t="shared" ref="BN21:CC21" si="38">IF(ISNUMBER(SEARCH(BN$1, $BM21)), ($K21/$BL21), "")</f>
        <v/>
      </c>
      <c r="BO21" s="20">
        <f t="shared" si="38"/>
        <v>1040170.26</v>
      </c>
      <c r="BP21" s="18" t="str">
        <f t="shared" si="38"/>
        <v/>
      </c>
      <c r="BQ21" s="18" t="str">
        <f t="shared" si="38"/>
        <v/>
      </c>
      <c r="BR21" s="18" t="str">
        <f t="shared" si="38"/>
        <v/>
      </c>
      <c r="BS21" s="18" t="str">
        <f t="shared" si="38"/>
        <v/>
      </c>
      <c r="BT21" s="18" t="str">
        <f t="shared" si="38"/>
        <v/>
      </c>
      <c r="BU21" s="18" t="str">
        <f t="shared" si="38"/>
        <v/>
      </c>
      <c r="BV21" s="18" t="str">
        <f t="shared" si="38"/>
        <v/>
      </c>
      <c r="BW21" s="18" t="str">
        <f t="shared" si="38"/>
        <v/>
      </c>
      <c r="BX21" s="18" t="str">
        <f t="shared" si="38"/>
        <v/>
      </c>
      <c r="BY21" s="18" t="str">
        <f t="shared" si="38"/>
        <v/>
      </c>
      <c r="BZ21" s="18" t="str">
        <f t="shared" si="38"/>
        <v/>
      </c>
      <c r="CA21" s="18" t="str">
        <f t="shared" si="38"/>
        <v/>
      </c>
      <c r="CB21" s="18" t="str">
        <f t="shared" si="38"/>
        <v/>
      </c>
      <c r="CC21" s="18" t="str">
        <f t="shared" si="38"/>
        <v/>
      </c>
    </row>
    <row r="22" ht="16.5" customHeight="1">
      <c r="A22" s="11" t="s">
        <v>291</v>
      </c>
      <c r="B22" s="11" t="s">
        <v>292</v>
      </c>
      <c r="C22" s="11"/>
      <c r="D22" s="11" t="s">
        <v>64</v>
      </c>
      <c r="E22" s="11">
        <v>1.14E7</v>
      </c>
      <c r="F22" s="11">
        <v>8300000.0</v>
      </c>
      <c r="G22" s="11" t="s">
        <v>151</v>
      </c>
      <c r="H22" s="12">
        <v>1.2110619E7</v>
      </c>
      <c r="I22" s="12">
        <v>8817380.0</v>
      </c>
      <c r="J22" s="13">
        <v>1.14E7</v>
      </c>
      <c r="K22" s="13">
        <v>8300000.0</v>
      </c>
      <c r="L22" s="11" t="s">
        <v>86</v>
      </c>
      <c r="M22" s="11" t="s">
        <v>67</v>
      </c>
      <c r="N22" s="14" t="s">
        <v>293</v>
      </c>
      <c r="P22" s="11"/>
      <c r="Q22" s="11"/>
      <c r="R22" s="11" t="s">
        <v>294</v>
      </c>
      <c r="T22" s="11" t="s">
        <v>295</v>
      </c>
      <c r="U22" s="11" t="s">
        <v>72</v>
      </c>
      <c r="V22" s="11" t="s">
        <v>296</v>
      </c>
      <c r="W22" s="11" t="s">
        <v>104</v>
      </c>
      <c r="X22" s="11" t="s">
        <v>183</v>
      </c>
      <c r="Y22" s="11" t="s">
        <v>75</v>
      </c>
      <c r="Z22" s="11" t="s">
        <v>72</v>
      </c>
      <c r="AD22" s="11" t="s">
        <v>297</v>
      </c>
      <c r="AE22" s="11" t="s">
        <v>76</v>
      </c>
      <c r="AI22" s="15">
        <v>44985.0</v>
      </c>
      <c r="AJ22" s="11">
        <v>5.0</v>
      </c>
      <c r="AK22" s="11" t="s">
        <v>77</v>
      </c>
      <c r="AL22" s="11">
        <v>2422124.0</v>
      </c>
      <c r="AM22" s="11" t="s">
        <v>298</v>
      </c>
      <c r="AN22" s="11"/>
      <c r="AQ22" s="11" t="s">
        <v>187</v>
      </c>
      <c r="AR22" s="11" t="s">
        <v>183</v>
      </c>
      <c r="AS22" s="11" t="s">
        <v>75</v>
      </c>
      <c r="AT22" s="11" t="s">
        <v>80</v>
      </c>
      <c r="AW22" s="11" t="s">
        <v>96</v>
      </c>
      <c r="AX22" s="18" t="str">
        <f t="shared" si="17"/>
        <v/>
      </c>
      <c r="AY22" s="11" t="s">
        <v>299</v>
      </c>
      <c r="AZ22" s="19" t="s">
        <v>191</v>
      </c>
      <c r="BD22" s="15">
        <v>44985.0</v>
      </c>
      <c r="BE22" s="15">
        <v>45035.0</v>
      </c>
      <c r="BI22" s="11" t="s">
        <v>83</v>
      </c>
      <c r="BJ22" s="11">
        <v>2023.0</v>
      </c>
      <c r="BK22" s="11">
        <v>2028.0</v>
      </c>
      <c r="BL22" s="16">
        <f t="shared" si="18"/>
        <v>6</v>
      </c>
      <c r="BM22" s="18" t="str">
        <f t="shared" si="19"/>
        <v>2023, 2024, 2025, 2026, 2027, 2028</v>
      </c>
      <c r="BN22" s="18" t="str">
        <f t="shared" ref="BN22:CC22" si="39">IF(ISNUMBER(SEARCH(BN$1, $BM22)), ($K22/$BL22), "")</f>
        <v/>
      </c>
      <c r="BO22" s="18" t="str">
        <f t="shared" si="39"/>
        <v/>
      </c>
      <c r="BP22" s="18" t="str">
        <f t="shared" si="39"/>
        <v/>
      </c>
      <c r="BQ22" s="20">
        <f t="shared" si="39"/>
        <v>1383333.333</v>
      </c>
      <c r="BR22" s="20">
        <f t="shared" si="39"/>
        <v>1383333.333</v>
      </c>
      <c r="BS22" s="20">
        <f t="shared" si="39"/>
        <v>1383333.333</v>
      </c>
      <c r="BT22" s="20">
        <f t="shared" si="39"/>
        <v>1383333.333</v>
      </c>
      <c r="BU22" s="20">
        <f t="shared" si="39"/>
        <v>1383333.333</v>
      </c>
      <c r="BV22" s="20">
        <f t="shared" si="39"/>
        <v>1383333.333</v>
      </c>
      <c r="BW22" s="18" t="str">
        <f t="shared" si="39"/>
        <v/>
      </c>
      <c r="BX22" s="18" t="str">
        <f t="shared" si="39"/>
        <v/>
      </c>
      <c r="BY22" s="18" t="str">
        <f t="shared" si="39"/>
        <v/>
      </c>
      <c r="BZ22" s="18" t="str">
        <f t="shared" si="39"/>
        <v/>
      </c>
      <c r="CA22" s="18" t="str">
        <f t="shared" si="39"/>
        <v/>
      </c>
      <c r="CB22" s="18" t="str">
        <f t="shared" si="39"/>
        <v/>
      </c>
      <c r="CC22" s="18" t="str">
        <f t="shared" si="39"/>
        <v/>
      </c>
    </row>
    <row r="23" ht="16.5" customHeight="1">
      <c r="A23" s="11" t="s">
        <v>300</v>
      </c>
      <c r="B23" s="35" t="s">
        <v>301</v>
      </c>
      <c r="C23" s="11"/>
      <c r="D23" s="11" t="s">
        <v>64</v>
      </c>
      <c r="E23" s="11">
        <v>1.1209955E7</v>
      </c>
      <c r="F23" s="11">
        <v>2999797.0</v>
      </c>
      <c r="G23" s="11" t="s">
        <v>151</v>
      </c>
      <c r="H23" s="12">
        <v>1.2238602E7</v>
      </c>
      <c r="I23" s="12">
        <v>3275064.0</v>
      </c>
      <c r="J23" s="13">
        <v>1.1209955E7</v>
      </c>
      <c r="K23" s="13">
        <v>2999797.0</v>
      </c>
      <c r="L23" s="11" t="s">
        <v>86</v>
      </c>
      <c r="M23" s="11" t="s">
        <v>67</v>
      </c>
      <c r="N23" s="14" t="s">
        <v>302</v>
      </c>
      <c r="P23" s="11"/>
      <c r="Q23" s="11"/>
      <c r="R23" s="11" t="s">
        <v>303</v>
      </c>
      <c r="T23" s="11" t="s">
        <v>304</v>
      </c>
      <c r="U23" s="11" t="s">
        <v>72</v>
      </c>
      <c r="V23" s="11" t="s">
        <v>305</v>
      </c>
      <c r="W23" s="11" t="s">
        <v>306</v>
      </c>
      <c r="X23" s="11" t="s">
        <v>183</v>
      </c>
      <c r="Y23" s="11" t="s">
        <v>75</v>
      </c>
      <c r="Z23" s="11" t="s">
        <v>72</v>
      </c>
      <c r="AD23" s="11" t="s">
        <v>307</v>
      </c>
      <c r="AE23" s="11" t="s">
        <v>76</v>
      </c>
      <c r="AI23" s="15">
        <v>44927.0</v>
      </c>
      <c r="AJ23" s="11">
        <v>6.0</v>
      </c>
      <c r="AK23" s="11" t="s">
        <v>77</v>
      </c>
      <c r="AL23" s="11">
        <v>2039767.0</v>
      </c>
      <c r="AM23" s="11" t="s">
        <v>308</v>
      </c>
      <c r="AN23" s="11"/>
      <c r="AP23" s="14" t="s">
        <v>309</v>
      </c>
      <c r="AQ23" s="11" t="s">
        <v>187</v>
      </c>
      <c r="AR23" s="11" t="s">
        <v>183</v>
      </c>
      <c r="AS23" s="11" t="s">
        <v>75</v>
      </c>
      <c r="AT23" s="11" t="s">
        <v>80</v>
      </c>
      <c r="AW23" s="11" t="s">
        <v>96</v>
      </c>
      <c r="AX23" s="18" t="str">
        <f t="shared" si="17"/>
        <v/>
      </c>
      <c r="AZ23" s="19" t="s">
        <v>310</v>
      </c>
      <c r="BD23" s="15">
        <v>45057.0</v>
      </c>
      <c r="BE23" s="15">
        <v>45057.0</v>
      </c>
      <c r="BI23" s="11" t="s">
        <v>83</v>
      </c>
      <c r="BJ23" s="11">
        <v>2023.0</v>
      </c>
      <c r="BK23" s="11">
        <v>2029.0</v>
      </c>
      <c r="BL23" s="16">
        <f t="shared" si="18"/>
        <v>7</v>
      </c>
      <c r="BM23" s="18" t="str">
        <f t="shared" si="19"/>
        <v>2023, 2024, 2025, 2026, 2027, 2028, 2029</v>
      </c>
      <c r="BN23" s="18" t="str">
        <f t="shared" ref="BN23:CC23" si="40">IF(ISNUMBER(SEARCH(BN$1, $BM23)), ($K23/$BL23), "")</f>
        <v/>
      </c>
      <c r="BO23" s="18" t="str">
        <f t="shared" si="40"/>
        <v/>
      </c>
      <c r="BP23" s="18" t="str">
        <f t="shared" si="40"/>
        <v/>
      </c>
      <c r="BQ23" s="20">
        <f t="shared" si="40"/>
        <v>428542.4286</v>
      </c>
      <c r="BR23" s="20">
        <f t="shared" si="40"/>
        <v>428542.4286</v>
      </c>
      <c r="BS23" s="20">
        <f t="shared" si="40"/>
        <v>428542.4286</v>
      </c>
      <c r="BT23" s="20">
        <f t="shared" si="40"/>
        <v>428542.4286</v>
      </c>
      <c r="BU23" s="20">
        <f t="shared" si="40"/>
        <v>428542.4286</v>
      </c>
      <c r="BV23" s="20">
        <f t="shared" si="40"/>
        <v>428542.4286</v>
      </c>
      <c r="BW23" s="20">
        <f t="shared" si="40"/>
        <v>428542.4286</v>
      </c>
      <c r="BX23" s="18" t="str">
        <f t="shared" si="40"/>
        <v/>
      </c>
      <c r="BY23" s="18" t="str">
        <f t="shared" si="40"/>
        <v/>
      </c>
      <c r="BZ23" s="18" t="str">
        <f t="shared" si="40"/>
        <v/>
      </c>
      <c r="CA23" s="18" t="str">
        <f t="shared" si="40"/>
        <v/>
      </c>
      <c r="CB23" s="18" t="str">
        <f t="shared" si="40"/>
        <v/>
      </c>
      <c r="CC23" s="18" t="str">
        <f t="shared" si="40"/>
        <v/>
      </c>
    </row>
    <row r="24" ht="16.5" customHeight="1">
      <c r="A24" s="11" t="s">
        <v>311</v>
      </c>
      <c r="B24" s="11" t="s">
        <v>312</v>
      </c>
      <c r="C24" s="11"/>
      <c r="D24" s="11" t="s">
        <v>64</v>
      </c>
      <c r="E24" s="11">
        <v>1.0815148E7</v>
      </c>
      <c r="F24" s="11">
        <v>1.0815148E7</v>
      </c>
      <c r="G24" s="11" t="s">
        <v>151</v>
      </c>
      <c r="H24" s="12">
        <v>1.1871463E7</v>
      </c>
      <c r="I24" s="12">
        <v>1.1871463E7</v>
      </c>
      <c r="J24" s="13">
        <v>1.0815148E7</v>
      </c>
      <c r="K24" s="13">
        <v>1.0815148E7</v>
      </c>
      <c r="L24" s="11" t="s">
        <v>86</v>
      </c>
      <c r="M24" s="11" t="s">
        <v>67</v>
      </c>
      <c r="N24" s="14" t="s">
        <v>313</v>
      </c>
      <c r="P24" s="11"/>
      <c r="Q24" s="11"/>
      <c r="R24" s="11" t="s">
        <v>314</v>
      </c>
      <c r="T24" s="11" t="s">
        <v>315</v>
      </c>
      <c r="U24" s="11" t="s">
        <v>316</v>
      </c>
      <c r="V24" s="11" t="s">
        <v>317</v>
      </c>
      <c r="W24" s="11" t="s">
        <v>306</v>
      </c>
      <c r="X24" s="11" t="s">
        <v>183</v>
      </c>
      <c r="Y24" s="11" t="s">
        <v>75</v>
      </c>
      <c r="Z24" s="11" t="s">
        <v>72</v>
      </c>
      <c r="AD24" s="11" t="s">
        <v>318</v>
      </c>
      <c r="AE24" s="11" t="s">
        <v>76</v>
      </c>
      <c r="AI24" s="15">
        <v>44986.0</v>
      </c>
      <c r="AJ24" s="11">
        <v>5.0</v>
      </c>
      <c r="AK24" s="11" t="s">
        <v>77</v>
      </c>
      <c r="AL24" s="11">
        <v>2374293.0</v>
      </c>
      <c r="AM24" s="11" t="s">
        <v>185</v>
      </c>
      <c r="AN24" s="30" t="s">
        <v>261</v>
      </c>
      <c r="AP24" s="11"/>
      <c r="AQ24" s="11" t="s">
        <v>79</v>
      </c>
      <c r="AR24" s="11" t="s">
        <v>188</v>
      </c>
      <c r="AS24" s="11" t="s">
        <v>75</v>
      </c>
      <c r="AT24" s="11" t="s">
        <v>80</v>
      </c>
      <c r="AU24" s="18" t="s">
        <v>262</v>
      </c>
      <c r="AW24" s="11" t="s">
        <v>96</v>
      </c>
      <c r="AX24" s="18" t="str">
        <f t="shared" si="17"/>
        <v/>
      </c>
      <c r="AZ24" s="19" t="s">
        <v>319</v>
      </c>
      <c r="BD24" s="15">
        <v>45037.0</v>
      </c>
      <c r="BE24" s="15">
        <v>45037.0</v>
      </c>
      <c r="BI24" s="11" t="s">
        <v>83</v>
      </c>
      <c r="BJ24" s="11">
        <v>2023.0</v>
      </c>
      <c r="BK24" s="11">
        <v>2028.0</v>
      </c>
      <c r="BL24" s="16">
        <f t="shared" si="18"/>
        <v>6</v>
      </c>
      <c r="BM24" s="18" t="str">
        <f t="shared" si="19"/>
        <v>2023, 2024, 2025, 2026, 2027, 2028</v>
      </c>
      <c r="BN24" s="18" t="str">
        <f t="shared" ref="BN24:CC24" si="41">IF(ISNUMBER(SEARCH(BN$1, $BM24)), ($K24/$BL24), "")</f>
        <v/>
      </c>
      <c r="BO24" s="18" t="str">
        <f t="shared" si="41"/>
        <v/>
      </c>
      <c r="BP24" s="18" t="str">
        <f t="shared" si="41"/>
        <v/>
      </c>
      <c r="BQ24" s="20">
        <f t="shared" si="41"/>
        <v>1802524.667</v>
      </c>
      <c r="BR24" s="20">
        <f t="shared" si="41"/>
        <v>1802524.667</v>
      </c>
      <c r="BS24" s="20">
        <f t="shared" si="41"/>
        <v>1802524.667</v>
      </c>
      <c r="BT24" s="20">
        <f t="shared" si="41"/>
        <v>1802524.667</v>
      </c>
      <c r="BU24" s="20">
        <f t="shared" si="41"/>
        <v>1802524.667</v>
      </c>
      <c r="BV24" s="20">
        <f t="shared" si="41"/>
        <v>1802524.667</v>
      </c>
      <c r="BW24" s="18" t="str">
        <f t="shared" si="41"/>
        <v/>
      </c>
      <c r="BX24" s="18" t="str">
        <f t="shared" si="41"/>
        <v/>
      </c>
      <c r="BY24" s="18" t="str">
        <f t="shared" si="41"/>
        <v/>
      </c>
      <c r="BZ24" s="18" t="str">
        <f t="shared" si="41"/>
        <v/>
      </c>
      <c r="CA24" s="18" t="str">
        <f t="shared" si="41"/>
        <v/>
      </c>
      <c r="CB24" s="18" t="str">
        <f t="shared" si="41"/>
        <v/>
      </c>
      <c r="CC24" s="18" t="str">
        <f t="shared" si="41"/>
        <v/>
      </c>
    </row>
    <row r="25" ht="16.5" customHeight="1">
      <c r="A25" s="11" t="s">
        <v>320</v>
      </c>
      <c r="B25" s="11" t="s">
        <v>321</v>
      </c>
      <c r="C25" s="11"/>
      <c r="D25" s="11" t="s">
        <v>64</v>
      </c>
      <c r="E25" s="11">
        <v>1.04E7</v>
      </c>
      <c r="F25" s="11">
        <v>1.04E7</v>
      </c>
      <c r="G25" s="11" t="s">
        <v>151</v>
      </c>
      <c r="H25" s="12">
        <v>1.1425804E7</v>
      </c>
      <c r="I25" s="12">
        <v>1.1425804E7</v>
      </c>
      <c r="J25" s="13">
        <v>1.04E7</v>
      </c>
      <c r="K25" s="13">
        <v>1.04E7</v>
      </c>
      <c r="L25" s="11" t="s">
        <v>86</v>
      </c>
      <c r="M25" s="11" t="s">
        <v>67</v>
      </c>
      <c r="N25" s="14" t="s">
        <v>322</v>
      </c>
      <c r="P25" s="11"/>
      <c r="Q25" s="11"/>
      <c r="R25" s="11" t="s">
        <v>323</v>
      </c>
      <c r="T25" s="11" t="s">
        <v>324</v>
      </c>
      <c r="U25" s="11" t="s">
        <v>72</v>
      </c>
      <c r="V25" s="11" t="s">
        <v>325</v>
      </c>
      <c r="W25" s="11" t="s">
        <v>104</v>
      </c>
      <c r="X25" s="11" t="s">
        <v>183</v>
      </c>
      <c r="Y25" s="11" t="s">
        <v>75</v>
      </c>
      <c r="Z25" s="11" t="s">
        <v>72</v>
      </c>
      <c r="AD25" s="11"/>
      <c r="AE25" s="11" t="s">
        <v>119</v>
      </c>
      <c r="AI25" s="15">
        <v>44903.0</v>
      </c>
      <c r="AJ25" s="11">
        <v>2.0</v>
      </c>
      <c r="AK25" s="11" t="s">
        <v>77</v>
      </c>
      <c r="AL25" s="11">
        <v>5712902.0</v>
      </c>
      <c r="AM25" s="11" t="s">
        <v>326</v>
      </c>
      <c r="AN25" s="11"/>
      <c r="AP25" s="14" t="s">
        <v>327</v>
      </c>
      <c r="AQ25" s="11" t="s">
        <v>79</v>
      </c>
      <c r="AR25" s="11" t="s">
        <v>183</v>
      </c>
      <c r="AS25" s="11" t="s">
        <v>75</v>
      </c>
      <c r="AT25" s="11" t="s">
        <v>80</v>
      </c>
      <c r="AW25" s="11" t="s">
        <v>166</v>
      </c>
      <c r="AX25" s="18" t="str">
        <f t="shared" si="17"/>
        <v/>
      </c>
      <c r="AZ25" s="18"/>
      <c r="BD25" s="15">
        <v>45036.0</v>
      </c>
      <c r="BE25" s="15">
        <v>45265.0</v>
      </c>
      <c r="BI25" s="11" t="s">
        <v>83</v>
      </c>
      <c r="BJ25" s="11">
        <v>2022.0</v>
      </c>
      <c r="BK25" s="11">
        <v>2024.0</v>
      </c>
      <c r="BL25" s="16">
        <f t="shared" si="18"/>
        <v>3</v>
      </c>
      <c r="BM25" s="18" t="str">
        <f t="shared" si="19"/>
        <v>2022, 2023, 2024</v>
      </c>
      <c r="BN25" s="18" t="str">
        <f t="shared" ref="BN25:CC25" si="42">IF(ISNUMBER(SEARCH(BN$1, $BM25)), ($K25/$BL25), "")</f>
        <v/>
      </c>
      <c r="BO25" s="18" t="str">
        <f t="shared" si="42"/>
        <v/>
      </c>
      <c r="BP25" s="20">
        <f t="shared" si="42"/>
        <v>3466666.667</v>
      </c>
      <c r="BQ25" s="20">
        <f t="shared" si="42"/>
        <v>3466666.667</v>
      </c>
      <c r="BR25" s="20">
        <f t="shared" si="42"/>
        <v>3466666.667</v>
      </c>
      <c r="BS25" s="18" t="str">
        <f t="shared" si="42"/>
        <v/>
      </c>
      <c r="BT25" s="18" t="str">
        <f t="shared" si="42"/>
        <v/>
      </c>
      <c r="BU25" s="18" t="str">
        <f t="shared" si="42"/>
        <v/>
      </c>
      <c r="BV25" s="18" t="str">
        <f t="shared" si="42"/>
        <v/>
      </c>
      <c r="BW25" s="18" t="str">
        <f t="shared" si="42"/>
        <v/>
      </c>
      <c r="BX25" s="18" t="str">
        <f t="shared" si="42"/>
        <v/>
      </c>
      <c r="BY25" s="18" t="str">
        <f t="shared" si="42"/>
        <v/>
      </c>
      <c r="BZ25" s="18" t="str">
        <f t="shared" si="42"/>
        <v/>
      </c>
      <c r="CA25" s="18" t="str">
        <f t="shared" si="42"/>
        <v/>
      </c>
      <c r="CB25" s="18" t="str">
        <f t="shared" si="42"/>
        <v/>
      </c>
      <c r="CC25" s="18" t="str">
        <f t="shared" si="42"/>
        <v/>
      </c>
    </row>
    <row r="26" ht="16.5" customHeight="1">
      <c r="A26" s="11" t="s">
        <v>328</v>
      </c>
      <c r="C26" s="11"/>
      <c r="D26" s="11" t="s">
        <v>64</v>
      </c>
      <c r="E26" s="11">
        <v>1.0347863E7</v>
      </c>
      <c r="F26" s="11">
        <v>1.0272862E7</v>
      </c>
      <c r="G26" s="11" t="s">
        <v>151</v>
      </c>
      <c r="H26" s="12">
        <v>1.1338774E7</v>
      </c>
      <c r="I26" s="12">
        <v>1.1256591E7</v>
      </c>
      <c r="J26" s="13">
        <v>1.0347863E7</v>
      </c>
      <c r="K26" s="13">
        <v>1.0272862E7</v>
      </c>
      <c r="L26" s="11" t="s">
        <v>86</v>
      </c>
      <c r="M26" s="11" t="s">
        <v>67</v>
      </c>
      <c r="N26" s="14" t="s">
        <v>329</v>
      </c>
      <c r="P26" s="11"/>
      <c r="Q26" s="11"/>
      <c r="R26" s="11" t="s">
        <v>330</v>
      </c>
      <c r="T26" s="11" t="s">
        <v>331</v>
      </c>
      <c r="U26" s="11" t="s">
        <v>332</v>
      </c>
      <c r="V26" s="11" t="s">
        <v>333</v>
      </c>
      <c r="W26" s="11" t="s">
        <v>92</v>
      </c>
      <c r="X26" s="11" t="s">
        <v>334</v>
      </c>
      <c r="Y26" s="11" t="s">
        <v>75</v>
      </c>
      <c r="Z26" s="11" t="s">
        <v>72</v>
      </c>
      <c r="AD26" s="11" t="s">
        <v>335</v>
      </c>
      <c r="AE26" s="11" t="s">
        <v>76</v>
      </c>
      <c r="AI26" s="15">
        <v>44805.0</v>
      </c>
      <c r="AJ26" s="11">
        <v>4.0</v>
      </c>
      <c r="AK26" s="11" t="s">
        <v>77</v>
      </c>
      <c r="AL26" s="11">
        <v>2834694.0</v>
      </c>
      <c r="AM26" s="11" t="s">
        <v>185</v>
      </c>
      <c r="AN26" s="30" t="s">
        <v>261</v>
      </c>
      <c r="AP26" s="11"/>
      <c r="AQ26" s="11" t="s">
        <v>79</v>
      </c>
      <c r="AR26" s="11" t="s">
        <v>188</v>
      </c>
      <c r="AS26" s="11" t="s">
        <v>75</v>
      </c>
      <c r="AT26" s="25" t="s">
        <v>122</v>
      </c>
      <c r="AU26" s="18" t="s">
        <v>289</v>
      </c>
      <c r="AW26" s="11" t="s">
        <v>96</v>
      </c>
      <c r="AX26" s="18" t="str">
        <f t="shared" si="17"/>
        <v/>
      </c>
      <c r="AZ26" s="19" t="s">
        <v>336</v>
      </c>
      <c r="BD26" s="15">
        <v>45035.0</v>
      </c>
      <c r="BE26" s="15">
        <v>45035.0</v>
      </c>
      <c r="BI26" s="11" t="s">
        <v>83</v>
      </c>
      <c r="BJ26" s="11">
        <v>2022.0</v>
      </c>
      <c r="BK26" s="11">
        <v>2026.0</v>
      </c>
      <c r="BL26" s="16">
        <f t="shared" si="18"/>
        <v>5</v>
      </c>
      <c r="BM26" s="18" t="str">
        <f t="shared" si="19"/>
        <v>2022, 2023, 2024, 2025, 2026</v>
      </c>
      <c r="BN26" s="18" t="str">
        <f t="shared" ref="BN26:CC26" si="43">IF(ISNUMBER(SEARCH(BN$1, $BM26)), ($K26/$BL26), "")</f>
        <v/>
      </c>
      <c r="BO26" s="18" t="str">
        <f t="shared" si="43"/>
        <v/>
      </c>
      <c r="BP26" s="20">
        <f t="shared" si="43"/>
        <v>2054572.4</v>
      </c>
      <c r="BQ26" s="20">
        <f t="shared" si="43"/>
        <v>2054572.4</v>
      </c>
      <c r="BR26" s="20">
        <f t="shared" si="43"/>
        <v>2054572.4</v>
      </c>
      <c r="BS26" s="20">
        <f t="shared" si="43"/>
        <v>2054572.4</v>
      </c>
      <c r="BT26" s="20">
        <f t="shared" si="43"/>
        <v>2054572.4</v>
      </c>
      <c r="BU26" s="18" t="str">
        <f t="shared" si="43"/>
        <v/>
      </c>
      <c r="BV26" s="18" t="str">
        <f t="shared" si="43"/>
        <v/>
      </c>
      <c r="BW26" s="18" t="str">
        <f t="shared" si="43"/>
        <v/>
      </c>
      <c r="BX26" s="18" t="str">
        <f t="shared" si="43"/>
        <v/>
      </c>
      <c r="BY26" s="18" t="str">
        <f t="shared" si="43"/>
        <v/>
      </c>
      <c r="BZ26" s="18" t="str">
        <f t="shared" si="43"/>
        <v/>
      </c>
      <c r="CA26" s="18" t="str">
        <f t="shared" si="43"/>
        <v/>
      </c>
      <c r="CB26" s="18" t="str">
        <f t="shared" si="43"/>
        <v/>
      </c>
      <c r="CC26" s="18" t="str">
        <f t="shared" si="43"/>
        <v/>
      </c>
    </row>
    <row r="27" ht="16.5" customHeight="1">
      <c r="A27" s="11" t="s">
        <v>337</v>
      </c>
      <c r="B27" s="11" t="s">
        <v>338</v>
      </c>
      <c r="C27" s="11"/>
      <c r="D27" s="11" t="s">
        <v>64</v>
      </c>
      <c r="E27" s="11">
        <v>1.0E7</v>
      </c>
      <c r="F27" s="11">
        <v>1.0E7</v>
      </c>
      <c r="G27" s="11" t="s">
        <v>151</v>
      </c>
      <c r="H27" s="12">
        <v>1.09691E7</v>
      </c>
      <c r="I27" s="12">
        <v>1.09691E7</v>
      </c>
      <c r="J27" s="13">
        <v>1.0E7</v>
      </c>
      <c r="K27" s="13">
        <v>1.0E7</v>
      </c>
      <c r="L27" s="11" t="s">
        <v>86</v>
      </c>
      <c r="M27" s="11" t="s">
        <v>67</v>
      </c>
      <c r="N27" s="14" t="s">
        <v>339</v>
      </c>
      <c r="P27" s="11"/>
      <c r="Q27" s="11"/>
      <c r="R27" s="11" t="s">
        <v>340</v>
      </c>
      <c r="T27" s="11" t="s">
        <v>162</v>
      </c>
      <c r="U27" s="11" t="s">
        <v>72</v>
      </c>
      <c r="V27" s="11" t="s">
        <v>163</v>
      </c>
      <c r="W27" s="11" t="s">
        <v>104</v>
      </c>
      <c r="X27" s="11" t="s">
        <v>164</v>
      </c>
      <c r="Y27" s="11" t="s">
        <v>75</v>
      </c>
      <c r="Z27" s="11" t="s">
        <v>72</v>
      </c>
      <c r="AD27" s="11"/>
      <c r="AE27" s="11" t="s">
        <v>119</v>
      </c>
      <c r="AI27" s="15">
        <v>44416.0</v>
      </c>
      <c r="AJ27" s="11">
        <v>2.0</v>
      </c>
      <c r="AK27" s="11" t="s">
        <v>77</v>
      </c>
      <c r="AL27" s="11">
        <v>5484550.0</v>
      </c>
      <c r="AM27" s="11" t="s">
        <v>341</v>
      </c>
      <c r="AN27" s="11"/>
      <c r="AQ27" s="11" t="s">
        <v>79</v>
      </c>
      <c r="AR27" s="11" t="s">
        <v>164</v>
      </c>
      <c r="AS27" s="11" t="s">
        <v>75</v>
      </c>
      <c r="AT27" s="11" t="s">
        <v>107</v>
      </c>
      <c r="AU27" s="18" t="s">
        <v>108</v>
      </c>
      <c r="AW27" s="11" t="s">
        <v>166</v>
      </c>
      <c r="AX27" s="18" t="str">
        <f t="shared" si="17"/>
        <v/>
      </c>
      <c r="AZ27" s="18"/>
      <c r="BD27" s="15">
        <v>45034.0</v>
      </c>
      <c r="BE27" s="15">
        <v>45035.0</v>
      </c>
      <c r="BI27" s="11" t="s">
        <v>83</v>
      </c>
      <c r="BJ27" s="11">
        <v>2021.0</v>
      </c>
      <c r="BK27" s="11">
        <v>2023.0</v>
      </c>
      <c r="BL27" s="16">
        <f t="shared" si="18"/>
        <v>3</v>
      </c>
      <c r="BM27" s="18" t="str">
        <f t="shared" si="19"/>
        <v>2021, 2022, 2023</v>
      </c>
      <c r="BN27" s="18" t="str">
        <f t="shared" ref="BN27:CC27" si="44">IF(ISNUMBER(SEARCH(BN$1, $BM27)), ($K27/$BL27), "")</f>
        <v/>
      </c>
      <c r="BO27" s="20">
        <f t="shared" si="44"/>
        <v>3333333.333</v>
      </c>
      <c r="BP27" s="20">
        <f t="shared" si="44"/>
        <v>3333333.333</v>
      </c>
      <c r="BQ27" s="20">
        <f t="shared" si="44"/>
        <v>3333333.333</v>
      </c>
      <c r="BR27" s="18" t="str">
        <f t="shared" si="44"/>
        <v/>
      </c>
      <c r="BS27" s="18" t="str">
        <f t="shared" si="44"/>
        <v/>
      </c>
      <c r="BT27" s="18" t="str">
        <f t="shared" si="44"/>
        <v/>
      </c>
      <c r="BU27" s="18" t="str">
        <f t="shared" si="44"/>
        <v/>
      </c>
      <c r="BV27" s="18" t="str">
        <f t="shared" si="44"/>
        <v/>
      </c>
      <c r="BW27" s="18" t="str">
        <f t="shared" si="44"/>
        <v/>
      </c>
      <c r="BX27" s="18" t="str">
        <f t="shared" si="44"/>
        <v/>
      </c>
      <c r="BY27" s="18" t="str">
        <f t="shared" si="44"/>
        <v/>
      </c>
      <c r="BZ27" s="18" t="str">
        <f t="shared" si="44"/>
        <v/>
      </c>
      <c r="CA27" s="18" t="str">
        <f t="shared" si="44"/>
        <v/>
      </c>
      <c r="CB27" s="18" t="str">
        <f t="shared" si="44"/>
        <v/>
      </c>
      <c r="CC27" s="18" t="str">
        <f t="shared" si="44"/>
        <v/>
      </c>
    </row>
    <row r="28" ht="16.5" customHeight="1">
      <c r="A28" s="11" t="s">
        <v>342</v>
      </c>
      <c r="C28" s="11"/>
      <c r="D28" s="11" t="s">
        <v>64</v>
      </c>
      <c r="E28" s="11">
        <v>1.0E7</v>
      </c>
      <c r="F28" s="11">
        <v>1.0E7</v>
      </c>
      <c r="G28" s="11" t="s">
        <v>151</v>
      </c>
      <c r="H28" s="12">
        <v>1.078605E7</v>
      </c>
      <c r="I28" s="12">
        <v>1.078605E7</v>
      </c>
      <c r="J28" s="13">
        <v>1.0E7</v>
      </c>
      <c r="K28" s="13">
        <v>1.0E7</v>
      </c>
      <c r="L28" s="11" t="s">
        <v>86</v>
      </c>
      <c r="M28" s="11" t="s">
        <v>67</v>
      </c>
      <c r="N28" s="14" t="s">
        <v>343</v>
      </c>
      <c r="P28" s="11"/>
      <c r="Q28" s="11"/>
      <c r="R28" s="11" t="s">
        <v>344</v>
      </c>
      <c r="T28" s="11" t="s">
        <v>324</v>
      </c>
      <c r="U28" s="11" t="s">
        <v>72</v>
      </c>
      <c r="V28" s="11" t="s">
        <v>325</v>
      </c>
      <c r="W28" s="11" t="s">
        <v>104</v>
      </c>
      <c r="X28" s="11" t="s">
        <v>183</v>
      </c>
      <c r="Y28" s="11" t="s">
        <v>75</v>
      </c>
      <c r="Z28" s="11" t="s">
        <v>72</v>
      </c>
      <c r="AE28" s="11" t="s">
        <v>119</v>
      </c>
      <c r="AI28" s="15">
        <v>45202.0</v>
      </c>
      <c r="AJ28" s="11">
        <v>5.0</v>
      </c>
      <c r="AK28" s="11" t="s">
        <v>77</v>
      </c>
      <c r="AL28" s="11">
        <v>2157210.0</v>
      </c>
      <c r="AM28" s="11" t="s">
        <v>298</v>
      </c>
      <c r="AN28" s="11"/>
      <c r="AQ28" s="11" t="s">
        <v>187</v>
      </c>
      <c r="AR28" s="11" t="s">
        <v>183</v>
      </c>
      <c r="AS28" s="11" t="s">
        <v>75</v>
      </c>
      <c r="AT28" s="11" t="s">
        <v>80</v>
      </c>
      <c r="AW28" s="11" t="s">
        <v>166</v>
      </c>
      <c r="AX28" s="18" t="str">
        <f t="shared" si="17"/>
        <v/>
      </c>
      <c r="AZ28" s="18"/>
      <c r="BD28" s="15">
        <v>45265.0</v>
      </c>
      <c r="BE28" s="15">
        <v>45265.0</v>
      </c>
      <c r="BI28" s="11" t="s">
        <v>83</v>
      </c>
      <c r="BJ28" s="11">
        <v>2023.0</v>
      </c>
      <c r="BK28" s="11">
        <v>2028.0</v>
      </c>
      <c r="BL28" s="16">
        <f t="shared" si="18"/>
        <v>6</v>
      </c>
      <c r="BM28" s="18" t="str">
        <f t="shared" si="19"/>
        <v>2023, 2024, 2025, 2026, 2027, 2028</v>
      </c>
      <c r="BN28" s="18" t="str">
        <f t="shared" ref="BN28:CC28" si="45">IF(ISNUMBER(SEARCH(BN$1, $BM28)), ($K28/$BL28), "")</f>
        <v/>
      </c>
      <c r="BO28" s="18" t="str">
        <f t="shared" si="45"/>
        <v/>
      </c>
      <c r="BP28" s="18" t="str">
        <f t="shared" si="45"/>
        <v/>
      </c>
      <c r="BQ28" s="20">
        <f t="shared" si="45"/>
        <v>1666666.667</v>
      </c>
      <c r="BR28" s="20">
        <f t="shared" si="45"/>
        <v>1666666.667</v>
      </c>
      <c r="BS28" s="20">
        <f t="shared" si="45"/>
        <v>1666666.667</v>
      </c>
      <c r="BT28" s="20">
        <f t="shared" si="45"/>
        <v>1666666.667</v>
      </c>
      <c r="BU28" s="20">
        <f t="shared" si="45"/>
        <v>1666666.667</v>
      </c>
      <c r="BV28" s="20">
        <f t="shared" si="45"/>
        <v>1666666.667</v>
      </c>
      <c r="BW28" s="18" t="str">
        <f t="shared" si="45"/>
        <v/>
      </c>
      <c r="BX28" s="18" t="str">
        <f t="shared" si="45"/>
        <v/>
      </c>
      <c r="BY28" s="18" t="str">
        <f t="shared" si="45"/>
        <v/>
      </c>
      <c r="BZ28" s="18" t="str">
        <f t="shared" si="45"/>
        <v/>
      </c>
      <c r="CA28" s="18" t="str">
        <f t="shared" si="45"/>
        <v/>
      </c>
      <c r="CB28" s="18" t="str">
        <f t="shared" si="45"/>
        <v/>
      </c>
      <c r="CC28" s="18" t="str">
        <f t="shared" si="45"/>
        <v/>
      </c>
    </row>
    <row r="29" ht="16.5" customHeight="1">
      <c r="A29" s="11" t="s">
        <v>345</v>
      </c>
      <c r="B29" s="11" t="s">
        <v>346</v>
      </c>
      <c r="C29" s="11"/>
      <c r="D29" s="11" t="s">
        <v>64</v>
      </c>
      <c r="E29" s="11">
        <v>9647489.0</v>
      </c>
      <c r="F29" s="11">
        <v>8662360.0</v>
      </c>
      <c r="G29" s="11" t="s">
        <v>151</v>
      </c>
      <c r="H29" s="12">
        <v>1.0531777E7</v>
      </c>
      <c r="I29" s="12">
        <v>9456351.0</v>
      </c>
      <c r="J29" s="13">
        <v>9647489.0</v>
      </c>
      <c r="K29" s="13">
        <v>8662360.0</v>
      </c>
      <c r="L29" s="11" t="s">
        <v>86</v>
      </c>
      <c r="M29" s="11" t="s">
        <v>67</v>
      </c>
      <c r="N29" s="14" t="s">
        <v>347</v>
      </c>
      <c r="O29" s="34" t="s">
        <v>348</v>
      </c>
      <c r="P29" s="11"/>
      <c r="Q29" s="11"/>
      <c r="R29" s="11" t="s">
        <v>349</v>
      </c>
      <c r="T29" s="11" t="s">
        <v>350</v>
      </c>
      <c r="U29" s="11" t="s">
        <v>351</v>
      </c>
      <c r="V29" s="11" t="s">
        <v>352</v>
      </c>
      <c r="W29" s="11" t="s">
        <v>306</v>
      </c>
      <c r="X29" s="11" t="s">
        <v>353</v>
      </c>
      <c r="Y29" s="11" t="s">
        <v>75</v>
      </c>
      <c r="Z29" s="11" t="s">
        <v>72</v>
      </c>
      <c r="AD29" s="11" t="s">
        <v>354</v>
      </c>
      <c r="AE29" s="11" t="s">
        <v>76</v>
      </c>
      <c r="AI29" s="15">
        <v>44805.0</v>
      </c>
      <c r="AJ29" s="11">
        <v>4.0</v>
      </c>
      <c r="AK29" s="11" t="s">
        <v>77</v>
      </c>
      <c r="AL29" s="11">
        <v>2632944.0</v>
      </c>
      <c r="AM29" s="11" t="s">
        <v>185</v>
      </c>
      <c r="AN29" s="30" t="s">
        <v>261</v>
      </c>
      <c r="AQ29" s="11" t="s">
        <v>187</v>
      </c>
      <c r="AR29" s="11" t="s">
        <v>188</v>
      </c>
      <c r="AS29" s="11" t="s">
        <v>75</v>
      </c>
      <c r="AT29" s="11" t="s">
        <v>80</v>
      </c>
      <c r="AW29" s="11" t="s">
        <v>96</v>
      </c>
      <c r="AX29" s="18" t="str">
        <f t="shared" si="17"/>
        <v/>
      </c>
      <c r="AZ29" s="19" t="s">
        <v>355</v>
      </c>
      <c r="BD29" s="15">
        <v>45057.0</v>
      </c>
      <c r="BE29" s="15">
        <v>45779.0</v>
      </c>
      <c r="BI29" s="11" t="s">
        <v>83</v>
      </c>
      <c r="BJ29" s="11">
        <v>2022.0</v>
      </c>
      <c r="BK29" s="11">
        <v>2026.0</v>
      </c>
      <c r="BL29" s="16">
        <f t="shared" si="18"/>
        <v>5</v>
      </c>
      <c r="BM29" s="18" t="str">
        <f t="shared" si="19"/>
        <v>2022, 2023, 2024, 2025, 2026</v>
      </c>
      <c r="BN29" s="18" t="str">
        <f t="shared" ref="BN29:CC29" si="46">IF(ISNUMBER(SEARCH(BN$1, $BM29)), ($K29/$BL29), "")</f>
        <v/>
      </c>
      <c r="BO29" s="18" t="str">
        <f t="shared" si="46"/>
        <v/>
      </c>
      <c r="BP29" s="20">
        <f t="shared" si="46"/>
        <v>1732472</v>
      </c>
      <c r="BQ29" s="20">
        <f t="shared" si="46"/>
        <v>1732472</v>
      </c>
      <c r="BR29" s="20">
        <f t="shared" si="46"/>
        <v>1732472</v>
      </c>
      <c r="BS29" s="20">
        <f t="shared" si="46"/>
        <v>1732472</v>
      </c>
      <c r="BT29" s="20">
        <f t="shared" si="46"/>
        <v>1732472</v>
      </c>
      <c r="BU29" s="18" t="str">
        <f t="shared" si="46"/>
        <v/>
      </c>
      <c r="BV29" s="18" t="str">
        <f t="shared" si="46"/>
        <v/>
      </c>
      <c r="BW29" s="18" t="str">
        <f t="shared" si="46"/>
        <v/>
      </c>
      <c r="BX29" s="18" t="str">
        <f t="shared" si="46"/>
        <v/>
      </c>
      <c r="BY29" s="18" t="str">
        <f t="shared" si="46"/>
        <v/>
      </c>
      <c r="BZ29" s="18" t="str">
        <f t="shared" si="46"/>
        <v/>
      </c>
      <c r="CA29" s="18" t="str">
        <f t="shared" si="46"/>
        <v/>
      </c>
      <c r="CB29" s="18" t="str">
        <f t="shared" si="46"/>
        <v/>
      </c>
      <c r="CC29" s="18" t="str">
        <f t="shared" si="46"/>
        <v/>
      </c>
    </row>
    <row r="30" ht="16.5" customHeight="1">
      <c r="A30" s="11" t="s">
        <v>356</v>
      </c>
      <c r="B30" s="11" t="s">
        <v>357</v>
      </c>
      <c r="C30" s="11"/>
      <c r="D30" s="11" t="s">
        <v>64</v>
      </c>
      <c r="E30" s="11">
        <v>9607844.0</v>
      </c>
      <c r="F30" s="11">
        <v>8179215.0</v>
      </c>
      <c r="G30" s="11" t="s">
        <v>151</v>
      </c>
      <c r="H30" s="12">
        <v>1.0308928E7</v>
      </c>
      <c r="I30" s="12">
        <v>8776052.0</v>
      </c>
      <c r="J30" s="13">
        <v>9607844.0</v>
      </c>
      <c r="K30" s="13">
        <v>8179215.0</v>
      </c>
      <c r="L30" s="11" t="s">
        <v>86</v>
      </c>
      <c r="M30" s="11" t="s">
        <v>67</v>
      </c>
      <c r="N30" s="14" t="s">
        <v>358</v>
      </c>
      <c r="O30" s="11" t="s">
        <v>359</v>
      </c>
      <c r="P30" s="11"/>
      <c r="Q30" s="11"/>
      <c r="R30" s="11" t="s">
        <v>360</v>
      </c>
      <c r="T30" s="11" t="s">
        <v>361</v>
      </c>
      <c r="U30" s="11" t="s">
        <v>72</v>
      </c>
      <c r="V30" s="11" t="s">
        <v>362</v>
      </c>
      <c r="W30" s="11" t="s">
        <v>92</v>
      </c>
      <c r="X30" s="11" t="s">
        <v>353</v>
      </c>
      <c r="Y30" s="11" t="s">
        <v>75</v>
      </c>
      <c r="Z30" s="11" t="s">
        <v>72</v>
      </c>
      <c r="AD30" s="11" t="s">
        <v>363</v>
      </c>
      <c r="AE30" s="11" t="s">
        <v>76</v>
      </c>
      <c r="AI30" s="15">
        <v>43831.0</v>
      </c>
      <c r="AJ30" s="11">
        <v>4.0</v>
      </c>
      <c r="AK30" s="11" t="s">
        <v>77</v>
      </c>
      <c r="AL30" s="11">
        <v>2577232.0</v>
      </c>
      <c r="AM30" s="11" t="s">
        <v>185</v>
      </c>
      <c r="AN30" s="30" t="s">
        <v>364</v>
      </c>
      <c r="AQ30" s="11" t="s">
        <v>187</v>
      </c>
      <c r="AR30" s="11" t="s">
        <v>188</v>
      </c>
      <c r="AS30" s="11" t="s">
        <v>75</v>
      </c>
      <c r="AT30" s="11" t="s">
        <v>80</v>
      </c>
      <c r="AU30" s="18" t="s">
        <v>262</v>
      </c>
      <c r="AW30" s="11" t="s">
        <v>96</v>
      </c>
      <c r="AX30" s="18" t="str">
        <f t="shared" si="17"/>
        <v/>
      </c>
      <c r="AZ30" s="19" t="s">
        <v>97</v>
      </c>
      <c r="BD30" s="15">
        <v>44999.0</v>
      </c>
      <c r="BE30" s="15">
        <v>45779.0</v>
      </c>
      <c r="BH30" s="11" t="s">
        <v>67</v>
      </c>
      <c r="BI30" s="11" t="s">
        <v>149</v>
      </c>
      <c r="BJ30" s="11">
        <v>2020.0</v>
      </c>
      <c r="BK30" s="11">
        <v>2024.0</v>
      </c>
      <c r="BL30" s="16">
        <f t="shared" si="18"/>
        <v>5</v>
      </c>
      <c r="BM30" s="18" t="str">
        <f t="shared" si="19"/>
        <v>2020, 2021, 2022, 2023, 2024</v>
      </c>
      <c r="BN30" s="20">
        <f t="shared" ref="BN30:CC30" si="47">IF(ISNUMBER(SEARCH(BN$1, $BM30)), ($K30/$BL30), "")</f>
        <v>1635843</v>
      </c>
      <c r="BO30" s="20">
        <f t="shared" si="47"/>
        <v>1635843</v>
      </c>
      <c r="BP30" s="20">
        <f t="shared" si="47"/>
        <v>1635843</v>
      </c>
      <c r="BQ30" s="20">
        <f t="shared" si="47"/>
        <v>1635843</v>
      </c>
      <c r="BR30" s="20">
        <f t="shared" si="47"/>
        <v>1635843</v>
      </c>
      <c r="BS30" s="18" t="str">
        <f t="shared" si="47"/>
        <v/>
      </c>
      <c r="BT30" s="18" t="str">
        <f t="shared" si="47"/>
        <v/>
      </c>
      <c r="BU30" s="18" t="str">
        <f t="shared" si="47"/>
        <v/>
      </c>
      <c r="BV30" s="18" t="str">
        <f t="shared" si="47"/>
        <v/>
      </c>
      <c r="BW30" s="18" t="str">
        <f t="shared" si="47"/>
        <v/>
      </c>
      <c r="BX30" s="18" t="str">
        <f t="shared" si="47"/>
        <v/>
      </c>
      <c r="BY30" s="18" t="str">
        <f t="shared" si="47"/>
        <v/>
      </c>
      <c r="BZ30" s="18" t="str">
        <f t="shared" si="47"/>
        <v/>
      </c>
      <c r="CA30" s="18" t="str">
        <f t="shared" si="47"/>
        <v/>
      </c>
      <c r="CB30" s="18" t="str">
        <f t="shared" si="47"/>
        <v/>
      </c>
      <c r="CC30" s="18" t="str">
        <f t="shared" si="47"/>
        <v/>
      </c>
    </row>
    <row r="31" ht="16.5" customHeight="1">
      <c r="A31" s="11" t="s">
        <v>365</v>
      </c>
      <c r="B31" s="11" t="s">
        <v>366</v>
      </c>
      <c r="C31" s="11"/>
      <c r="D31" s="11" t="s">
        <v>64</v>
      </c>
      <c r="E31" s="11">
        <v>9000000.0</v>
      </c>
      <c r="F31" s="11">
        <v>9000000.0</v>
      </c>
      <c r="G31" s="11" t="s">
        <v>367</v>
      </c>
      <c r="H31" s="12">
        <v>2324250.0</v>
      </c>
      <c r="I31" s="12">
        <v>2324250.0</v>
      </c>
      <c r="J31" s="13">
        <f t="shared" ref="J31:K31" si="48">E31*0.23</f>
        <v>2070000</v>
      </c>
      <c r="K31" s="13">
        <f t="shared" si="48"/>
        <v>2070000</v>
      </c>
      <c r="L31" s="11" t="s">
        <v>86</v>
      </c>
      <c r="M31" s="11" t="s">
        <v>67</v>
      </c>
      <c r="N31" s="14" t="s">
        <v>368</v>
      </c>
      <c r="O31" s="11" t="s">
        <v>225</v>
      </c>
      <c r="P31" s="11"/>
      <c r="Q31" s="11"/>
      <c r="R31" s="11" t="s">
        <v>369</v>
      </c>
      <c r="T31" s="11" t="s">
        <v>370</v>
      </c>
      <c r="U31" s="11" t="s">
        <v>72</v>
      </c>
      <c r="V31" s="11" t="s">
        <v>371</v>
      </c>
      <c r="W31" s="11" t="s">
        <v>104</v>
      </c>
      <c r="X31" s="11" t="s">
        <v>372</v>
      </c>
      <c r="Y31" s="11" t="s">
        <v>75</v>
      </c>
      <c r="Z31" s="11" t="s">
        <v>72</v>
      </c>
      <c r="AE31" s="11" t="s">
        <v>119</v>
      </c>
      <c r="AF31" s="15"/>
      <c r="AG31" s="11"/>
      <c r="AI31" s="15">
        <v>45499.0</v>
      </c>
      <c r="AJ31" s="11">
        <v>2.0</v>
      </c>
      <c r="AK31" s="11" t="s">
        <v>77</v>
      </c>
      <c r="AL31" s="11">
        <v>1162125.0</v>
      </c>
      <c r="AM31" s="11" t="s">
        <v>373</v>
      </c>
      <c r="AN31" s="11"/>
      <c r="AO31" s="11" t="s">
        <v>374</v>
      </c>
      <c r="AP31" s="11"/>
      <c r="AQ31" s="11" t="s">
        <v>79</v>
      </c>
      <c r="AR31" s="11" t="s">
        <v>372</v>
      </c>
      <c r="AS31" s="11" t="s">
        <v>75</v>
      </c>
      <c r="AT31" s="11" t="s">
        <v>375</v>
      </c>
      <c r="AU31" s="18" t="s">
        <v>147</v>
      </c>
      <c r="AW31" s="11" t="s">
        <v>96</v>
      </c>
      <c r="AX31" s="11" t="s">
        <v>376</v>
      </c>
      <c r="AY31" s="11" t="s">
        <v>377</v>
      </c>
      <c r="AZ31" s="19" t="s">
        <v>378</v>
      </c>
      <c r="BD31" s="15">
        <v>45520.0</v>
      </c>
      <c r="BE31" s="15">
        <v>45520.0</v>
      </c>
      <c r="BI31" s="11" t="s">
        <v>83</v>
      </c>
      <c r="BJ31" s="11">
        <v>2024.0</v>
      </c>
      <c r="BK31" s="11">
        <v>2026.0</v>
      </c>
      <c r="BL31" s="16">
        <f t="shared" si="18"/>
        <v>3</v>
      </c>
      <c r="BM31" s="18" t="str">
        <f t="shared" si="19"/>
        <v>2024, 2025, 2026</v>
      </c>
      <c r="BN31" s="18" t="str">
        <f t="shared" ref="BN31:CC31" si="49">IF(ISNUMBER(SEARCH(BN$1, $BM31)), ($K31/$BL31), "")</f>
        <v/>
      </c>
      <c r="BO31" s="18" t="str">
        <f t="shared" si="49"/>
        <v/>
      </c>
      <c r="BP31" s="18" t="str">
        <f t="shared" si="49"/>
        <v/>
      </c>
      <c r="BQ31" s="18" t="str">
        <f t="shared" si="49"/>
        <v/>
      </c>
      <c r="BR31" s="20">
        <f t="shared" si="49"/>
        <v>690000</v>
      </c>
      <c r="BS31" s="20">
        <f t="shared" si="49"/>
        <v>690000</v>
      </c>
      <c r="BT31" s="20">
        <f t="shared" si="49"/>
        <v>690000</v>
      </c>
      <c r="BU31" s="18" t="str">
        <f t="shared" si="49"/>
        <v/>
      </c>
      <c r="BV31" s="18" t="str">
        <f t="shared" si="49"/>
        <v/>
      </c>
      <c r="BW31" s="18" t="str">
        <f t="shared" si="49"/>
        <v/>
      </c>
      <c r="BX31" s="18" t="str">
        <f t="shared" si="49"/>
        <v/>
      </c>
      <c r="BY31" s="18" t="str">
        <f t="shared" si="49"/>
        <v/>
      </c>
      <c r="BZ31" s="18" t="str">
        <f t="shared" si="49"/>
        <v/>
      </c>
      <c r="CA31" s="18" t="str">
        <f t="shared" si="49"/>
        <v/>
      </c>
      <c r="CB31" s="18" t="str">
        <f t="shared" si="49"/>
        <v/>
      </c>
      <c r="CC31" s="18" t="str">
        <f t="shared" si="49"/>
        <v/>
      </c>
    </row>
    <row r="32" ht="16.5" customHeight="1">
      <c r="A32" s="11" t="s">
        <v>379</v>
      </c>
      <c r="B32" s="11"/>
      <c r="C32" s="11"/>
      <c r="D32" s="11" t="s">
        <v>64</v>
      </c>
      <c r="E32" s="11">
        <v>8826825.0</v>
      </c>
      <c r="F32" s="11">
        <v>7000000.0</v>
      </c>
      <c r="G32" s="11" t="s">
        <v>151</v>
      </c>
      <c r="H32" s="12">
        <v>1.0062581E7</v>
      </c>
      <c r="I32" s="12">
        <v>7979999.0</v>
      </c>
      <c r="J32" s="13">
        <v>8826825.0</v>
      </c>
      <c r="K32" s="13">
        <v>7000000.0</v>
      </c>
      <c r="L32" s="11" t="s">
        <v>86</v>
      </c>
      <c r="M32" s="11" t="s">
        <v>67</v>
      </c>
      <c r="N32" s="14" t="s">
        <v>380</v>
      </c>
      <c r="O32" s="34" t="s">
        <v>381</v>
      </c>
      <c r="P32" s="11"/>
      <c r="Q32" s="11"/>
      <c r="R32" s="11"/>
      <c r="S32" s="11" t="s">
        <v>382</v>
      </c>
      <c r="T32" s="11"/>
      <c r="U32" s="11"/>
      <c r="V32" s="11" t="s">
        <v>383</v>
      </c>
      <c r="W32" s="11" t="s">
        <v>384</v>
      </c>
      <c r="X32" s="11" t="s">
        <v>385</v>
      </c>
      <c r="Y32" s="11" t="s">
        <v>75</v>
      </c>
      <c r="Z32" s="11"/>
      <c r="AD32" s="11" t="s">
        <v>386</v>
      </c>
      <c r="AE32" s="11" t="s">
        <v>76</v>
      </c>
      <c r="AI32" s="15">
        <v>43952.0</v>
      </c>
      <c r="AJ32" s="11"/>
      <c r="AK32" s="11"/>
      <c r="AL32" s="11">
        <v>1.0062581E7</v>
      </c>
      <c r="AM32" s="11" t="s">
        <v>185</v>
      </c>
      <c r="AN32" s="30" t="s">
        <v>364</v>
      </c>
      <c r="AO32" s="11"/>
      <c r="AQ32" s="11" t="s">
        <v>79</v>
      </c>
      <c r="AR32" s="11" t="s">
        <v>188</v>
      </c>
      <c r="AS32" s="11" t="s">
        <v>75</v>
      </c>
      <c r="AT32" s="11" t="s">
        <v>80</v>
      </c>
      <c r="AW32" s="11" t="s">
        <v>96</v>
      </c>
      <c r="AX32" s="18" t="str">
        <f t="shared" ref="AX32:AX37" si="51">IFERROR(INDEX('full database 2024'!AR:AR, MATCH(A32, 'full database 2024'!B:B, 0)), "")</f>
        <v/>
      </c>
      <c r="AZ32" s="19" t="s">
        <v>310</v>
      </c>
      <c r="BD32" s="15">
        <v>45377.0</v>
      </c>
      <c r="BE32" s="15">
        <v>45779.0</v>
      </c>
      <c r="BI32" s="11" t="s">
        <v>83</v>
      </c>
      <c r="BJ32" s="11">
        <v>2020.0</v>
      </c>
      <c r="BK32" s="11">
        <v>2026.0</v>
      </c>
      <c r="BL32" s="16">
        <f t="shared" si="18"/>
        <v>7</v>
      </c>
      <c r="BM32" s="18" t="str">
        <f t="shared" si="19"/>
        <v>2020, 2021, 2022, 2023, 2024, 2025, 2026</v>
      </c>
      <c r="BN32" s="20">
        <f t="shared" ref="BN32:CC32" si="50">IF(ISNUMBER(SEARCH(BN$1, $BM32)), ($K32/$BL32), "")</f>
        <v>1000000</v>
      </c>
      <c r="BO32" s="20">
        <f t="shared" si="50"/>
        <v>1000000</v>
      </c>
      <c r="BP32" s="20">
        <f t="shared" si="50"/>
        <v>1000000</v>
      </c>
      <c r="BQ32" s="20">
        <f t="shared" si="50"/>
        <v>1000000</v>
      </c>
      <c r="BR32" s="20">
        <f t="shared" si="50"/>
        <v>1000000</v>
      </c>
      <c r="BS32" s="20">
        <f t="shared" si="50"/>
        <v>1000000</v>
      </c>
      <c r="BT32" s="20">
        <f t="shared" si="50"/>
        <v>1000000</v>
      </c>
      <c r="BU32" s="18" t="str">
        <f t="shared" si="50"/>
        <v/>
      </c>
      <c r="BV32" s="18" t="str">
        <f t="shared" si="50"/>
        <v/>
      </c>
      <c r="BW32" s="18" t="str">
        <f t="shared" si="50"/>
        <v/>
      </c>
      <c r="BX32" s="18" t="str">
        <f t="shared" si="50"/>
        <v/>
      </c>
      <c r="BY32" s="18" t="str">
        <f t="shared" si="50"/>
        <v/>
      </c>
      <c r="BZ32" s="18" t="str">
        <f t="shared" si="50"/>
        <v/>
      </c>
      <c r="CA32" s="18" t="str">
        <f t="shared" si="50"/>
        <v/>
      </c>
      <c r="CB32" s="18" t="str">
        <f t="shared" si="50"/>
        <v/>
      </c>
      <c r="CC32" s="18" t="str">
        <f t="shared" si="50"/>
        <v/>
      </c>
    </row>
    <row r="33" ht="16.5" customHeight="1">
      <c r="A33" s="11" t="s">
        <v>387</v>
      </c>
      <c r="C33" s="11"/>
      <c r="D33" s="11" t="s">
        <v>64</v>
      </c>
      <c r="E33" s="11">
        <v>8600000.0</v>
      </c>
      <c r="F33" s="11">
        <v>4300000.0</v>
      </c>
      <c r="G33" s="11" t="s">
        <v>151</v>
      </c>
      <c r="H33" s="12">
        <v>9136081.0</v>
      </c>
      <c r="I33" s="12">
        <v>4568040.0</v>
      </c>
      <c r="J33" s="13">
        <v>8600000.0</v>
      </c>
      <c r="K33" s="13">
        <v>4300000.0</v>
      </c>
      <c r="L33" s="11" t="s">
        <v>86</v>
      </c>
      <c r="M33" s="11" t="s">
        <v>67</v>
      </c>
      <c r="N33" s="14" t="s">
        <v>388</v>
      </c>
      <c r="P33" s="11"/>
      <c r="Q33" s="11"/>
      <c r="R33" s="11" t="s">
        <v>389</v>
      </c>
      <c r="S33" s="11" t="s">
        <v>390</v>
      </c>
      <c r="T33" s="11" t="s">
        <v>162</v>
      </c>
      <c r="U33" s="11" t="s">
        <v>72</v>
      </c>
      <c r="V33" s="11" t="s">
        <v>163</v>
      </c>
      <c r="W33" s="11" t="s">
        <v>104</v>
      </c>
      <c r="X33" s="11" t="s">
        <v>164</v>
      </c>
      <c r="Y33" s="11" t="s">
        <v>75</v>
      </c>
      <c r="Z33" s="11" t="s">
        <v>72</v>
      </c>
      <c r="AD33" s="11"/>
      <c r="AE33" s="11" t="s">
        <v>119</v>
      </c>
      <c r="AI33" s="15">
        <v>44166.0</v>
      </c>
      <c r="AJ33" s="11">
        <v>3.0</v>
      </c>
      <c r="AK33" s="11" t="s">
        <v>77</v>
      </c>
      <c r="AL33" s="11">
        <v>3045360.0</v>
      </c>
      <c r="AM33" s="11" t="s">
        <v>165</v>
      </c>
      <c r="AN33" s="11"/>
      <c r="AQ33" s="11" t="s">
        <v>79</v>
      </c>
      <c r="AR33" s="11" t="s">
        <v>164</v>
      </c>
      <c r="AS33" s="11" t="s">
        <v>75</v>
      </c>
      <c r="AT33" s="11" t="s">
        <v>107</v>
      </c>
      <c r="AU33" s="18" t="s">
        <v>108</v>
      </c>
      <c r="AW33" s="11" t="s">
        <v>166</v>
      </c>
      <c r="AX33" s="18" t="str">
        <f t="shared" si="51"/>
        <v/>
      </c>
      <c r="AZ33" s="18"/>
      <c r="BD33" s="15">
        <v>44985.0</v>
      </c>
      <c r="BE33" s="15">
        <v>45035.0</v>
      </c>
      <c r="BI33" s="11" t="s">
        <v>83</v>
      </c>
      <c r="BJ33" s="11">
        <v>2020.0</v>
      </c>
      <c r="BK33" s="11">
        <v>2023.0</v>
      </c>
      <c r="BL33" s="16">
        <f t="shared" si="18"/>
        <v>4</v>
      </c>
      <c r="BM33" s="18" t="str">
        <f t="shared" si="19"/>
        <v>2020, 2021, 2022, 2023</v>
      </c>
      <c r="BN33" s="20">
        <f t="shared" ref="BN33:CC33" si="52">IF(ISNUMBER(SEARCH(BN$1, $BM33)), ($K33/$BL33), "")</f>
        <v>1075000</v>
      </c>
      <c r="BO33" s="20">
        <f t="shared" si="52"/>
        <v>1075000</v>
      </c>
      <c r="BP33" s="20">
        <f t="shared" si="52"/>
        <v>1075000</v>
      </c>
      <c r="BQ33" s="20">
        <f t="shared" si="52"/>
        <v>1075000</v>
      </c>
      <c r="BR33" s="18" t="str">
        <f t="shared" si="52"/>
        <v/>
      </c>
      <c r="BS33" s="18" t="str">
        <f t="shared" si="52"/>
        <v/>
      </c>
      <c r="BT33" s="18" t="str">
        <f t="shared" si="52"/>
        <v/>
      </c>
      <c r="BU33" s="18" t="str">
        <f t="shared" si="52"/>
        <v/>
      </c>
      <c r="BV33" s="18" t="str">
        <f t="shared" si="52"/>
        <v/>
      </c>
      <c r="BW33" s="18" t="str">
        <f t="shared" si="52"/>
        <v/>
      </c>
      <c r="BX33" s="18" t="str">
        <f t="shared" si="52"/>
        <v/>
      </c>
      <c r="BY33" s="18" t="str">
        <f t="shared" si="52"/>
        <v/>
      </c>
      <c r="BZ33" s="18" t="str">
        <f t="shared" si="52"/>
        <v/>
      </c>
      <c r="CA33" s="18" t="str">
        <f t="shared" si="52"/>
        <v/>
      </c>
      <c r="CB33" s="18" t="str">
        <f t="shared" si="52"/>
        <v/>
      </c>
      <c r="CC33" s="18" t="str">
        <f t="shared" si="52"/>
        <v/>
      </c>
    </row>
    <row r="34" ht="16.5" customHeight="1">
      <c r="A34" s="11" t="s">
        <v>391</v>
      </c>
      <c r="C34" s="11"/>
      <c r="D34" s="11" t="s">
        <v>64</v>
      </c>
      <c r="E34" s="11">
        <v>7999955.0</v>
      </c>
      <c r="F34" s="11">
        <v>7999955.0</v>
      </c>
      <c r="G34" s="11" t="s">
        <v>215</v>
      </c>
      <c r="H34" s="12">
        <v>751996.0</v>
      </c>
      <c r="I34" s="12">
        <v>751996.0</v>
      </c>
      <c r="J34" s="13">
        <f t="shared" ref="J34:K34" si="53">E34*0.091</f>
        <v>727995.905</v>
      </c>
      <c r="K34" s="13">
        <f t="shared" si="53"/>
        <v>727995.905</v>
      </c>
      <c r="L34" s="11" t="s">
        <v>86</v>
      </c>
      <c r="M34" s="11" t="s">
        <v>67</v>
      </c>
      <c r="N34" s="11"/>
      <c r="O34" s="26"/>
      <c r="P34" s="11"/>
      <c r="Q34" s="11"/>
      <c r="R34" s="11"/>
      <c r="S34" s="11"/>
      <c r="T34" s="11"/>
      <c r="U34" s="11"/>
      <c r="V34" s="11" t="s">
        <v>392</v>
      </c>
      <c r="W34" s="11"/>
      <c r="X34" s="11" t="s">
        <v>218</v>
      </c>
      <c r="Y34" s="11" t="s">
        <v>75</v>
      </c>
      <c r="Z34" s="11"/>
      <c r="AE34" s="11"/>
      <c r="AI34" s="15">
        <v>44208.0</v>
      </c>
      <c r="AJ34" s="11">
        <v>49.0</v>
      </c>
      <c r="AK34" s="11" t="s">
        <v>219</v>
      </c>
      <c r="AL34" s="11">
        <v>15347.0</v>
      </c>
      <c r="AM34" s="11" t="s">
        <v>220</v>
      </c>
      <c r="AN34" s="11"/>
      <c r="AQ34" s="11" t="s">
        <v>79</v>
      </c>
      <c r="AR34" s="11" t="s">
        <v>218</v>
      </c>
      <c r="AS34" s="11" t="s">
        <v>75</v>
      </c>
      <c r="AT34" s="11" t="s">
        <v>80</v>
      </c>
      <c r="AW34" s="11" t="s">
        <v>96</v>
      </c>
      <c r="AX34" s="18" t="str">
        <f t="shared" si="51"/>
        <v/>
      </c>
      <c r="AZ34" s="19" t="s">
        <v>393</v>
      </c>
      <c r="BD34" s="15">
        <v>45596.0</v>
      </c>
      <c r="BE34" s="15">
        <v>45596.0</v>
      </c>
      <c r="BI34" s="11"/>
      <c r="BJ34" s="11">
        <v>2021.0</v>
      </c>
      <c r="BK34" s="11">
        <v>2025.0</v>
      </c>
      <c r="BL34" s="16">
        <f t="shared" si="18"/>
        <v>5</v>
      </c>
      <c r="BM34" s="18" t="str">
        <f t="shared" si="19"/>
        <v>2021, 2022, 2023, 2024, 2025</v>
      </c>
      <c r="BN34" s="18" t="str">
        <f t="shared" ref="BN34:CC34" si="54">IF(ISNUMBER(SEARCH(BN$1, $BM34)), ($K34/$BL34), "")</f>
        <v/>
      </c>
      <c r="BO34" s="20">
        <f t="shared" si="54"/>
        <v>145599.181</v>
      </c>
      <c r="BP34" s="20">
        <f t="shared" si="54"/>
        <v>145599.181</v>
      </c>
      <c r="BQ34" s="20">
        <f t="shared" si="54"/>
        <v>145599.181</v>
      </c>
      <c r="BR34" s="20">
        <f t="shared" si="54"/>
        <v>145599.181</v>
      </c>
      <c r="BS34" s="20">
        <f t="shared" si="54"/>
        <v>145599.181</v>
      </c>
      <c r="BT34" s="18" t="str">
        <f t="shared" si="54"/>
        <v/>
      </c>
      <c r="BU34" s="18" t="str">
        <f t="shared" si="54"/>
        <v/>
      </c>
      <c r="BV34" s="18" t="str">
        <f t="shared" si="54"/>
        <v/>
      </c>
      <c r="BW34" s="18" t="str">
        <f t="shared" si="54"/>
        <v/>
      </c>
      <c r="BX34" s="18" t="str">
        <f t="shared" si="54"/>
        <v/>
      </c>
      <c r="BY34" s="18" t="str">
        <f t="shared" si="54"/>
        <v/>
      </c>
      <c r="BZ34" s="18" t="str">
        <f t="shared" si="54"/>
        <v/>
      </c>
      <c r="CA34" s="18" t="str">
        <f t="shared" si="54"/>
        <v/>
      </c>
      <c r="CB34" s="18" t="str">
        <f t="shared" si="54"/>
        <v/>
      </c>
      <c r="CC34" s="18" t="str">
        <f t="shared" si="54"/>
        <v/>
      </c>
    </row>
    <row r="35" ht="16.5" customHeight="1">
      <c r="A35" s="11" t="s">
        <v>394</v>
      </c>
      <c r="C35" s="11"/>
      <c r="D35" s="11" t="s">
        <v>64</v>
      </c>
      <c r="E35" s="11">
        <v>7999174.0</v>
      </c>
      <c r="F35" s="11">
        <v>7999174.0</v>
      </c>
      <c r="G35" s="11" t="s">
        <v>215</v>
      </c>
      <c r="H35" s="12">
        <v>751922.0</v>
      </c>
      <c r="I35" s="12">
        <v>751922.0</v>
      </c>
      <c r="J35" s="13">
        <f t="shared" ref="J35:K35" si="55">E35*0.091</f>
        <v>727924.834</v>
      </c>
      <c r="K35" s="13">
        <f t="shared" si="55"/>
        <v>727924.834</v>
      </c>
      <c r="L35" s="11" t="s">
        <v>86</v>
      </c>
      <c r="M35" s="11" t="s">
        <v>67</v>
      </c>
      <c r="O35" s="26"/>
      <c r="V35" s="11" t="s">
        <v>392</v>
      </c>
      <c r="X35" s="11" t="s">
        <v>218</v>
      </c>
      <c r="Y35" s="11" t="s">
        <v>75</v>
      </c>
      <c r="AI35" s="15">
        <v>44208.0</v>
      </c>
      <c r="AJ35" s="11">
        <v>49.0</v>
      </c>
      <c r="AK35" s="11" t="s">
        <v>219</v>
      </c>
      <c r="AL35" s="11">
        <v>15345.0</v>
      </c>
      <c r="AM35" s="11" t="s">
        <v>220</v>
      </c>
      <c r="AN35" s="11"/>
      <c r="AQ35" s="11" t="s">
        <v>79</v>
      </c>
      <c r="AR35" s="11" t="s">
        <v>218</v>
      </c>
      <c r="AS35" s="11" t="s">
        <v>75</v>
      </c>
      <c r="AT35" s="11" t="s">
        <v>80</v>
      </c>
      <c r="AW35" s="11" t="s">
        <v>96</v>
      </c>
      <c r="AX35" s="18" t="str">
        <f t="shared" si="51"/>
        <v/>
      </c>
      <c r="AZ35" s="19" t="s">
        <v>395</v>
      </c>
      <c r="BD35" s="15">
        <v>45596.0</v>
      </c>
      <c r="BE35" s="15">
        <v>45596.0</v>
      </c>
      <c r="BJ35" s="11">
        <v>2021.0</v>
      </c>
      <c r="BK35" s="11">
        <v>2025.0</v>
      </c>
      <c r="BL35" s="16">
        <f t="shared" si="18"/>
        <v>5</v>
      </c>
      <c r="BM35" s="18" t="str">
        <f t="shared" si="19"/>
        <v>2021, 2022, 2023, 2024, 2025</v>
      </c>
      <c r="BN35" s="18" t="str">
        <f t="shared" ref="BN35:CC35" si="56">IF(ISNUMBER(SEARCH(BN$1, $BM35)), ($K35/$BL35), "")</f>
        <v/>
      </c>
      <c r="BO35" s="20">
        <f t="shared" si="56"/>
        <v>145584.9668</v>
      </c>
      <c r="BP35" s="20">
        <f t="shared" si="56"/>
        <v>145584.9668</v>
      </c>
      <c r="BQ35" s="20">
        <f t="shared" si="56"/>
        <v>145584.9668</v>
      </c>
      <c r="BR35" s="20">
        <f t="shared" si="56"/>
        <v>145584.9668</v>
      </c>
      <c r="BS35" s="20">
        <f t="shared" si="56"/>
        <v>145584.9668</v>
      </c>
      <c r="BT35" s="18" t="str">
        <f t="shared" si="56"/>
        <v/>
      </c>
      <c r="BU35" s="18" t="str">
        <f t="shared" si="56"/>
        <v/>
      </c>
      <c r="BV35" s="18" t="str">
        <f t="shared" si="56"/>
        <v/>
      </c>
      <c r="BW35" s="18" t="str">
        <f t="shared" si="56"/>
        <v/>
      </c>
      <c r="BX35" s="18" t="str">
        <f t="shared" si="56"/>
        <v/>
      </c>
      <c r="BY35" s="18" t="str">
        <f t="shared" si="56"/>
        <v/>
      </c>
      <c r="BZ35" s="18" t="str">
        <f t="shared" si="56"/>
        <v/>
      </c>
      <c r="CA35" s="18" t="str">
        <f t="shared" si="56"/>
        <v/>
      </c>
      <c r="CB35" s="18" t="str">
        <f t="shared" si="56"/>
        <v/>
      </c>
      <c r="CC35" s="18" t="str">
        <f t="shared" si="56"/>
        <v/>
      </c>
    </row>
    <row r="36" ht="16.5" customHeight="1">
      <c r="A36" s="11" t="s">
        <v>396</v>
      </c>
      <c r="C36" s="11"/>
      <c r="D36" s="11" t="s">
        <v>64</v>
      </c>
      <c r="E36" s="11">
        <v>7999052.0</v>
      </c>
      <c r="F36" s="11">
        <v>7999052.0</v>
      </c>
      <c r="G36" s="11" t="s">
        <v>215</v>
      </c>
      <c r="H36" s="12">
        <v>751911.0</v>
      </c>
      <c r="I36" s="12">
        <v>751911.0</v>
      </c>
      <c r="J36" s="13">
        <f t="shared" ref="J36:K36" si="57">E36*0.091</f>
        <v>727913.732</v>
      </c>
      <c r="K36" s="13">
        <f t="shared" si="57"/>
        <v>727913.732</v>
      </c>
      <c r="L36" s="11" t="s">
        <v>86</v>
      </c>
      <c r="M36" s="11" t="s">
        <v>67</v>
      </c>
      <c r="V36" s="11" t="s">
        <v>397</v>
      </c>
      <c r="X36" s="11" t="s">
        <v>218</v>
      </c>
      <c r="Y36" s="11" t="s">
        <v>75</v>
      </c>
      <c r="AI36" s="15">
        <v>44208.0</v>
      </c>
      <c r="AJ36" s="11">
        <v>49.0</v>
      </c>
      <c r="AK36" s="11" t="s">
        <v>219</v>
      </c>
      <c r="AL36" s="11">
        <v>15345.0</v>
      </c>
      <c r="AM36" s="11" t="s">
        <v>220</v>
      </c>
      <c r="AN36" s="11"/>
      <c r="AQ36" s="11" t="s">
        <v>79</v>
      </c>
      <c r="AR36" s="11" t="s">
        <v>218</v>
      </c>
      <c r="AS36" s="11" t="s">
        <v>75</v>
      </c>
      <c r="AT36" s="11" t="s">
        <v>80</v>
      </c>
      <c r="AW36" s="11" t="s">
        <v>96</v>
      </c>
      <c r="AX36" s="18" t="str">
        <f t="shared" si="51"/>
        <v/>
      </c>
      <c r="AZ36" s="19" t="s">
        <v>398</v>
      </c>
      <c r="BD36" s="15">
        <v>45596.0</v>
      </c>
      <c r="BE36" s="15">
        <v>45596.0</v>
      </c>
      <c r="BJ36" s="11">
        <v>2021.0</v>
      </c>
      <c r="BK36" s="11">
        <v>2025.0</v>
      </c>
      <c r="BL36" s="16">
        <f t="shared" si="18"/>
        <v>5</v>
      </c>
      <c r="BM36" s="18" t="str">
        <f t="shared" si="19"/>
        <v>2021, 2022, 2023, 2024, 2025</v>
      </c>
      <c r="BN36" s="18" t="str">
        <f t="shared" ref="BN36:CC36" si="58">IF(ISNUMBER(SEARCH(BN$1, $BM36)), ($K36/$BL36), "")</f>
        <v/>
      </c>
      <c r="BO36" s="20">
        <f t="shared" si="58"/>
        <v>145582.7464</v>
      </c>
      <c r="BP36" s="20">
        <f t="shared" si="58"/>
        <v>145582.7464</v>
      </c>
      <c r="BQ36" s="20">
        <f t="shared" si="58"/>
        <v>145582.7464</v>
      </c>
      <c r="BR36" s="20">
        <f t="shared" si="58"/>
        <v>145582.7464</v>
      </c>
      <c r="BS36" s="20">
        <f t="shared" si="58"/>
        <v>145582.7464</v>
      </c>
      <c r="BT36" s="18" t="str">
        <f t="shared" si="58"/>
        <v/>
      </c>
      <c r="BU36" s="18" t="str">
        <f t="shared" si="58"/>
        <v/>
      </c>
      <c r="BV36" s="18" t="str">
        <f t="shared" si="58"/>
        <v/>
      </c>
      <c r="BW36" s="18" t="str">
        <f t="shared" si="58"/>
        <v/>
      </c>
      <c r="BX36" s="18" t="str">
        <f t="shared" si="58"/>
        <v/>
      </c>
      <c r="BY36" s="18" t="str">
        <f t="shared" si="58"/>
        <v/>
      </c>
      <c r="BZ36" s="18" t="str">
        <f t="shared" si="58"/>
        <v/>
      </c>
      <c r="CA36" s="18" t="str">
        <f t="shared" si="58"/>
        <v/>
      </c>
      <c r="CB36" s="18" t="str">
        <f t="shared" si="58"/>
        <v/>
      </c>
      <c r="CC36" s="18" t="str">
        <f t="shared" si="58"/>
        <v/>
      </c>
    </row>
    <row r="37" ht="16.5" customHeight="1">
      <c r="A37" s="11" t="s">
        <v>399</v>
      </c>
      <c r="C37" s="11"/>
      <c r="D37" s="11" t="s">
        <v>64</v>
      </c>
      <c r="E37" s="11">
        <v>7825297.0</v>
      </c>
      <c r="F37" s="11">
        <v>7825297.0</v>
      </c>
      <c r="G37" s="11" t="s">
        <v>151</v>
      </c>
      <c r="H37" s="12">
        <v>8450954.0</v>
      </c>
      <c r="I37" s="12">
        <v>8450954.0</v>
      </c>
      <c r="J37" s="13">
        <v>7825297.0</v>
      </c>
      <c r="K37" s="13">
        <v>7825297.0</v>
      </c>
      <c r="L37" s="11" t="s">
        <v>86</v>
      </c>
      <c r="M37" s="11" t="s">
        <v>67</v>
      </c>
      <c r="N37" s="14" t="s">
        <v>400</v>
      </c>
      <c r="O37" s="26"/>
      <c r="V37" s="11"/>
      <c r="X37" s="11" t="s">
        <v>183</v>
      </c>
      <c r="Y37" s="11" t="s">
        <v>75</v>
      </c>
      <c r="AD37" s="11" t="s">
        <v>401</v>
      </c>
      <c r="AE37" s="11" t="s">
        <v>402</v>
      </c>
      <c r="AI37" s="15">
        <v>44896.0</v>
      </c>
      <c r="AJ37" s="11"/>
      <c r="AK37" s="11"/>
      <c r="AL37" s="11">
        <v>8450954.0</v>
      </c>
      <c r="AM37" s="11" t="s">
        <v>185</v>
      </c>
      <c r="AN37" s="30" t="s">
        <v>261</v>
      </c>
      <c r="AQ37" s="11" t="s">
        <v>79</v>
      </c>
      <c r="AR37" s="11" t="s">
        <v>188</v>
      </c>
      <c r="AS37" s="11" t="s">
        <v>75</v>
      </c>
      <c r="AT37" s="25" t="s">
        <v>122</v>
      </c>
      <c r="AU37" s="18" t="s">
        <v>289</v>
      </c>
      <c r="AW37" s="11" t="s">
        <v>96</v>
      </c>
      <c r="AX37" s="18" t="str">
        <f t="shared" si="51"/>
        <v/>
      </c>
      <c r="AZ37" s="19" t="s">
        <v>403</v>
      </c>
      <c r="BD37" s="15">
        <v>45596.0</v>
      </c>
      <c r="BE37" s="15">
        <v>45596.0</v>
      </c>
      <c r="BJ37" s="11">
        <v>2022.0</v>
      </c>
      <c r="BK37" s="11">
        <v>2026.0</v>
      </c>
      <c r="BL37" s="16">
        <f t="shared" si="18"/>
        <v>5</v>
      </c>
      <c r="BM37" s="18" t="str">
        <f t="shared" si="19"/>
        <v>2022, 2023, 2024, 2025, 2026</v>
      </c>
      <c r="BN37" s="18" t="str">
        <f t="shared" ref="BN37:CC37" si="59">IF(ISNUMBER(SEARCH(BN$1, $BM37)), ($K37/$BL37), "")</f>
        <v/>
      </c>
      <c r="BO37" s="18" t="str">
        <f t="shared" si="59"/>
        <v/>
      </c>
      <c r="BP37" s="20">
        <f t="shared" si="59"/>
        <v>1565059.4</v>
      </c>
      <c r="BQ37" s="20">
        <f t="shared" si="59"/>
        <v>1565059.4</v>
      </c>
      <c r="BR37" s="20">
        <f t="shared" si="59"/>
        <v>1565059.4</v>
      </c>
      <c r="BS37" s="20">
        <f t="shared" si="59"/>
        <v>1565059.4</v>
      </c>
      <c r="BT37" s="20">
        <f t="shared" si="59"/>
        <v>1565059.4</v>
      </c>
      <c r="BU37" s="18" t="str">
        <f t="shared" si="59"/>
        <v/>
      </c>
      <c r="BV37" s="18" t="str">
        <f t="shared" si="59"/>
        <v/>
      </c>
      <c r="BW37" s="18" t="str">
        <f t="shared" si="59"/>
        <v/>
      </c>
      <c r="BX37" s="18" t="str">
        <f t="shared" si="59"/>
        <v/>
      </c>
      <c r="BY37" s="18" t="str">
        <f t="shared" si="59"/>
        <v/>
      </c>
      <c r="BZ37" s="18" t="str">
        <f t="shared" si="59"/>
        <v/>
      </c>
      <c r="CA37" s="18" t="str">
        <f t="shared" si="59"/>
        <v/>
      </c>
      <c r="CB37" s="18" t="str">
        <f t="shared" si="59"/>
        <v/>
      </c>
      <c r="CC37" s="18" t="str">
        <f t="shared" si="59"/>
        <v/>
      </c>
    </row>
    <row r="38" ht="16.5" customHeight="1">
      <c r="A38" s="11" t="s">
        <v>404</v>
      </c>
      <c r="C38" s="11"/>
      <c r="D38" s="11" t="s">
        <v>64</v>
      </c>
      <c r="E38" s="11">
        <v>7000000.0</v>
      </c>
      <c r="F38" s="11">
        <v>7000000.0</v>
      </c>
      <c r="G38" s="11" t="s">
        <v>151</v>
      </c>
      <c r="H38" s="12">
        <v>7667380.0</v>
      </c>
      <c r="I38" s="12">
        <v>7667380.0</v>
      </c>
      <c r="J38" s="13">
        <v>7000000.0</v>
      </c>
      <c r="K38" s="13">
        <v>7000000.0</v>
      </c>
      <c r="L38" s="11" t="s">
        <v>66</v>
      </c>
      <c r="M38" s="11" t="s">
        <v>67</v>
      </c>
      <c r="N38" s="14" t="s">
        <v>405</v>
      </c>
      <c r="P38" s="11"/>
      <c r="Q38" s="11"/>
      <c r="R38" s="11" t="s">
        <v>406</v>
      </c>
      <c r="T38" s="11" t="s">
        <v>71</v>
      </c>
      <c r="U38" s="11" t="s">
        <v>72</v>
      </c>
      <c r="V38" s="11" t="s">
        <v>71</v>
      </c>
      <c r="W38" s="11" t="s">
        <v>71</v>
      </c>
      <c r="X38" s="11" t="s">
        <v>71</v>
      </c>
      <c r="Y38" s="11" t="s">
        <v>75</v>
      </c>
      <c r="Z38" s="11" t="s">
        <v>72</v>
      </c>
      <c r="AD38" s="11"/>
      <c r="AE38" s="11" t="s">
        <v>76</v>
      </c>
      <c r="AF38" s="15">
        <v>45028.0</v>
      </c>
      <c r="AG38" s="11">
        <v>2023.0</v>
      </c>
      <c r="AI38" s="15"/>
      <c r="AK38" s="11" t="s">
        <v>156</v>
      </c>
      <c r="AL38" s="11">
        <v>7667380.0</v>
      </c>
      <c r="AM38" s="11" t="s">
        <v>185</v>
      </c>
      <c r="AN38" s="11"/>
      <c r="AP38" s="14" t="s">
        <v>407</v>
      </c>
      <c r="AQ38" s="11" t="s">
        <v>79</v>
      </c>
      <c r="AR38" s="11" t="s">
        <v>188</v>
      </c>
      <c r="AS38" s="11" t="s">
        <v>75</v>
      </c>
      <c r="AT38" s="11" t="s">
        <v>375</v>
      </c>
      <c r="AU38" s="16" t="s">
        <v>408</v>
      </c>
      <c r="AW38" s="11" t="s">
        <v>96</v>
      </c>
      <c r="AX38" s="11" t="s">
        <v>408</v>
      </c>
      <c r="BD38" s="15">
        <v>45035.0</v>
      </c>
      <c r="BE38" s="15">
        <v>45035.0</v>
      </c>
      <c r="BI38" s="11" t="s">
        <v>83</v>
      </c>
      <c r="BJ38" s="11">
        <v>2023.0</v>
      </c>
      <c r="BK38" s="17"/>
    </row>
    <row r="39" ht="16.5" customHeight="1">
      <c r="A39" s="11" t="s">
        <v>409</v>
      </c>
      <c r="C39" s="11"/>
      <c r="D39" s="11" t="s">
        <v>64</v>
      </c>
      <c r="E39" s="11">
        <v>7000000.0</v>
      </c>
      <c r="F39" s="11">
        <v>7000000.0</v>
      </c>
      <c r="G39" s="11" t="s">
        <v>151</v>
      </c>
      <c r="H39" s="12">
        <v>7429065.0</v>
      </c>
      <c r="I39" s="12">
        <v>7429065.0</v>
      </c>
      <c r="J39" s="13">
        <v>7000000.0</v>
      </c>
      <c r="K39" s="13">
        <v>7000000.0</v>
      </c>
      <c r="L39" s="11" t="s">
        <v>86</v>
      </c>
      <c r="M39" s="11" t="s">
        <v>67</v>
      </c>
      <c r="N39" s="14" t="s">
        <v>410</v>
      </c>
      <c r="P39" s="11"/>
      <c r="Q39" s="11"/>
      <c r="R39" s="11" t="s">
        <v>411</v>
      </c>
      <c r="T39" s="11" t="s">
        <v>412</v>
      </c>
      <c r="U39" s="11" t="s">
        <v>72</v>
      </c>
      <c r="V39" s="11" t="s">
        <v>413</v>
      </c>
      <c r="W39" s="11" t="s">
        <v>306</v>
      </c>
      <c r="X39" s="11" t="s">
        <v>259</v>
      </c>
      <c r="Y39" s="11" t="s">
        <v>75</v>
      </c>
      <c r="Z39" s="11" t="s">
        <v>72</v>
      </c>
      <c r="AE39" s="11" t="s">
        <v>76</v>
      </c>
      <c r="AF39" s="15"/>
      <c r="AG39" s="11"/>
      <c r="AI39" s="15">
        <v>45208.0</v>
      </c>
      <c r="AJ39" s="11">
        <v>4.0</v>
      </c>
      <c r="AK39" s="11" t="s">
        <v>77</v>
      </c>
      <c r="AL39" s="11">
        <v>1857266.0</v>
      </c>
      <c r="AM39" s="11" t="s">
        <v>414</v>
      </c>
      <c r="AN39" s="11"/>
      <c r="AP39" s="11"/>
      <c r="AQ39" s="11" t="s">
        <v>79</v>
      </c>
      <c r="AR39" s="11" t="s">
        <v>259</v>
      </c>
      <c r="AS39" s="11" t="s">
        <v>75</v>
      </c>
      <c r="AT39" s="25" t="s">
        <v>122</v>
      </c>
      <c r="AU39" s="18" t="s">
        <v>289</v>
      </c>
      <c r="AW39" s="11" t="s">
        <v>190</v>
      </c>
      <c r="AX39" s="18" t="str">
        <f t="shared" ref="AX39:AX44" si="61">IFERROR(INDEX('full database 2024'!AR:AR, MATCH(A39, 'full database 2024'!B:B, 0)), "")</f>
        <v/>
      </c>
      <c r="AZ39" s="19" t="s">
        <v>97</v>
      </c>
      <c r="BD39" s="15">
        <v>45210.0</v>
      </c>
      <c r="BE39" s="15">
        <v>45210.0</v>
      </c>
      <c r="BI39" s="11" t="s">
        <v>83</v>
      </c>
      <c r="BJ39" s="11">
        <v>2023.0</v>
      </c>
      <c r="BK39" s="11">
        <v>2027.0</v>
      </c>
      <c r="BL39" s="16">
        <f t="shared" ref="BL39:BL578" si="62">BK39-BJ39+1</f>
        <v>5</v>
      </c>
      <c r="BM39" s="18" t="str">
        <f t="shared" ref="BM39:BM578" si="63">TEXTJOIN(", ", TRUE, SEQUENCE(1, BL39, BJ39))</f>
        <v>2023, 2024, 2025, 2026, 2027</v>
      </c>
      <c r="BN39" s="18" t="str">
        <f t="shared" ref="BN39:CC39" si="60">IF(ISNUMBER(SEARCH(BN$1, $BM39)), ($K39/$BL39), "")</f>
        <v/>
      </c>
      <c r="BO39" s="18" t="str">
        <f t="shared" si="60"/>
        <v/>
      </c>
      <c r="BP39" s="18" t="str">
        <f t="shared" si="60"/>
        <v/>
      </c>
      <c r="BQ39" s="20">
        <f t="shared" si="60"/>
        <v>1400000</v>
      </c>
      <c r="BR39" s="20">
        <f t="shared" si="60"/>
        <v>1400000</v>
      </c>
      <c r="BS39" s="20">
        <f t="shared" si="60"/>
        <v>1400000</v>
      </c>
      <c r="BT39" s="20">
        <f t="shared" si="60"/>
        <v>1400000</v>
      </c>
      <c r="BU39" s="20">
        <f t="shared" si="60"/>
        <v>1400000</v>
      </c>
      <c r="BV39" s="18" t="str">
        <f t="shared" si="60"/>
        <v/>
      </c>
      <c r="BW39" s="18" t="str">
        <f t="shared" si="60"/>
        <v/>
      </c>
      <c r="BX39" s="18" t="str">
        <f t="shared" si="60"/>
        <v/>
      </c>
      <c r="BY39" s="18" t="str">
        <f t="shared" si="60"/>
        <v/>
      </c>
      <c r="BZ39" s="18" t="str">
        <f t="shared" si="60"/>
        <v/>
      </c>
      <c r="CA39" s="18" t="str">
        <f t="shared" si="60"/>
        <v/>
      </c>
      <c r="CB39" s="18" t="str">
        <f t="shared" si="60"/>
        <v/>
      </c>
      <c r="CC39" s="18" t="str">
        <f t="shared" si="60"/>
        <v/>
      </c>
    </row>
    <row r="40" ht="16.5" customHeight="1">
      <c r="A40" s="11" t="s">
        <v>415</v>
      </c>
      <c r="B40" s="11" t="s">
        <v>416</v>
      </c>
      <c r="C40" s="11"/>
      <c r="D40" s="11" t="s">
        <v>64</v>
      </c>
      <c r="E40" s="11">
        <v>6600000.0</v>
      </c>
      <c r="F40" s="11">
        <v>2990000.0</v>
      </c>
      <c r="G40" s="11" t="s">
        <v>151</v>
      </c>
      <c r="H40" s="12">
        <v>7170603.0</v>
      </c>
      <c r="I40" s="12">
        <v>3248500.0</v>
      </c>
      <c r="J40" s="13">
        <v>6600000.0</v>
      </c>
      <c r="K40" s="13">
        <v>2990000.0</v>
      </c>
      <c r="L40" s="11" t="s">
        <v>86</v>
      </c>
      <c r="M40" s="11" t="s">
        <v>67</v>
      </c>
      <c r="N40" s="14" t="s">
        <v>417</v>
      </c>
      <c r="O40" s="11" t="s">
        <v>72</v>
      </c>
      <c r="P40" s="11"/>
      <c r="Q40" s="11"/>
      <c r="R40" s="11" t="s">
        <v>418</v>
      </c>
      <c r="T40" s="11" t="s">
        <v>419</v>
      </c>
      <c r="U40" s="11" t="s">
        <v>72</v>
      </c>
      <c r="V40" s="11" t="s">
        <v>420</v>
      </c>
      <c r="W40" s="11" t="s">
        <v>104</v>
      </c>
      <c r="X40" s="11" t="s">
        <v>164</v>
      </c>
      <c r="Y40" s="11" t="s">
        <v>75</v>
      </c>
      <c r="Z40" s="11" t="s">
        <v>72</v>
      </c>
      <c r="AE40" s="11" t="s">
        <v>119</v>
      </c>
      <c r="AF40" s="15">
        <v>45428.0</v>
      </c>
      <c r="AH40" s="15">
        <v>45427.0</v>
      </c>
      <c r="AI40" s="15">
        <v>45427.0</v>
      </c>
      <c r="AJ40" s="11">
        <v>2.0</v>
      </c>
      <c r="AK40" s="11" t="s">
        <v>77</v>
      </c>
      <c r="AL40" s="11">
        <v>3585302.0</v>
      </c>
      <c r="AM40" s="11" t="s">
        <v>165</v>
      </c>
      <c r="AN40" s="11"/>
      <c r="AO40" s="11" t="s">
        <v>421</v>
      </c>
      <c r="AQ40" s="11" t="s">
        <v>79</v>
      </c>
      <c r="AR40" s="11" t="s">
        <v>164</v>
      </c>
      <c r="AS40" s="11" t="s">
        <v>75</v>
      </c>
      <c r="AT40" s="25" t="s">
        <v>122</v>
      </c>
      <c r="AU40" s="18" t="s">
        <v>123</v>
      </c>
      <c r="AW40" s="11" t="s">
        <v>166</v>
      </c>
      <c r="AX40" s="18" t="str">
        <f t="shared" si="61"/>
        <v/>
      </c>
      <c r="AZ40" s="18"/>
      <c r="BD40" s="15">
        <v>45428.0</v>
      </c>
      <c r="BE40" s="15">
        <v>45434.0</v>
      </c>
      <c r="BI40" s="11" t="s">
        <v>83</v>
      </c>
      <c r="BJ40" s="11">
        <v>2024.0</v>
      </c>
      <c r="BK40" s="11">
        <v>2026.0</v>
      </c>
      <c r="BL40" s="16">
        <f t="shared" si="62"/>
        <v>3</v>
      </c>
      <c r="BM40" s="18" t="str">
        <f t="shared" si="63"/>
        <v>2024, 2025, 2026</v>
      </c>
      <c r="BN40" s="18" t="str">
        <f t="shared" ref="BN40:CC40" si="64">IF(ISNUMBER(SEARCH(BN$1, $BM40)), ($K40/$BL40), "")</f>
        <v/>
      </c>
      <c r="BO40" s="18" t="str">
        <f t="shared" si="64"/>
        <v/>
      </c>
      <c r="BP40" s="18" t="str">
        <f t="shared" si="64"/>
        <v/>
      </c>
      <c r="BQ40" s="18" t="str">
        <f t="shared" si="64"/>
        <v/>
      </c>
      <c r="BR40" s="20">
        <f t="shared" si="64"/>
        <v>996666.6667</v>
      </c>
      <c r="BS40" s="20">
        <f t="shared" si="64"/>
        <v>996666.6667</v>
      </c>
      <c r="BT40" s="20">
        <f t="shared" si="64"/>
        <v>996666.6667</v>
      </c>
      <c r="BU40" s="18" t="str">
        <f t="shared" si="64"/>
        <v/>
      </c>
      <c r="BV40" s="18" t="str">
        <f t="shared" si="64"/>
        <v/>
      </c>
      <c r="BW40" s="18" t="str">
        <f t="shared" si="64"/>
        <v/>
      </c>
      <c r="BX40" s="18" t="str">
        <f t="shared" si="64"/>
        <v/>
      </c>
      <c r="BY40" s="18" t="str">
        <f t="shared" si="64"/>
        <v/>
      </c>
      <c r="BZ40" s="18" t="str">
        <f t="shared" si="64"/>
        <v/>
      </c>
      <c r="CA40" s="18" t="str">
        <f t="shared" si="64"/>
        <v/>
      </c>
      <c r="CB40" s="18" t="str">
        <f t="shared" si="64"/>
        <v/>
      </c>
      <c r="CC40" s="18" t="str">
        <f t="shared" si="64"/>
        <v/>
      </c>
    </row>
    <row r="41" ht="16.5" customHeight="1">
      <c r="A41" s="11" t="s">
        <v>422</v>
      </c>
      <c r="B41" s="11"/>
      <c r="C41" s="11"/>
      <c r="D41" s="11" t="s">
        <v>64</v>
      </c>
      <c r="E41" s="11">
        <v>6000000.0</v>
      </c>
      <c r="F41" s="11">
        <v>6000000.0</v>
      </c>
      <c r="G41" s="11" t="s">
        <v>215</v>
      </c>
      <c r="H41" s="12">
        <v>564000.0</v>
      </c>
      <c r="I41" s="12">
        <v>564000.0</v>
      </c>
      <c r="J41" s="13">
        <f t="shared" ref="J41:K41" si="65">E41*0.091</f>
        <v>546000</v>
      </c>
      <c r="K41" s="13">
        <f t="shared" si="65"/>
        <v>546000</v>
      </c>
      <c r="L41" s="11" t="s">
        <v>86</v>
      </c>
      <c r="M41" s="11" t="s">
        <v>67</v>
      </c>
      <c r="N41" s="11"/>
      <c r="O41" s="26"/>
      <c r="P41" s="11"/>
      <c r="Q41" s="11"/>
      <c r="R41" s="11"/>
      <c r="T41" s="11"/>
      <c r="U41" s="11"/>
      <c r="V41" s="11" t="s">
        <v>423</v>
      </c>
      <c r="W41" s="11"/>
      <c r="X41" s="11" t="s">
        <v>218</v>
      </c>
      <c r="Y41" s="11" t="s">
        <v>75</v>
      </c>
      <c r="Z41" s="11"/>
      <c r="AE41" s="11"/>
      <c r="AF41" s="15"/>
      <c r="AH41" s="15"/>
      <c r="AI41" s="15">
        <v>44573.0</v>
      </c>
      <c r="AJ41" s="11">
        <v>38.0</v>
      </c>
      <c r="AK41" s="11" t="s">
        <v>219</v>
      </c>
      <c r="AL41" s="11">
        <v>14842.0</v>
      </c>
      <c r="AM41" s="11" t="s">
        <v>220</v>
      </c>
      <c r="AN41" s="11"/>
      <c r="AO41" s="11"/>
      <c r="AQ41" s="11" t="s">
        <v>79</v>
      </c>
      <c r="AR41" s="11" t="s">
        <v>218</v>
      </c>
      <c r="AS41" s="11" t="s">
        <v>75</v>
      </c>
      <c r="AT41" s="11" t="s">
        <v>80</v>
      </c>
      <c r="AW41" s="11" t="s">
        <v>96</v>
      </c>
      <c r="AX41" s="18" t="str">
        <f t="shared" si="61"/>
        <v/>
      </c>
      <c r="AZ41" s="19" t="s">
        <v>97</v>
      </c>
      <c r="BD41" s="15">
        <v>45596.0</v>
      </c>
      <c r="BE41" s="15">
        <v>45596.0</v>
      </c>
      <c r="BI41" s="11"/>
      <c r="BJ41" s="11">
        <v>2022.0</v>
      </c>
      <c r="BK41" s="11">
        <v>2025.0</v>
      </c>
      <c r="BL41" s="16">
        <f t="shared" si="62"/>
        <v>4</v>
      </c>
      <c r="BM41" s="18" t="str">
        <f t="shared" si="63"/>
        <v>2022, 2023, 2024, 2025</v>
      </c>
      <c r="BN41" s="18" t="str">
        <f t="shared" ref="BN41:CC41" si="66">IF(ISNUMBER(SEARCH(BN$1, $BM41)), ($K41/$BL41), "")</f>
        <v/>
      </c>
      <c r="BO41" s="18" t="str">
        <f t="shared" si="66"/>
        <v/>
      </c>
      <c r="BP41" s="20">
        <f t="shared" si="66"/>
        <v>136500</v>
      </c>
      <c r="BQ41" s="20">
        <f t="shared" si="66"/>
        <v>136500</v>
      </c>
      <c r="BR41" s="20">
        <f t="shared" si="66"/>
        <v>136500</v>
      </c>
      <c r="BS41" s="20">
        <f t="shared" si="66"/>
        <v>136500</v>
      </c>
      <c r="BT41" s="18" t="str">
        <f t="shared" si="66"/>
        <v/>
      </c>
      <c r="BU41" s="18" t="str">
        <f t="shared" si="66"/>
        <v/>
      </c>
      <c r="BV41" s="18" t="str">
        <f t="shared" si="66"/>
        <v/>
      </c>
      <c r="BW41" s="18" t="str">
        <f t="shared" si="66"/>
        <v/>
      </c>
      <c r="BX41" s="18" t="str">
        <f t="shared" si="66"/>
        <v/>
      </c>
      <c r="BY41" s="18" t="str">
        <f t="shared" si="66"/>
        <v/>
      </c>
      <c r="BZ41" s="18" t="str">
        <f t="shared" si="66"/>
        <v/>
      </c>
      <c r="CA41" s="18" t="str">
        <f t="shared" si="66"/>
        <v/>
      </c>
      <c r="CB41" s="18" t="str">
        <f t="shared" si="66"/>
        <v/>
      </c>
      <c r="CC41" s="18" t="str">
        <f t="shared" si="66"/>
        <v/>
      </c>
    </row>
    <row r="42" ht="16.5" customHeight="1">
      <c r="A42" s="11" t="s">
        <v>424</v>
      </c>
      <c r="B42" s="11" t="s">
        <v>425</v>
      </c>
      <c r="C42" s="11"/>
      <c r="D42" s="11" t="s">
        <v>64</v>
      </c>
      <c r="E42" s="11">
        <v>6000000.0</v>
      </c>
      <c r="F42" s="11">
        <v>6000000.0</v>
      </c>
      <c r="G42" s="11" t="s">
        <v>215</v>
      </c>
      <c r="H42" s="12">
        <v>564000.0</v>
      </c>
      <c r="I42" s="12">
        <v>564000.0</v>
      </c>
      <c r="J42" s="13">
        <f t="shared" ref="J42:K42" si="67">E42*0.091</f>
        <v>546000</v>
      </c>
      <c r="K42" s="13">
        <f t="shared" si="67"/>
        <v>546000</v>
      </c>
      <c r="L42" s="11" t="s">
        <v>86</v>
      </c>
      <c r="M42" s="11" t="s">
        <v>67</v>
      </c>
      <c r="N42" s="14" t="s">
        <v>426</v>
      </c>
      <c r="O42" s="11" t="s">
        <v>427</v>
      </c>
      <c r="T42" s="11" t="s">
        <v>428</v>
      </c>
      <c r="V42" s="11" t="s">
        <v>429</v>
      </c>
      <c r="X42" s="11" t="s">
        <v>218</v>
      </c>
      <c r="Y42" s="11" t="s">
        <v>75</v>
      </c>
      <c r="AI42" s="15">
        <v>44896.0</v>
      </c>
      <c r="AJ42" s="11">
        <v>36.0</v>
      </c>
      <c r="AK42" s="11" t="s">
        <v>430</v>
      </c>
      <c r="AL42" s="11">
        <v>15667.0</v>
      </c>
      <c r="AM42" s="11" t="s">
        <v>220</v>
      </c>
      <c r="AN42" s="11"/>
      <c r="AQ42" s="11" t="s">
        <v>79</v>
      </c>
      <c r="AR42" s="11" t="s">
        <v>218</v>
      </c>
      <c r="AS42" s="11" t="s">
        <v>75</v>
      </c>
      <c r="AT42" s="11" t="s">
        <v>80</v>
      </c>
      <c r="AW42" s="11" t="s">
        <v>96</v>
      </c>
      <c r="AX42" s="18" t="str">
        <f t="shared" si="61"/>
        <v/>
      </c>
      <c r="AZ42" s="19" t="s">
        <v>191</v>
      </c>
      <c r="BD42" s="15">
        <v>45596.0</v>
      </c>
      <c r="BE42" s="15">
        <v>45779.0</v>
      </c>
      <c r="BJ42" s="11">
        <v>2022.0</v>
      </c>
      <c r="BK42" s="11">
        <v>2025.0</v>
      </c>
      <c r="BL42" s="16">
        <f t="shared" si="62"/>
        <v>4</v>
      </c>
      <c r="BM42" s="18" t="str">
        <f t="shared" si="63"/>
        <v>2022, 2023, 2024, 2025</v>
      </c>
      <c r="BN42" s="18" t="str">
        <f t="shared" ref="BN42:CC42" si="68">IF(ISNUMBER(SEARCH(BN$1, $BM42)), ($K42/$BL42), "")</f>
        <v/>
      </c>
      <c r="BO42" s="18" t="str">
        <f t="shared" si="68"/>
        <v/>
      </c>
      <c r="BP42" s="20">
        <f t="shared" si="68"/>
        <v>136500</v>
      </c>
      <c r="BQ42" s="20">
        <f t="shared" si="68"/>
        <v>136500</v>
      </c>
      <c r="BR42" s="20">
        <f t="shared" si="68"/>
        <v>136500</v>
      </c>
      <c r="BS42" s="20">
        <f t="shared" si="68"/>
        <v>136500</v>
      </c>
      <c r="BT42" s="18" t="str">
        <f t="shared" si="68"/>
        <v/>
      </c>
      <c r="BU42" s="18" t="str">
        <f t="shared" si="68"/>
        <v/>
      </c>
      <c r="BV42" s="18" t="str">
        <f t="shared" si="68"/>
        <v/>
      </c>
      <c r="BW42" s="18" t="str">
        <f t="shared" si="68"/>
        <v/>
      </c>
      <c r="BX42" s="18" t="str">
        <f t="shared" si="68"/>
        <v/>
      </c>
      <c r="BY42" s="18" t="str">
        <f t="shared" si="68"/>
        <v/>
      </c>
      <c r="BZ42" s="18" t="str">
        <f t="shared" si="68"/>
        <v/>
      </c>
      <c r="CA42" s="18" t="str">
        <f t="shared" si="68"/>
        <v/>
      </c>
      <c r="CB42" s="18" t="str">
        <f t="shared" si="68"/>
        <v/>
      </c>
      <c r="CC42" s="18" t="str">
        <f t="shared" si="68"/>
        <v/>
      </c>
    </row>
    <row r="43" ht="16.5" customHeight="1">
      <c r="A43" s="11" t="s">
        <v>431</v>
      </c>
      <c r="B43" s="11" t="s">
        <v>432</v>
      </c>
      <c r="C43" s="11"/>
      <c r="D43" s="11" t="s">
        <v>64</v>
      </c>
      <c r="E43" s="11">
        <v>5999351.0</v>
      </c>
      <c r="F43" s="11">
        <v>5999351.0</v>
      </c>
      <c r="G43" s="11" t="s">
        <v>215</v>
      </c>
      <c r="H43" s="12">
        <v>563939.0</v>
      </c>
      <c r="I43" s="12">
        <v>563939.0</v>
      </c>
      <c r="J43" s="13">
        <f t="shared" ref="J43:K43" si="69">E43*0.091</f>
        <v>545940.941</v>
      </c>
      <c r="K43" s="13">
        <f t="shared" si="69"/>
        <v>545940.941</v>
      </c>
      <c r="L43" s="11" t="s">
        <v>86</v>
      </c>
      <c r="M43" s="11" t="s">
        <v>67</v>
      </c>
      <c r="N43" s="14" t="s">
        <v>433</v>
      </c>
      <c r="O43" s="11" t="s">
        <v>434</v>
      </c>
      <c r="T43" s="11"/>
      <c r="V43" s="11" t="s">
        <v>423</v>
      </c>
      <c r="X43" s="11" t="s">
        <v>218</v>
      </c>
      <c r="Y43" s="11" t="s">
        <v>75</v>
      </c>
      <c r="AI43" s="15">
        <v>44573.0</v>
      </c>
      <c r="AJ43" s="11">
        <v>38.0</v>
      </c>
      <c r="AK43" s="11" t="s">
        <v>219</v>
      </c>
      <c r="AL43" s="11">
        <v>14840.0</v>
      </c>
      <c r="AM43" s="11" t="s">
        <v>220</v>
      </c>
      <c r="AN43" s="11"/>
      <c r="AQ43" s="11" t="s">
        <v>79</v>
      </c>
      <c r="AR43" s="11" t="s">
        <v>218</v>
      </c>
      <c r="AS43" s="11" t="s">
        <v>75</v>
      </c>
      <c r="AT43" s="11" t="s">
        <v>80</v>
      </c>
      <c r="AW43" s="11" t="s">
        <v>96</v>
      </c>
      <c r="AX43" s="18" t="str">
        <f t="shared" si="61"/>
        <v/>
      </c>
      <c r="AZ43" s="19" t="s">
        <v>393</v>
      </c>
      <c r="BD43" s="15">
        <v>45596.0</v>
      </c>
      <c r="BE43" s="15">
        <v>45779.0</v>
      </c>
      <c r="BJ43" s="11">
        <v>2022.0</v>
      </c>
      <c r="BK43" s="11">
        <v>2025.0</v>
      </c>
      <c r="BL43" s="16">
        <f t="shared" si="62"/>
        <v>4</v>
      </c>
      <c r="BM43" s="18" t="str">
        <f t="shared" si="63"/>
        <v>2022, 2023, 2024, 2025</v>
      </c>
      <c r="BN43" s="18" t="str">
        <f t="shared" ref="BN43:CC43" si="70">IF(ISNUMBER(SEARCH(BN$1, $BM43)), ($K43/$BL43), "")</f>
        <v/>
      </c>
      <c r="BO43" s="18" t="str">
        <f t="shared" si="70"/>
        <v/>
      </c>
      <c r="BP43" s="20">
        <f t="shared" si="70"/>
        <v>136485.2353</v>
      </c>
      <c r="BQ43" s="20">
        <f t="shared" si="70"/>
        <v>136485.2353</v>
      </c>
      <c r="BR43" s="20">
        <f t="shared" si="70"/>
        <v>136485.2353</v>
      </c>
      <c r="BS43" s="20">
        <f t="shared" si="70"/>
        <v>136485.2353</v>
      </c>
      <c r="BT43" s="18" t="str">
        <f t="shared" si="70"/>
        <v/>
      </c>
      <c r="BU43" s="18" t="str">
        <f t="shared" si="70"/>
        <v/>
      </c>
      <c r="BV43" s="18" t="str">
        <f t="shared" si="70"/>
        <v/>
      </c>
      <c r="BW43" s="18" t="str">
        <f t="shared" si="70"/>
        <v/>
      </c>
      <c r="BX43" s="18" t="str">
        <f t="shared" si="70"/>
        <v/>
      </c>
      <c r="BY43" s="18" t="str">
        <f t="shared" si="70"/>
        <v/>
      </c>
      <c r="BZ43" s="18" t="str">
        <f t="shared" si="70"/>
        <v/>
      </c>
      <c r="CA43" s="18" t="str">
        <f t="shared" si="70"/>
        <v/>
      </c>
      <c r="CB43" s="18" t="str">
        <f t="shared" si="70"/>
        <v/>
      </c>
      <c r="CC43" s="18" t="str">
        <f t="shared" si="70"/>
        <v/>
      </c>
    </row>
    <row r="44" ht="16.5" customHeight="1">
      <c r="A44" s="11" t="s">
        <v>435</v>
      </c>
      <c r="B44" s="11"/>
      <c r="C44" s="11"/>
      <c r="D44" s="11" t="s">
        <v>64</v>
      </c>
      <c r="E44" s="11">
        <v>5998593.0</v>
      </c>
      <c r="F44" s="11">
        <v>5998593.0</v>
      </c>
      <c r="G44" s="11" t="s">
        <v>215</v>
      </c>
      <c r="H44" s="12">
        <v>563868.0</v>
      </c>
      <c r="I44" s="12">
        <v>563868.0</v>
      </c>
      <c r="J44" s="13">
        <f t="shared" ref="J44:K44" si="71">E44*0.091</f>
        <v>545871.963</v>
      </c>
      <c r="K44" s="13">
        <f t="shared" si="71"/>
        <v>545871.963</v>
      </c>
      <c r="L44" s="11" t="s">
        <v>86</v>
      </c>
      <c r="M44" s="11" t="s">
        <v>67</v>
      </c>
      <c r="N44" s="11"/>
      <c r="O44" s="11"/>
      <c r="V44" s="11" t="s">
        <v>436</v>
      </c>
      <c r="X44" s="11" t="s">
        <v>218</v>
      </c>
      <c r="Y44" s="11" t="s">
        <v>75</v>
      </c>
      <c r="AI44" s="15">
        <v>44573.0</v>
      </c>
      <c r="AJ44" s="11">
        <v>38.0</v>
      </c>
      <c r="AK44" s="11" t="s">
        <v>219</v>
      </c>
      <c r="AL44" s="11">
        <v>14839.0</v>
      </c>
      <c r="AM44" s="11" t="s">
        <v>220</v>
      </c>
      <c r="AN44" s="11"/>
      <c r="AQ44" s="11" t="s">
        <v>79</v>
      </c>
      <c r="AR44" s="11" t="s">
        <v>218</v>
      </c>
      <c r="AS44" s="11" t="s">
        <v>75</v>
      </c>
      <c r="AT44" s="11" t="s">
        <v>80</v>
      </c>
      <c r="AW44" s="11" t="s">
        <v>96</v>
      </c>
      <c r="AX44" s="18" t="str">
        <f t="shared" si="61"/>
        <v/>
      </c>
      <c r="AZ44" s="19" t="s">
        <v>132</v>
      </c>
      <c r="BD44" s="15">
        <v>45596.0</v>
      </c>
      <c r="BE44" s="15">
        <v>45596.0</v>
      </c>
      <c r="BJ44" s="11">
        <v>2022.0</v>
      </c>
      <c r="BK44" s="11">
        <v>2025.0</v>
      </c>
      <c r="BL44" s="16">
        <f t="shared" si="62"/>
        <v>4</v>
      </c>
      <c r="BM44" s="18" t="str">
        <f t="shared" si="63"/>
        <v>2022, 2023, 2024, 2025</v>
      </c>
      <c r="BN44" s="18" t="str">
        <f t="shared" ref="BN44:CC44" si="72">IF(ISNUMBER(SEARCH(BN$1, $BM44)), ($K44/$BL44), "")</f>
        <v/>
      </c>
      <c r="BO44" s="18" t="str">
        <f t="shared" si="72"/>
        <v/>
      </c>
      <c r="BP44" s="20">
        <f t="shared" si="72"/>
        <v>136467.9908</v>
      </c>
      <c r="BQ44" s="20">
        <f t="shared" si="72"/>
        <v>136467.9908</v>
      </c>
      <c r="BR44" s="20">
        <f t="shared" si="72"/>
        <v>136467.9908</v>
      </c>
      <c r="BS44" s="20">
        <f t="shared" si="72"/>
        <v>136467.9908</v>
      </c>
      <c r="BT44" s="18" t="str">
        <f t="shared" si="72"/>
        <v/>
      </c>
      <c r="BU44" s="18" t="str">
        <f t="shared" si="72"/>
        <v/>
      </c>
      <c r="BV44" s="18" t="str">
        <f t="shared" si="72"/>
        <v/>
      </c>
      <c r="BW44" s="18" t="str">
        <f t="shared" si="72"/>
        <v/>
      </c>
      <c r="BX44" s="18" t="str">
        <f t="shared" si="72"/>
        <v/>
      </c>
      <c r="BY44" s="18" t="str">
        <f t="shared" si="72"/>
        <v/>
      </c>
      <c r="BZ44" s="18" t="str">
        <f t="shared" si="72"/>
        <v/>
      </c>
      <c r="CA44" s="18" t="str">
        <f t="shared" si="72"/>
        <v/>
      </c>
      <c r="CB44" s="18" t="str">
        <f t="shared" si="72"/>
        <v/>
      </c>
      <c r="CC44" s="18" t="str">
        <f t="shared" si="72"/>
        <v/>
      </c>
    </row>
    <row r="45" ht="16.5" customHeight="1">
      <c r="A45" s="11" t="s">
        <v>437</v>
      </c>
      <c r="C45" s="11"/>
      <c r="D45" s="11" t="s">
        <v>64</v>
      </c>
      <c r="E45" s="11">
        <v>5613000.0</v>
      </c>
      <c r="F45" s="11">
        <v>5613000.0</v>
      </c>
      <c r="G45" s="11" t="s">
        <v>215</v>
      </c>
      <c r="H45" s="12">
        <v>527622.0</v>
      </c>
      <c r="I45" s="12">
        <v>527622.0</v>
      </c>
      <c r="J45" s="13">
        <f t="shared" ref="J45:K45" si="73">E45*0.091</f>
        <v>510783</v>
      </c>
      <c r="K45" s="13">
        <f t="shared" si="73"/>
        <v>510783</v>
      </c>
      <c r="L45" s="11" t="s">
        <v>86</v>
      </c>
      <c r="M45" s="11" t="s">
        <v>67</v>
      </c>
      <c r="V45" s="11" t="s">
        <v>438</v>
      </c>
      <c r="X45" s="11" t="s">
        <v>218</v>
      </c>
      <c r="Y45" s="11" t="s">
        <v>75</v>
      </c>
      <c r="AI45" s="15">
        <v>45293.0</v>
      </c>
      <c r="AJ45" s="11">
        <v>37.0</v>
      </c>
      <c r="AK45" s="11" t="s">
        <v>430</v>
      </c>
      <c r="AL45" s="11">
        <v>14260.0</v>
      </c>
      <c r="AM45" s="11" t="s">
        <v>220</v>
      </c>
      <c r="AN45" s="11"/>
      <c r="AQ45" s="11" t="s">
        <v>79</v>
      </c>
      <c r="AR45" s="11" t="s">
        <v>218</v>
      </c>
      <c r="AS45" s="11" t="s">
        <v>75</v>
      </c>
      <c r="AT45" s="11" t="s">
        <v>80</v>
      </c>
      <c r="AU45" s="18" t="s">
        <v>147</v>
      </c>
      <c r="AW45" s="11" t="s">
        <v>96</v>
      </c>
      <c r="AX45" s="11" t="s">
        <v>82</v>
      </c>
      <c r="AZ45" s="19" t="s">
        <v>403</v>
      </c>
      <c r="BD45" s="15">
        <v>45596.0</v>
      </c>
      <c r="BE45" s="15">
        <v>45596.0</v>
      </c>
      <c r="BJ45" s="11">
        <v>2024.0</v>
      </c>
      <c r="BK45" s="11">
        <v>2027.0</v>
      </c>
      <c r="BL45" s="16">
        <f t="shared" si="62"/>
        <v>4</v>
      </c>
      <c r="BM45" s="18" t="str">
        <f t="shared" si="63"/>
        <v>2024, 2025, 2026, 2027</v>
      </c>
      <c r="BN45" s="18" t="str">
        <f t="shared" ref="BN45:CC45" si="74">IF(ISNUMBER(SEARCH(BN$1, $BM45)), ($K45/$BL45), "")</f>
        <v/>
      </c>
      <c r="BO45" s="18" t="str">
        <f t="shared" si="74"/>
        <v/>
      </c>
      <c r="BP45" s="18" t="str">
        <f t="shared" si="74"/>
        <v/>
      </c>
      <c r="BQ45" s="18" t="str">
        <f t="shared" si="74"/>
        <v/>
      </c>
      <c r="BR45" s="20">
        <f t="shared" si="74"/>
        <v>127695.75</v>
      </c>
      <c r="BS45" s="20">
        <f t="shared" si="74"/>
        <v>127695.75</v>
      </c>
      <c r="BT45" s="20">
        <f t="shared" si="74"/>
        <v>127695.75</v>
      </c>
      <c r="BU45" s="20">
        <f t="shared" si="74"/>
        <v>127695.75</v>
      </c>
      <c r="BV45" s="18" t="str">
        <f t="shared" si="74"/>
        <v/>
      </c>
      <c r="BW45" s="18" t="str">
        <f t="shared" si="74"/>
        <v/>
      </c>
      <c r="BX45" s="18" t="str">
        <f t="shared" si="74"/>
        <v/>
      </c>
      <c r="BY45" s="18" t="str">
        <f t="shared" si="74"/>
        <v/>
      </c>
      <c r="BZ45" s="18" t="str">
        <f t="shared" si="74"/>
        <v/>
      </c>
      <c r="CA45" s="18" t="str">
        <f t="shared" si="74"/>
        <v/>
      </c>
      <c r="CB45" s="18" t="str">
        <f t="shared" si="74"/>
        <v/>
      </c>
      <c r="CC45" s="18" t="str">
        <f t="shared" si="74"/>
        <v/>
      </c>
    </row>
    <row r="46" ht="16.5" customHeight="1">
      <c r="A46" s="11" t="s">
        <v>439</v>
      </c>
      <c r="C46" s="11"/>
      <c r="D46" s="11" t="s">
        <v>64</v>
      </c>
      <c r="E46" s="11">
        <v>5500000.0</v>
      </c>
      <c r="F46" s="11">
        <v>5500000.0</v>
      </c>
      <c r="G46" s="11" t="s">
        <v>151</v>
      </c>
      <c r="H46" s="12">
        <v>5983477.0</v>
      </c>
      <c r="I46" s="12">
        <v>5983477.0</v>
      </c>
      <c r="J46" s="13">
        <v>5500000.0</v>
      </c>
      <c r="K46" s="13">
        <v>5500000.0</v>
      </c>
      <c r="L46" s="11" t="s">
        <v>86</v>
      </c>
      <c r="M46" s="11" t="s">
        <v>67</v>
      </c>
      <c r="N46" s="14" t="s">
        <v>440</v>
      </c>
      <c r="P46" s="11"/>
      <c r="Q46" s="11"/>
      <c r="R46" s="11" t="s">
        <v>441</v>
      </c>
      <c r="T46" s="11" t="s">
        <v>162</v>
      </c>
      <c r="U46" s="11" t="s">
        <v>72</v>
      </c>
      <c r="V46" s="11" t="s">
        <v>163</v>
      </c>
      <c r="W46" s="11" t="s">
        <v>104</v>
      </c>
      <c r="X46" s="11" t="s">
        <v>164</v>
      </c>
      <c r="Y46" s="11" t="s">
        <v>75</v>
      </c>
      <c r="Z46" s="11" t="s">
        <v>72</v>
      </c>
      <c r="AD46" s="11" t="s">
        <v>442</v>
      </c>
      <c r="AE46" s="11" t="s">
        <v>76</v>
      </c>
      <c r="AI46" s="15">
        <v>45180.0</v>
      </c>
      <c r="AJ46" s="11">
        <v>4.0</v>
      </c>
      <c r="AK46" s="11" t="s">
        <v>77</v>
      </c>
      <c r="AL46" s="11">
        <v>1495869.0</v>
      </c>
      <c r="AM46" s="11" t="s">
        <v>185</v>
      </c>
      <c r="AN46" s="11" t="s">
        <v>443</v>
      </c>
      <c r="AQ46" s="11" t="s">
        <v>79</v>
      </c>
      <c r="AR46" s="11" t="s">
        <v>188</v>
      </c>
      <c r="AS46" s="11" t="s">
        <v>75</v>
      </c>
      <c r="AT46" s="11" t="s">
        <v>107</v>
      </c>
      <c r="AU46" s="18" t="s">
        <v>108</v>
      </c>
      <c r="AW46" s="11" t="s">
        <v>96</v>
      </c>
      <c r="AX46" s="18" t="str">
        <f t="shared" ref="AX46:AX48" si="76">IFERROR(INDEX('full database 2024'!AR:AR, MATCH(A46, 'full database 2024'!B:B, 0)), "")</f>
        <v/>
      </c>
      <c r="AY46" s="11" t="s">
        <v>444</v>
      </c>
      <c r="AZ46" s="19" t="s">
        <v>445</v>
      </c>
      <c r="BD46" s="15">
        <v>45245.0</v>
      </c>
      <c r="BE46" s="15">
        <v>45247.0</v>
      </c>
      <c r="BI46" s="11" t="s">
        <v>83</v>
      </c>
      <c r="BJ46" s="11">
        <v>2023.0</v>
      </c>
      <c r="BK46" s="11">
        <v>2027.0</v>
      </c>
      <c r="BL46" s="16">
        <f t="shared" si="62"/>
        <v>5</v>
      </c>
      <c r="BM46" s="18" t="str">
        <f t="shared" si="63"/>
        <v>2023, 2024, 2025, 2026, 2027</v>
      </c>
      <c r="BN46" s="18" t="str">
        <f t="shared" ref="BN46:CC46" si="75">IF(ISNUMBER(SEARCH(BN$1, $BM46)), ($K46/$BL46), "")</f>
        <v/>
      </c>
      <c r="BO46" s="18" t="str">
        <f t="shared" si="75"/>
        <v/>
      </c>
      <c r="BP46" s="18" t="str">
        <f t="shared" si="75"/>
        <v/>
      </c>
      <c r="BQ46" s="20">
        <f t="shared" si="75"/>
        <v>1100000</v>
      </c>
      <c r="BR46" s="20">
        <f t="shared" si="75"/>
        <v>1100000</v>
      </c>
      <c r="BS46" s="20">
        <f t="shared" si="75"/>
        <v>1100000</v>
      </c>
      <c r="BT46" s="20">
        <f t="shared" si="75"/>
        <v>1100000</v>
      </c>
      <c r="BU46" s="20">
        <f t="shared" si="75"/>
        <v>1100000</v>
      </c>
      <c r="BV46" s="18" t="str">
        <f t="shared" si="75"/>
        <v/>
      </c>
      <c r="BW46" s="18" t="str">
        <f t="shared" si="75"/>
        <v/>
      </c>
      <c r="BX46" s="18" t="str">
        <f t="shared" si="75"/>
        <v/>
      </c>
      <c r="BY46" s="18" t="str">
        <f t="shared" si="75"/>
        <v/>
      </c>
      <c r="BZ46" s="18" t="str">
        <f t="shared" si="75"/>
        <v/>
      </c>
      <c r="CA46" s="18" t="str">
        <f t="shared" si="75"/>
        <v/>
      </c>
      <c r="CB46" s="18" t="str">
        <f t="shared" si="75"/>
        <v/>
      </c>
      <c r="CC46" s="18" t="str">
        <f t="shared" si="75"/>
        <v/>
      </c>
    </row>
    <row r="47" ht="16.5" customHeight="1">
      <c r="A47" s="11" t="s">
        <v>446</v>
      </c>
      <c r="B47" s="11" t="s">
        <v>447</v>
      </c>
      <c r="C47" s="11"/>
      <c r="D47" s="11" t="s">
        <v>64</v>
      </c>
      <c r="E47" s="11">
        <v>5300000.0</v>
      </c>
      <c r="F47" s="11">
        <v>2650000.0</v>
      </c>
      <c r="G47" s="11" t="s">
        <v>151</v>
      </c>
      <c r="H47" s="12">
        <v>5752222.0</v>
      </c>
      <c r="I47" s="12">
        <v>2876111.0</v>
      </c>
      <c r="J47" s="13">
        <v>5300000.0</v>
      </c>
      <c r="K47" s="13">
        <v>2650000.0</v>
      </c>
      <c r="L47" s="11" t="s">
        <v>86</v>
      </c>
      <c r="M47" s="11" t="s">
        <v>67</v>
      </c>
      <c r="N47" s="14" t="s">
        <v>448</v>
      </c>
      <c r="O47" s="11" t="s">
        <v>449</v>
      </c>
      <c r="P47" s="11"/>
      <c r="Q47" s="11"/>
      <c r="R47" s="11" t="s">
        <v>450</v>
      </c>
      <c r="S47" s="11" t="s">
        <v>451</v>
      </c>
      <c r="T47" s="11" t="s">
        <v>452</v>
      </c>
      <c r="U47" s="11" t="s">
        <v>453</v>
      </c>
      <c r="V47" s="11" t="s">
        <v>454</v>
      </c>
      <c r="W47" s="11" t="s">
        <v>92</v>
      </c>
      <c r="X47" s="11" t="s">
        <v>334</v>
      </c>
      <c r="Y47" s="11" t="s">
        <v>75</v>
      </c>
      <c r="Z47" s="11" t="s">
        <v>72</v>
      </c>
      <c r="AD47" s="11" t="s">
        <v>455</v>
      </c>
      <c r="AE47" s="11" t="s">
        <v>76</v>
      </c>
      <c r="AI47" s="15">
        <v>45323.0</v>
      </c>
      <c r="AJ47" s="11">
        <v>6.0</v>
      </c>
      <c r="AK47" s="11" t="s">
        <v>77</v>
      </c>
      <c r="AL47" s="11">
        <v>958704.0</v>
      </c>
      <c r="AM47" s="11" t="s">
        <v>456</v>
      </c>
      <c r="AN47" s="11"/>
      <c r="AQ47" s="11" t="s">
        <v>187</v>
      </c>
      <c r="AR47" s="11" t="s">
        <v>334</v>
      </c>
      <c r="AS47" s="11" t="s">
        <v>75</v>
      </c>
      <c r="AT47" s="11" t="s">
        <v>80</v>
      </c>
      <c r="AU47" s="18" t="s">
        <v>262</v>
      </c>
      <c r="AW47" s="11" t="s">
        <v>96</v>
      </c>
      <c r="AX47" s="18" t="str">
        <f t="shared" si="76"/>
        <v/>
      </c>
      <c r="AZ47" s="19" t="s">
        <v>132</v>
      </c>
      <c r="BA47" s="11" t="s">
        <v>67</v>
      </c>
      <c r="BD47" s="15">
        <v>45341.0</v>
      </c>
      <c r="BE47" s="15">
        <v>45644.0</v>
      </c>
      <c r="BI47" s="11" t="s">
        <v>83</v>
      </c>
      <c r="BJ47" s="11">
        <v>2024.0</v>
      </c>
      <c r="BK47" s="11">
        <v>2030.0</v>
      </c>
      <c r="BL47" s="16">
        <f t="shared" si="62"/>
        <v>7</v>
      </c>
      <c r="BM47" s="18" t="str">
        <f t="shared" si="63"/>
        <v>2024, 2025, 2026, 2027, 2028, 2029, 2030</v>
      </c>
      <c r="BN47" s="18" t="str">
        <f t="shared" ref="BN47:CC47" si="77">IF(ISNUMBER(SEARCH(BN$1, $BM47)), ($K47/$BL47), "")</f>
        <v/>
      </c>
      <c r="BO47" s="18" t="str">
        <f t="shared" si="77"/>
        <v/>
      </c>
      <c r="BP47" s="18" t="str">
        <f t="shared" si="77"/>
        <v/>
      </c>
      <c r="BQ47" s="18" t="str">
        <f t="shared" si="77"/>
        <v/>
      </c>
      <c r="BR47" s="20">
        <f t="shared" si="77"/>
        <v>378571.4286</v>
      </c>
      <c r="BS47" s="20">
        <f t="shared" si="77"/>
        <v>378571.4286</v>
      </c>
      <c r="BT47" s="20">
        <f t="shared" si="77"/>
        <v>378571.4286</v>
      </c>
      <c r="BU47" s="20">
        <f t="shared" si="77"/>
        <v>378571.4286</v>
      </c>
      <c r="BV47" s="20">
        <f t="shared" si="77"/>
        <v>378571.4286</v>
      </c>
      <c r="BW47" s="20">
        <f t="shared" si="77"/>
        <v>378571.4286</v>
      </c>
      <c r="BX47" s="20">
        <f t="shared" si="77"/>
        <v>378571.4286</v>
      </c>
      <c r="BY47" s="18" t="str">
        <f t="shared" si="77"/>
        <v/>
      </c>
      <c r="BZ47" s="18" t="str">
        <f t="shared" si="77"/>
        <v/>
      </c>
      <c r="CA47" s="18" t="str">
        <f t="shared" si="77"/>
        <v/>
      </c>
      <c r="CB47" s="18" t="str">
        <f t="shared" si="77"/>
        <v/>
      </c>
      <c r="CC47" s="18" t="str">
        <f t="shared" si="77"/>
        <v/>
      </c>
    </row>
    <row r="48" ht="16.5" customHeight="1">
      <c r="A48" s="11" t="s">
        <v>457</v>
      </c>
      <c r="B48" s="11"/>
      <c r="C48" s="11"/>
      <c r="D48" s="11" t="s">
        <v>64</v>
      </c>
      <c r="E48" s="11">
        <v>5200000.0</v>
      </c>
      <c r="F48" s="11">
        <v>5200000.0</v>
      </c>
      <c r="G48" s="11" t="s">
        <v>151</v>
      </c>
      <c r="H48" s="12">
        <v>6310000.0</v>
      </c>
      <c r="I48" s="12">
        <v>6310000.0</v>
      </c>
      <c r="J48" s="13">
        <v>5200000.0</v>
      </c>
      <c r="K48" s="13">
        <v>5200000.0</v>
      </c>
      <c r="L48" s="11" t="s">
        <v>86</v>
      </c>
      <c r="M48" s="11" t="s">
        <v>67</v>
      </c>
      <c r="N48" s="14" t="s">
        <v>458</v>
      </c>
      <c r="O48" s="11"/>
      <c r="P48" s="11"/>
      <c r="Q48" s="11"/>
      <c r="R48" s="11" t="s">
        <v>459</v>
      </c>
      <c r="S48" s="11"/>
      <c r="T48" s="11" t="s">
        <v>460</v>
      </c>
      <c r="U48" s="11" t="s">
        <v>72</v>
      </c>
      <c r="V48" s="11" t="s">
        <v>461</v>
      </c>
      <c r="W48" s="11" t="s">
        <v>104</v>
      </c>
      <c r="X48" s="11" t="s">
        <v>259</v>
      </c>
      <c r="Y48" s="11" t="s">
        <v>75</v>
      </c>
      <c r="Z48" s="11" t="s">
        <v>72</v>
      </c>
      <c r="AD48" s="11" t="s">
        <v>462</v>
      </c>
      <c r="AE48" s="11" t="s">
        <v>76</v>
      </c>
      <c r="AI48" s="15">
        <v>44217.0</v>
      </c>
      <c r="AJ48" s="11">
        <v>3.0</v>
      </c>
      <c r="AK48" s="11" t="s">
        <v>77</v>
      </c>
      <c r="AL48" s="11">
        <v>2103333.0</v>
      </c>
      <c r="AM48" s="11" t="s">
        <v>463</v>
      </c>
      <c r="AN48" s="11"/>
      <c r="AQ48" s="11" t="s">
        <v>79</v>
      </c>
      <c r="AR48" s="11" t="s">
        <v>259</v>
      </c>
      <c r="AS48" s="11" t="s">
        <v>75</v>
      </c>
      <c r="AT48" s="11" t="s">
        <v>375</v>
      </c>
      <c r="AW48" s="11" t="s">
        <v>96</v>
      </c>
      <c r="AX48" s="18" t="str">
        <f t="shared" si="76"/>
        <v/>
      </c>
      <c r="AZ48" s="19" t="s">
        <v>464</v>
      </c>
      <c r="BA48" s="11"/>
      <c r="BD48" s="15">
        <v>44985.0</v>
      </c>
      <c r="BE48" s="15">
        <v>45035.0</v>
      </c>
      <c r="BI48" s="11" t="s">
        <v>243</v>
      </c>
      <c r="BJ48" s="11">
        <v>2021.0</v>
      </c>
      <c r="BK48" s="11">
        <v>2024.0</v>
      </c>
      <c r="BL48" s="16">
        <f t="shared" si="62"/>
        <v>4</v>
      </c>
      <c r="BM48" s="18" t="str">
        <f t="shared" si="63"/>
        <v>2021, 2022, 2023, 2024</v>
      </c>
      <c r="BN48" s="18" t="str">
        <f t="shared" ref="BN48:CC48" si="78">IF(ISNUMBER(SEARCH(BN$1, $BM48)), ($K48/$BL48), "")</f>
        <v/>
      </c>
      <c r="BO48" s="20">
        <f t="shared" si="78"/>
        <v>1300000</v>
      </c>
      <c r="BP48" s="20">
        <f t="shared" si="78"/>
        <v>1300000</v>
      </c>
      <c r="BQ48" s="20">
        <f t="shared" si="78"/>
        <v>1300000</v>
      </c>
      <c r="BR48" s="20">
        <f t="shared" si="78"/>
        <v>1300000</v>
      </c>
      <c r="BS48" s="18" t="str">
        <f t="shared" si="78"/>
        <v/>
      </c>
      <c r="BT48" s="18" t="str">
        <f t="shared" si="78"/>
        <v/>
      </c>
      <c r="BU48" s="18" t="str">
        <f t="shared" si="78"/>
        <v/>
      </c>
      <c r="BV48" s="18" t="str">
        <f t="shared" si="78"/>
        <v/>
      </c>
      <c r="BW48" s="18" t="str">
        <f t="shared" si="78"/>
        <v/>
      </c>
      <c r="BX48" s="18" t="str">
        <f t="shared" si="78"/>
        <v/>
      </c>
      <c r="BY48" s="18" t="str">
        <f t="shared" si="78"/>
        <v/>
      </c>
      <c r="BZ48" s="18" t="str">
        <f t="shared" si="78"/>
        <v/>
      </c>
      <c r="CA48" s="18" t="str">
        <f t="shared" si="78"/>
        <v/>
      </c>
      <c r="CB48" s="18" t="str">
        <f t="shared" si="78"/>
        <v/>
      </c>
      <c r="CC48" s="18" t="str">
        <f t="shared" si="78"/>
        <v/>
      </c>
    </row>
    <row r="49" ht="16.5" customHeight="1">
      <c r="A49" s="11" t="s">
        <v>465</v>
      </c>
      <c r="B49" s="11" t="s">
        <v>466</v>
      </c>
      <c r="C49" s="11"/>
      <c r="D49" s="11" t="s">
        <v>64</v>
      </c>
      <c r="E49" s="11">
        <v>5043848.0</v>
      </c>
      <c r="F49" s="11">
        <v>4592392.0</v>
      </c>
      <c r="G49" s="11" t="s">
        <v>151</v>
      </c>
      <c r="H49" s="12">
        <v>5447355.0</v>
      </c>
      <c r="I49" s="12">
        <v>4959783.0</v>
      </c>
      <c r="J49" s="13">
        <v>5043848.0</v>
      </c>
      <c r="K49" s="13">
        <v>4592392.0</v>
      </c>
      <c r="L49" s="11" t="s">
        <v>86</v>
      </c>
      <c r="M49" s="11" t="s">
        <v>67</v>
      </c>
      <c r="N49" s="14" t="s">
        <v>467</v>
      </c>
      <c r="O49" s="26"/>
      <c r="P49" s="11"/>
      <c r="Q49" s="11"/>
      <c r="R49" s="11"/>
      <c r="T49" s="11"/>
      <c r="U49" s="11"/>
      <c r="V49" s="11" t="s">
        <v>468</v>
      </c>
      <c r="W49" s="11"/>
      <c r="X49" s="11" t="s">
        <v>259</v>
      </c>
      <c r="Y49" s="11" t="s">
        <v>75</v>
      </c>
      <c r="Z49" s="11"/>
      <c r="AD49" s="11" t="s">
        <v>469</v>
      </c>
      <c r="AE49" s="11"/>
      <c r="AI49" s="15">
        <v>45078.0</v>
      </c>
      <c r="AJ49" s="11"/>
      <c r="AK49" s="11" t="s">
        <v>230</v>
      </c>
      <c r="AL49" s="11">
        <v>5447355.0</v>
      </c>
      <c r="AM49" s="11" t="s">
        <v>185</v>
      </c>
      <c r="AN49" s="11" t="s">
        <v>186</v>
      </c>
      <c r="AQ49" s="11" t="s">
        <v>79</v>
      </c>
      <c r="AR49" s="11" t="s">
        <v>188</v>
      </c>
      <c r="AS49" s="11" t="s">
        <v>75</v>
      </c>
      <c r="AT49" s="25" t="s">
        <v>122</v>
      </c>
      <c r="AU49" s="18" t="s">
        <v>147</v>
      </c>
      <c r="AW49" s="11" t="s">
        <v>96</v>
      </c>
      <c r="AX49" s="11" t="s">
        <v>82</v>
      </c>
      <c r="AZ49" s="19" t="s">
        <v>470</v>
      </c>
      <c r="BD49" s="15">
        <v>45596.0</v>
      </c>
      <c r="BE49" s="15">
        <v>45596.0</v>
      </c>
      <c r="BI49" s="11"/>
      <c r="BJ49" s="11">
        <v>2022.0</v>
      </c>
      <c r="BK49" s="11">
        <v>2022.0</v>
      </c>
      <c r="BL49" s="16">
        <f t="shared" si="62"/>
        <v>1</v>
      </c>
      <c r="BM49" s="18" t="str">
        <f t="shared" si="63"/>
        <v>2022</v>
      </c>
      <c r="BN49" s="18" t="str">
        <f t="shared" ref="BN49:CC49" si="79">IF(ISNUMBER(SEARCH(BN$1, $BM49)), ($K49/$BL49), "")</f>
        <v/>
      </c>
      <c r="BO49" s="18" t="str">
        <f t="shared" si="79"/>
        <v/>
      </c>
      <c r="BP49" s="20">
        <f t="shared" si="79"/>
        <v>4592392</v>
      </c>
      <c r="BQ49" s="18" t="str">
        <f t="shared" si="79"/>
        <v/>
      </c>
      <c r="BR49" s="18" t="str">
        <f t="shared" si="79"/>
        <v/>
      </c>
      <c r="BS49" s="18" t="str">
        <f t="shared" si="79"/>
        <v/>
      </c>
      <c r="BT49" s="18" t="str">
        <f t="shared" si="79"/>
        <v/>
      </c>
      <c r="BU49" s="18" t="str">
        <f t="shared" si="79"/>
        <v/>
      </c>
      <c r="BV49" s="18" t="str">
        <f t="shared" si="79"/>
        <v/>
      </c>
      <c r="BW49" s="18" t="str">
        <f t="shared" si="79"/>
        <v/>
      </c>
      <c r="BX49" s="18" t="str">
        <f t="shared" si="79"/>
        <v/>
      </c>
      <c r="BY49" s="18" t="str">
        <f t="shared" si="79"/>
        <v/>
      </c>
      <c r="BZ49" s="18" t="str">
        <f t="shared" si="79"/>
        <v/>
      </c>
      <c r="CA49" s="18" t="str">
        <f t="shared" si="79"/>
        <v/>
      </c>
      <c r="CB49" s="18" t="str">
        <f t="shared" si="79"/>
        <v/>
      </c>
      <c r="CC49" s="18" t="str">
        <f t="shared" si="79"/>
        <v/>
      </c>
    </row>
    <row r="50" ht="16.5" customHeight="1">
      <c r="A50" s="11" t="s">
        <v>471</v>
      </c>
      <c r="B50" s="11" t="s">
        <v>472</v>
      </c>
      <c r="C50" s="11"/>
      <c r="D50" s="11" t="s">
        <v>64</v>
      </c>
      <c r="E50" s="11">
        <v>4970184.0</v>
      </c>
      <c r="F50" s="11">
        <v>4970184.0</v>
      </c>
      <c r="G50" s="11" t="s">
        <v>215</v>
      </c>
      <c r="H50" s="12">
        <v>467197.0</v>
      </c>
      <c r="I50" s="12">
        <v>467197.0</v>
      </c>
      <c r="J50" s="13">
        <f t="shared" ref="J50:K50" si="80">E50*0.091</f>
        <v>452286.744</v>
      </c>
      <c r="K50" s="13">
        <f t="shared" si="80"/>
        <v>452286.744</v>
      </c>
      <c r="L50" s="11" t="s">
        <v>86</v>
      </c>
      <c r="M50" s="11" t="s">
        <v>67</v>
      </c>
      <c r="N50" s="14" t="s">
        <v>473</v>
      </c>
      <c r="O50" s="11" t="s">
        <v>474</v>
      </c>
      <c r="T50" s="11" t="s">
        <v>475</v>
      </c>
      <c r="V50" s="11" t="s">
        <v>476</v>
      </c>
      <c r="X50" s="11" t="s">
        <v>218</v>
      </c>
      <c r="Y50" s="11" t="s">
        <v>75</v>
      </c>
      <c r="AD50" s="11"/>
      <c r="AI50" s="15">
        <v>45139.0</v>
      </c>
      <c r="AJ50" s="11">
        <v>36.0</v>
      </c>
      <c r="AK50" s="11" t="s">
        <v>430</v>
      </c>
      <c r="AL50" s="11">
        <v>12978.0</v>
      </c>
      <c r="AM50" s="11" t="s">
        <v>220</v>
      </c>
      <c r="AN50" s="11"/>
      <c r="AQ50" s="11" t="s">
        <v>79</v>
      </c>
      <c r="AR50" s="11" t="s">
        <v>218</v>
      </c>
      <c r="AS50" s="11" t="s">
        <v>75</v>
      </c>
      <c r="AT50" s="25" t="s">
        <v>122</v>
      </c>
      <c r="AU50" s="18" t="s">
        <v>477</v>
      </c>
      <c r="AW50" s="11" t="s">
        <v>96</v>
      </c>
      <c r="AX50" s="18" t="str">
        <f t="shared" ref="AX50:AX53" si="83">IFERROR(INDEX('full database 2024'!AR:AR, MATCH(A50, 'full database 2024'!B:B, 0)), "")</f>
        <v/>
      </c>
      <c r="AZ50" s="19" t="s">
        <v>395</v>
      </c>
      <c r="BD50" s="15">
        <v>45596.0</v>
      </c>
      <c r="BE50" s="15">
        <v>45779.0</v>
      </c>
      <c r="BJ50" s="11">
        <v>2023.0</v>
      </c>
      <c r="BK50" s="11">
        <v>2025.0</v>
      </c>
      <c r="BL50" s="16">
        <f t="shared" si="62"/>
        <v>3</v>
      </c>
      <c r="BM50" s="18" t="str">
        <f t="shared" si="63"/>
        <v>2023, 2024, 2025</v>
      </c>
      <c r="BN50" s="18" t="str">
        <f t="shared" ref="BN50:CC50" si="81">IF(ISNUMBER(SEARCH(BN$1, $BM50)), ($K50/$BL50), "")</f>
        <v/>
      </c>
      <c r="BO50" s="18" t="str">
        <f t="shared" si="81"/>
        <v/>
      </c>
      <c r="BP50" s="18" t="str">
        <f t="shared" si="81"/>
        <v/>
      </c>
      <c r="BQ50" s="20">
        <f t="shared" si="81"/>
        <v>150762.248</v>
      </c>
      <c r="BR50" s="20">
        <f t="shared" si="81"/>
        <v>150762.248</v>
      </c>
      <c r="BS50" s="20">
        <f t="shared" si="81"/>
        <v>150762.248</v>
      </c>
      <c r="BT50" s="18" t="str">
        <f t="shared" si="81"/>
        <v/>
      </c>
      <c r="BU50" s="18" t="str">
        <f t="shared" si="81"/>
        <v/>
      </c>
      <c r="BV50" s="18" t="str">
        <f t="shared" si="81"/>
        <v/>
      </c>
      <c r="BW50" s="18" t="str">
        <f t="shared" si="81"/>
        <v/>
      </c>
      <c r="BX50" s="18" t="str">
        <f t="shared" si="81"/>
        <v/>
      </c>
      <c r="BY50" s="18" t="str">
        <f t="shared" si="81"/>
        <v/>
      </c>
      <c r="BZ50" s="18" t="str">
        <f t="shared" si="81"/>
        <v/>
      </c>
      <c r="CA50" s="18" t="str">
        <f t="shared" si="81"/>
        <v/>
      </c>
      <c r="CB50" s="18" t="str">
        <f t="shared" si="81"/>
        <v/>
      </c>
      <c r="CC50" s="18" t="str">
        <f t="shared" si="81"/>
        <v/>
      </c>
    </row>
    <row r="51" ht="16.5" customHeight="1">
      <c r="A51" s="11" t="s">
        <v>478</v>
      </c>
      <c r="B51" s="11" t="s">
        <v>479</v>
      </c>
      <c r="C51" s="11"/>
      <c r="D51" s="11" t="s">
        <v>64</v>
      </c>
      <c r="E51" s="11">
        <v>4920671.0</v>
      </c>
      <c r="F51" s="11">
        <v>4920671.0</v>
      </c>
      <c r="G51" s="11" t="s">
        <v>215</v>
      </c>
      <c r="H51" s="12">
        <v>462543.0</v>
      </c>
      <c r="I51" s="12">
        <v>462543.0</v>
      </c>
      <c r="J51" s="13">
        <f t="shared" ref="J51:K51" si="82">E51*0.091</f>
        <v>447781.061</v>
      </c>
      <c r="K51" s="13">
        <f t="shared" si="82"/>
        <v>447781.061</v>
      </c>
      <c r="L51" s="11" t="s">
        <v>86</v>
      </c>
      <c r="M51" s="11" t="s">
        <v>67</v>
      </c>
      <c r="N51" s="14" t="s">
        <v>480</v>
      </c>
      <c r="O51" s="11" t="s">
        <v>481</v>
      </c>
      <c r="P51" s="11"/>
      <c r="Q51" s="11"/>
      <c r="R51" s="11" t="s">
        <v>482</v>
      </c>
      <c r="T51" s="11" t="s">
        <v>483</v>
      </c>
      <c r="V51" s="11" t="s">
        <v>484</v>
      </c>
      <c r="X51" s="11" t="s">
        <v>218</v>
      </c>
      <c r="Y51" s="11" t="s">
        <v>75</v>
      </c>
      <c r="AI51" s="15">
        <v>44205.0</v>
      </c>
      <c r="AJ51" s="11">
        <v>37.0</v>
      </c>
      <c r="AK51" s="11" t="s">
        <v>219</v>
      </c>
      <c r="AL51" s="11">
        <v>12501.0</v>
      </c>
      <c r="AM51" s="11" t="s">
        <v>485</v>
      </c>
      <c r="AN51" s="11"/>
      <c r="AQ51" s="11" t="s">
        <v>79</v>
      </c>
      <c r="AR51" s="11" t="s">
        <v>218</v>
      </c>
      <c r="AS51" s="11" t="s">
        <v>75</v>
      </c>
      <c r="AT51" s="11" t="s">
        <v>80</v>
      </c>
      <c r="AU51" s="18" t="s">
        <v>262</v>
      </c>
      <c r="AW51" s="11" t="s">
        <v>96</v>
      </c>
      <c r="AX51" s="18" t="str">
        <f t="shared" si="83"/>
        <v/>
      </c>
      <c r="AZ51" s="19" t="s">
        <v>132</v>
      </c>
      <c r="BD51" s="15">
        <v>45596.0</v>
      </c>
      <c r="BE51" s="15">
        <v>45596.0</v>
      </c>
      <c r="BJ51" s="11">
        <v>2021.0</v>
      </c>
      <c r="BK51" s="11">
        <v>2024.0</v>
      </c>
      <c r="BL51" s="16">
        <f t="shared" si="62"/>
        <v>4</v>
      </c>
      <c r="BM51" s="18" t="str">
        <f t="shared" si="63"/>
        <v>2021, 2022, 2023, 2024</v>
      </c>
      <c r="BN51" s="18" t="str">
        <f t="shared" ref="BN51:CC51" si="84">IF(ISNUMBER(SEARCH(BN$1, $BM51)), ($K51/$BL51), "")</f>
        <v/>
      </c>
      <c r="BO51" s="20">
        <f t="shared" si="84"/>
        <v>111945.2653</v>
      </c>
      <c r="BP51" s="20">
        <f t="shared" si="84"/>
        <v>111945.2653</v>
      </c>
      <c r="BQ51" s="20">
        <f t="shared" si="84"/>
        <v>111945.2653</v>
      </c>
      <c r="BR51" s="20">
        <f t="shared" si="84"/>
        <v>111945.2653</v>
      </c>
      <c r="BS51" s="18" t="str">
        <f t="shared" si="84"/>
        <v/>
      </c>
      <c r="BT51" s="18" t="str">
        <f t="shared" si="84"/>
        <v/>
      </c>
      <c r="BU51" s="18" t="str">
        <f t="shared" si="84"/>
        <v/>
      </c>
      <c r="BV51" s="18" t="str">
        <f t="shared" si="84"/>
        <v/>
      </c>
      <c r="BW51" s="18" t="str">
        <f t="shared" si="84"/>
        <v/>
      </c>
      <c r="BX51" s="18" t="str">
        <f t="shared" si="84"/>
        <v/>
      </c>
      <c r="BY51" s="18" t="str">
        <f t="shared" si="84"/>
        <v/>
      </c>
      <c r="BZ51" s="18" t="str">
        <f t="shared" si="84"/>
        <v/>
      </c>
      <c r="CA51" s="18" t="str">
        <f t="shared" si="84"/>
        <v/>
      </c>
      <c r="CB51" s="18" t="str">
        <f t="shared" si="84"/>
        <v/>
      </c>
      <c r="CC51" s="18" t="str">
        <f t="shared" si="84"/>
        <v/>
      </c>
    </row>
    <row r="52" ht="16.5" customHeight="1">
      <c r="A52" s="11" t="s">
        <v>486</v>
      </c>
      <c r="C52" s="11"/>
      <c r="D52" s="11" t="s">
        <v>64</v>
      </c>
      <c r="E52" s="11">
        <v>4500000.0</v>
      </c>
      <c r="F52" s="11">
        <v>4500000.0</v>
      </c>
      <c r="G52" s="11" t="s">
        <v>151</v>
      </c>
      <c r="H52" s="12">
        <v>4768402.0</v>
      </c>
      <c r="I52" s="12">
        <v>4768402.0</v>
      </c>
      <c r="J52" s="13">
        <v>4500000.0</v>
      </c>
      <c r="K52" s="13">
        <v>4500000.0</v>
      </c>
      <c r="L52" s="11" t="s">
        <v>86</v>
      </c>
      <c r="M52" s="11" t="s">
        <v>67</v>
      </c>
      <c r="N52" s="14" t="s">
        <v>487</v>
      </c>
      <c r="P52" s="11"/>
      <c r="Q52" s="11"/>
      <c r="R52" s="11" t="s">
        <v>488</v>
      </c>
      <c r="T52" s="11" t="s">
        <v>489</v>
      </c>
      <c r="U52" s="11" t="s">
        <v>72</v>
      </c>
      <c r="V52" s="11" t="s">
        <v>490</v>
      </c>
      <c r="W52" s="11" t="s">
        <v>104</v>
      </c>
      <c r="X52" s="11" t="s">
        <v>164</v>
      </c>
      <c r="Y52" s="11" t="s">
        <v>75</v>
      </c>
      <c r="Z52" s="11" t="s">
        <v>72</v>
      </c>
      <c r="AD52" s="11"/>
      <c r="AE52" s="11" t="s">
        <v>119</v>
      </c>
      <c r="AI52" s="15">
        <v>44812.0</v>
      </c>
      <c r="AJ52" s="11">
        <v>2.0</v>
      </c>
      <c r="AK52" s="11" t="s">
        <v>77</v>
      </c>
      <c r="AL52" s="11">
        <v>2384201.0</v>
      </c>
      <c r="AM52" s="11" t="s">
        <v>165</v>
      </c>
      <c r="AN52" s="11"/>
      <c r="AQ52" s="11" t="s">
        <v>79</v>
      </c>
      <c r="AR52" s="11" t="s">
        <v>164</v>
      </c>
      <c r="AS52" s="11" t="s">
        <v>75</v>
      </c>
      <c r="AT52" s="11" t="s">
        <v>107</v>
      </c>
      <c r="AU52" s="18" t="s">
        <v>108</v>
      </c>
      <c r="AW52" s="11" t="s">
        <v>96</v>
      </c>
      <c r="AX52" s="18" t="str">
        <f t="shared" si="83"/>
        <v/>
      </c>
      <c r="AY52" s="11"/>
      <c r="AZ52" s="19" t="s">
        <v>124</v>
      </c>
      <c r="BD52" s="15">
        <v>44985.0</v>
      </c>
      <c r="BE52" s="15">
        <v>45035.0</v>
      </c>
      <c r="BI52" s="11" t="s">
        <v>83</v>
      </c>
      <c r="BJ52" s="11">
        <v>2022.0</v>
      </c>
      <c r="BK52" s="11">
        <v>2024.0</v>
      </c>
      <c r="BL52" s="16">
        <f t="shared" si="62"/>
        <v>3</v>
      </c>
      <c r="BM52" s="18" t="str">
        <f t="shared" si="63"/>
        <v>2022, 2023, 2024</v>
      </c>
      <c r="BN52" s="18" t="str">
        <f t="shared" ref="BN52:CC52" si="85">IF(ISNUMBER(SEARCH(BN$1, $BM52)), ($K52/$BL52), "")</f>
        <v/>
      </c>
      <c r="BO52" s="18" t="str">
        <f t="shared" si="85"/>
        <v/>
      </c>
      <c r="BP52" s="20">
        <f t="shared" si="85"/>
        <v>1500000</v>
      </c>
      <c r="BQ52" s="20">
        <f t="shared" si="85"/>
        <v>1500000</v>
      </c>
      <c r="BR52" s="20">
        <f t="shared" si="85"/>
        <v>1500000</v>
      </c>
      <c r="BS52" s="18" t="str">
        <f t="shared" si="85"/>
        <v/>
      </c>
      <c r="BT52" s="18" t="str">
        <f t="shared" si="85"/>
        <v/>
      </c>
      <c r="BU52" s="18" t="str">
        <f t="shared" si="85"/>
        <v/>
      </c>
      <c r="BV52" s="18" t="str">
        <f t="shared" si="85"/>
        <v/>
      </c>
      <c r="BW52" s="18" t="str">
        <f t="shared" si="85"/>
        <v/>
      </c>
      <c r="BX52" s="18" t="str">
        <f t="shared" si="85"/>
        <v/>
      </c>
      <c r="BY52" s="18" t="str">
        <f t="shared" si="85"/>
        <v/>
      </c>
      <c r="BZ52" s="18" t="str">
        <f t="shared" si="85"/>
        <v/>
      </c>
      <c r="CA52" s="18" t="str">
        <f t="shared" si="85"/>
        <v/>
      </c>
      <c r="CB52" s="18" t="str">
        <f t="shared" si="85"/>
        <v/>
      </c>
      <c r="CC52" s="18" t="str">
        <f t="shared" si="85"/>
        <v/>
      </c>
    </row>
    <row r="53" ht="16.5" customHeight="1">
      <c r="A53" s="11" t="s">
        <v>491</v>
      </c>
      <c r="B53" s="11" t="s">
        <v>492</v>
      </c>
      <c r="C53" s="11"/>
      <c r="D53" s="11" t="s">
        <v>64</v>
      </c>
      <c r="E53" s="11">
        <v>4356398.0</v>
      </c>
      <c r="F53" s="11">
        <v>4356398.0</v>
      </c>
      <c r="G53" s="11" t="s">
        <v>215</v>
      </c>
      <c r="H53" s="12">
        <v>409501.0</v>
      </c>
      <c r="I53" s="12">
        <v>409501.0</v>
      </c>
      <c r="J53" s="13">
        <f t="shared" ref="J53:K53" si="86">E53*0.091</f>
        <v>396432.218</v>
      </c>
      <c r="K53" s="13">
        <f t="shared" si="86"/>
        <v>396432.218</v>
      </c>
      <c r="L53" s="11" t="s">
        <v>86</v>
      </c>
      <c r="M53" s="11" t="s">
        <v>67</v>
      </c>
      <c r="N53" s="14" t="s">
        <v>493</v>
      </c>
      <c r="O53" s="11" t="s">
        <v>494</v>
      </c>
      <c r="P53" s="11"/>
      <c r="Q53" s="11"/>
      <c r="R53" s="11"/>
      <c r="T53" s="11"/>
      <c r="U53" s="11"/>
      <c r="V53" s="11" t="s">
        <v>495</v>
      </c>
      <c r="W53" s="11"/>
      <c r="X53" s="11" t="s">
        <v>218</v>
      </c>
      <c r="Y53" s="11" t="s">
        <v>75</v>
      </c>
      <c r="Z53" s="11"/>
      <c r="AE53" s="11"/>
      <c r="AI53" s="15">
        <v>44565.0</v>
      </c>
      <c r="AJ53" s="11">
        <v>37.0</v>
      </c>
      <c r="AK53" s="11" t="s">
        <v>219</v>
      </c>
      <c r="AL53" s="11">
        <v>11068.0</v>
      </c>
      <c r="AM53" s="11" t="s">
        <v>485</v>
      </c>
      <c r="AN53" s="11"/>
      <c r="AQ53" s="11" t="s">
        <v>79</v>
      </c>
      <c r="AR53" s="11" t="s">
        <v>218</v>
      </c>
      <c r="AS53" s="11" t="s">
        <v>75</v>
      </c>
      <c r="AT53" s="11" t="s">
        <v>80</v>
      </c>
      <c r="AW53" s="11" t="s">
        <v>96</v>
      </c>
      <c r="AX53" s="18" t="str">
        <f t="shared" si="83"/>
        <v/>
      </c>
      <c r="AY53" s="11" t="s">
        <v>496</v>
      </c>
      <c r="AZ53" s="19" t="s">
        <v>497</v>
      </c>
      <c r="BD53" s="15">
        <v>45596.0</v>
      </c>
      <c r="BE53" s="15">
        <v>45779.0</v>
      </c>
      <c r="BI53" s="11"/>
      <c r="BJ53" s="11">
        <v>2022.0</v>
      </c>
      <c r="BK53" s="11">
        <v>2026.0</v>
      </c>
      <c r="BL53" s="16">
        <f t="shared" si="62"/>
        <v>5</v>
      </c>
      <c r="BM53" s="18" t="str">
        <f t="shared" si="63"/>
        <v>2022, 2023, 2024, 2025, 2026</v>
      </c>
      <c r="BN53" s="18" t="str">
        <f t="shared" ref="BN53:CC53" si="87">IF(ISNUMBER(SEARCH(BN$1, $BM53)), ($K53/$BL53), "")</f>
        <v/>
      </c>
      <c r="BO53" s="18" t="str">
        <f t="shared" si="87"/>
        <v/>
      </c>
      <c r="BP53" s="20">
        <f t="shared" si="87"/>
        <v>79286.4436</v>
      </c>
      <c r="BQ53" s="20">
        <f t="shared" si="87"/>
        <v>79286.4436</v>
      </c>
      <c r="BR53" s="20">
        <f t="shared" si="87"/>
        <v>79286.4436</v>
      </c>
      <c r="BS53" s="20">
        <f t="shared" si="87"/>
        <v>79286.4436</v>
      </c>
      <c r="BT53" s="20">
        <f t="shared" si="87"/>
        <v>79286.4436</v>
      </c>
      <c r="BU53" s="18" t="str">
        <f t="shared" si="87"/>
        <v/>
      </c>
      <c r="BV53" s="18" t="str">
        <f t="shared" si="87"/>
        <v/>
      </c>
      <c r="BW53" s="18" t="str">
        <f t="shared" si="87"/>
        <v/>
      </c>
      <c r="BX53" s="18" t="str">
        <f t="shared" si="87"/>
        <v/>
      </c>
      <c r="BY53" s="18" t="str">
        <f t="shared" si="87"/>
        <v/>
      </c>
      <c r="BZ53" s="18" t="str">
        <f t="shared" si="87"/>
        <v/>
      </c>
      <c r="CA53" s="18" t="str">
        <f t="shared" si="87"/>
        <v/>
      </c>
      <c r="CB53" s="18" t="str">
        <f t="shared" si="87"/>
        <v/>
      </c>
      <c r="CC53" s="18" t="str">
        <f t="shared" si="87"/>
        <v/>
      </c>
    </row>
    <row r="54" ht="16.5" customHeight="1">
      <c r="A54" s="11" t="s">
        <v>498</v>
      </c>
      <c r="B54" s="11" t="s">
        <v>499</v>
      </c>
      <c r="C54" s="11"/>
      <c r="D54" s="11" t="s">
        <v>64</v>
      </c>
      <c r="E54" s="11">
        <v>4041810.0</v>
      </c>
      <c r="F54" s="11">
        <v>4041810.0</v>
      </c>
      <c r="G54" s="11" t="s">
        <v>151</v>
      </c>
      <c r="H54" s="12">
        <v>4041810.0</v>
      </c>
      <c r="I54" s="12">
        <v>4041810.0</v>
      </c>
      <c r="J54" s="13">
        <v>4041810.0</v>
      </c>
      <c r="K54" s="13">
        <v>4041810.0</v>
      </c>
      <c r="L54" s="11" t="s">
        <v>86</v>
      </c>
      <c r="M54" s="11" t="s">
        <v>67</v>
      </c>
      <c r="N54" s="14" t="s">
        <v>500</v>
      </c>
      <c r="O54" s="11" t="s">
        <v>501</v>
      </c>
      <c r="V54" s="11" t="s">
        <v>305</v>
      </c>
      <c r="W54" s="11" t="s">
        <v>306</v>
      </c>
      <c r="X54" s="11" t="s">
        <v>183</v>
      </c>
      <c r="Y54" s="11" t="s">
        <v>75</v>
      </c>
      <c r="AD54" s="11" t="s">
        <v>502</v>
      </c>
      <c r="AE54" s="11" t="s">
        <v>76</v>
      </c>
      <c r="AF54" s="15">
        <v>45538.0</v>
      </c>
      <c r="AG54" s="11">
        <v>2024.0</v>
      </c>
      <c r="AH54" s="15">
        <v>45489.0</v>
      </c>
      <c r="AI54" s="15">
        <v>45717.0</v>
      </c>
      <c r="AJ54" s="11">
        <v>4.0</v>
      </c>
      <c r="AK54" s="11" t="s">
        <v>156</v>
      </c>
      <c r="AL54" s="11">
        <v>1010453.0</v>
      </c>
      <c r="AM54" s="11" t="s">
        <v>185</v>
      </c>
      <c r="AN54" s="30" t="s">
        <v>503</v>
      </c>
      <c r="AQ54" s="11" t="s">
        <v>79</v>
      </c>
      <c r="AR54" s="11" t="s">
        <v>188</v>
      </c>
      <c r="AS54" s="11" t="s">
        <v>75</v>
      </c>
      <c r="AT54" s="11" t="s">
        <v>80</v>
      </c>
      <c r="AU54" s="18" t="s">
        <v>147</v>
      </c>
      <c r="AW54" s="11" t="s">
        <v>504</v>
      </c>
      <c r="AX54" s="11" t="s">
        <v>82</v>
      </c>
      <c r="AZ54" s="19" t="s">
        <v>395</v>
      </c>
      <c r="BD54" s="15">
        <v>45538.0</v>
      </c>
      <c r="BE54" s="15">
        <v>45736.0</v>
      </c>
      <c r="BI54" s="11" t="s">
        <v>83</v>
      </c>
      <c r="BJ54" s="11">
        <v>2025.0</v>
      </c>
      <c r="BK54" s="11">
        <v>2029.0</v>
      </c>
      <c r="BL54" s="16">
        <f t="shared" si="62"/>
        <v>5</v>
      </c>
      <c r="BM54" s="18" t="str">
        <f t="shared" si="63"/>
        <v>2025, 2026, 2027, 2028, 2029</v>
      </c>
      <c r="BN54" s="18" t="str">
        <f t="shared" ref="BN54:CC54" si="88">IF(ISNUMBER(SEARCH(BN$1, $BM54)), ($K54/$BL54), "")</f>
        <v/>
      </c>
      <c r="BO54" s="18" t="str">
        <f t="shared" si="88"/>
        <v/>
      </c>
      <c r="BP54" s="18" t="str">
        <f t="shared" si="88"/>
        <v/>
      </c>
      <c r="BQ54" s="18" t="str">
        <f t="shared" si="88"/>
        <v/>
      </c>
      <c r="BR54" s="18" t="str">
        <f t="shared" si="88"/>
        <v/>
      </c>
      <c r="BS54" s="20">
        <f t="shared" si="88"/>
        <v>808362</v>
      </c>
      <c r="BT54" s="20">
        <f t="shared" si="88"/>
        <v>808362</v>
      </c>
      <c r="BU54" s="20">
        <f t="shared" si="88"/>
        <v>808362</v>
      </c>
      <c r="BV54" s="20">
        <f t="shared" si="88"/>
        <v>808362</v>
      </c>
      <c r="BW54" s="20">
        <f t="shared" si="88"/>
        <v>808362</v>
      </c>
      <c r="BX54" s="18" t="str">
        <f t="shared" si="88"/>
        <v/>
      </c>
      <c r="BY54" s="18" t="str">
        <f t="shared" si="88"/>
        <v/>
      </c>
      <c r="BZ54" s="18" t="str">
        <f t="shared" si="88"/>
        <v/>
      </c>
      <c r="CA54" s="18" t="str">
        <f t="shared" si="88"/>
        <v/>
      </c>
      <c r="CB54" s="18" t="str">
        <f t="shared" si="88"/>
        <v/>
      </c>
      <c r="CC54" s="18" t="str">
        <f t="shared" si="88"/>
        <v/>
      </c>
    </row>
    <row r="55" ht="16.5" customHeight="1">
      <c r="A55" s="11" t="s">
        <v>505</v>
      </c>
      <c r="B55" s="11"/>
      <c r="C55" s="11"/>
      <c r="D55" s="11" t="s">
        <v>64</v>
      </c>
      <c r="E55" s="11">
        <v>4000000.0</v>
      </c>
      <c r="F55" s="11">
        <v>4000000.0</v>
      </c>
      <c r="G55" s="11" t="s">
        <v>215</v>
      </c>
      <c r="H55" s="12">
        <v>376000.0</v>
      </c>
      <c r="I55" s="12">
        <v>376000.0</v>
      </c>
      <c r="J55" s="13">
        <f t="shared" ref="J55:K55" si="89">E55*0.091</f>
        <v>364000</v>
      </c>
      <c r="K55" s="13">
        <f t="shared" si="89"/>
        <v>364000</v>
      </c>
      <c r="L55" s="11" t="s">
        <v>86</v>
      </c>
      <c r="M55" s="11" t="s">
        <v>67</v>
      </c>
      <c r="N55" s="11"/>
      <c r="O55" s="11"/>
      <c r="V55" s="11" t="s">
        <v>506</v>
      </c>
      <c r="W55" s="11"/>
      <c r="X55" s="11" t="s">
        <v>218</v>
      </c>
      <c r="Y55" s="11" t="s">
        <v>75</v>
      </c>
      <c r="AD55" s="11"/>
      <c r="AE55" s="11"/>
      <c r="AF55" s="15"/>
      <c r="AG55" s="11"/>
      <c r="AH55" s="15"/>
      <c r="AI55" s="15">
        <v>44938.0</v>
      </c>
      <c r="AJ55" s="11">
        <v>25.0</v>
      </c>
      <c r="AK55" s="11" t="s">
        <v>219</v>
      </c>
      <c r="AL55" s="11">
        <v>15040.0</v>
      </c>
      <c r="AM55" s="11" t="s">
        <v>220</v>
      </c>
      <c r="AN55" s="11"/>
      <c r="AQ55" s="11" t="s">
        <v>79</v>
      </c>
      <c r="AR55" s="11" t="s">
        <v>218</v>
      </c>
      <c r="AS55" s="11" t="s">
        <v>75</v>
      </c>
      <c r="AT55" s="11" t="s">
        <v>107</v>
      </c>
      <c r="AU55" s="18" t="s">
        <v>189</v>
      </c>
      <c r="AW55" s="11" t="s">
        <v>96</v>
      </c>
      <c r="AX55" s="18" t="str">
        <f t="shared" ref="AX55:AX114" si="92">IFERROR(INDEX('full database 2024'!AR:AR, MATCH(A55, 'full database 2024'!B:B, 0)), "")</f>
        <v/>
      </c>
      <c r="AZ55" s="19" t="s">
        <v>109</v>
      </c>
      <c r="BD55" s="15">
        <v>45596.0</v>
      </c>
      <c r="BE55" s="15">
        <v>45596.0</v>
      </c>
      <c r="BI55" s="11"/>
      <c r="BJ55" s="11">
        <v>2023.0</v>
      </c>
      <c r="BK55" s="11">
        <v>2025.0</v>
      </c>
      <c r="BL55" s="16">
        <f t="shared" si="62"/>
        <v>3</v>
      </c>
      <c r="BM55" s="18" t="str">
        <f t="shared" si="63"/>
        <v>2023, 2024, 2025</v>
      </c>
      <c r="BN55" s="18" t="str">
        <f t="shared" ref="BN55:CC55" si="90">IF(ISNUMBER(SEARCH(BN$1, $BM55)), ($K55/$BL55), "")</f>
        <v/>
      </c>
      <c r="BO55" s="18" t="str">
        <f t="shared" si="90"/>
        <v/>
      </c>
      <c r="BP55" s="18" t="str">
        <f t="shared" si="90"/>
        <v/>
      </c>
      <c r="BQ55" s="20">
        <f t="shared" si="90"/>
        <v>121333.3333</v>
      </c>
      <c r="BR55" s="20">
        <f t="shared" si="90"/>
        <v>121333.3333</v>
      </c>
      <c r="BS55" s="20">
        <f t="shared" si="90"/>
        <v>121333.3333</v>
      </c>
      <c r="BT55" s="18" t="str">
        <f t="shared" si="90"/>
        <v/>
      </c>
      <c r="BU55" s="18" t="str">
        <f t="shared" si="90"/>
        <v/>
      </c>
      <c r="BV55" s="18" t="str">
        <f t="shared" si="90"/>
        <v/>
      </c>
      <c r="BW55" s="18" t="str">
        <f t="shared" si="90"/>
        <v/>
      </c>
      <c r="BX55" s="18" t="str">
        <f t="shared" si="90"/>
        <v/>
      </c>
      <c r="BY55" s="18" t="str">
        <f t="shared" si="90"/>
        <v/>
      </c>
      <c r="BZ55" s="18" t="str">
        <f t="shared" si="90"/>
        <v/>
      </c>
      <c r="CA55" s="18" t="str">
        <f t="shared" si="90"/>
        <v/>
      </c>
      <c r="CB55" s="18" t="str">
        <f t="shared" si="90"/>
        <v/>
      </c>
      <c r="CC55" s="18" t="str">
        <f t="shared" si="90"/>
        <v/>
      </c>
    </row>
    <row r="56" ht="16.5" customHeight="1">
      <c r="A56" s="11" t="s">
        <v>507</v>
      </c>
      <c r="B56" s="11" t="s">
        <v>508</v>
      </c>
      <c r="C56" s="11"/>
      <c r="D56" s="11" t="s">
        <v>64</v>
      </c>
      <c r="E56" s="11">
        <v>4000000.0</v>
      </c>
      <c r="F56" s="11">
        <v>4000000.0</v>
      </c>
      <c r="G56" s="11" t="s">
        <v>215</v>
      </c>
      <c r="H56" s="12">
        <v>376000.0</v>
      </c>
      <c r="I56" s="12">
        <v>376000.0</v>
      </c>
      <c r="J56" s="13">
        <f t="shared" ref="J56:K56" si="91">E56*0.091</f>
        <v>364000</v>
      </c>
      <c r="K56" s="13">
        <f t="shared" si="91"/>
        <v>364000</v>
      </c>
      <c r="L56" s="11" t="s">
        <v>86</v>
      </c>
      <c r="M56" s="11" t="s">
        <v>67</v>
      </c>
      <c r="N56" s="14" t="s">
        <v>509</v>
      </c>
      <c r="O56" s="11" t="s">
        <v>510</v>
      </c>
      <c r="T56" s="11" t="s">
        <v>511</v>
      </c>
      <c r="V56" s="11" t="s">
        <v>429</v>
      </c>
      <c r="X56" s="11" t="s">
        <v>218</v>
      </c>
      <c r="Y56" s="11" t="s">
        <v>75</v>
      </c>
      <c r="AI56" s="15">
        <v>45261.0</v>
      </c>
      <c r="AJ56" s="11">
        <v>24.0</v>
      </c>
      <c r="AK56" s="11" t="s">
        <v>430</v>
      </c>
      <c r="AL56" s="11">
        <v>15667.0</v>
      </c>
      <c r="AM56" s="11" t="s">
        <v>220</v>
      </c>
      <c r="AN56" s="11"/>
      <c r="AQ56" s="11" t="s">
        <v>79</v>
      </c>
      <c r="AR56" s="11" t="s">
        <v>218</v>
      </c>
      <c r="AS56" s="11" t="s">
        <v>75</v>
      </c>
      <c r="AT56" s="11" t="s">
        <v>80</v>
      </c>
      <c r="AW56" s="11" t="s">
        <v>96</v>
      </c>
      <c r="AX56" s="18" t="str">
        <f t="shared" si="92"/>
        <v/>
      </c>
      <c r="AZ56" s="19" t="s">
        <v>132</v>
      </c>
      <c r="BD56" s="15">
        <v>45596.0</v>
      </c>
      <c r="BE56" s="15">
        <v>45779.0</v>
      </c>
      <c r="BJ56" s="11">
        <v>2023.0</v>
      </c>
      <c r="BK56" s="11">
        <v>2025.0</v>
      </c>
      <c r="BL56" s="16">
        <f t="shared" si="62"/>
        <v>3</v>
      </c>
      <c r="BM56" s="18" t="str">
        <f t="shared" si="63"/>
        <v>2023, 2024, 2025</v>
      </c>
      <c r="BN56" s="18" t="str">
        <f t="shared" ref="BN56:CC56" si="93">IF(ISNUMBER(SEARCH(BN$1, $BM56)), ($K56/$BL56), "")</f>
        <v/>
      </c>
      <c r="BO56" s="18" t="str">
        <f t="shared" si="93"/>
        <v/>
      </c>
      <c r="BP56" s="18" t="str">
        <f t="shared" si="93"/>
        <v/>
      </c>
      <c r="BQ56" s="20">
        <f t="shared" si="93"/>
        <v>121333.3333</v>
      </c>
      <c r="BR56" s="20">
        <f t="shared" si="93"/>
        <v>121333.3333</v>
      </c>
      <c r="BS56" s="20">
        <f t="shared" si="93"/>
        <v>121333.3333</v>
      </c>
      <c r="BT56" s="18" t="str">
        <f t="shared" si="93"/>
        <v/>
      </c>
      <c r="BU56" s="18" t="str">
        <f t="shared" si="93"/>
        <v/>
      </c>
      <c r="BV56" s="18" t="str">
        <f t="shared" si="93"/>
        <v/>
      </c>
      <c r="BW56" s="18" t="str">
        <f t="shared" si="93"/>
        <v/>
      </c>
      <c r="BX56" s="18" t="str">
        <f t="shared" si="93"/>
        <v/>
      </c>
      <c r="BY56" s="18" t="str">
        <f t="shared" si="93"/>
        <v/>
      </c>
      <c r="BZ56" s="18" t="str">
        <f t="shared" si="93"/>
        <v/>
      </c>
      <c r="CA56" s="18" t="str">
        <f t="shared" si="93"/>
        <v/>
      </c>
      <c r="CB56" s="18" t="str">
        <f t="shared" si="93"/>
        <v/>
      </c>
      <c r="CC56" s="18" t="str">
        <f t="shared" si="93"/>
        <v/>
      </c>
    </row>
    <row r="57" ht="16.5" customHeight="1">
      <c r="A57" s="11" t="s">
        <v>512</v>
      </c>
      <c r="B57" s="11"/>
      <c r="C57" s="11"/>
      <c r="D57" s="11" t="s">
        <v>64</v>
      </c>
      <c r="E57" s="11">
        <v>3999972.0</v>
      </c>
      <c r="F57" s="11">
        <v>3999972.0</v>
      </c>
      <c r="G57" s="11" t="s">
        <v>65</v>
      </c>
      <c r="H57" s="12">
        <v>576688.0</v>
      </c>
      <c r="I57" s="12">
        <v>0.0</v>
      </c>
      <c r="J57" s="13">
        <f t="shared" ref="J57:K57" si="94">E57*0.13</f>
        <v>519996.36</v>
      </c>
      <c r="K57" s="13">
        <f t="shared" si="94"/>
        <v>519996.36</v>
      </c>
      <c r="L57" s="11" t="s">
        <v>86</v>
      </c>
      <c r="M57" s="11" t="s">
        <v>67</v>
      </c>
      <c r="N57" s="11"/>
      <c r="O57" s="11" t="s">
        <v>513</v>
      </c>
      <c r="T57" s="11" t="s">
        <v>514</v>
      </c>
      <c r="V57" s="11" t="s">
        <v>515</v>
      </c>
      <c r="X57" s="11" t="s">
        <v>74</v>
      </c>
      <c r="Y57" s="11" t="s">
        <v>75</v>
      </c>
      <c r="AI57" s="15">
        <v>44652.0</v>
      </c>
      <c r="AJ57" s="11"/>
      <c r="AK57" s="11"/>
      <c r="AL57" s="11">
        <v>576688.0</v>
      </c>
      <c r="AM57" s="11" t="s">
        <v>94</v>
      </c>
      <c r="AN57" s="11"/>
      <c r="AQ57" s="11" t="s">
        <v>95</v>
      </c>
      <c r="AR57" s="11" t="s">
        <v>74</v>
      </c>
      <c r="AS57" s="11" t="s">
        <v>75</v>
      </c>
      <c r="AT57" s="11" t="s">
        <v>107</v>
      </c>
      <c r="AU57" s="18" t="s">
        <v>108</v>
      </c>
      <c r="AW57" s="11" t="s">
        <v>96</v>
      </c>
      <c r="AX57" s="18" t="str">
        <f t="shared" si="92"/>
        <v/>
      </c>
      <c r="AY57" s="11" t="s">
        <v>444</v>
      </c>
      <c r="AZ57" s="19" t="s">
        <v>516</v>
      </c>
      <c r="BD57" s="15">
        <v>45596.0</v>
      </c>
      <c r="BE57" s="15">
        <v>45596.0</v>
      </c>
      <c r="BJ57" s="11">
        <v>2022.0</v>
      </c>
      <c r="BK57" s="11">
        <v>2022.0</v>
      </c>
      <c r="BL57" s="16">
        <f t="shared" si="62"/>
        <v>1</v>
      </c>
      <c r="BM57" s="18" t="str">
        <f t="shared" si="63"/>
        <v>2022</v>
      </c>
      <c r="BN57" s="18" t="str">
        <f t="shared" ref="BN57:CC57" si="95">IF(ISNUMBER(SEARCH(BN$1, $BM57)), ($K57/$BL57), "")</f>
        <v/>
      </c>
      <c r="BO57" s="18" t="str">
        <f t="shared" si="95"/>
        <v/>
      </c>
      <c r="BP57" s="20">
        <f t="shared" si="95"/>
        <v>519996.36</v>
      </c>
      <c r="BQ57" s="18" t="str">
        <f t="shared" si="95"/>
        <v/>
      </c>
      <c r="BR57" s="18" t="str">
        <f t="shared" si="95"/>
        <v/>
      </c>
      <c r="BS57" s="18" t="str">
        <f t="shared" si="95"/>
        <v/>
      </c>
      <c r="BT57" s="18" t="str">
        <f t="shared" si="95"/>
        <v/>
      </c>
      <c r="BU57" s="18" t="str">
        <f t="shared" si="95"/>
        <v/>
      </c>
      <c r="BV57" s="18" t="str">
        <f t="shared" si="95"/>
        <v/>
      </c>
      <c r="BW57" s="18" t="str">
        <f t="shared" si="95"/>
        <v/>
      </c>
      <c r="BX57" s="18" t="str">
        <f t="shared" si="95"/>
        <v/>
      </c>
      <c r="BY57" s="18" t="str">
        <f t="shared" si="95"/>
        <v/>
      </c>
      <c r="BZ57" s="18" t="str">
        <f t="shared" si="95"/>
        <v/>
      </c>
      <c r="CA57" s="18" t="str">
        <f t="shared" si="95"/>
        <v/>
      </c>
      <c r="CB57" s="18" t="str">
        <f t="shared" si="95"/>
        <v/>
      </c>
      <c r="CC57" s="18" t="str">
        <f t="shared" si="95"/>
        <v/>
      </c>
    </row>
    <row r="58" ht="16.5" customHeight="1">
      <c r="A58" s="11" t="s">
        <v>517</v>
      </c>
      <c r="C58" s="11"/>
      <c r="D58" s="11" t="s">
        <v>64</v>
      </c>
      <c r="E58" s="11">
        <v>3998443.0</v>
      </c>
      <c r="F58" s="11">
        <v>3998443.0</v>
      </c>
      <c r="G58" s="11" t="s">
        <v>215</v>
      </c>
      <c r="H58" s="12">
        <v>375854.0</v>
      </c>
      <c r="I58" s="12">
        <v>375854.0</v>
      </c>
      <c r="J58" s="13">
        <f t="shared" ref="J58:K58" si="96">E58*0.091</f>
        <v>363858.313</v>
      </c>
      <c r="K58" s="13">
        <f t="shared" si="96"/>
        <v>363858.313</v>
      </c>
      <c r="L58" s="11" t="s">
        <v>86</v>
      </c>
      <c r="M58" s="11" t="s">
        <v>67</v>
      </c>
      <c r="T58" s="11" t="s">
        <v>518</v>
      </c>
      <c r="V58" s="11" t="s">
        <v>519</v>
      </c>
      <c r="X58" s="11" t="s">
        <v>218</v>
      </c>
      <c r="Y58" s="11" t="s">
        <v>75</v>
      </c>
      <c r="AI58" s="15">
        <v>45292.0</v>
      </c>
      <c r="AJ58" s="11">
        <v>36.0</v>
      </c>
      <c r="AK58" s="11" t="s">
        <v>430</v>
      </c>
      <c r="AL58" s="11">
        <v>10440.0</v>
      </c>
      <c r="AM58" s="11" t="s">
        <v>220</v>
      </c>
      <c r="AN58" s="11"/>
      <c r="AQ58" s="11" t="s">
        <v>79</v>
      </c>
      <c r="AR58" s="11" t="s">
        <v>218</v>
      </c>
      <c r="AS58" s="11" t="s">
        <v>75</v>
      </c>
      <c r="AT58" s="11" t="s">
        <v>80</v>
      </c>
      <c r="AW58" s="11" t="s">
        <v>96</v>
      </c>
      <c r="AX58" s="18" t="str">
        <f t="shared" si="92"/>
        <v/>
      </c>
      <c r="AZ58" s="19" t="s">
        <v>520</v>
      </c>
      <c r="BD58" s="15">
        <v>45596.0</v>
      </c>
      <c r="BE58" s="15">
        <v>45596.0</v>
      </c>
      <c r="BJ58" s="11">
        <v>2024.0</v>
      </c>
      <c r="BK58" s="11">
        <v>2027.0</v>
      </c>
      <c r="BL58" s="16">
        <f t="shared" si="62"/>
        <v>4</v>
      </c>
      <c r="BM58" s="18" t="str">
        <f t="shared" si="63"/>
        <v>2024, 2025, 2026, 2027</v>
      </c>
      <c r="BN58" s="18" t="str">
        <f t="shared" ref="BN58:CC58" si="97">IF(ISNUMBER(SEARCH(BN$1, $BM58)), ($K58/$BL58), "")</f>
        <v/>
      </c>
      <c r="BO58" s="18" t="str">
        <f t="shared" si="97"/>
        <v/>
      </c>
      <c r="BP58" s="18" t="str">
        <f t="shared" si="97"/>
        <v/>
      </c>
      <c r="BQ58" s="18" t="str">
        <f t="shared" si="97"/>
        <v/>
      </c>
      <c r="BR58" s="20">
        <f t="shared" si="97"/>
        <v>90964.57825</v>
      </c>
      <c r="BS58" s="20">
        <f t="shared" si="97"/>
        <v>90964.57825</v>
      </c>
      <c r="BT58" s="20">
        <f t="shared" si="97"/>
        <v>90964.57825</v>
      </c>
      <c r="BU58" s="20">
        <f t="shared" si="97"/>
        <v>90964.57825</v>
      </c>
      <c r="BV58" s="18" t="str">
        <f t="shared" si="97"/>
        <v/>
      </c>
      <c r="BW58" s="18" t="str">
        <f t="shared" si="97"/>
        <v/>
      </c>
      <c r="BX58" s="18" t="str">
        <f t="shared" si="97"/>
        <v/>
      </c>
      <c r="BY58" s="18" t="str">
        <f t="shared" si="97"/>
        <v/>
      </c>
      <c r="BZ58" s="18" t="str">
        <f t="shared" si="97"/>
        <v/>
      </c>
      <c r="CA58" s="18" t="str">
        <f t="shared" si="97"/>
        <v/>
      </c>
      <c r="CB58" s="18" t="str">
        <f t="shared" si="97"/>
        <v/>
      </c>
      <c r="CC58" s="18" t="str">
        <f t="shared" si="97"/>
        <v/>
      </c>
    </row>
    <row r="59" ht="16.5" customHeight="1">
      <c r="A59" s="11" t="s">
        <v>521</v>
      </c>
      <c r="B59" s="11" t="s">
        <v>522</v>
      </c>
      <c r="C59" s="11"/>
      <c r="D59" s="11" t="s">
        <v>64</v>
      </c>
      <c r="E59" s="11">
        <v>3809356.0</v>
      </c>
      <c r="F59" s="11">
        <v>2500000.0</v>
      </c>
      <c r="G59" s="11" t="s">
        <v>151</v>
      </c>
      <c r="H59" s="12">
        <v>4177301.0</v>
      </c>
      <c r="I59" s="12">
        <v>2741475.0</v>
      </c>
      <c r="J59" s="13">
        <v>3809356.0</v>
      </c>
      <c r="K59" s="13">
        <v>2500000.0</v>
      </c>
      <c r="L59" s="11" t="s">
        <v>86</v>
      </c>
      <c r="M59" s="11" t="s">
        <v>67</v>
      </c>
      <c r="N59" s="14" t="s">
        <v>523</v>
      </c>
      <c r="O59" s="11" t="s">
        <v>524</v>
      </c>
      <c r="P59" s="11"/>
      <c r="Q59" s="11"/>
      <c r="R59" s="11" t="s">
        <v>525</v>
      </c>
      <c r="T59" s="11" t="s">
        <v>526</v>
      </c>
      <c r="U59" s="11" t="s">
        <v>72</v>
      </c>
      <c r="V59" s="11" t="s">
        <v>527</v>
      </c>
      <c r="W59" s="11" t="s">
        <v>104</v>
      </c>
      <c r="X59" s="11" t="s">
        <v>528</v>
      </c>
      <c r="Y59" s="11" t="s">
        <v>75</v>
      </c>
      <c r="Z59" s="11" t="s">
        <v>72</v>
      </c>
      <c r="AE59" s="11" t="s">
        <v>119</v>
      </c>
      <c r="AI59" s="15">
        <v>44105.0</v>
      </c>
      <c r="AJ59" s="11">
        <v>2.0</v>
      </c>
      <c r="AK59" s="11" t="s">
        <v>230</v>
      </c>
      <c r="AL59" s="11">
        <v>2088651.0</v>
      </c>
      <c r="AM59" s="11" t="s">
        <v>185</v>
      </c>
      <c r="AN59" s="30" t="s">
        <v>364</v>
      </c>
      <c r="AQ59" s="11" t="s">
        <v>79</v>
      </c>
      <c r="AR59" s="11" t="s">
        <v>188</v>
      </c>
      <c r="AS59" s="11" t="s">
        <v>75</v>
      </c>
      <c r="AT59" s="11" t="s">
        <v>375</v>
      </c>
      <c r="AW59" s="11" t="s">
        <v>96</v>
      </c>
      <c r="AX59" s="18" t="str">
        <f t="shared" si="92"/>
        <v/>
      </c>
      <c r="AZ59" s="19" t="s">
        <v>529</v>
      </c>
      <c r="BD59" s="15">
        <v>44999.0</v>
      </c>
      <c r="BE59" s="15">
        <v>45779.0</v>
      </c>
      <c r="BI59" s="11" t="s">
        <v>83</v>
      </c>
      <c r="BJ59" s="11">
        <v>2020.0</v>
      </c>
      <c r="BK59" s="11">
        <v>2022.0</v>
      </c>
      <c r="BL59" s="16">
        <f t="shared" si="62"/>
        <v>3</v>
      </c>
      <c r="BM59" s="18" t="str">
        <f t="shared" si="63"/>
        <v>2020, 2021, 2022</v>
      </c>
      <c r="BN59" s="20">
        <f t="shared" ref="BN59:CC59" si="98">IF(ISNUMBER(SEARCH(BN$1, $BM59)), ($K59/$BL59), "")</f>
        <v>833333.3333</v>
      </c>
      <c r="BO59" s="20">
        <f t="shared" si="98"/>
        <v>833333.3333</v>
      </c>
      <c r="BP59" s="20">
        <f t="shared" si="98"/>
        <v>833333.3333</v>
      </c>
      <c r="BQ59" s="18" t="str">
        <f t="shared" si="98"/>
        <v/>
      </c>
      <c r="BR59" s="18" t="str">
        <f t="shared" si="98"/>
        <v/>
      </c>
      <c r="BS59" s="18" t="str">
        <f t="shared" si="98"/>
        <v/>
      </c>
      <c r="BT59" s="18" t="str">
        <f t="shared" si="98"/>
        <v/>
      </c>
      <c r="BU59" s="18" t="str">
        <f t="shared" si="98"/>
        <v/>
      </c>
      <c r="BV59" s="18" t="str">
        <f t="shared" si="98"/>
        <v/>
      </c>
      <c r="BW59" s="18" t="str">
        <f t="shared" si="98"/>
        <v/>
      </c>
      <c r="BX59" s="18" t="str">
        <f t="shared" si="98"/>
        <v/>
      </c>
      <c r="BY59" s="18" t="str">
        <f t="shared" si="98"/>
        <v/>
      </c>
      <c r="BZ59" s="18" t="str">
        <f t="shared" si="98"/>
        <v/>
      </c>
      <c r="CA59" s="18" t="str">
        <f t="shared" si="98"/>
        <v/>
      </c>
      <c r="CB59" s="18" t="str">
        <f t="shared" si="98"/>
        <v/>
      </c>
      <c r="CC59" s="18" t="str">
        <f t="shared" si="98"/>
        <v/>
      </c>
    </row>
    <row r="60" ht="16.5" customHeight="1">
      <c r="A60" s="11" t="s">
        <v>530</v>
      </c>
      <c r="B60" s="11" t="s">
        <v>531</v>
      </c>
      <c r="C60" s="11"/>
      <c r="D60" s="11" t="s">
        <v>64</v>
      </c>
      <c r="E60" s="11">
        <v>3747305.0</v>
      </c>
      <c r="F60" s="11">
        <v>3747305.0</v>
      </c>
      <c r="G60" s="11" t="s">
        <v>151</v>
      </c>
      <c r="H60" s="12">
        <v>4047089.0</v>
      </c>
      <c r="I60" s="12">
        <v>4047089.0</v>
      </c>
      <c r="J60" s="13">
        <v>3747305.0</v>
      </c>
      <c r="K60" s="13">
        <v>3747305.0</v>
      </c>
      <c r="L60" s="11" t="s">
        <v>86</v>
      </c>
      <c r="M60" s="11" t="s">
        <v>67</v>
      </c>
      <c r="N60" s="14" t="s">
        <v>532</v>
      </c>
      <c r="O60" s="26"/>
      <c r="V60" s="11" t="s">
        <v>533</v>
      </c>
      <c r="X60" s="11" t="s">
        <v>183</v>
      </c>
      <c r="Y60" s="11" t="s">
        <v>75</v>
      </c>
      <c r="AD60" s="11" t="s">
        <v>534</v>
      </c>
      <c r="AI60" s="15">
        <v>45352.0</v>
      </c>
      <c r="AJ60" s="11"/>
      <c r="AK60" s="11" t="s">
        <v>230</v>
      </c>
      <c r="AL60" s="11">
        <v>4047089.0</v>
      </c>
      <c r="AM60" s="11" t="s">
        <v>185</v>
      </c>
      <c r="AN60" s="30" t="s">
        <v>503</v>
      </c>
      <c r="AQ60" s="11" t="s">
        <v>79</v>
      </c>
      <c r="AR60" s="11" t="s">
        <v>188</v>
      </c>
      <c r="AS60" s="11" t="s">
        <v>75</v>
      </c>
      <c r="AT60" s="11" t="s">
        <v>80</v>
      </c>
      <c r="AU60" s="18" t="s">
        <v>262</v>
      </c>
      <c r="AW60" s="11" t="s">
        <v>96</v>
      </c>
      <c r="AX60" s="18" t="str">
        <f t="shared" si="92"/>
        <v/>
      </c>
      <c r="AZ60" s="19" t="s">
        <v>535</v>
      </c>
      <c r="BD60" s="15">
        <v>45596.0</v>
      </c>
      <c r="BE60" s="15">
        <v>45779.0</v>
      </c>
      <c r="BJ60" s="11">
        <v>2024.0</v>
      </c>
      <c r="BK60" s="11">
        <v>2028.0</v>
      </c>
      <c r="BL60" s="16">
        <f t="shared" si="62"/>
        <v>5</v>
      </c>
      <c r="BM60" s="18" t="str">
        <f t="shared" si="63"/>
        <v>2024, 2025, 2026, 2027, 2028</v>
      </c>
      <c r="BN60" s="18" t="str">
        <f t="shared" ref="BN60:CC60" si="99">IF(ISNUMBER(SEARCH(BN$1, $BM60)), ($K60/$BL60), "")</f>
        <v/>
      </c>
      <c r="BO60" s="18" t="str">
        <f t="shared" si="99"/>
        <v/>
      </c>
      <c r="BP60" s="18" t="str">
        <f t="shared" si="99"/>
        <v/>
      </c>
      <c r="BQ60" s="18" t="str">
        <f t="shared" si="99"/>
        <v/>
      </c>
      <c r="BR60" s="20">
        <f t="shared" si="99"/>
        <v>749461</v>
      </c>
      <c r="BS60" s="20">
        <f t="shared" si="99"/>
        <v>749461</v>
      </c>
      <c r="BT60" s="20">
        <f t="shared" si="99"/>
        <v>749461</v>
      </c>
      <c r="BU60" s="20">
        <f t="shared" si="99"/>
        <v>749461</v>
      </c>
      <c r="BV60" s="20">
        <f t="shared" si="99"/>
        <v>749461</v>
      </c>
      <c r="BW60" s="18" t="str">
        <f t="shared" si="99"/>
        <v/>
      </c>
      <c r="BX60" s="18" t="str">
        <f t="shared" si="99"/>
        <v/>
      </c>
      <c r="BY60" s="18" t="str">
        <f t="shared" si="99"/>
        <v/>
      </c>
      <c r="BZ60" s="18" t="str">
        <f t="shared" si="99"/>
        <v/>
      </c>
      <c r="CA60" s="18" t="str">
        <f t="shared" si="99"/>
        <v/>
      </c>
      <c r="CB60" s="18" t="str">
        <f t="shared" si="99"/>
        <v/>
      </c>
      <c r="CC60" s="18" t="str">
        <f t="shared" si="99"/>
        <v/>
      </c>
    </row>
    <row r="61" ht="16.5" customHeight="1">
      <c r="A61" s="11" t="s">
        <v>536</v>
      </c>
      <c r="B61" s="11"/>
      <c r="C61" s="11"/>
      <c r="D61" s="11" t="s">
        <v>64</v>
      </c>
      <c r="E61" s="11">
        <v>3600000.0</v>
      </c>
      <c r="F61" s="11">
        <v>3600000.0</v>
      </c>
      <c r="G61" s="11" t="s">
        <v>151</v>
      </c>
      <c r="H61" s="12">
        <v>3862692.0</v>
      </c>
      <c r="I61" s="12">
        <v>3862692.0</v>
      </c>
      <c r="J61" s="13">
        <v>3600000.0</v>
      </c>
      <c r="K61" s="13">
        <v>3600000.0</v>
      </c>
      <c r="L61" s="11" t="s">
        <v>86</v>
      </c>
      <c r="M61" s="11" t="s">
        <v>67</v>
      </c>
      <c r="N61" s="14" t="s">
        <v>537</v>
      </c>
      <c r="O61" s="11"/>
      <c r="P61" s="11"/>
      <c r="Q61" s="11"/>
      <c r="R61" s="11" t="s">
        <v>538</v>
      </c>
      <c r="T61" s="11" t="s">
        <v>539</v>
      </c>
      <c r="U61" s="11" t="s">
        <v>72</v>
      </c>
      <c r="V61" s="11" t="s">
        <v>540</v>
      </c>
      <c r="W61" s="11" t="s">
        <v>104</v>
      </c>
      <c r="X61" s="11" t="s">
        <v>274</v>
      </c>
      <c r="Y61" s="11" t="s">
        <v>75</v>
      </c>
      <c r="Z61" s="11" t="s">
        <v>72</v>
      </c>
      <c r="AD61" s="11" t="s">
        <v>541</v>
      </c>
      <c r="AE61" s="11" t="s">
        <v>76</v>
      </c>
      <c r="AI61" s="15">
        <v>43831.0</v>
      </c>
      <c r="AJ61" s="11">
        <v>3.0</v>
      </c>
      <c r="AK61" s="11" t="s">
        <v>230</v>
      </c>
      <c r="AL61" s="11">
        <v>1287564.0</v>
      </c>
      <c r="AM61" s="11" t="s">
        <v>542</v>
      </c>
      <c r="AN61" s="11"/>
      <c r="AQ61" s="11" t="s">
        <v>79</v>
      </c>
      <c r="AR61" s="11" t="s">
        <v>274</v>
      </c>
      <c r="AS61" s="11" t="s">
        <v>75</v>
      </c>
      <c r="AT61" s="11" t="s">
        <v>375</v>
      </c>
      <c r="AW61" s="11" t="s">
        <v>96</v>
      </c>
      <c r="AX61" s="18" t="str">
        <f t="shared" si="92"/>
        <v/>
      </c>
      <c r="AZ61" s="19" t="s">
        <v>241</v>
      </c>
      <c r="BD61" s="15">
        <v>44999.0</v>
      </c>
      <c r="BE61" s="15">
        <v>45035.0</v>
      </c>
      <c r="BI61" s="11" t="s">
        <v>83</v>
      </c>
      <c r="BJ61" s="11">
        <v>2020.0</v>
      </c>
      <c r="BK61" s="11">
        <v>2023.0</v>
      </c>
      <c r="BL61" s="16">
        <f t="shared" si="62"/>
        <v>4</v>
      </c>
      <c r="BM61" s="18" t="str">
        <f t="shared" si="63"/>
        <v>2020, 2021, 2022, 2023</v>
      </c>
      <c r="BN61" s="20">
        <f t="shared" ref="BN61:CC61" si="100">IF(ISNUMBER(SEARCH(BN$1, $BM61)), ($K61/$BL61), "")</f>
        <v>900000</v>
      </c>
      <c r="BO61" s="20">
        <f t="shared" si="100"/>
        <v>900000</v>
      </c>
      <c r="BP61" s="20">
        <f t="shared" si="100"/>
        <v>900000</v>
      </c>
      <c r="BQ61" s="20">
        <f t="shared" si="100"/>
        <v>900000</v>
      </c>
      <c r="BR61" s="18" t="str">
        <f t="shared" si="100"/>
        <v/>
      </c>
      <c r="BS61" s="18" t="str">
        <f t="shared" si="100"/>
        <v/>
      </c>
      <c r="BT61" s="18" t="str">
        <f t="shared" si="100"/>
        <v/>
      </c>
      <c r="BU61" s="18" t="str">
        <f t="shared" si="100"/>
        <v/>
      </c>
      <c r="BV61" s="18" t="str">
        <f t="shared" si="100"/>
        <v/>
      </c>
      <c r="BW61" s="18" t="str">
        <f t="shared" si="100"/>
        <v/>
      </c>
      <c r="BX61" s="18" t="str">
        <f t="shared" si="100"/>
        <v/>
      </c>
      <c r="BY61" s="18" t="str">
        <f t="shared" si="100"/>
        <v/>
      </c>
      <c r="BZ61" s="18" t="str">
        <f t="shared" si="100"/>
        <v/>
      </c>
      <c r="CA61" s="18" t="str">
        <f t="shared" si="100"/>
        <v/>
      </c>
      <c r="CB61" s="18" t="str">
        <f t="shared" si="100"/>
        <v/>
      </c>
      <c r="CC61" s="18" t="str">
        <f t="shared" si="100"/>
        <v/>
      </c>
    </row>
    <row r="62" ht="16.5" customHeight="1">
      <c r="A62" s="11" t="s">
        <v>543</v>
      </c>
      <c r="B62" s="11" t="s">
        <v>544</v>
      </c>
      <c r="C62" s="11"/>
      <c r="D62" s="11" t="s">
        <v>64</v>
      </c>
      <c r="E62" s="11">
        <v>3600000.0</v>
      </c>
      <c r="F62" s="11">
        <v>2700000.0</v>
      </c>
      <c r="G62" s="11" t="s">
        <v>151</v>
      </c>
      <c r="H62" s="12">
        <v>0.0</v>
      </c>
      <c r="I62" s="12">
        <v>0.0</v>
      </c>
      <c r="J62" s="13">
        <v>3600000.0</v>
      </c>
      <c r="K62" s="13">
        <v>2700000.0</v>
      </c>
      <c r="L62" s="11" t="s">
        <v>86</v>
      </c>
      <c r="M62" s="11"/>
      <c r="N62" s="14" t="s">
        <v>545</v>
      </c>
      <c r="O62" s="11" t="s">
        <v>546</v>
      </c>
      <c r="V62" s="11" t="s">
        <v>547</v>
      </c>
      <c r="X62" s="11" t="s">
        <v>548</v>
      </c>
      <c r="Y62" s="11" t="s">
        <v>75</v>
      </c>
      <c r="AI62" s="15">
        <v>44929.0</v>
      </c>
      <c r="AJ62" s="11"/>
      <c r="AK62" s="11"/>
      <c r="AL62" s="11">
        <v>0.0</v>
      </c>
      <c r="AM62" s="11" t="s">
        <v>549</v>
      </c>
      <c r="AN62" s="11"/>
      <c r="AQ62" s="11" t="s">
        <v>79</v>
      </c>
      <c r="AR62" s="11" t="s">
        <v>548</v>
      </c>
      <c r="AS62" s="11" t="s">
        <v>75</v>
      </c>
      <c r="AT62" s="11" t="s">
        <v>107</v>
      </c>
      <c r="AU62" s="18" t="s">
        <v>108</v>
      </c>
      <c r="AW62" s="11" t="s">
        <v>96</v>
      </c>
      <c r="AX62" s="18" t="str">
        <f t="shared" si="92"/>
        <v/>
      </c>
      <c r="AZ62" s="19" t="s">
        <v>535</v>
      </c>
      <c r="BD62" s="15">
        <v>45671.0</v>
      </c>
      <c r="BE62" s="15">
        <v>45779.0</v>
      </c>
      <c r="BJ62" s="11">
        <v>2023.0</v>
      </c>
      <c r="BK62" s="11">
        <v>2025.0</v>
      </c>
      <c r="BL62" s="16">
        <f t="shared" si="62"/>
        <v>3</v>
      </c>
      <c r="BM62" s="18" t="str">
        <f t="shared" si="63"/>
        <v>2023, 2024, 2025</v>
      </c>
      <c r="BN62" s="18" t="str">
        <f t="shared" ref="BN62:CC62" si="101">IF(ISNUMBER(SEARCH(BN$1, $BM62)), ($K62/$BL62), "")</f>
        <v/>
      </c>
      <c r="BO62" s="18" t="str">
        <f t="shared" si="101"/>
        <v/>
      </c>
      <c r="BP62" s="18" t="str">
        <f t="shared" si="101"/>
        <v/>
      </c>
      <c r="BQ62" s="20">
        <f t="shared" si="101"/>
        <v>900000</v>
      </c>
      <c r="BR62" s="20">
        <f t="shared" si="101"/>
        <v>900000</v>
      </c>
      <c r="BS62" s="20">
        <f t="shared" si="101"/>
        <v>900000</v>
      </c>
      <c r="BT62" s="18" t="str">
        <f t="shared" si="101"/>
        <v/>
      </c>
      <c r="BU62" s="18" t="str">
        <f t="shared" si="101"/>
        <v/>
      </c>
      <c r="BV62" s="18" t="str">
        <f t="shared" si="101"/>
        <v/>
      </c>
      <c r="BW62" s="18" t="str">
        <f t="shared" si="101"/>
        <v/>
      </c>
      <c r="BX62" s="18" t="str">
        <f t="shared" si="101"/>
        <v/>
      </c>
      <c r="BY62" s="18" t="str">
        <f t="shared" si="101"/>
        <v/>
      </c>
      <c r="BZ62" s="18" t="str">
        <f t="shared" si="101"/>
        <v/>
      </c>
      <c r="CA62" s="18" t="str">
        <f t="shared" si="101"/>
        <v/>
      </c>
      <c r="CB62" s="18" t="str">
        <f t="shared" si="101"/>
        <v/>
      </c>
      <c r="CC62" s="18" t="str">
        <f t="shared" si="101"/>
        <v/>
      </c>
    </row>
    <row r="63" ht="16.5" customHeight="1">
      <c r="A63" s="11" t="s">
        <v>550</v>
      </c>
      <c r="B63" s="11"/>
      <c r="C63" s="11"/>
      <c r="D63" s="11" t="s">
        <v>64</v>
      </c>
      <c r="E63" s="11">
        <v>3535625.0</v>
      </c>
      <c r="F63" s="11">
        <v>2474938.0</v>
      </c>
      <c r="G63" s="11" t="s">
        <v>151</v>
      </c>
      <c r="H63" s="12">
        <v>3818475.0</v>
      </c>
      <c r="I63" s="12">
        <v>2672933.0</v>
      </c>
      <c r="J63" s="13">
        <v>3535625.0</v>
      </c>
      <c r="K63" s="13">
        <v>2474938.0</v>
      </c>
      <c r="L63" s="11" t="s">
        <v>86</v>
      </c>
      <c r="M63" s="11" t="s">
        <v>67</v>
      </c>
      <c r="N63" s="14" t="s">
        <v>551</v>
      </c>
      <c r="O63" s="26"/>
      <c r="V63" s="11" t="s">
        <v>552</v>
      </c>
      <c r="X63" s="11" t="s">
        <v>183</v>
      </c>
      <c r="Y63" s="11" t="s">
        <v>75</v>
      </c>
      <c r="AI63" s="15">
        <v>44743.0</v>
      </c>
      <c r="AK63" s="11" t="s">
        <v>230</v>
      </c>
      <c r="AL63" s="11">
        <v>3818475.0</v>
      </c>
      <c r="AM63" s="11" t="s">
        <v>185</v>
      </c>
      <c r="AN63" s="11" t="s">
        <v>443</v>
      </c>
      <c r="AQ63" s="11" t="s">
        <v>79</v>
      </c>
      <c r="AR63" s="11" t="s">
        <v>188</v>
      </c>
      <c r="AS63" s="11" t="s">
        <v>75</v>
      </c>
      <c r="AT63" s="11" t="s">
        <v>80</v>
      </c>
      <c r="AU63" s="18" t="s">
        <v>262</v>
      </c>
      <c r="AW63" s="11" t="s">
        <v>96</v>
      </c>
      <c r="AX63" s="18" t="str">
        <f t="shared" si="92"/>
        <v/>
      </c>
      <c r="AZ63" s="19" t="s">
        <v>132</v>
      </c>
      <c r="BD63" s="15">
        <v>45596.0</v>
      </c>
      <c r="BE63" s="15">
        <v>45596.0</v>
      </c>
      <c r="BJ63" s="11">
        <v>2022.0</v>
      </c>
      <c r="BK63" s="11">
        <v>2024.0</v>
      </c>
      <c r="BL63" s="16">
        <f t="shared" si="62"/>
        <v>3</v>
      </c>
      <c r="BM63" s="18" t="str">
        <f t="shared" si="63"/>
        <v>2022, 2023, 2024</v>
      </c>
      <c r="BN63" s="18" t="str">
        <f t="shared" ref="BN63:CC63" si="102">IF(ISNUMBER(SEARCH(BN$1, $BM63)), ($K63/$BL63), "")</f>
        <v/>
      </c>
      <c r="BO63" s="18" t="str">
        <f t="shared" si="102"/>
        <v/>
      </c>
      <c r="BP63" s="20">
        <f t="shared" si="102"/>
        <v>824979.3333</v>
      </c>
      <c r="BQ63" s="20">
        <f t="shared" si="102"/>
        <v>824979.3333</v>
      </c>
      <c r="BR63" s="20">
        <f t="shared" si="102"/>
        <v>824979.3333</v>
      </c>
      <c r="BS63" s="18" t="str">
        <f t="shared" si="102"/>
        <v/>
      </c>
      <c r="BT63" s="18" t="str">
        <f t="shared" si="102"/>
        <v/>
      </c>
      <c r="BU63" s="18" t="str">
        <f t="shared" si="102"/>
        <v/>
      </c>
      <c r="BV63" s="18" t="str">
        <f t="shared" si="102"/>
        <v/>
      </c>
      <c r="BW63" s="18" t="str">
        <f t="shared" si="102"/>
        <v/>
      </c>
      <c r="BX63" s="18" t="str">
        <f t="shared" si="102"/>
        <v/>
      </c>
      <c r="BY63" s="18" t="str">
        <f t="shared" si="102"/>
        <v/>
      </c>
      <c r="BZ63" s="18" t="str">
        <f t="shared" si="102"/>
        <v/>
      </c>
      <c r="CA63" s="18" t="str">
        <f t="shared" si="102"/>
        <v/>
      </c>
      <c r="CB63" s="18" t="str">
        <f t="shared" si="102"/>
        <v/>
      </c>
      <c r="CC63" s="18" t="str">
        <f t="shared" si="102"/>
        <v/>
      </c>
    </row>
    <row r="64" ht="16.5" customHeight="1">
      <c r="A64" s="11" t="s">
        <v>553</v>
      </c>
      <c r="C64" s="11"/>
      <c r="D64" s="11" t="s">
        <v>64</v>
      </c>
      <c r="E64" s="11">
        <v>3495647.0</v>
      </c>
      <c r="F64" s="11">
        <v>3495647.0</v>
      </c>
      <c r="G64" s="11" t="s">
        <v>215</v>
      </c>
      <c r="H64" s="12">
        <v>328591.0</v>
      </c>
      <c r="I64" s="12">
        <v>328591.0</v>
      </c>
      <c r="J64" s="13">
        <f t="shared" ref="J64:K64" si="103">E64*0.091</f>
        <v>318103.877</v>
      </c>
      <c r="K64" s="13">
        <f t="shared" si="103"/>
        <v>318103.877</v>
      </c>
      <c r="L64" s="11" t="s">
        <v>86</v>
      </c>
      <c r="M64" s="11" t="s">
        <v>67</v>
      </c>
      <c r="V64" s="11" t="s">
        <v>554</v>
      </c>
      <c r="X64" s="11" t="s">
        <v>218</v>
      </c>
      <c r="Y64" s="11" t="s">
        <v>75</v>
      </c>
      <c r="AI64" s="15">
        <v>45210.0</v>
      </c>
      <c r="AJ64" s="11">
        <v>18.0</v>
      </c>
      <c r="AK64" s="11" t="s">
        <v>219</v>
      </c>
      <c r="AL64" s="11">
        <v>18255.0</v>
      </c>
      <c r="AM64" s="11" t="s">
        <v>485</v>
      </c>
      <c r="AN64" s="11"/>
      <c r="AQ64" s="11" t="s">
        <v>79</v>
      </c>
      <c r="AR64" s="11" t="s">
        <v>218</v>
      </c>
      <c r="AS64" s="11" t="s">
        <v>75</v>
      </c>
      <c r="AT64" s="25" t="s">
        <v>122</v>
      </c>
      <c r="AU64" s="18" t="s">
        <v>289</v>
      </c>
      <c r="AW64" s="11" t="s">
        <v>96</v>
      </c>
      <c r="AX64" s="18" t="str">
        <f t="shared" si="92"/>
        <v/>
      </c>
      <c r="AZ64" s="19" t="s">
        <v>97</v>
      </c>
      <c r="BD64" s="15">
        <v>45596.0</v>
      </c>
      <c r="BE64" s="15">
        <v>45596.0</v>
      </c>
      <c r="BJ64" s="11">
        <v>2023.0</v>
      </c>
      <c r="BK64" s="11">
        <v>2025.0</v>
      </c>
      <c r="BL64" s="16">
        <f t="shared" si="62"/>
        <v>3</v>
      </c>
      <c r="BM64" s="18" t="str">
        <f t="shared" si="63"/>
        <v>2023, 2024, 2025</v>
      </c>
      <c r="BN64" s="18" t="str">
        <f t="shared" ref="BN64:CC64" si="104">IF(ISNUMBER(SEARCH(BN$1, $BM64)), ($K64/$BL64), "")</f>
        <v/>
      </c>
      <c r="BO64" s="18" t="str">
        <f t="shared" si="104"/>
        <v/>
      </c>
      <c r="BP64" s="18" t="str">
        <f t="shared" si="104"/>
        <v/>
      </c>
      <c r="BQ64" s="20">
        <f t="shared" si="104"/>
        <v>106034.6257</v>
      </c>
      <c r="BR64" s="20">
        <f t="shared" si="104"/>
        <v>106034.6257</v>
      </c>
      <c r="BS64" s="20">
        <f t="shared" si="104"/>
        <v>106034.6257</v>
      </c>
      <c r="BT64" s="18" t="str">
        <f t="shared" si="104"/>
        <v/>
      </c>
      <c r="BU64" s="18" t="str">
        <f t="shared" si="104"/>
        <v/>
      </c>
      <c r="BV64" s="18" t="str">
        <f t="shared" si="104"/>
        <v/>
      </c>
      <c r="BW64" s="18" t="str">
        <f t="shared" si="104"/>
        <v/>
      </c>
      <c r="BX64" s="18" t="str">
        <f t="shared" si="104"/>
        <v/>
      </c>
      <c r="BY64" s="18" t="str">
        <f t="shared" si="104"/>
        <v/>
      </c>
      <c r="BZ64" s="18" t="str">
        <f t="shared" si="104"/>
        <v/>
      </c>
      <c r="CA64" s="18" t="str">
        <f t="shared" si="104"/>
        <v/>
      </c>
      <c r="CB64" s="18" t="str">
        <f t="shared" si="104"/>
        <v/>
      </c>
      <c r="CC64" s="18" t="str">
        <f t="shared" si="104"/>
        <v/>
      </c>
    </row>
    <row r="65" ht="16.5" customHeight="1">
      <c r="A65" s="11" t="s">
        <v>555</v>
      </c>
      <c r="C65" s="11"/>
      <c r="D65" s="11" t="s">
        <v>64</v>
      </c>
      <c r="E65" s="11">
        <v>3467500.0</v>
      </c>
      <c r="F65" s="11">
        <v>2426375.0</v>
      </c>
      <c r="G65" s="11" t="s">
        <v>151</v>
      </c>
      <c r="H65" s="12">
        <v>3744900.0</v>
      </c>
      <c r="I65" s="12">
        <v>2620485.0</v>
      </c>
      <c r="J65" s="13">
        <v>3467500.0</v>
      </c>
      <c r="K65" s="13">
        <v>2426375.0</v>
      </c>
      <c r="L65" s="11" t="s">
        <v>86</v>
      </c>
      <c r="M65" s="11" t="s">
        <v>67</v>
      </c>
      <c r="N65" s="14" t="s">
        <v>556</v>
      </c>
      <c r="O65" s="26"/>
      <c r="V65" s="11" t="s">
        <v>557</v>
      </c>
      <c r="X65" s="11" t="s">
        <v>155</v>
      </c>
      <c r="Y65" s="11" t="s">
        <v>75</v>
      </c>
      <c r="AI65" s="15">
        <v>44866.0</v>
      </c>
      <c r="AJ65" s="11"/>
      <c r="AK65" s="11" t="s">
        <v>230</v>
      </c>
      <c r="AL65" s="11">
        <v>3744900.0</v>
      </c>
      <c r="AM65" s="11" t="s">
        <v>185</v>
      </c>
      <c r="AN65" s="11" t="s">
        <v>443</v>
      </c>
      <c r="AQ65" s="11" t="s">
        <v>79</v>
      </c>
      <c r="AR65" s="11" t="s">
        <v>188</v>
      </c>
      <c r="AS65" s="11" t="s">
        <v>75</v>
      </c>
      <c r="AT65" s="11" t="s">
        <v>107</v>
      </c>
      <c r="AU65" s="18" t="s">
        <v>189</v>
      </c>
      <c r="AW65" s="11" t="s">
        <v>96</v>
      </c>
      <c r="AX65" s="18" t="str">
        <f t="shared" si="92"/>
        <v/>
      </c>
      <c r="AZ65" s="19" t="s">
        <v>535</v>
      </c>
      <c r="BD65" s="15">
        <v>45596.0</v>
      </c>
      <c r="BE65" s="15">
        <v>45596.0</v>
      </c>
      <c r="BJ65" s="11">
        <v>2022.0</v>
      </c>
      <c r="BK65" s="11">
        <v>2024.0</v>
      </c>
      <c r="BL65" s="16">
        <f t="shared" si="62"/>
        <v>3</v>
      </c>
      <c r="BM65" s="18" t="str">
        <f t="shared" si="63"/>
        <v>2022, 2023, 2024</v>
      </c>
      <c r="BN65" s="18" t="str">
        <f t="shared" ref="BN65:CC65" si="105">IF(ISNUMBER(SEARCH(BN$1, $BM65)), ($K65/$BL65), "")</f>
        <v/>
      </c>
      <c r="BO65" s="18" t="str">
        <f t="shared" si="105"/>
        <v/>
      </c>
      <c r="BP65" s="20">
        <f t="shared" si="105"/>
        <v>808791.6667</v>
      </c>
      <c r="BQ65" s="20">
        <f t="shared" si="105"/>
        <v>808791.6667</v>
      </c>
      <c r="BR65" s="20">
        <f t="shared" si="105"/>
        <v>808791.6667</v>
      </c>
      <c r="BS65" s="18" t="str">
        <f t="shared" si="105"/>
        <v/>
      </c>
      <c r="BT65" s="18" t="str">
        <f t="shared" si="105"/>
        <v/>
      </c>
      <c r="BU65" s="18" t="str">
        <f t="shared" si="105"/>
        <v/>
      </c>
      <c r="BV65" s="18" t="str">
        <f t="shared" si="105"/>
        <v/>
      </c>
      <c r="BW65" s="18" t="str">
        <f t="shared" si="105"/>
        <v/>
      </c>
      <c r="BX65" s="18" t="str">
        <f t="shared" si="105"/>
        <v/>
      </c>
      <c r="BY65" s="18" t="str">
        <f t="shared" si="105"/>
        <v/>
      </c>
      <c r="BZ65" s="18" t="str">
        <f t="shared" si="105"/>
        <v/>
      </c>
      <c r="CA65" s="18" t="str">
        <f t="shared" si="105"/>
        <v/>
      </c>
      <c r="CB65" s="18" t="str">
        <f t="shared" si="105"/>
        <v/>
      </c>
      <c r="CC65" s="18" t="str">
        <f t="shared" si="105"/>
        <v/>
      </c>
    </row>
    <row r="66" ht="16.5" customHeight="1">
      <c r="A66" s="11" t="s">
        <v>558</v>
      </c>
      <c r="C66" s="11"/>
      <c r="D66" s="11" t="s">
        <v>64</v>
      </c>
      <c r="E66" s="11">
        <v>3440000.0</v>
      </c>
      <c r="F66" s="11">
        <v>3440000.0</v>
      </c>
      <c r="G66" s="11" t="s">
        <v>215</v>
      </c>
      <c r="H66" s="12">
        <v>323360.0</v>
      </c>
      <c r="I66" s="12">
        <v>323360.0</v>
      </c>
      <c r="J66" s="13">
        <f t="shared" ref="J66:K66" si="106">E66*0.091</f>
        <v>313040</v>
      </c>
      <c r="K66" s="13">
        <f t="shared" si="106"/>
        <v>313040</v>
      </c>
      <c r="L66" s="11" t="s">
        <v>86</v>
      </c>
      <c r="M66" s="11" t="s">
        <v>67</v>
      </c>
      <c r="V66" s="11" t="s">
        <v>392</v>
      </c>
      <c r="X66" s="11" t="s">
        <v>218</v>
      </c>
      <c r="Y66" s="11" t="s">
        <v>75</v>
      </c>
      <c r="AI66" s="15">
        <v>45292.0</v>
      </c>
      <c r="AJ66" s="11">
        <v>49.0</v>
      </c>
      <c r="AK66" s="11" t="s">
        <v>430</v>
      </c>
      <c r="AL66" s="11">
        <v>6599.0</v>
      </c>
      <c r="AM66" s="11" t="s">
        <v>559</v>
      </c>
      <c r="AN66" s="11"/>
      <c r="AQ66" s="11" t="s">
        <v>79</v>
      </c>
      <c r="AR66" s="11" t="s">
        <v>218</v>
      </c>
      <c r="AS66" s="11" t="s">
        <v>75</v>
      </c>
      <c r="AT66" s="11" t="s">
        <v>107</v>
      </c>
      <c r="AU66" s="18" t="s">
        <v>108</v>
      </c>
      <c r="AW66" s="11" t="s">
        <v>96</v>
      </c>
      <c r="AX66" s="18" t="str">
        <f t="shared" si="92"/>
        <v/>
      </c>
      <c r="AZ66" s="19" t="s">
        <v>535</v>
      </c>
      <c r="BD66" s="15">
        <v>45596.0</v>
      </c>
      <c r="BE66" s="15">
        <v>45596.0</v>
      </c>
      <c r="BJ66" s="11">
        <v>2024.0</v>
      </c>
      <c r="BK66" s="11">
        <v>2028.0</v>
      </c>
      <c r="BL66" s="16">
        <f t="shared" si="62"/>
        <v>5</v>
      </c>
      <c r="BM66" s="18" t="str">
        <f t="shared" si="63"/>
        <v>2024, 2025, 2026, 2027, 2028</v>
      </c>
      <c r="BN66" s="18" t="str">
        <f t="shared" ref="BN66:CC66" si="107">IF(ISNUMBER(SEARCH(BN$1, $BM66)), ($K66/$BL66), "")</f>
        <v/>
      </c>
      <c r="BO66" s="18" t="str">
        <f t="shared" si="107"/>
        <v/>
      </c>
      <c r="BP66" s="18" t="str">
        <f t="shared" si="107"/>
        <v/>
      </c>
      <c r="BQ66" s="18" t="str">
        <f t="shared" si="107"/>
        <v/>
      </c>
      <c r="BR66" s="20">
        <f t="shared" si="107"/>
        <v>62608</v>
      </c>
      <c r="BS66" s="20">
        <f t="shared" si="107"/>
        <v>62608</v>
      </c>
      <c r="BT66" s="20">
        <f t="shared" si="107"/>
        <v>62608</v>
      </c>
      <c r="BU66" s="20">
        <f t="shared" si="107"/>
        <v>62608</v>
      </c>
      <c r="BV66" s="20">
        <f t="shared" si="107"/>
        <v>62608</v>
      </c>
      <c r="BW66" s="18" t="str">
        <f t="shared" si="107"/>
        <v/>
      </c>
      <c r="BX66" s="18" t="str">
        <f t="shared" si="107"/>
        <v/>
      </c>
      <c r="BY66" s="18" t="str">
        <f t="shared" si="107"/>
        <v/>
      </c>
      <c r="BZ66" s="18" t="str">
        <f t="shared" si="107"/>
        <v/>
      </c>
      <c r="CA66" s="18" t="str">
        <f t="shared" si="107"/>
        <v/>
      </c>
      <c r="CB66" s="18" t="str">
        <f t="shared" si="107"/>
        <v/>
      </c>
      <c r="CC66" s="18" t="str">
        <f t="shared" si="107"/>
        <v/>
      </c>
    </row>
    <row r="67" ht="16.5" customHeight="1">
      <c r="A67" s="11" t="s">
        <v>560</v>
      </c>
      <c r="C67" s="11"/>
      <c r="D67" s="11" t="s">
        <v>64</v>
      </c>
      <c r="E67" s="11">
        <v>3417451.0</v>
      </c>
      <c r="F67" s="11">
        <v>3417451.0</v>
      </c>
      <c r="G67" s="11" t="s">
        <v>215</v>
      </c>
      <c r="H67" s="12">
        <v>321240.0</v>
      </c>
      <c r="I67" s="12">
        <v>321240.0</v>
      </c>
      <c r="J67" s="13">
        <f t="shared" ref="J67:K67" si="108">E67*0.091</f>
        <v>310988.041</v>
      </c>
      <c r="K67" s="13">
        <f t="shared" si="108"/>
        <v>310988.041</v>
      </c>
      <c r="L67" s="11" t="s">
        <v>86</v>
      </c>
      <c r="M67" s="11" t="s">
        <v>67</v>
      </c>
      <c r="V67" s="11" t="s">
        <v>561</v>
      </c>
      <c r="X67" s="11" t="s">
        <v>218</v>
      </c>
      <c r="Y67" s="11" t="s">
        <v>75</v>
      </c>
      <c r="AI67" s="15">
        <v>44927.0</v>
      </c>
      <c r="AJ67" s="11">
        <v>12.0</v>
      </c>
      <c r="AK67" s="11" t="s">
        <v>219</v>
      </c>
      <c r="AL67" s="11">
        <v>26770.0</v>
      </c>
      <c r="AM67" s="11" t="s">
        <v>485</v>
      </c>
      <c r="AN67" s="11"/>
      <c r="AQ67" s="11" t="s">
        <v>79</v>
      </c>
      <c r="AR67" s="11" t="s">
        <v>218</v>
      </c>
      <c r="AS67" s="11" t="s">
        <v>75</v>
      </c>
      <c r="AT67" s="11" t="s">
        <v>107</v>
      </c>
      <c r="AU67" s="18" t="s">
        <v>189</v>
      </c>
      <c r="AW67" s="11" t="s">
        <v>96</v>
      </c>
      <c r="AX67" s="18" t="str">
        <f t="shared" si="92"/>
        <v/>
      </c>
      <c r="AZ67" s="19" t="s">
        <v>535</v>
      </c>
      <c r="BD67" s="15">
        <v>45596.0</v>
      </c>
      <c r="BE67" s="15">
        <v>45596.0</v>
      </c>
      <c r="BJ67" s="11">
        <v>2023.0</v>
      </c>
      <c r="BK67" s="11">
        <v>2024.0</v>
      </c>
      <c r="BL67" s="16">
        <f t="shared" si="62"/>
        <v>2</v>
      </c>
      <c r="BM67" s="18" t="str">
        <f t="shared" si="63"/>
        <v>2023, 2024</v>
      </c>
      <c r="BN67" s="18" t="str">
        <f t="shared" ref="BN67:CC67" si="109">IF(ISNUMBER(SEARCH(BN$1, $BM67)), ($K67/$BL67), "")</f>
        <v/>
      </c>
      <c r="BO67" s="18" t="str">
        <f t="shared" si="109"/>
        <v/>
      </c>
      <c r="BP67" s="18" t="str">
        <f t="shared" si="109"/>
        <v/>
      </c>
      <c r="BQ67" s="20">
        <f t="shared" si="109"/>
        <v>155494.0205</v>
      </c>
      <c r="BR67" s="20">
        <f t="shared" si="109"/>
        <v>155494.0205</v>
      </c>
      <c r="BS67" s="18" t="str">
        <f t="shared" si="109"/>
        <v/>
      </c>
      <c r="BT67" s="18" t="str">
        <f t="shared" si="109"/>
        <v/>
      </c>
      <c r="BU67" s="18" t="str">
        <f t="shared" si="109"/>
        <v/>
      </c>
      <c r="BV67" s="18" t="str">
        <f t="shared" si="109"/>
        <v/>
      </c>
      <c r="BW67" s="18" t="str">
        <f t="shared" si="109"/>
        <v/>
      </c>
      <c r="BX67" s="18" t="str">
        <f t="shared" si="109"/>
        <v/>
      </c>
      <c r="BY67" s="18" t="str">
        <f t="shared" si="109"/>
        <v/>
      </c>
      <c r="BZ67" s="18" t="str">
        <f t="shared" si="109"/>
        <v/>
      </c>
      <c r="CA67" s="18" t="str">
        <f t="shared" si="109"/>
        <v/>
      </c>
      <c r="CB67" s="18" t="str">
        <f t="shared" si="109"/>
        <v/>
      </c>
      <c r="CC67" s="18" t="str">
        <f t="shared" si="109"/>
        <v/>
      </c>
    </row>
    <row r="68" ht="16.5" customHeight="1">
      <c r="A68" s="11" t="s">
        <v>562</v>
      </c>
      <c r="C68" s="11"/>
      <c r="D68" s="11" t="s">
        <v>64</v>
      </c>
      <c r="E68" s="11">
        <v>3355534.0</v>
      </c>
      <c r="F68" s="11">
        <v>2348873.0</v>
      </c>
      <c r="G68" s="11" t="s">
        <v>151</v>
      </c>
      <c r="H68" s="12">
        <v>3623976.0</v>
      </c>
      <c r="I68" s="12">
        <v>2536783.0</v>
      </c>
      <c r="J68" s="13">
        <v>3355534.0</v>
      </c>
      <c r="K68" s="13">
        <v>2348873.0</v>
      </c>
      <c r="L68" s="11" t="s">
        <v>86</v>
      </c>
      <c r="M68" s="11" t="s">
        <v>67</v>
      </c>
      <c r="N68" s="14" t="s">
        <v>563</v>
      </c>
      <c r="O68" s="26"/>
      <c r="V68" s="11" t="s">
        <v>564</v>
      </c>
      <c r="X68" s="11" t="s">
        <v>565</v>
      </c>
      <c r="Y68" s="11" t="s">
        <v>75</v>
      </c>
      <c r="AI68" s="15">
        <v>44562.0</v>
      </c>
      <c r="AJ68" s="11"/>
      <c r="AK68" s="11" t="s">
        <v>230</v>
      </c>
      <c r="AL68" s="11">
        <v>3623976.0</v>
      </c>
      <c r="AM68" s="11" t="s">
        <v>185</v>
      </c>
      <c r="AN68" s="11" t="s">
        <v>443</v>
      </c>
      <c r="AQ68" s="11" t="s">
        <v>79</v>
      </c>
      <c r="AR68" s="11" t="s">
        <v>188</v>
      </c>
      <c r="AS68" s="11" t="s">
        <v>75</v>
      </c>
      <c r="AT68" s="11" t="s">
        <v>107</v>
      </c>
      <c r="AU68" s="11" t="s">
        <v>189</v>
      </c>
      <c r="AW68" s="11" t="s">
        <v>96</v>
      </c>
      <c r="AX68" s="18" t="str">
        <f t="shared" si="92"/>
        <v/>
      </c>
      <c r="AZ68" s="19" t="s">
        <v>124</v>
      </c>
      <c r="BD68" s="15">
        <v>45596.0</v>
      </c>
      <c r="BE68" s="15">
        <v>45596.0</v>
      </c>
      <c r="BJ68" s="11">
        <v>2022.0</v>
      </c>
      <c r="BK68" s="11">
        <v>2023.0</v>
      </c>
      <c r="BL68" s="16">
        <f t="shared" si="62"/>
        <v>2</v>
      </c>
      <c r="BM68" s="18" t="str">
        <f t="shared" si="63"/>
        <v>2022, 2023</v>
      </c>
      <c r="BN68" s="18" t="str">
        <f t="shared" ref="BN68:CC68" si="110">IF(ISNUMBER(SEARCH(BN$1, $BM68)), ($K68/$BL68), "")</f>
        <v/>
      </c>
      <c r="BO68" s="18" t="str">
        <f t="shared" si="110"/>
        <v/>
      </c>
      <c r="BP68" s="20">
        <f t="shared" si="110"/>
        <v>1174436.5</v>
      </c>
      <c r="BQ68" s="20">
        <f t="shared" si="110"/>
        <v>1174436.5</v>
      </c>
      <c r="BR68" s="18" t="str">
        <f t="shared" si="110"/>
        <v/>
      </c>
      <c r="BS68" s="18" t="str">
        <f t="shared" si="110"/>
        <v/>
      </c>
      <c r="BT68" s="18" t="str">
        <f t="shared" si="110"/>
        <v/>
      </c>
      <c r="BU68" s="18" t="str">
        <f t="shared" si="110"/>
        <v/>
      </c>
      <c r="BV68" s="18" t="str">
        <f t="shared" si="110"/>
        <v/>
      </c>
      <c r="BW68" s="18" t="str">
        <f t="shared" si="110"/>
        <v/>
      </c>
      <c r="BX68" s="18" t="str">
        <f t="shared" si="110"/>
        <v/>
      </c>
      <c r="BY68" s="18" t="str">
        <f t="shared" si="110"/>
        <v/>
      </c>
      <c r="BZ68" s="18" t="str">
        <f t="shared" si="110"/>
        <v/>
      </c>
      <c r="CA68" s="18" t="str">
        <f t="shared" si="110"/>
        <v/>
      </c>
      <c r="CB68" s="18" t="str">
        <f t="shared" si="110"/>
        <v/>
      </c>
      <c r="CC68" s="18" t="str">
        <f t="shared" si="110"/>
        <v/>
      </c>
    </row>
    <row r="69" ht="16.5" customHeight="1">
      <c r="A69" s="11" t="s">
        <v>566</v>
      </c>
      <c r="C69" s="11"/>
      <c r="D69" s="11" t="s">
        <v>64</v>
      </c>
      <c r="E69" s="11">
        <v>3333332.0</v>
      </c>
      <c r="F69" s="11">
        <v>3333332.0</v>
      </c>
      <c r="G69" s="11" t="s">
        <v>215</v>
      </c>
      <c r="H69" s="12">
        <v>313333.0</v>
      </c>
      <c r="I69" s="12">
        <v>313333.0</v>
      </c>
      <c r="J69" s="13">
        <f t="shared" ref="J69:K69" si="111">E69*0.091</f>
        <v>303333.212</v>
      </c>
      <c r="K69" s="13">
        <f t="shared" si="111"/>
        <v>303333.212</v>
      </c>
      <c r="L69" s="11" t="s">
        <v>86</v>
      </c>
      <c r="M69" s="11" t="s">
        <v>67</v>
      </c>
      <c r="V69" s="11" t="s">
        <v>567</v>
      </c>
      <c r="X69" s="11" t="s">
        <v>218</v>
      </c>
      <c r="Y69" s="11" t="s">
        <v>75</v>
      </c>
      <c r="AI69" s="15">
        <v>45293.0</v>
      </c>
      <c r="AJ69" s="11">
        <v>37.0</v>
      </c>
      <c r="AK69" s="11" t="s">
        <v>430</v>
      </c>
      <c r="AL69" s="11">
        <v>8468.0</v>
      </c>
      <c r="AM69" s="11" t="s">
        <v>220</v>
      </c>
      <c r="AN69" s="11"/>
      <c r="AQ69" s="11" t="s">
        <v>79</v>
      </c>
      <c r="AR69" s="11" t="s">
        <v>218</v>
      </c>
      <c r="AS69" s="11" t="s">
        <v>75</v>
      </c>
      <c r="AT69" s="11" t="s">
        <v>80</v>
      </c>
      <c r="AW69" s="11" t="s">
        <v>96</v>
      </c>
      <c r="AX69" s="18" t="str">
        <f t="shared" si="92"/>
        <v/>
      </c>
      <c r="AZ69" s="19" t="s">
        <v>132</v>
      </c>
      <c r="BD69" s="15">
        <v>45596.0</v>
      </c>
      <c r="BE69" s="15">
        <v>45596.0</v>
      </c>
      <c r="BJ69" s="11">
        <v>2024.0</v>
      </c>
      <c r="BK69" s="11">
        <v>2027.0</v>
      </c>
      <c r="BL69" s="16">
        <f t="shared" si="62"/>
        <v>4</v>
      </c>
      <c r="BM69" s="18" t="str">
        <f t="shared" si="63"/>
        <v>2024, 2025, 2026, 2027</v>
      </c>
      <c r="BN69" s="18" t="str">
        <f t="shared" ref="BN69:CC69" si="112">IF(ISNUMBER(SEARCH(BN$1, $BM69)), ($K69/$BL69), "")</f>
        <v/>
      </c>
      <c r="BO69" s="18" t="str">
        <f t="shared" si="112"/>
        <v/>
      </c>
      <c r="BP69" s="18" t="str">
        <f t="shared" si="112"/>
        <v/>
      </c>
      <c r="BQ69" s="18" t="str">
        <f t="shared" si="112"/>
        <v/>
      </c>
      <c r="BR69" s="20">
        <f t="shared" si="112"/>
        <v>75833.303</v>
      </c>
      <c r="BS69" s="20">
        <f t="shared" si="112"/>
        <v>75833.303</v>
      </c>
      <c r="BT69" s="20">
        <f t="shared" si="112"/>
        <v>75833.303</v>
      </c>
      <c r="BU69" s="20">
        <f t="shared" si="112"/>
        <v>75833.303</v>
      </c>
      <c r="BV69" s="18" t="str">
        <f t="shared" si="112"/>
        <v/>
      </c>
      <c r="BW69" s="18" t="str">
        <f t="shared" si="112"/>
        <v/>
      </c>
      <c r="BX69" s="18" t="str">
        <f t="shared" si="112"/>
        <v/>
      </c>
      <c r="BY69" s="18" t="str">
        <f t="shared" si="112"/>
        <v/>
      </c>
      <c r="BZ69" s="18" t="str">
        <f t="shared" si="112"/>
        <v/>
      </c>
      <c r="CA69" s="18" t="str">
        <f t="shared" si="112"/>
        <v/>
      </c>
      <c r="CB69" s="18" t="str">
        <f t="shared" si="112"/>
        <v/>
      </c>
      <c r="CC69" s="18" t="str">
        <f t="shared" si="112"/>
        <v/>
      </c>
    </row>
    <row r="70" ht="16.5" customHeight="1">
      <c r="A70" s="11" t="s">
        <v>568</v>
      </c>
      <c r="B70" s="11" t="s">
        <v>569</v>
      </c>
      <c r="C70" s="11"/>
      <c r="D70" s="11" t="s">
        <v>64</v>
      </c>
      <c r="E70" s="11">
        <v>3211053.0</v>
      </c>
      <c r="F70" s="11">
        <v>1988942.0</v>
      </c>
      <c r="G70" s="11" t="s">
        <v>151</v>
      </c>
      <c r="H70" s="12">
        <v>3411214.0</v>
      </c>
      <c r="I70" s="12">
        <v>2112922.0</v>
      </c>
      <c r="J70" s="13">
        <v>3211053.0</v>
      </c>
      <c r="K70" s="13">
        <v>1988942.0</v>
      </c>
      <c r="L70" s="11" t="s">
        <v>86</v>
      </c>
      <c r="M70" s="11" t="s">
        <v>67</v>
      </c>
      <c r="N70" s="14" t="s">
        <v>570</v>
      </c>
      <c r="P70" s="11"/>
      <c r="Q70" s="11"/>
      <c r="R70" s="11" t="s">
        <v>571</v>
      </c>
      <c r="T70" s="11" t="s">
        <v>572</v>
      </c>
      <c r="U70" s="11" t="s">
        <v>72</v>
      </c>
      <c r="V70" s="11" t="s">
        <v>573</v>
      </c>
      <c r="W70" s="11" t="s">
        <v>104</v>
      </c>
      <c r="X70" s="11" t="s">
        <v>334</v>
      </c>
      <c r="Y70" s="11" t="s">
        <v>75</v>
      </c>
      <c r="Z70" s="11" t="s">
        <v>72</v>
      </c>
      <c r="AD70" s="11" t="s">
        <v>574</v>
      </c>
      <c r="AE70" s="11" t="s">
        <v>76</v>
      </c>
      <c r="AI70" s="15">
        <v>44317.0</v>
      </c>
      <c r="AJ70" s="11">
        <v>3.0</v>
      </c>
      <c r="AK70" s="11" t="s">
        <v>77</v>
      </c>
      <c r="AL70" s="11">
        <v>1137071.0</v>
      </c>
      <c r="AM70" s="11" t="s">
        <v>185</v>
      </c>
      <c r="AN70" s="11" t="s">
        <v>575</v>
      </c>
      <c r="AQ70" s="11" t="s">
        <v>187</v>
      </c>
      <c r="AR70" s="11" t="s">
        <v>188</v>
      </c>
      <c r="AS70" s="11" t="s">
        <v>75</v>
      </c>
      <c r="AT70" s="11" t="s">
        <v>375</v>
      </c>
      <c r="AW70" s="11" t="s">
        <v>96</v>
      </c>
      <c r="AX70" s="18" t="str">
        <f t="shared" si="92"/>
        <v/>
      </c>
      <c r="AZ70" s="19" t="s">
        <v>97</v>
      </c>
      <c r="BD70" s="15">
        <v>44985.0</v>
      </c>
      <c r="BE70" s="15">
        <v>45035.0</v>
      </c>
      <c r="BI70" s="11" t="s">
        <v>83</v>
      </c>
      <c r="BJ70" s="11">
        <v>2021.0</v>
      </c>
      <c r="BK70" s="11">
        <v>2024.0</v>
      </c>
      <c r="BL70" s="16">
        <f t="shared" si="62"/>
        <v>4</v>
      </c>
      <c r="BM70" s="18" t="str">
        <f t="shared" si="63"/>
        <v>2021, 2022, 2023, 2024</v>
      </c>
      <c r="BN70" s="18" t="str">
        <f t="shared" ref="BN70:CC70" si="113">IF(ISNUMBER(SEARCH(BN$1, $BM70)), ($K70/$BL70), "")</f>
        <v/>
      </c>
      <c r="BO70" s="20">
        <f t="shared" si="113"/>
        <v>497235.5</v>
      </c>
      <c r="BP70" s="20">
        <f t="shared" si="113"/>
        <v>497235.5</v>
      </c>
      <c r="BQ70" s="20">
        <f t="shared" si="113"/>
        <v>497235.5</v>
      </c>
      <c r="BR70" s="20">
        <f t="shared" si="113"/>
        <v>497235.5</v>
      </c>
      <c r="BS70" s="18" t="str">
        <f t="shared" si="113"/>
        <v/>
      </c>
      <c r="BT70" s="18" t="str">
        <f t="shared" si="113"/>
        <v/>
      </c>
      <c r="BU70" s="18" t="str">
        <f t="shared" si="113"/>
        <v/>
      </c>
      <c r="BV70" s="18" t="str">
        <f t="shared" si="113"/>
        <v/>
      </c>
      <c r="BW70" s="18" t="str">
        <f t="shared" si="113"/>
        <v/>
      </c>
      <c r="BX70" s="18" t="str">
        <f t="shared" si="113"/>
        <v/>
      </c>
      <c r="BY70" s="18" t="str">
        <f t="shared" si="113"/>
        <v/>
      </c>
      <c r="BZ70" s="18" t="str">
        <f t="shared" si="113"/>
        <v/>
      </c>
      <c r="CA70" s="18" t="str">
        <f t="shared" si="113"/>
        <v/>
      </c>
      <c r="CB70" s="18" t="str">
        <f t="shared" si="113"/>
        <v/>
      </c>
      <c r="CC70" s="18" t="str">
        <f t="shared" si="113"/>
        <v/>
      </c>
    </row>
    <row r="71" ht="16.5" customHeight="1">
      <c r="A71" s="11" t="s">
        <v>576</v>
      </c>
      <c r="C71" s="11"/>
      <c r="D71" s="11" t="s">
        <v>64</v>
      </c>
      <c r="E71" s="11">
        <v>3162717.0</v>
      </c>
      <c r="F71" s="11">
        <v>3162717.0</v>
      </c>
      <c r="G71" s="11" t="s">
        <v>215</v>
      </c>
      <c r="H71" s="12">
        <v>297295.0</v>
      </c>
      <c r="I71" s="12">
        <v>297295.0</v>
      </c>
      <c r="J71" s="13">
        <f t="shared" ref="J71:K71" si="114">E71*0.091</f>
        <v>287807.247</v>
      </c>
      <c r="K71" s="13">
        <f t="shared" si="114"/>
        <v>287807.247</v>
      </c>
      <c r="L71" s="11" t="s">
        <v>86</v>
      </c>
      <c r="M71" s="11" t="s">
        <v>67</v>
      </c>
      <c r="N71" s="11"/>
      <c r="P71" s="11"/>
      <c r="Q71" s="11"/>
      <c r="R71" s="11"/>
      <c r="T71" s="11"/>
      <c r="U71" s="11"/>
      <c r="V71" s="11" t="s">
        <v>423</v>
      </c>
      <c r="W71" s="11"/>
      <c r="X71" s="11" t="s">
        <v>218</v>
      </c>
      <c r="Y71" s="11" t="s">
        <v>75</v>
      </c>
      <c r="Z71" s="11"/>
      <c r="AD71" s="11"/>
      <c r="AE71" s="11"/>
      <c r="AI71" s="15">
        <v>44573.0</v>
      </c>
      <c r="AJ71" s="11">
        <v>49.0</v>
      </c>
      <c r="AK71" s="11" t="s">
        <v>219</v>
      </c>
      <c r="AL71" s="11">
        <v>6067.0</v>
      </c>
      <c r="AM71" s="11" t="s">
        <v>220</v>
      </c>
      <c r="AN71" s="11"/>
      <c r="AQ71" s="11" t="s">
        <v>79</v>
      </c>
      <c r="AR71" s="11" t="s">
        <v>218</v>
      </c>
      <c r="AS71" s="11" t="s">
        <v>75</v>
      </c>
      <c r="AT71" s="11" t="s">
        <v>80</v>
      </c>
      <c r="AW71" s="11" t="s">
        <v>96</v>
      </c>
      <c r="AX71" s="18" t="str">
        <f t="shared" si="92"/>
        <v/>
      </c>
      <c r="AZ71" s="19" t="s">
        <v>310</v>
      </c>
      <c r="BD71" s="15">
        <v>45596.0</v>
      </c>
      <c r="BE71" s="15">
        <v>45596.0</v>
      </c>
      <c r="BI71" s="11"/>
      <c r="BJ71" s="11">
        <v>2023.0</v>
      </c>
      <c r="BK71" s="11">
        <v>2027.0</v>
      </c>
      <c r="BL71" s="16">
        <f t="shared" si="62"/>
        <v>5</v>
      </c>
      <c r="BM71" s="18" t="str">
        <f t="shared" si="63"/>
        <v>2023, 2024, 2025, 2026, 2027</v>
      </c>
      <c r="BN71" s="18" t="str">
        <f t="shared" ref="BN71:CC71" si="115">IF(ISNUMBER(SEARCH(BN$1, $BM71)), ($K71/$BL71), "")</f>
        <v/>
      </c>
      <c r="BO71" s="18" t="str">
        <f t="shared" si="115"/>
        <v/>
      </c>
      <c r="BP71" s="18" t="str">
        <f t="shared" si="115"/>
        <v/>
      </c>
      <c r="BQ71" s="20">
        <f t="shared" si="115"/>
        <v>57561.4494</v>
      </c>
      <c r="BR71" s="20">
        <f t="shared" si="115"/>
        <v>57561.4494</v>
      </c>
      <c r="BS71" s="20">
        <f t="shared" si="115"/>
        <v>57561.4494</v>
      </c>
      <c r="BT71" s="20">
        <f t="shared" si="115"/>
        <v>57561.4494</v>
      </c>
      <c r="BU71" s="20">
        <f t="shared" si="115"/>
        <v>57561.4494</v>
      </c>
      <c r="BV71" s="18" t="str">
        <f t="shared" si="115"/>
        <v/>
      </c>
      <c r="BW71" s="18" t="str">
        <f t="shared" si="115"/>
        <v/>
      </c>
      <c r="BX71" s="18" t="str">
        <f t="shared" si="115"/>
        <v/>
      </c>
      <c r="BY71" s="18" t="str">
        <f t="shared" si="115"/>
        <v/>
      </c>
      <c r="BZ71" s="18" t="str">
        <f t="shared" si="115"/>
        <v/>
      </c>
      <c r="CA71" s="18" t="str">
        <f t="shared" si="115"/>
        <v/>
      </c>
      <c r="CB71" s="18" t="str">
        <f t="shared" si="115"/>
        <v/>
      </c>
      <c r="CC71" s="18" t="str">
        <f t="shared" si="115"/>
        <v/>
      </c>
    </row>
    <row r="72" ht="16.5" customHeight="1">
      <c r="A72" s="11" t="s">
        <v>577</v>
      </c>
      <c r="C72" s="11"/>
      <c r="D72" s="11" t="s">
        <v>64</v>
      </c>
      <c r="E72" s="11">
        <v>3153558.0</v>
      </c>
      <c r="F72" s="11">
        <v>3153558.0</v>
      </c>
      <c r="G72" s="11" t="s">
        <v>151</v>
      </c>
      <c r="H72" s="12">
        <v>3405842.0</v>
      </c>
      <c r="I72" s="12">
        <v>3405842.0</v>
      </c>
      <c r="J72" s="13">
        <v>3153558.0</v>
      </c>
      <c r="K72" s="13">
        <v>3153558.0</v>
      </c>
      <c r="L72" s="11" t="s">
        <v>86</v>
      </c>
      <c r="M72" s="11" t="s">
        <v>67</v>
      </c>
      <c r="N72" s="14" t="s">
        <v>578</v>
      </c>
      <c r="O72" s="26"/>
      <c r="V72" s="11" t="s">
        <v>579</v>
      </c>
      <c r="X72" s="11" t="s">
        <v>259</v>
      </c>
      <c r="Y72" s="11" t="s">
        <v>75</v>
      </c>
      <c r="AD72" s="11" t="s">
        <v>580</v>
      </c>
      <c r="AI72" s="15">
        <v>44805.0</v>
      </c>
      <c r="AJ72" s="11"/>
      <c r="AK72" s="11" t="s">
        <v>230</v>
      </c>
      <c r="AL72" s="11">
        <v>3405842.0</v>
      </c>
      <c r="AM72" s="11" t="s">
        <v>185</v>
      </c>
      <c r="AN72" s="11" t="s">
        <v>261</v>
      </c>
      <c r="AQ72" s="11" t="s">
        <v>79</v>
      </c>
      <c r="AR72" s="11" t="s">
        <v>188</v>
      </c>
      <c r="AS72" s="11" t="s">
        <v>75</v>
      </c>
      <c r="AT72" s="11" t="s">
        <v>80</v>
      </c>
      <c r="AW72" s="11" t="s">
        <v>96</v>
      </c>
      <c r="AX72" s="18" t="str">
        <f t="shared" si="92"/>
        <v/>
      </c>
      <c r="AZ72" s="19" t="s">
        <v>581</v>
      </c>
      <c r="BD72" s="15">
        <v>45596.0</v>
      </c>
      <c r="BE72" s="15">
        <v>45596.0</v>
      </c>
      <c r="BJ72" s="11">
        <v>2022.0</v>
      </c>
      <c r="BK72" s="11">
        <v>2026.0</v>
      </c>
      <c r="BL72" s="16">
        <f t="shared" si="62"/>
        <v>5</v>
      </c>
      <c r="BM72" s="18" t="str">
        <f t="shared" si="63"/>
        <v>2022, 2023, 2024, 2025, 2026</v>
      </c>
      <c r="BN72" s="18" t="str">
        <f t="shared" ref="BN72:CC72" si="116">IF(ISNUMBER(SEARCH(BN$1, $BM72)), ($K72/$BL72), "")</f>
        <v/>
      </c>
      <c r="BO72" s="18" t="str">
        <f t="shared" si="116"/>
        <v/>
      </c>
      <c r="BP72" s="20">
        <f t="shared" si="116"/>
        <v>630711.6</v>
      </c>
      <c r="BQ72" s="20">
        <f t="shared" si="116"/>
        <v>630711.6</v>
      </c>
      <c r="BR72" s="20">
        <f t="shared" si="116"/>
        <v>630711.6</v>
      </c>
      <c r="BS72" s="20">
        <f t="shared" si="116"/>
        <v>630711.6</v>
      </c>
      <c r="BT72" s="20">
        <f t="shared" si="116"/>
        <v>630711.6</v>
      </c>
      <c r="BU72" s="18" t="str">
        <f t="shared" si="116"/>
        <v/>
      </c>
      <c r="BV72" s="18" t="str">
        <f t="shared" si="116"/>
        <v/>
      </c>
      <c r="BW72" s="18" t="str">
        <f t="shared" si="116"/>
        <v/>
      </c>
      <c r="BX72" s="18" t="str">
        <f t="shared" si="116"/>
        <v/>
      </c>
      <c r="BY72" s="18" t="str">
        <f t="shared" si="116"/>
        <v/>
      </c>
      <c r="BZ72" s="18" t="str">
        <f t="shared" si="116"/>
        <v/>
      </c>
      <c r="CA72" s="18" t="str">
        <f t="shared" si="116"/>
        <v/>
      </c>
      <c r="CB72" s="18" t="str">
        <f t="shared" si="116"/>
        <v/>
      </c>
      <c r="CC72" s="18" t="str">
        <f t="shared" si="116"/>
        <v/>
      </c>
    </row>
    <row r="73" ht="16.5" customHeight="1">
      <c r="A73" s="11" t="s">
        <v>582</v>
      </c>
      <c r="B73" s="36" t="s">
        <v>583</v>
      </c>
      <c r="C73" s="11"/>
      <c r="D73" s="11" t="s">
        <v>64</v>
      </c>
      <c r="E73" s="11">
        <v>3000000.0</v>
      </c>
      <c r="F73" s="11">
        <v>3000000.0</v>
      </c>
      <c r="G73" s="11" t="s">
        <v>151</v>
      </c>
      <c r="H73" s="12">
        <v>3267330.0</v>
      </c>
      <c r="I73" s="12">
        <v>3267330.0</v>
      </c>
      <c r="J73" s="13">
        <v>3000000.0</v>
      </c>
      <c r="K73" s="13">
        <v>3000000.0</v>
      </c>
      <c r="L73" s="11" t="s">
        <v>86</v>
      </c>
      <c r="M73" s="11" t="s">
        <v>67</v>
      </c>
      <c r="N73" s="14" t="s">
        <v>584</v>
      </c>
      <c r="P73" s="11"/>
      <c r="Q73" s="11"/>
      <c r="R73" s="11" t="s">
        <v>585</v>
      </c>
      <c r="T73" s="11" t="s">
        <v>586</v>
      </c>
      <c r="U73" s="11" t="s">
        <v>72</v>
      </c>
      <c r="V73" s="11" t="s">
        <v>352</v>
      </c>
      <c r="W73" s="11" t="s">
        <v>306</v>
      </c>
      <c r="X73" s="11" t="s">
        <v>353</v>
      </c>
      <c r="Y73" s="11" t="s">
        <v>75</v>
      </c>
      <c r="Z73" s="11" t="s">
        <v>72</v>
      </c>
      <c r="AD73" s="11" t="s">
        <v>587</v>
      </c>
      <c r="AE73" s="11" t="s">
        <v>76</v>
      </c>
      <c r="AI73" s="15">
        <v>44136.0</v>
      </c>
      <c r="AJ73" s="11">
        <v>3.0</v>
      </c>
      <c r="AK73" s="11" t="s">
        <v>77</v>
      </c>
      <c r="AL73" s="11">
        <v>1089110.0</v>
      </c>
      <c r="AM73" s="11" t="s">
        <v>588</v>
      </c>
      <c r="AN73" s="11"/>
      <c r="AQ73" s="11" t="s">
        <v>79</v>
      </c>
      <c r="AR73" s="11" t="s">
        <v>353</v>
      </c>
      <c r="AS73" s="11" t="s">
        <v>75</v>
      </c>
      <c r="AT73" s="11" t="s">
        <v>80</v>
      </c>
      <c r="AW73" s="11" t="s">
        <v>96</v>
      </c>
      <c r="AX73" s="18" t="str">
        <f t="shared" si="92"/>
        <v/>
      </c>
      <c r="AZ73" s="19" t="s">
        <v>97</v>
      </c>
      <c r="BD73" s="15">
        <v>45020.0</v>
      </c>
      <c r="BE73" s="15">
        <v>45035.0</v>
      </c>
      <c r="BI73" s="11" t="s">
        <v>83</v>
      </c>
      <c r="BJ73" s="11">
        <v>2020.0</v>
      </c>
      <c r="BK73" s="11">
        <v>2023.0</v>
      </c>
      <c r="BL73" s="16">
        <f t="shared" si="62"/>
        <v>4</v>
      </c>
      <c r="BM73" s="18" t="str">
        <f t="shared" si="63"/>
        <v>2020, 2021, 2022, 2023</v>
      </c>
      <c r="BN73" s="20">
        <f t="shared" ref="BN73:CC73" si="117">IF(ISNUMBER(SEARCH(BN$1, $BM73)), ($K73/$BL73), "")</f>
        <v>750000</v>
      </c>
      <c r="BO73" s="20">
        <f t="shared" si="117"/>
        <v>750000</v>
      </c>
      <c r="BP73" s="20">
        <f t="shared" si="117"/>
        <v>750000</v>
      </c>
      <c r="BQ73" s="20">
        <f t="shared" si="117"/>
        <v>750000</v>
      </c>
      <c r="BR73" s="18" t="str">
        <f t="shared" si="117"/>
        <v/>
      </c>
      <c r="BS73" s="18" t="str">
        <f t="shared" si="117"/>
        <v/>
      </c>
      <c r="BT73" s="18" t="str">
        <f t="shared" si="117"/>
        <v/>
      </c>
      <c r="BU73" s="18" t="str">
        <f t="shared" si="117"/>
        <v/>
      </c>
      <c r="BV73" s="18" t="str">
        <f t="shared" si="117"/>
        <v/>
      </c>
      <c r="BW73" s="18" t="str">
        <f t="shared" si="117"/>
        <v/>
      </c>
      <c r="BX73" s="18" t="str">
        <f t="shared" si="117"/>
        <v/>
      </c>
      <c r="BY73" s="18" t="str">
        <f t="shared" si="117"/>
        <v/>
      </c>
      <c r="BZ73" s="18" t="str">
        <f t="shared" si="117"/>
        <v/>
      </c>
      <c r="CA73" s="18" t="str">
        <f t="shared" si="117"/>
        <v/>
      </c>
      <c r="CB73" s="18" t="str">
        <f t="shared" si="117"/>
        <v/>
      </c>
      <c r="CC73" s="18" t="str">
        <f t="shared" si="117"/>
        <v/>
      </c>
    </row>
    <row r="74" ht="16.5" customHeight="1">
      <c r="A74" s="11" t="s">
        <v>589</v>
      </c>
      <c r="C74" s="11"/>
      <c r="D74" s="11" t="s">
        <v>64</v>
      </c>
      <c r="E74" s="11">
        <v>3000000.0</v>
      </c>
      <c r="F74" s="11">
        <v>3000000.0</v>
      </c>
      <c r="G74" s="11" t="s">
        <v>215</v>
      </c>
      <c r="H74" s="12">
        <v>290898.0</v>
      </c>
      <c r="I74" s="12">
        <v>290898.0</v>
      </c>
      <c r="J74" s="13">
        <f t="shared" ref="J74:K74" si="118">E74*0.091</f>
        <v>273000</v>
      </c>
      <c r="K74" s="13">
        <f t="shared" si="118"/>
        <v>273000</v>
      </c>
      <c r="L74" s="11" t="s">
        <v>86</v>
      </c>
      <c r="M74" s="11" t="s">
        <v>67</v>
      </c>
      <c r="N74" s="14" t="s">
        <v>590</v>
      </c>
      <c r="P74" s="11"/>
      <c r="Q74" s="11"/>
      <c r="R74" s="11" t="s">
        <v>591</v>
      </c>
      <c r="T74" s="11" t="s">
        <v>592</v>
      </c>
      <c r="U74" s="11" t="s">
        <v>593</v>
      </c>
      <c r="V74" s="11" t="s">
        <v>392</v>
      </c>
      <c r="W74" s="11" t="s">
        <v>92</v>
      </c>
      <c r="X74" s="11" t="s">
        <v>218</v>
      </c>
      <c r="Y74" s="11" t="s">
        <v>75</v>
      </c>
      <c r="Z74" s="11" t="s">
        <v>72</v>
      </c>
      <c r="AD74" s="11" t="s">
        <v>594</v>
      </c>
      <c r="AE74" s="11" t="s">
        <v>76</v>
      </c>
      <c r="AI74" s="15">
        <v>44501.0</v>
      </c>
      <c r="AJ74" s="11">
        <v>2.0</v>
      </c>
      <c r="AK74" s="11" t="s">
        <v>77</v>
      </c>
      <c r="AL74" s="11">
        <v>145449.0</v>
      </c>
      <c r="AM74" s="11" t="s">
        <v>485</v>
      </c>
      <c r="AN74" s="11"/>
      <c r="AQ74" s="11" t="s">
        <v>79</v>
      </c>
      <c r="AR74" s="11" t="s">
        <v>218</v>
      </c>
      <c r="AS74" s="11" t="s">
        <v>75</v>
      </c>
      <c r="AT74" s="11" t="s">
        <v>80</v>
      </c>
      <c r="AW74" s="11" t="s">
        <v>96</v>
      </c>
      <c r="AX74" s="18" t="str">
        <f t="shared" si="92"/>
        <v/>
      </c>
      <c r="AZ74" s="19" t="s">
        <v>132</v>
      </c>
      <c r="BD74" s="15">
        <v>45037.0</v>
      </c>
      <c r="BE74" s="15">
        <v>45037.0</v>
      </c>
      <c r="BI74" s="11" t="s">
        <v>83</v>
      </c>
      <c r="BJ74" s="11">
        <v>2021.0</v>
      </c>
      <c r="BK74" s="11">
        <v>2023.0</v>
      </c>
      <c r="BL74" s="16">
        <f t="shared" si="62"/>
        <v>3</v>
      </c>
      <c r="BM74" s="18" t="str">
        <f t="shared" si="63"/>
        <v>2021, 2022, 2023</v>
      </c>
      <c r="BN74" s="18" t="str">
        <f t="shared" ref="BN74:CC74" si="119">IF(ISNUMBER(SEARCH(BN$1, $BM74)), ($K74/$BL74), "")</f>
        <v/>
      </c>
      <c r="BO74" s="20">
        <f t="shared" si="119"/>
        <v>91000</v>
      </c>
      <c r="BP74" s="20">
        <f t="shared" si="119"/>
        <v>91000</v>
      </c>
      <c r="BQ74" s="20">
        <f t="shared" si="119"/>
        <v>91000</v>
      </c>
      <c r="BR74" s="18" t="str">
        <f t="shared" si="119"/>
        <v/>
      </c>
      <c r="BS74" s="18" t="str">
        <f t="shared" si="119"/>
        <v/>
      </c>
      <c r="BT74" s="18" t="str">
        <f t="shared" si="119"/>
        <v/>
      </c>
      <c r="BU74" s="18" t="str">
        <f t="shared" si="119"/>
        <v/>
      </c>
      <c r="BV74" s="18" t="str">
        <f t="shared" si="119"/>
        <v/>
      </c>
      <c r="BW74" s="18" t="str">
        <f t="shared" si="119"/>
        <v/>
      </c>
      <c r="BX74" s="18" t="str">
        <f t="shared" si="119"/>
        <v/>
      </c>
      <c r="BY74" s="18" t="str">
        <f t="shared" si="119"/>
        <v/>
      </c>
      <c r="BZ74" s="18" t="str">
        <f t="shared" si="119"/>
        <v/>
      </c>
      <c r="CA74" s="18" t="str">
        <f t="shared" si="119"/>
        <v/>
      </c>
      <c r="CB74" s="18" t="str">
        <f t="shared" si="119"/>
        <v/>
      </c>
      <c r="CC74" s="18" t="str">
        <f t="shared" si="119"/>
        <v/>
      </c>
    </row>
    <row r="75" ht="16.5" customHeight="1">
      <c r="A75" s="11" t="s">
        <v>595</v>
      </c>
      <c r="C75" s="11"/>
      <c r="D75" s="11" t="s">
        <v>64</v>
      </c>
      <c r="E75" s="11">
        <v>3000000.0</v>
      </c>
      <c r="F75" s="11">
        <v>3000000.0</v>
      </c>
      <c r="G75" s="11" t="s">
        <v>151</v>
      </c>
      <c r="H75" s="12">
        <v>3285135.0</v>
      </c>
      <c r="I75" s="12">
        <v>3285135.0</v>
      </c>
      <c r="J75" s="13">
        <v>3000000.0</v>
      </c>
      <c r="K75" s="13">
        <v>3000000.0</v>
      </c>
      <c r="L75" s="11" t="s">
        <v>86</v>
      </c>
      <c r="M75" s="11" t="s">
        <v>67</v>
      </c>
      <c r="N75" s="14" t="s">
        <v>596</v>
      </c>
      <c r="P75" s="11"/>
      <c r="Q75" s="11"/>
      <c r="R75" s="11" t="s">
        <v>597</v>
      </c>
      <c r="T75" s="11" t="s">
        <v>598</v>
      </c>
      <c r="U75" s="11" t="s">
        <v>72</v>
      </c>
      <c r="V75" s="11" t="s">
        <v>599</v>
      </c>
      <c r="W75" s="11" t="s">
        <v>104</v>
      </c>
      <c r="X75" s="11" t="s">
        <v>183</v>
      </c>
      <c r="Y75" s="11" t="s">
        <v>75</v>
      </c>
      <c r="Z75" s="11" t="s">
        <v>72</v>
      </c>
      <c r="AD75" s="11"/>
      <c r="AE75" s="11" t="s">
        <v>119</v>
      </c>
      <c r="AI75" s="15">
        <v>45300.0</v>
      </c>
      <c r="AJ75" s="11">
        <v>2.0</v>
      </c>
      <c r="AK75" s="11" t="s">
        <v>77</v>
      </c>
      <c r="AL75" s="11">
        <v>1642568.0</v>
      </c>
      <c r="AM75" s="11" t="s">
        <v>600</v>
      </c>
      <c r="AN75" s="11"/>
      <c r="AQ75" s="11" t="s">
        <v>79</v>
      </c>
      <c r="AR75" s="11" t="s">
        <v>183</v>
      </c>
      <c r="AS75" s="11" t="s">
        <v>75</v>
      </c>
      <c r="AT75" s="11" t="s">
        <v>107</v>
      </c>
      <c r="AU75" s="18" t="s">
        <v>108</v>
      </c>
      <c r="AW75" s="11" t="s">
        <v>166</v>
      </c>
      <c r="AX75" s="18" t="str">
        <f t="shared" si="92"/>
        <v/>
      </c>
      <c r="AY75" s="11" t="s">
        <v>444</v>
      </c>
      <c r="AZ75" s="18"/>
      <c r="BD75" s="15">
        <v>45303.0</v>
      </c>
      <c r="BE75" s="15">
        <v>45303.0</v>
      </c>
      <c r="BI75" s="11" t="s">
        <v>83</v>
      </c>
      <c r="BJ75" s="11">
        <v>2024.0</v>
      </c>
      <c r="BK75" s="11">
        <v>2026.0</v>
      </c>
      <c r="BL75" s="16">
        <f t="shared" si="62"/>
        <v>3</v>
      </c>
      <c r="BM75" s="18" t="str">
        <f t="shared" si="63"/>
        <v>2024, 2025, 2026</v>
      </c>
      <c r="BN75" s="18" t="str">
        <f t="shared" ref="BN75:CC75" si="120">IF(ISNUMBER(SEARCH(BN$1, $BM75)), ($K75/$BL75), "")</f>
        <v/>
      </c>
      <c r="BO75" s="18" t="str">
        <f t="shared" si="120"/>
        <v/>
      </c>
      <c r="BP75" s="18" t="str">
        <f t="shared" si="120"/>
        <v/>
      </c>
      <c r="BQ75" s="18" t="str">
        <f t="shared" si="120"/>
        <v/>
      </c>
      <c r="BR75" s="20">
        <f t="shared" si="120"/>
        <v>1000000</v>
      </c>
      <c r="BS75" s="20">
        <f t="shared" si="120"/>
        <v>1000000</v>
      </c>
      <c r="BT75" s="20">
        <f t="shared" si="120"/>
        <v>1000000</v>
      </c>
      <c r="BU75" s="18" t="str">
        <f t="shared" si="120"/>
        <v/>
      </c>
      <c r="BV75" s="18" t="str">
        <f t="shared" si="120"/>
        <v/>
      </c>
      <c r="BW75" s="18" t="str">
        <f t="shared" si="120"/>
        <v/>
      </c>
      <c r="BX75" s="18" t="str">
        <f t="shared" si="120"/>
        <v/>
      </c>
      <c r="BY75" s="18" t="str">
        <f t="shared" si="120"/>
        <v/>
      </c>
      <c r="BZ75" s="18" t="str">
        <f t="shared" si="120"/>
        <v/>
      </c>
      <c r="CA75" s="18" t="str">
        <f t="shared" si="120"/>
        <v/>
      </c>
      <c r="CB75" s="18" t="str">
        <f t="shared" si="120"/>
        <v/>
      </c>
      <c r="CC75" s="18" t="str">
        <f t="shared" si="120"/>
        <v/>
      </c>
    </row>
    <row r="76" ht="16.5" customHeight="1">
      <c r="A76" s="11" t="s">
        <v>601</v>
      </c>
      <c r="B76" s="11" t="s">
        <v>602</v>
      </c>
      <c r="C76" s="11"/>
      <c r="D76" s="11" t="s">
        <v>64</v>
      </c>
      <c r="E76" s="11">
        <v>3000000.0</v>
      </c>
      <c r="F76" s="11">
        <v>3000000.0</v>
      </c>
      <c r="G76" s="11" t="s">
        <v>151</v>
      </c>
      <c r="H76" s="12">
        <v>3285135.0</v>
      </c>
      <c r="I76" s="12">
        <v>3285135.0</v>
      </c>
      <c r="J76" s="13">
        <v>3000000.0</v>
      </c>
      <c r="K76" s="13">
        <v>3000000.0</v>
      </c>
      <c r="L76" s="11" t="s">
        <v>86</v>
      </c>
      <c r="M76" s="11" t="s">
        <v>67</v>
      </c>
      <c r="N76" s="14" t="s">
        <v>603</v>
      </c>
      <c r="O76" s="11" t="s">
        <v>72</v>
      </c>
      <c r="P76" s="11"/>
      <c r="Q76" s="11"/>
      <c r="R76" s="11" t="s">
        <v>604</v>
      </c>
      <c r="T76" s="11" t="s">
        <v>605</v>
      </c>
      <c r="U76" s="11" t="s">
        <v>606</v>
      </c>
      <c r="V76" s="11" t="s">
        <v>607</v>
      </c>
      <c r="W76" s="11" t="s">
        <v>92</v>
      </c>
      <c r="X76" s="11" t="s">
        <v>334</v>
      </c>
      <c r="Y76" s="11" t="s">
        <v>75</v>
      </c>
      <c r="Z76" s="11" t="s">
        <v>72</v>
      </c>
      <c r="AD76" s="11" t="s">
        <v>608</v>
      </c>
      <c r="AE76" s="11" t="s">
        <v>76</v>
      </c>
      <c r="AI76" s="15">
        <v>45273.0</v>
      </c>
      <c r="AJ76" s="11">
        <v>2.0</v>
      </c>
      <c r="AK76" s="11" t="s">
        <v>77</v>
      </c>
      <c r="AL76" s="11">
        <v>1642568.0</v>
      </c>
      <c r="AM76" s="11" t="s">
        <v>456</v>
      </c>
      <c r="AN76" s="11"/>
      <c r="AO76" s="11" t="s">
        <v>232</v>
      </c>
      <c r="AQ76" s="11" t="s">
        <v>79</v>
      </c>
      <c r="AR76" s="11" t="s">
        <v>334</v>
      </c>
      <c r="AS76" s="11" t="s">
        <v>75</v>
      </c>
      <c r="AT76" s="11" t="s">
        <v>375</v>
      </c>
      <c r="AW76" s="11" t="s">
        <v>96</v>
      </c>
      <c r="AX76" s="18" t="str">
        <f t="shared" si="92"/>
        <v/>
      </c>
      <c r="AZ76" s="19" t="s">
        <v>464</v>
      </c>
      <c r="BD76" s="15">
        <v>45303.0</v>
      </c>
      <c r="BE76" s="15">
        <v>45435.0</v>
      </c>
      <c r="BI76" s="11" t="s">
        <v>83</v>
      </c>
      <c r="BJ76" s="11">
        <v>2023.0</v>
      </c>
      <c r="BK76" s="11">
        <v>2025.0</v>
      </c>
      <c r="BL76" s="16">
        <f t="shared" si="62"/>
        <v>3</v>
      </c>
      <c r="BM76" s="18" t="str">
        <f t="shared" si="63"/>
        <v>2023, 2024, 2025</v>
      </c>
      <c r="BN76" s="18" t="str">
        <f t="shared" ref="BN76:CC76" si="121">IF(ISNUMBER(SEARCH(BN$1, $BM76)), ($K76/$BL76), "")</f>
        <v/>
      </c>
      <c r="BO76" s="18" t="str">
        <f t="shared" si="121"/>
        <v/>
      </c>
      <c r="BP76" s="18" t="str">
        <f t="shared" si="121"/>
        <v/>
      </c>
      <c r="BQ76" s="20">
        <f t="shared" si="121"/>
        <v>1000000</v>
      </c>
      <c r="BR76" s="20">
        <f t="shared" si="121"/>
        <v>1000000</v>
      </c>
      <c r="BS76" s="20">
        <f t="shared" si="121"/>
        <v>1000000</v>
      </c>
      <c r="BT76" s="18" t="str">
        <f t="shared" si="121"/>
        <v/>
      </c>
      <c r="BU76" s="18" t="str">
        <f t="shared" si="121"/>
        <v/>
      </c>
      <c r="BV76" s="18" t="str">
        <f t="shared" si="121"/>
        <v/>
      </c>
      <c r="BW76" s="18" t="str">
        <f t="shared" si="121"/>
        <v/>
      </c>
      <c r="BX76" s="18" t="str">
        <f t="shared" si="121"/>
        <v/>
      </c>
      <c r="BY76" s="18" t="str">
        <f t="shared" si="121"/>
        <v/>
      </c>
      <c r="BZ76" s="18" t="str">
        <f t="shared" si="121"/>
        <v/>
      </c>
      <c r="CA76" s="18" t="str">
        <f t="shared" si="121"/>
        <v/>
      </c>
      <c r="CB76" s="18" t="str">
        <f t="shared" si="121"/>
        <v/>
      </c>
      <c r="CC76" s="18" t="str">
        <f t="shared" si="121"/>
        <v/>
      </c>
    </row>
    <row r="77" ht="16.5" customHeight="1">
      <c r="A77" s="11" t="s">
        <v>609</v>
      </c>
      <c r="B77" s="11" t="s">
        <v>610</v>
      </c>
      <c r="C77" s="11"/>
      <c r="D77" s="11" t="s">
        <v>64</v>
      </c>
      <c r="E77" s="11">
        <v>3000000.0</v>
      </c>
      <c r="F77" s="11">
        <v>3000000.0</v>
      </c>
      <c r="G77" s="11" t="s">
        <v>151</v>
      </c>
      <c r="H77" s="12">
        <v>3256260.0</v>
      </c>
      <c r="I77" s="12">
        <v>3256260.0</v>
      </c>
      <c r="J77" s="13">
        <v>3000000.0</v>
      </c>
      <c r="K77" s="13">
        <v>3000000.0</v>
      </c>
      <c r="L77" s="11" t="s">
        <v>86</v>
      </c>
      <c r="M77" s="11" t="s">
        <v>67</v>
      </c>
      <c r="N77" s="14" t="s">
        <v>611</v>
      </c>
      <c r="O77" s="11" t="s">
        <v>225</v>
      </c>
      <c r="P77" s="11"/>
      <c r="Q77" s="11"/>
      <c r="R77" s="11" t="s">
        <v>585</v>
      </c>
      <c r="T77" s="11" t="s">
        <v>612</v>
      </c>
      <c r="U77" s="11" t="s">
        <v>72</v>
      </c>
      <c r="V77" s="11" t="s">
        <v>613</v>
      </c>
      <c r="W77" s="11" t="s">
        <v>104</v>
      </c>
      <c r="X77" s="11" t="s">
        <v>164</v>
      </c>
      <c r="Y77" s="11" t="s">
        <v>75</v>
      </c>
      <c r="Z77" s="11" t="s">
        <v>72</v>
      </c>
      <c r="AD77" s="11" t="s">
        <v>614</v>
      </c>
      <c r="AE77" s="11" t="s">
        <v>76</v>
      </c>
      <c r="AI77" s="15">
        <v>45253.0</v>
      </c>
      <c r="AJ77" s="11">
        <v>3.0</v>
      </c>
      <c r="AK77" s="11" t="s">
        <v>77</v>
      </c>
      <c r="AL77" s="11">
        <v>1085420.0</v>
      </c>
      <c r="AM77" s="11" t="s">
        <v>165</v>
      </c>
      <c r="AN77" s="11"/>
      <c r="AO77" s="11"/>
      <c r="AQ77" s="11" t="s">
        <v>79</v>
      </c>
      <c r="AR77" s="11" t="s">
        <v>164</v>
      </c>
      <c r="AS77" s="11" t="s">
        <v>75</v>
      </c>
      <c r="AT77" s="11" t="s">
        <v>80</v>
      </c>
      <c r="AW77" s="11" t="s">
        <v>96</v>
      </c>
      <c r="AX77" s="18" t="str">
        <f t="shared" si="92"/>
        <v/>
      </c>
      <c r="AZ77" s="19" t="s">
        <v>132</v>
      </c>
      <c r="BD77" s="15">
        <v>45421.0</v>
      </c>
      <c r="BE77" s="15">
        <v>45441.0</v>
      </c>
      <c r="BI77" s="11" t="s">
        <v>83</v>
      </c>
      <c r="BJ77" s="11">
        <v>2023.0</v>
      </c>
      <c r="BK77" s="11">
        <v>2026.0</v>
      </c>
      <c r="BL77" s="16">
        <f t="shared" si="62"/>
        <v>4</v>
      </c>
      <c r="BM77" s="18" t="str">
        <f t="shared" si="63"/>
        <v>2023, 2024, 2025, 2026</v>
      </c>
      <c r="BN77" s="18" t="str">
        <f t="shared" ref="BN77:CC77" si="122">IF(ISNUMBER(SEARCH(BN$1, $BM77)), ($K77/$BL77), "")</f>
        <v/>
      </c>
      <c r="BO77" s="18" t="str">
        <f t="shared" si="122"/>
        <v/>
      </c>
      <c r="BP77" s="18" t="str">
        <f t="shared" si="122"/>
        <v/>
      </c>
      <c r="BQ77" s="20">
        <f t="shared" si="122"/>
        <v>750000</v>
      </c>
      <c r="BR77" s="20">
        <f t="shared" si="122"/>
        <v>750000</v>
      </c>
      <c r="BS77" s="20">
        <f t="shared" si="122"/>
        <v>750000</v>
      </c>
      <c r="BT77" s="20">
        <f t="shared" si="122"/>
        <v>750000</v>
      </c>
      <c r="BU77" s="18" t="str">
        <f t="shared" si="122"/>
        <v/>
      </c>
      <c r="BV77" s="18" t="str">
        <f t="shared" si="122"/>
        <v/>
      </c>
      <c r="BW77" s="18" t="str">
        <f t="shared" si="122"/>
        <v/>
      </c>
      <c r="BX77" s="18" t="str">
        <f t="shared" si="122"/>
        <v/>
      </c>
      <c r="BY77" s="18" t="str">
        <f t="shared" si="122"/>
        <v/>
      </c>
      <c r="BZ77" s="18" t="str">
        <f t="shared" si="122"/>
        <v/>
      </c>
      <c r="CA77" s="18" t="str">
        <f t="shared" si="122"/>
        <v/>
      </c>
      <c r="CB77" s="18" t="str">
        <f t="shared" si="122"/>
        <v/>
      </c>
      <c r="CC77" s="18" t="str">
        <f t="shared" si="122"/>
        <v/>
      </c>
    </row>
    <row r="78" ht="16.5" customHeight="1">
      <c r="A78" s="11" t="s">
        <v>615</v>
      </c>
      <c r="B78" s="11" t="s">
        <v>616</v>
      </c>
      <c r="C78" s="11"/>
      <c r="D78" s="11" t="s">
        <v>64</v>
      </c>
      <c r="E78" s="11">
        <v>3000000.0</v>
      </c>
      <c r="F78" s="11">
        <v>3000000.0</v>
      </c>
      <c r="G78" s="11" t="s">
        <v>215</v>
      </c>
      <c r="H78" s="12">
        <v>282000.0</v>
      </c>
      <c r="I78" s="12">
        <v>282000.0</v>
      </c>
      <c r="J78" s="13">
        <f t="shared" ref="J78:K78" si="123">E78*0.091</f>
        <v>273000</v>
      </c>
      <c r="K78" s="13">
        <f t="shared" si="123"/>
        <v>273000</v>
      </c>
      <c r="L78" s="11" t="s">
        <v>86</v>
      </c>
      <c r="M78" s="11" t="s">
        <v>67</v>
      </c>
      <c r="N78" s="11"/>
      <c r="O78" s="11" t="s">
        <v>617</v>
      </c>
      <c r="P78" s="11"/>
      <c r="Q78" s="11"/>
      <c r="R78" s="11"/>
      <c r="T78" s="11"/>
      <c r="U78" s="11"/>
      <c r="V78" s="11" t="s">
        <v>618</v>
      </c>
      <c r="W78" s="11"/>
      <c r="X78" s="11" t="s">
        <v>218</v>
      </c>
      <c r="Y78" s="11" t="s">
        <v>75</v>
      </c>
      <c r="Z78" s="11"/>
      <c r="AD78" s="11"/>
      <c r="AE78" s="11"/>
      <c r="AI78" s="15">
        <v>44207.0</v>
      </c>
      <c r="AJ78" s="11">
        <v>24.0</v>
      </c>
      <c r="AK78" s="11" t="s">
        <v>219</v>
      </c>
      <c r="AL78" s="11">
        <v>11750.0</v>
      </c>
      <c r="AM78" s="11" t="s">
        <v>485</v>
      </c>
      <c r="AN78" s="11"/>
      <c r="AQ78" s="11" t="s">
        <v>79</v>
      </c>
      <c r="AR78" s="11" t="s">
        <v>218</v>
      </c>
      <c r="AS78" s="11" t="s">
        <v>75</v>
      </c>
      <c r="AT78" s="11" t="s">
        <v>80</v>
      </c>
      <c r="AW78" s="11" t="s">
        <v>96</v>
      </c>
      <c r="AX78" s="18" t="str">
        <f t="shared" si="92"/>
        <v/>
      </c>
      <c r="AZ78" s="19" t="s">
        <v>619</v>
      </c>
      <c r="BD78" s="15">
        <v>45596.0</v>
      </c>
      <c r="BE78" s="15">
        <v>45779.0</v>
      </c>
      <c r="BI78" s="11"/>
      <c r="BJ78" s="11">
        <v>2021.0</v>
      </c>
      <c r="BK78" s="11">
        <v>2023.0</v>
      </c>
      <c r="BL78" s="16">
        <f t="shared" si="62"/>
        <v>3</v>
      </c>
      <c r="BM78" s="18" t="str">
        <f t="shared" si="63"/>
        <v>2021, 2022, 2023</v>
      </c>
      <c r="BN78" s="18" t="str">
        <f t="shared" ref="BN78:CC78" si="124">IF(ISNUMBER(SEARCH(BN$1, $BM78)), ($K78/$BL78), "")</f>
        <v/>
      </c>
      <c r="BO78" s="20">
        <f t="shared" si="124"/>
        <v>91000</v>
      </c>
      <c r="BP78" s="20">
        <f t="shared" si="124"/>
        <v>91000</v>
      </c>
      <c r="BQ78" s="20">
        <f t="shared" si="124"/>
        <v>91000</v>
      </c>
      <c r="BR78" s="18" t="str">
        <f t="shared" si="124"/>
        <v/>
      </c>
      <c r="BS78" s="18" t="str">
        <f t="shared" si="124"/>
        <v/>
      </c>
      <c r="BT78" s="18" t="str">
        <f t="shared" si="124"/>
        <v/>
      </c>
      <c r="BU78" s="18" t="str">
        <f t="shared" si="124"/>
        <v/>
      </c>
      <c r="BV78" s="18" t="str">
        <f t="shared" si="124"/>
        <v/>
      </c>
      <c r="BW78" s="18" t="str">
        <f t="shared" si="124"/>
        <v/>
      </c>
      <c r="BX78" s="18" t="str">
        <f t="shared" si="124"/>
        <v/>
      </c>
      <c r="BY78" s="18" t="str">
        <f t="shared" si="124"/>
        <v/>
      </c>
      <c r="BZ78" s="18" t="str">
        <f t="shared" si="124"/>
        <v/>
      </c>
      <c r="CA78" s="18" t="str">
        <f t="shared" si="124"/>
        <v/>
      </c>
      <c r="CB78" s="18" t="str">
        <f t="shared" si="124"/>
        <v/>
      </c>
      <c r="CC78" s="18" t="str">
        <f t="shared" si="124"/>
        <v/>
      </c>
    </row>
    <row r="79" ht="16.5" customHeight="1">
      <c r="A79" s="11" t="s">
        <v>620</v>
      </c>
      <c r="B79" s="11"/>
      <c r="C79" s="11"/>
      <c r="D79" s="11" t="s">
        <v>64</v>
      </c>
      <c r="E79" s="11">
        <v>3000000.0</v>
      </c>
      <c r="F79" s="11">
        <v>3000000.0</v>
      </c>
      <c r="G79" s="11" t="s">
        <v>215</v>
      </c>
      <c r="H79" s="12">
        <v>282000.0</v>
      </c>
      <c r="I79" s="12">
        <v>282000.0</v>
      </c>
      <c r="J79" s="13">
        <f t="shared" ref="J79:K79" si="125">E79*0.091</f>
        <v>273000</v>
      </c>
      <c r="K79" s="13">
        <f t="shared" si="125"/>
        <v>273000</v>
      </c>
      <c r="L79" s="11" t="s">
        <v>86</v>
      </c>
      <c r="M79" s="11" t="s">
        <v>67</v>
      </c>
      <c r="O79" s="11"/>
      <c r="V79" s="11" t="s">
        <v>621</v>
      </c>
      <c r="X79" s="11" t="s">
        <v>218</v>
      </c>
      <c r="Y79" s="11" t="s">
        <v>75</v>
      </c>
      <c r="AI79" s="15">
        <v>44207.0</v>
      </c>
      <c r="AJ79" s="11">
        <v>27.0</v>
      </c>
      <c r="AK79" s="11" t="s">
        <v>219</v>
      </c>
      <c r="AL79" s="11">
        <v>10444.0</v>
      </c>
      <c r="AM79" s="11" t="s">
        <v>485</v>
      </c>
      <c r="AN79" s="11"/>
      <c r="AQ79" s="11" t="s">
        <v>79</v>
      </c>
      <c r="AR79" s="11" t="s">
        <v>218</v>
      </c>
      <c r="AS79" s="11" t="s">
        <v>75</v>
      </c>
      <c r="AT79" s="11" t="s">
        <v>80</v>
      </c>
      <c r="AW79" s="11" t="s">
        <v>96</v>
      </c>
      <c r="AX79" s="18" t="str">
        <f t="shared" si="92"/>
        <v/>
      </c>
      <c r="AZ79" s="19" t="s">
        <v>310</v>
      </c>
      <c r="BD79" s="15">
        <v>45596.0</v>
      </c>
      <c r="BE79" s="15">
        <v>45596.0</v>
      </c>
      <c r="BJ79" s="11">
        <v>2021.0</v>
      </c>
      <c r="BK79" s="11">
        <v>2023.0</v>
      </c>
      <c r="BL79" s="16">
        <f t="shared" si="62"/>
        <v>3</v>
      </c>
      <c r="BM79" s="18" t="str">
        <f t="shared" si="63"/>
        <v>2021, 2022, 2023</v>
      </c>
      <c r="BN79" s="18" t="str">
        <f t="shared" ref="BN79:CC79" si="126">IF(ISNUMBER(SEARCH(BN$1, $BM79)), ($K79/$BL79), "")</f>
        <v/>
      </c>
      <c r="BO79" s="20">
        <f t="shared" si="126"/>
        <v>91000</v>
      </c>
      <c r="BP79" s="20">
        <f t="shared" si="126"/>
        <v>91000</v>
      </c>
      <c r="BQ79" s="20">
        <f t="shared" si="126"/>
        <v>91000</v>
      </c>
      <c r="BR79" s="18" t="str">
        <f t="shared" si="126"/>
        <v/>
      </c>
      <c r="BS79" s="18" t="str">
        <f t="shared" si="126"/>
        <v/>
      </c>
      <c r="BT79" s="18" t="str">
        <f t="shared" si="126"/>
        <v/>
      </c>
      <c r="BU79" s="18" t="str">
        <f t="shared" si="126"/>
        <v/>
      </c>
      <c r="BV79" s="18" t="str">
        <f t="shared" si="126"/>
        <v/>
      </c>
      <c r="BW79" s="18" t="str">
        <f t="shared" si="126"/>
        <v/>
      </c>
      <c r="BX79" s="18" t="str">
        <f t="shared" si="126"/>
        <v/>
      </c>
      <c r="BY79" s="18" t="str">
        <f t="shared" si="126"/>
        <v/>
      </c>
      <c r="BZ79" s="18" t="str">
        <f t="shared" si="126"/>
        <v/>
      </c>
      <c r="CA79" s="18" t="str">
        <f t="shared" si="126"/>
        <v/>
      </c>
      <c r="CB79" s="18" t="str">
        <f t="shared" si="126"/>
        <v/>
      </c>
      <c r="CC79" s="18" t="str">
        <f t="shared" si="126"/>
        <v/>
      </c>
    </row>
    <row r="80" ht="16.5" customHeight="1">
      <c r="A80" s="11" t="s">
        <v>622</v>
      </c>
      <c r="B80" s="11" t="s">
        <v>623</v>
      </c>
      <c r="C80" s="11"/>
      <c r="D80" s="11" t="s">
        <v>64</v>
      </c>
      <c r="E80" s="11">
        <v>2995416.0</v>
      </c>
      <c r="F80" s="11">
        <v>2995416.0</v>
      </c>
      <c r="G80" s="11" t="s">
        <v>215</v>
      </c>
      <c r="H80" s="12">
        <v>281569.0</v>
      </c>
      <c r="I80" s="12">
        <v>281569.0</v>
      </c>
      <c r="J80" s="13">
        <f t="shared" ref="J80:K80" si="127">E80*0.091</f>
        <v>272582.856</v>
      </c>
      <c r="K80" s="13">
        <f t="shared" si="127"/>
        <v>272582.856</v>
      </c>
      <c r="L80" s="11" t="s">
        <v>86</v>
      </c>
      <c r="M80" s="11" t="s">
        <v>67</v>
      </c>
      <c r="N80" s="14" t="s">
        <v>624</v>
      </c>
      <c r="O80" s="11" t="s">
        <v>625</v>
      </c>
      <c r="T80" s="11" t="s">
        <v>626</v>
      </c>
      <c r="V80" s="11" t="s">
        <v>429</v>
      </c>
      <c r="X80" s="11" t="s">
        <v>218</v>
      </c>
      <c r="Y80" s="11" t="s">
        <v>75</v>
      </c>
      <c r="AI80" s="15">
        <v>44927.0</v>
      </c>
      <c r="AJ80" s="11">
        <v>36.0</v>
      </c>
      <c r="AK80" s="11" t="s">
        <v>430</v>
      </c>
      <c r="AL80" s="11">
        <v>7821.0</v>
      </c>
      <c r="AM80" s="11" t="s">
        <v>220</v>
      </c>
      <c r="AN80" s="11"/>
      <c r="AQ80" s="11" t="s">
        <v>79</v>
      </c>
      <c r="AR80" s="11" t="s">
        <v>218</v>
      </c>
      <c r="AS80" s="11" t="s">
        <v>75</v>
      </c>
      <c r="AT80" s="11" t="s">
        <v>80</v>
      </c>
      <c r="AW80" s="11" t="s">
        <v>96</v>
      </c>
      <c r="AX80" s="18" t="str">
        <f t="shared" si="92"/>
        <v/>
      </c>
      <c r="AZ80" s="19" t="s">
        <v>395</v>
      </c>
      <c r="BD80" s="15">
        <v>45596.0</v>
      </c>
      <c r="BE80" s="15">
        <v>45779.0</v>
      </c>
      <c r="BJ80" s="11">
        <v>2023.0</v>
      </c>
      <c r="BK80" s="11">
        <v>2026.0</v>
      </c>
      <c r="BL80" s="16">
        <f t="shared" si="62"/>
        <v>4</v>
      </c>
      <c r="BM80" s="18" t="str">
        <f t="shared" si="63"/>
        <v>2023, 2024, 2025, 2026</v>
      </c>
      <c r="BN80" s="18" t="str">
        <f t="shared" ref="BN80:CC80" si="128">IF(ISNUMBER(SEARCH(BN$1, $BM80)), ($K80/$BL80), "")</f>
        <v/>
      </c>
      <c r="BO80" s="18" t="str">
        <f t="shared" si="128"/>
        <v/>
      </c>
      <c r="BP80" s="18" t="str">
        <f t="shared" si="128"/>
        <v/>
      </c>
      <c r="BQ80" s="20">
        <f t="shared" si="128"/>
        <v>68145.714</v>
      </c>
      <c r="BR80" s="20">
        <f t="shared" si="128"/>
        <v>68145.714</v>
      </c>
      <c r="BS80" s="20">
        <f t="shared" si="128"/>
        <v>68145.714</v>
      </c>
      <c r="BT80" s="20">
        <f t="shared" si="128"/>
        <v>68145.714</v>
      </c>
      <c r="BU80" s="18" t="str">
        <f t="shared" si="128"/>
        <v/>
      </c>
      <c r="BV80" s="18" t="str">
        <f t="shared" si="128"/>
        <v/>
      </c>
      <c r="BW80" s="18" t="str">
        <f t="shared" si="128"/>
        <v/>
      </c>
      <c r="BX80" s="18" t="str">
        <f t="shared" si="128"/>
        <v/>
      </c>
      <c r="BY80" s="18" t="str">
        <f t="shared" si="128"/>
        <v/>
      </c>
      <c r="BZ80" s="18" t="str">
        <f t="shared" si="128"/>
        <v/>
      </c>
      <c r="CA80" s="18" t="str">
        <f t="shared" si="128"/>
        <v/>
      </c>
      <c r="CB80" s="18" t="str">
        <f t="shared" si="128"/>
        <v/>
      </c>
      <c r="CC80" s="18" t="str">
        <f t="shared" si="128"/>
        <v/>
      </c>
    </row>
    <row r="81" ht="16.5" customHeight="1">
      <c r="A81" s="11" t="s">
        <v>627</v>
      </c>
      <c r="B81" s="11" t="s">
        <v>628</v>
      </c>
      <c r="C81" s="11"/>
      <c r="D81" s="11" t="s">
        <v>64</v>
      </c>
      <c r="E81" s="11">
        <v>2989182.0</v>
      </c>
      <c r="F81" s="11">
        <v>2989182.0</v>
      </c>
      <c r="G81" s="11" t="s">
        <v>65</v>
      </c>
      <c r="H81" s="12">
        <v>425555.0</v>
      </c>
      <c r="I81" s="12">
        <v>0.0</v>
      </c>
      <c r="J81" s="13">
        <f t="shared" ref="J81:K81" si="129">E81*0.13</f>
        <v>388593.66</v>
      </c>
      <c r="K81" s="13">
        <f t="shared" si="129"/>
        <v>388593.66</v>
      </c>
      <c r="L81" s="11" t="s">
        <v>86</v>
      </c>
      <c r="M81" s="11" t="s">
        <v>67</v>
      </c>
      <c r="N81" s="14" t="s">
        <v>629</v>
      </c>
      <c r="O81" s="11" t="s">
        <v>630</v>
      </c>
      <c r="P81" s="11"/>
      <c r="Q81" s="11"/>
      <c r="R81" s="11" t="s">
        <v>631</v>
      </c>
      <c r="T81" s="11" t="s">
        <v>632</v>
      </c>
      <c r="U81" s="11" t="s">
        <v>130</v>
      </c>
      <c r="V81" s="11" t="s">
        <v>91</v>
      </c>
      <c r="W81" s="11" t="s">
        <v>92</v>
      </c>
      <c r="X81" s="11" t="s">
        <v>74</v>
      </c>
      <c r="Y81" s="11" t="s">
        <v>75</v>
      </c>
      <c r="Z81" s="11" t="s">
        <v>72</v>
      </c>
      <c r="AE81" s="11" t="s">
        <v>119</v>
      </c>
      <c r="AI81" s="15">
        <v>44937.0</v>
      </c>
      <c r="AJ81" s="11">
        <v>3.0</v>
      </c>
      <c r="AK81" s="11" t="s">
        <v>77</v>
      </c>
      <c r="AL81" s="11">
        <v>141852.0</v>
      </c>
      <c r="AM81" s="11" t="s">
        <v>94</v>
      </c>
      <c r="AN81" s="11"/>
      <c r="AQ81" s="11" t="s">
        <v>95</v>
      </c>
      <c r="AR81" s="11" t="s">
        <v>74</v>
      </c>
      <c r="AS81" s="11" t="s">
        <v>75</v>
      </c>
      <c r="AT81" s="11" t="s">
        <v>80</v>
      </c>
      <c r="AW81" s="11" t="s">
        <v>96</v>
      </c>
      <c r="AX81" s="18" t="str">
        <f t="shared" si="92"/>
        <v/>
      </c>
      <c r="AZ81" s="19" t="s">
        <v>395</v>
      </c>
      <c r="BA81" s="11" t="s">
        <v>67</v>
      </c>
      <c r="BD81" s="15">
        <v>44984.0</v>
      </c>
      <c r="BE81" s="15">
        <v>45733.0</v>
      </c>
      <c r="BI81" s="11" t="s">
        <v>149</v>
      </c>
      <c r="BJ81" s="11">
        <v>2023.0</v>
      </c>
      <c r="BK81" s="11">
        <v>2026.0</v>
      </c>
      <c r="BL81" s="16">
        <f t="shared" si="62"/>
        <v>4</v>
      </c>
      <c r="BM81" s="18" t="str">
        <f t="shared" si="63"/>
        <v>2023, 2024, 2025, 2026</v>
      </c>
      <c r="BN81" s="18" t="str">
        <f t="shared" ref="BN81:CC81" si="130">IF(ISNUMBER(SEARCH(BN$1, $BM81)), ($K81/$BL81), "")</f>
        <v/>
      </c>
      <c r="BO81" s="18" t="str">
        <f t="shared" si="130"/>
        <v/>
      </c>
      <c r="BP81" s="18" t="str">
        <f t="shared" si="130"/>
        <v/>
      </c>
      <c r="BQ81" s="20">
        <f t="shared" si="130"/>
        <v>97148.415</v>
      </c>
      <c r="BR81" s="20">
        <f t="shared" si="130"/>
        <v>97148.415</v>
      </c>
      <c r="BS81" s="20">
        <f t="shared" si="130"/>
        <v>97148.415</v>
      </c>
      <c r="BT81" s="20">
        <f t="shared" si="130"/>
        <v>97148.415</v>
      </c>
      <c r="BU81" s="18" t="str">
        <f t="shared" si="130"/>
        <v/>
      </c>
      <c r="BV81" s="18" t="str">
        <f t="shared" si="130"/>
        <v/>
      </c>
      <c r="BW81" s="18" t="str">
        <f t="shared" si="130"/>
        <v/>
      </c>
      <c r="BX81" s="18" t="str">
        <f t="shared" si="130"/>
        <v/>
      </c>
      <c r="BY81" s="18" t="str">
        <f t="shared" si="130"/>
        <v/>
      </c>
      <c r="BZ81" s="18" t="str">
        <f t="shared" si="130"/>
        <v/>
      </c>
      <c r="CA81" s="18" t="str">
        <f t="shared" si="130"/>
        <v/>
      </c>
      <c r="CB81" s="18" t="str">
        <f t="shared" si="130"/>
        <v/>
      </c>
      <c r="CC81" s="18" t="str">
        <f t="shared" si="130"/>
        <v/>
      </c>
    </row>
    <row r="82" ht="16.5" customHeight="1">
      <c r="A82" s="11" t="s">
        <v>633</v>
      </c>
      <c r="B82" s="11"/>
      <c r="C82" s="11"/>
      <c r="D82" s="11" t="s">
        <v>64</v>
      </c>
      <c r="E82" s="11">
        <v>2971096.0</v>
      </c>
      <c r="F82" s="11">
        <v>2971096.0</v>
      </c>
      <c r="G82" s="11" t="s">
        <v>215</v>
      </c>
      <c r="H82" s="12">
        <v>279283.0</v>
      </c>
      <c r="I82" s="12">
        <v>279283.0</v>
      </c>
      <c r="J82" s="13">
        <f t="shared" ref="J82:K82" si="131">E82*0.091</f>
        <v>270369.736</v>
      </c>
      <c r="K82" s="13">
        <f t="shared" si="131"/>
        <v>270369.736</v>
      </c>
      <c r="L82" s="11" t="s">
        <v>86</v>
      </c>
      <c r="M82" s="11" t="s">
        <v>67</v>
      </c>
      <c r="N82" s="11"/>
      <c r="O82" s="11"/>
      <c r="P82" s="11"/>
      <c r="Q82" s="11"/>
      <c r="R82" s="11"/>
      <c r="T82" s="11"/>
      <c r="U82" s="11"/>
      <c r="V82" s="11" t="s">
        <v>567</v>
      </c>
      <c r="W82" s="11"/>
      <c r="X82" s="11" t="s">
        <v>218</v>
      </c>
      <c r="Y82" s="11" t="s">
        <v>75</v>
      </c>
      <c r="Z82" s="11"/>
      <c r="AE82" s="11"/>
      <c r="AI82" s="15">
        <v>45292.0</v>
      </c>
      <c r="AJ82" s="11">
        <v>37.0</v>
      </c>
      <c r="AK82" s="11" t="s">
        <v>430</v>
      </c>
      <c r="AL82" s="11">
        <v>7548.0</v>
      </c>
      <c r="AM82" s="11" t="s">
        <v>220</v>
      </c>
      <c r="AN82" s="11"/>
      <c r="AQ82" s="11" t="s">
        <v>79</v>
      </c>
      <c r="AR82" s="11" t="s">
        <v>218</v>
      </c>
      <c r="AS82" s="11" t="s">
        <v>75</v>
      </c>
      <c r="AT82" s="11" t="s">
        <v>80</v>
      </c>
      <c r="AW82" s="11" t="s">
        <v>96</v>
      </c>
      <c r="AX82" s="18" t="str">
        <f t="shared" si="92"/>
        <v/>
      </c>
      <c r="AZ82" s="19" t="s">
        <v>634</v>
      </c>
      <c r="BA82" s="11"/>
      <c r="BD82" s="15">
        <v>45596.0</v>
      </c>
      <c r="BE82" s="15">
        <v>45596.0</v>
      </c>
      <c r="BI82" s="11"/>
      <c r="BJ82" s="11">
        <v>2024.0</v>
      </c>
      <c r="BK82" s="11">
        <v>2027.0</v>
      </c>
      <c r="BL82" s="16">
        <f t="shared" si="62"/>
        <v>4</v>
      </c>
      <c r="BM82" s="18" t="str">
        <f t="shared" si="63"/>
        <v>2024, 2025, 2026, 2027</v>
      </c>
      <c r="BN82" s="18" t="str">
        <f t="shared" ref="BN82:CC82" si="132">IF(ISNUMBER(SEARCH(BN$1, $BM82)), ($K82/$BL82), "")</f>
        <v/>
      </c>
      <c r="BO82" s="18" t="str">
        <f t="shared" si="132"/>
        <v/>
      </c>
      <c r="BP82" s="18" t="str">
        <f t="shared" si="132"/>
        <v/>
      </c>
      <c r="BQ82" s="18" t="str">
        <f t="shared" si="132"/>
        <v/>
      </c>
      <c r="BR82" s="20">
        <f t="shared" si="132"/>
        <v>67592.434</v>
      </c>
      <c r="BS82" s="20">
        <f t="shared" si="132"/>
        <v>67592.434</v>
      </c>
      <c r="BT82" s="20">
        <f t="shared" si="132"/>
        <v>67592.434</v>
      </c>
      <c r="BU82" s="20">
        <f t="shared" si="132"/>
        <v>67592.434</v>
      </c>
      <c r="BV82" s="18" t="str">
        <f t="shared" si="132"/>
        <v/>
      </c>
      <c r="BW82" s="18" t="str">
        <f t="shared" si="132"/>
        <v/>
      </c>
      <c r="BX82" s="18" t="str">
        <f t="shared" si="132"/>
        <v/>
      </c>
      <c r="BY82" s="18" t="str">
        <f t="shared" si="132"/>
        <v/>
      </c>
      <c r="BZ82" s="18" t="str">
        <f t="shared" si="132"/>
        <v/>
      </c>
      <c r="CA82" s="18" t="str">
        <f t="shared" si="132"/>
        <v/>
      </c>
      <c r="CB82" s="18" t="str">
        <f t="shared" si="132"/>
        <v/>
      </c>
      <c r="CC82" s="18" t="str">
        <f t="shared" si="132"/>
        <v/>
      </c>
    </row>
    <row r="83" ht="16.5" customHeight="1">
      <c r="A83" s="11" t="s">
        <v>635</v>
      </c>
      <c r="C83" s="11"/>
      <c r="D83" s="11" t="s">
        <v>64</v>
      </c>
      <c r="E83" s="11">
        <v>2967405.0</v>
      </c>
      <c r="F83" s="11">
        <v>2967405.0</v>
      </c>
      <c r="G83" s="11" t="s">
        <v>215</v>
      </c>
      <c r="H83" s="12">
        <v>278936.0</v>
      </c>
      <c r="I83" s="12">
        <v>278936.0</v>
      </c>
      <c r="J83" s="13">
        <f t="shared" ref="J83:K83" si="133">E83*0.091</f>
        <v>270033.855</v>
      </c>
      <c r="K83" s="13">
        <f t="shared" si="133"/>
        <v>270033.855</v>
      </c>
      <c r="L83" s="11" t="s">
        <v>86</v>
      </c>
      <c r="M83" s="11" t="s">
        <v>67</v>
      </c>
      <c r="O83" s="26"/>
      <c r="T83" s="11" t="s">
        <v>636</v>
      </c>
      <c r="V83" s="11" t="s">
        <v>637</v>
      </c>
      <c r="X83" s="11" t="s">
        <v>218</v>
      </c>
      <c r="Y83" s="11" t="s">
        <v>75</v>
      </c>
      <c r="AI83" s="15">
        <v>44197.0</v>
      </c>
      <c r="AJ83" s="11">
        <v>26.0</v>
      </c>
      <c r="AK83" s="11" t="s">
        <v>219</v>
      </c>
      <c r="AL83" s="11">
        <v>10728.0</v>
      </c>
      <c r="AM83" s="11" t="s">
        <v>220</v>
      </c>
      <c r="AN83" s="11"/>
      <c r="AQ83" s="11" t="s">
        <v>79</v>
      </c>
      <c r="AR83" s="11" t="s">
        <v>218</v>
      </c>
      <c r="AS83" s="11" t="s">
        <v>75</v>
      </c>
      <c r="AT83" s="11" t="s">
        <v>80</v>
      </c>
      <c r="AW83" s="11" t="s">
        <v>96</v>
      </c>
      <c r="AX83" s="18" t="str">
        <f t="shared" si="92"/>
        <v/>
      </c>
      <c r="AZ83" s="19" t="s">
        <v>634</v>
      </c>
      <c r="BD83" s="15">
        <v>45596.0</v>
      </c>
      <c r="BE83" s="15">
        <v>45596.0</v>
      </c>
      <c r="BJ83" s="11">
        <v>2021.0</v>
      </c>
      <c r="BK83" s="11">
        <v>2023.0</v>
      </c>
      <c r="BL83" s="16">
        <f t="shared" si="62"/>
        <v>3</v>
      </c>
      <c r="BM83" s="18" t="str">
        <f t="shared" si="63"/>
        <v>2021, 2022, 2023</v>
      </c>
      <c r="BN83" s="18" t="str">
        <f t="shared" ref="BN83:CC83" si="134">IF(ISNUMBER(SEARCH(BN$1, $BM83)), ($K83/$BL83), "")</f>
        <v/>
      </c>
      <c r="BO83" s="20">
        <f t="shared" si="134"/>
        <v>90011.285</v>
      </c>
      <c r="BP83" s="20">
        <f t="shared" si="134"/>
        <v>90011.285</v>
      </c>
      <c r="BQ83" s="20">
        <f t="shared" si="134"/>
        <v>90011.285</v>
      </c>
      <c r="BR83" s="18" t="str">
        <f t="shared" si="134"/>
        <v/>
      </c>
      <c r="BS83" s="18" t="str">
        <f t="shared" si="134"/>
        <v/>
      </c>
      <c r="BT83" s="18" t="str">
        <f t="shared" si="134"/>
        <v/>
      </c>
      <c r="BU83" s="18" t="str">
        <f t="shared" si="134"/>
        <v/>
      </c>
      <c r="BV83" s="18" t="str">
        <f t="shared" si="134"/>
        <v/>
      </c>
      <c r="BW83" s="18" t="str">
        <f t="shared" si="134"/>
        <v/>
      </c>
      <c r="BX83" s="18" t="str">
        <f t="shared" si="134"/>
        <v/>
      </c>
      <c r="BY83" s="18" t="str">
        <f t="shared" si="134"/>
        <v/>
      </c>
      <c r="BZ83" s="18" t="str">
        <f t="shared" si="134"/>
        <v/>
      </c>
      <c r="CA83" s="18" t="str">
        <f t="shared" si="134"/>
        <v/>
      </c>
      <c r="CB83" s="18" t="str">
        <f t="shared" si="134"/>
        <v/>
      </c>
      <c r="CC83" s="18" t="str">
        <f t="shared" si="134"/>
        <v/>
      </c>
    </row>
    <row r="84" ht="16.5" customHeight="1">
      <c r="A84" s="11" t="s">
        <v>638</v>
      </c>
      <c r="C84" s="11"/>
      <c r="D84" s="11" t="s">
        <v>64</v>
      </c>
      <c r="E84" s="11">
        <v>2925793.0</v>
      </c>
      <c r="F84" s="11">
        <v>2925793.0</v>
      </c>
      <c r="G84" s="11" t="s">
        <v>215</v>
      </c>
      <c r="H84" s="12">
        <v>275025.0</v>
      </c>
      <c r="I84" s="12">
        <v>275025.0</v>
      </c>
      <c r="J84" s="13">
        <f t="shared" ref="J84:K84" si="135">E84*0.091</f>
        <v>266247.163</v>
      </c>
      <c r="K84" s="13">
        <f t="shared" si="135"/>
        <v>266247.163</v>
      </c>
      <c r="L84" s="11" t="s">
        <v>86</v>
      </c>
      <c r="M84" s="11" t="s">
        <v>67</v>
      </c>
      <c r="T84" s="11"/>
      <c r="V84" s="11" t="s">
        <v>639</v>
      </c>
      <c r="X84" s="11" t="s">
        <v>218</v>
      </c>
      <c r="Y84" s="11" t="s">
        <v>75</v>
      </c>
      <c r="AI84" s="15">
        <v>44572.0</v>
      </c>
      <c r="AJ84" s="11">
        <v>24.0</v>
      </c>
      <c r="AK84" s="11" t="s">
        <v>219</v>
      </c>
      <c r="AL84" s="11">
        <v>11459.0</v>
      </c>
      <c r="AM84" s="11" t="s">
        <v>485</v>
      </c>
      <c r="AN84" s="11"/>
      <c r="AQ84" s="11" t="s">
        <v>79</v>
      </c>
      <c r="AR84" s="11" t="s">
        <v>218</v>
      </c>
      <c r="AS84" s="11" t="s">
        <v>75</v>
      </c>
      <c r="AT84" s="11" t="s">
        <v>107</v>
      </c>
      <c r="AU84" s="18" t="s">
        <v>108</v>
      </c>
      <c r="AW84" s="11" t="s">
        <v>96</v>
      </c>
      <c r="AX84" s="18" t="str">
        <f t="shared" si="92"/>
        <v/>
      </c>
      <c r="AZ84" s="19" t="s">
        <v>535</v>
      </c>
      <c r="BD84" s="15">
        <v>45596.0</v>
      </c>
      <c r="BE84" s="15">
        <v>45596.0</v>
      </c>
      <c r="BJ84" s="11">
        <v>2022.0</v>
      </c>
      <c r="BK84" s="11">
        <v>2024.0</v>
      </c>
      <c r="BL84" s="16">
        <f t="shared" si="62"/>
        <v>3</v>
      </c>
      <c r="BM84" s="18" t="str">
        <f t="shared" si="63"/>
        <v>2022, 2023, 2024</v>
      </c>
      <c r="BN84" s="18" t="str">
        <f t="shared" ref="BN84:CC84" si="136">IF(ISNUMBER(SEARCH(BN$1, $BM84)), ($K84/$BL84), "")</f>
        <v/>
      </c>
      <c r="BO84" s="18" t="str">
        <f t="shared" si="136"/>
        <v/>
      </c>
      <c r="BP84" s="20">
        <f t="shared" si="136"/>
        <v>88749.05433</v>
      </c>
      <c r="BQ84" s="20">
        <f t="shared" si="136"/>
        <v>88749.05433</v>
      </c>
      <c r="BR84" s="20">
        <f t="shared" si="136"/>
        <v>88749.05433</v>
      </c>
      <c r="BS84" s="18" t="str">
        <f t="shared" si="136"/>
        <v/>
      </c>
      <c r="BT84" s="18" t="str">
        <f t="shared" si="136"/>
        <v/>
      </c>
      <c r="BU84" s="18" t="str">
        <f t="shared" si="136"/>
        <v/>
      </c>
      <c r="BV84" s="18" t="str">
        <f t="shared" si="136"/>
        <v/>
      </c>
      <c r="BW84" s="18" t="str">
        <f t="shared" si="136"/>
        <v/>
      </c>
      <c r="BX84" s="18" t="str">
        <f t="shared" si="136"/>
        <v/>
      </c>
      <c r="BY84" s="18" t="str">
        <f t="shared" si="136"/>
        <v/>
      </c>
      <c r="BZ84" s="18" t="str">
        <f t="shared" si="136"/>
        <v/>
      </c>
      <c r="CA84" s="18" t="str">
        <f t="shared" si="136"/>
        <v/>
      </c>
      <c r="CB84" s="18" t="str">
        <f t="shared" si="136"/>
        <v/>
      </c>
      <c r="CC84" s="18" t="str">
        <f t="shared" si="136"/>
        <v/>
      </c>
    </row>
    <row r="85" ht="16.5" customHeight="1">
      <c r="A85" s="11" t="s">
        <v>640</v>
      </c>
      <c r="B85" s="11" t="s">
        <v>641</v>
      </c>
      <c r="C85" s="11"/>
      <c r="D85" s="11" t="s">
        <v>64</v>
      </c>
      <c r="E85" s="11">
        <v>2837219.0</v>
      </c>
      <c r="F85" s="11">
        <v>1986053.0</v>
      </c>
      <c r="G85" s="11" t="s">
        <v>151</v>
      </c>
      <c r="H85" s="12">
        <v>3045385.0</v>
      </c>
      <c r="I85" s="12">
        <v>2131769.0</v>
      </c>
      <c r="J85" s="13">
        <v>2837219.0</v>
      </c>
      <c r="K85" s="13">
        <v>1986053.0</v>
      </c>
      <c r="L85" s="11" t="s">
        <v>86</v>
      </c>
      <c r="M85" s="11" t="s">
        <v>67</v>
      </c>
      <c r="N85" s="14" t="s">
        <v>642</v>
      </c>
      <c r="O85" s="11" t="s">
        <v>643</v>
      </c>
      <c r="P85" s="11"/>
      <c r="Q85" s="11"/>
      <c r="R85" s="11" t="s">
        <v>644</v>
      </c>
      <c r="T85" s="11" t="s">
        <v>645</v>
      </c>
      <c r="U85" s="11" t="s">
        <v>72</v>
      </c>
      <c r="V85" s="11" t="s">
        <v>646</v>
      </c>
      <c r="W85" s="11" t="s">
        <v>104</v>
      </c>
      <c r="X85" s="11" t="s">
        <v>183</v>
      </c>
      <c r="Y85" s="11" t="s">
        <v>75</v>
      </c>
      <c r="Z85" s="11" t="s">
        <v>72</v>
      </c>
      <c r="AC85" s="11" t="s">
        <v>647</v>
      </c>
      <c r="AD85" s="11" t="s">
        <v>648</v>
      </c>
      <c r="AE85" s="11" t="s">
        <v>76</v>
      </c>
      <c r="AI85" s="15">
        <v>44409.0</v>
      </c>
      <c r="AJ85" s="11">
        <v>2.0</v>
      </c>
      <c r="AK85" s="11" t="s">
        <v>230</v>
      </c>
      <c r="AL85" s="11">
        <v>1522693.0</v>
      </c>
      <c r="AM85" s="11" t="s">
        <v>185</v>
      </c>
      <c r="AN85" s="37" t="s">
        <v>649</v>
      </c>
      <c r="AQ85" s="11" t="s">
        <v>79</v>
      </c>
      <c r="AR85" s="11" t="s">
        <v>188</v>
      </c>
      <c r="AS85" s="11" t="s">
        <v>75</v>
      </c>
      <c r="AT85" s="11" t="s">
        <v>107</v>
      </c>
      <c r="AU85" s="11" t="s">
        <v>189</v>
      </c>
      <c r="AW85" s="11" t="s">
        <v>96</v>
      </c>
      <c r="AX85" s="18" t="str">
        <f t="shared" si="92"/>
        <v/>
      </c>
      <c r="AZ85" s="19" t="s">
        <v>191</v>
      </c>
      <c r="BD85" s="15">
        <v>45181.0</v>
      </c>
      <c r="BE85" s="15">
        <v>45644.0</v>
      </c>
      <c r="BI85" s="11" t="s">
        <v>83</v>
      </c>
      <c r="BJ85" s="11">
        <v>2021.0</v>
      </c>
      <c r="BK85" s="11">
        <v>2023.0</v>
      </c>
      <c r="BL85" s="16">
        <f t="shared" si="62"/>
        <v>3</v>
      </c>
      <c r="BM85" s="18" t="str">
        <f t="shared" si="63"/>
        <v>2021, 2022, 2023</v>
      </c>
      <c r="BN85" s="18" t="str">
        <f t="shared" ref="BN85:CC85" si="137">IF(ISNUMBER(SEARCH(BN$1, $BM85)), ($K85/$BL85), "")</f>
        <v/>
      </c>
      <c r="BO85" s="20">
        <f t="shared" si="137"/>
        <v>662017.6667</v>
      </c>
      <c r="BP85" s="20">
        <f t="shared" si="137"/>
        <v>662017.6667</v>
      </c>
      <c r="BQ85" s="20">
        <f t="shared" si="137"/>
        <v>662017.6667</v>
      </c>
      <c r="BR85" s="18" t="str">
        <f t="shared" si="137"/>
        <v/>
      </c>
      <c r="BS85" s="18" t="str">
        <f t="shared" si="137"/>
        <v/>
      </c>
      <c r="BT85" s="18" t="str">
        <f t="shared" si="137"/>
        <v/>
      </c>
      <c r="BU85" s="18" t="str">
        <f t="shared" si="137"/>
        <v/>
      </c>
      <c r="BV85" s="18" t="str">
        <f t="shared" si="137"/>
        <v/>
      </c>
      <c r="BW85" s="18" t="str">
        <f t="shared" si="137"/>
        <v/>
      </c>
      <c r="BX85" s="18" t="str">
        <f t="shared" si="137"/>
        <v/>
      </c>
      <c r="BY85" s="18" t="str">
        <f t="shared" si="137"/>
        <v/>
      </c>
      <c r="BZ85" s="18" t="str">
        <f t="shared" si="137"/>
        <v/>
      </c>
      <c r="CA85" s="18" t="str">
        <f t="shared" si="137"/>
        <v/>
      </c>
      <c r="CB85" s="18" t="str">
        <f t="shared" si="137"/>
        <v/>
      </c>
      <c r="CC85" s="18" t="str">
        <f t="shared" si="137"/>
        <v/>
      </c>
    </row>
    <row r="86" ht="16.5" customHeight="1">
      <c r="A86" s="11" t="s">
        <v>650</v>
      </c>
      <c r="B86" s="11" t="s">
        <v>651</v>
      </c>
      <c r="C86" s="11"/>
      <c r="D86" s="11" t="s">
        <v>64</v>
      </c>
      <c r="E86" s="11">
        <v>2724231.0</v>
      </c>
      <c r="F86" s="11">
        <v>1906961.0</v>
      </c>
      <c r="G86" s="11" t="s">
        <v>151</v>
      </c>
      <c r="H86" s="12">
        <v>2944948.0</v>
      </c>
      <c r="I86" s="12">
        <v>2061462.0</v>
      </c>
      <c r="J86" s="13">
        <v>2724231.0</v>
      </c>
      <c r="K86" s="13">
        <v>1906961.0</v>
      </c>
      <c r="L86" s="11" t="s">
        <v>86</v>
      </c>
      <c r="M86" s="11" t="s">
        <v>67</v>
      </c>
      <c r="N86" s="14" t="s">
        <v>652</v>
      </c>
      <c r="O86" s="11" t="s">
        <v>653</v>
      </c>
      <c r="P86" s="11"/>
      <c r="Q86" s="11"/>
      <c r="R86" s="11" t="s">
        <v>654</v>
      </c>
      <c r="T86" s="11" t="s">
        <v>460</v>
      </c>
      <c r="U86" s="11" t="s">
        <v>72</v>
      </c>
      <c r="V86" s="11" t="s">
        <v>461</v>
      </c>
      <c r="W86" s="11" t="s">
        <v>104</v>
      </c>
      <c r="X86" s="11" t="s">
        <v>259</v>
      </c>
      <c r="Y86" s="11" t="s">
        <v>75</v>
      </c>
      <c r="Z86" s="11" t="s">
        <v>72</v>
      </c>
      <c r="AC86" s="11"/>
      <c r="AD86" s="11" t="s">
        <v>655</v>
      </c>
      <c r="AE86" s="11" t="s">
        <v>76</v>
      </c>
      <c r="AF86" s="15">
        <v>43868.0</v>
      </c>
      <c r="AG86" s="11">
        <v>2020.0</v>
      </c>
      <c r="AI86" s="15">
        <v>44044.0</v>
      </c>
      <c r="AJ86" s="11">
        <v>3.0</v>
      </c>
      <c r="AK86" s="11" t="s">
        <v>77</v>
      </c>
      <c r="AL86" s="11">
        <v>981649.0</v>
      </c>
      <c r="AM86" s="11" t="s">
        <v>185</v>
      </c>
      <c r="AN86" s="30" t="s">
        <v>656</v>
      </c>
      <c r="AQ86" s="11" t="s">
        <v>187</v>
      </c>
      <c r="AR86" s="11" t="s">
        <v>188</v>
      </c>
      <c r="AS86" s="11" t="s">
        <v>75</v>
      </c>
      <c r="AT86" s="11" t="s">
        <v>375</v>
      </c>
      <c r="AW86" s="11" t="s">
        <v>190</v>
      </c>
      <c r="AX86" s="18" t="str">
        <f t="shared" si="92"/>
        <v/>
      </c>
      <c r="AZ86" s="19" t="s">
        <v>191</v>
      </c>
      <c r="BD86" s="15">
        <v>44960.0</v>
      </c>
      <c r="BE86" s="15">
        <v>45779.0</v>
      </c>
      <c r="BF86" s="11" t="s">
        <v>67</v>
      </c>
      <c r="BG86" s="14" t="s">
        <v>657</v>
      </c>
      <c r="BI86" s="11" t="s">
        <v>243</v>
      </c>
      <c r="BJ86" s="11">
        <v>2020.0</v>
      </c>
      <c r="BK86" s="11">
        <v>2023.0</v>
      </c>
      <c r="BL86" s="16">
        <f t="shared" si="62"/>
        <v>4</v>
      </c>
      <c r="BM86" s="18" t="str">
        <f t="shared" si="63"/>
        <v>2020, 2021, 2022, 2023</v>
      </c>
      <c r="BN86" s="20">
        <f t="shared" ref="BN86:CC86" si="138">IF(ISNUMBER(SEARCH(BN$1, $BM86)), ($K86/$BL86), "")</f>
        <v>476740.25</v>
      </c>
      <c r="BO86" s="20">
        <f t="shared" si="138"/>
        <v>476740.25</v>
      </c>
      <c r="BP86" s="20">
        <f t="shared" si="138"/>
        <v>476740.25</v>
      </c>
      <c r="BQ86" s="20">
        <f t="shared" si="138"/>
        <v>476740.25</v>
      </c>
      <c r="BR86" s="18" t="str">
        <f t="shared" si="138"/>
        <v/>
      </c>
      <c r="BS86" s="18" t="str">
        <f t="shared" si="138"/>
        <v/>
      </c>
      <c r="BT86" s="18" t="str">
        <f t="shared" si="138"/>
        <v/>
      </c>
      <c r="BU86" s="18" t="str">
        <f t="shared" si="138"/>
        <v/>
      </c>
      <c r="BV86" s="18" t="str">
        <f t="shared" si="138"/>
        <v/>
      </c>
      <c r="BW86" s="18" t="str">
        <f t="shared" si="138"/>
        <v/>
      </c>
      <c r="BX86" s="18" t="str">
        <f t="shared" si="138"/>
        <v/>
      </c>
      <c r="BY86" s="18" t="str">
        <f t="shared" si="138"/>
        <v/>
      </c>
      <c r="BZ86" s="18" t="str">
        <f t="shared" si="138"/>
        <v/>
      </c>
      <c r="CA86" s="18" t="str">
        <f t="shared" si="138"/>
        <v/>
      </c>
      <c r="CB86" s="18" t="str">
        <f t="shared" si="138"/>
        <v/>
      </c>
      <c r="CC86" s="18" t="str">
        <f t="shared" si="138"/>
        <v/>
      </c>
    </row>
    <row r="87" ht="16.5" customHeight="1">
      <c r="A87" s="11" t="s">
        <v>658</v>
      </c>
      <c r="B87" s="11"/>
      <c r="C87" s="11"/>
      <c r="D87" s="11" t="s">
        <v>64</v>
      </c>
      <c r="E87" s="11">
        <v>2692505.0</v>
      </c>
      <c r="F87" s="11">
        <v>2692505.0</v>
      </c>
      <c r="G87" s="11" t="s">
        <v>151</v>
      </c>
      <c r="H87" s="12">
        <v>2955481.0</v>
      </c>
      <c r="I87" s="12">
        <v>2955481.0</v>
      </c>
      <c r="J87" s="13">
        <v>2692505.0</v>
      </c>
      <c r="K87" s="13">
        <v>2692505.0</v>
      </c>
      <c r="L87" s="11" t="s">
        <v>86</v>
      </c>
      <c r="M87" s="11" t="s">
        <v>67</v>
      </c>
      <c r="N87" s="14" t="s">
        <v>659</v>
      </c>
      <c r="O87" s="11" t="s">
        <v>72</v>
      </c>
      <c r="P87" s="11"/>
      <c r="Q87" s="11"/>
      <c r="R87" s="11" t="s">
        <v>660</v>
      </c>
      <c r="T87" s="11" t="s">
        <v>460</v>
      </c>
      <c r="U87" s="11" t="s">
        <v>72</v>
      </c>
      <c r="V87" s="11" t="s">
        <v>461</v>
      </c>
      <c r="W87" s="11" t="s">
        <v>104</v>
      </c>
      <c r="X87" s="11" t="s">
        <v>259</v>
      </c>
      <c r="Y87" s="11" t="s">
        <v>75</v>
      </c>
      <c r="Z87" s="11" t="s">
        <v>72</v>
      </c>
      <c r="AD87" s="11"/>
      <c r="AE87" s="11" t="s">
        <v>119</v>
      </c>
      <c r="AF87" s="15"/>
      <c r="AG87" s="11"/>
      <c r="AI87" s="15">
        <v>44922.0</v>
      </c>
      <c r="AJ87" s="11">
        <v>2.0</v>
      </c>
      <c r="AK87" s="11" t="s">
        <v>77</v>
      </c>
      <c r="AL87" s="11">
        <v>1477741.0</v>
      </c>
      <c r="AM87" s="11" t="s">
        <v>661</v>
      </c>
      <c r="AN87" s="11"/>
      <c r="AQ87" s="11" t="s">
        <v>79</v>
      </c>
      <c r="AR87" s="11" t="s">
        <v>259</v>
      </c>
      <c r="AS87" s="11" t="s">
        <v>75</v>
      </c>
      <c r="AT87" s="11" t="s">
        <v>375</v>
      </c>
      <c r="AW87" s="11" t="s">
        <v>166</v>
      </c>
      <c r="AX87" s="18" t="str">
        <f t="shared" si="92"/>
        <v/>
      </c>
      <c r="BD87" s="15">
        <v>45037.0</v>
      </c>
      <c r="BE87" s="15">
        <v>45566.0</v>
      </c>
      <c r="BF87" s="11"/>
      <c r="BG87" s="11"/>
      <c r="BI87" s="11" t="s">
        <v>83</v>
      </c>
      <c r="BJ87" s="11">
        <v>2022.0</v>
      </c>
      <c r="BK87" s="11">
        <v>2024.0</v>
      </c>
      <c r="BL87" s="16">
        <f t="shared" si="62"/>
        <v>3</v>
      </c>
      <c r="BM87" s="18" t="str">
        <f t="shared" si="63"/>
        <v>2022, 2023, 2024</v>
      </c>
      <c r="BN87" s="18" t="str">
        <f t="shared" ref="BN87:CC87" si="139">IF(ISNUMBER(SEARCH(BN$1, $BM87)), ($K87/$BL87), "")</f>
        <v/>
      </c>
      <c r="BO87" s="18" t="str">
        <f t="shared" si="139"/>
        <v/>
      </c>
      <c r="BP87" s="20">
        <f t="shared" si="139"/>
        <v>897501.6667</v>
      </c>
      <c r="BQ87" s="20">
        <f t="shared" si="139"/>
        <v>897501.6667</v>
      </c>
      <c r="BR87" s="20">
        <f t="shared" si="139"/>
        <v>897501.6667</v>
      </c>
      <c r="BS87" s="18" t="str">
        <f t="shared" si="139"/>
        <v/>
      </c>
      <c r="BT87" s="18" t="str">
        <f t="shared" si="139"/>
        <v/>
      </c>
      <c r="BU87" s="18" t="str">
        <f t="shared" si="139"/>
        <v/>
      </c>
      <c r="BV87" s="18" t="str">
        <f t="shared" si="139"/>
        <v/>
      </c>
      <c r="BW87" s="18" t="str">
        <f t="shared" si="139"/>
        <v/>
      </c>
      <c r="BX87" s="18" t="str">
        <f t="shared" si="139"/>
        <v/>
      </c>
      <c r="BY87" s="18" t="str">
        <f t="shared" si="139"/>
        <v/>
      </c>
      <c r="BZ87" s="18" t="str">
        <f t="shared" si="139"/>
        <v/>
      </c>
      <c r="CA87" s="18" t="str">
        <f t="shared" si="139"/>
        <v/>
      </c>
      <c r="CB87" s="18" t="str">
        <f t="shared" si="139"/>
        <v/>
      </c>
      <c r="CC87" s="18" t="str">
        <f t="shared" si="139"/>
        <v/>
      </c>
    </row>
    <row r="88" ht="16.5" customHeight="1">
      <c r="A88" s="11" t="s">
        <v>662</v>
      </c>
      <c r="B88" s="11" t="s">
        <v>663</v>
      </c>
      <c r="C88" s="11"/>
      <c r="D88" s="11" t="s">
        <v>64</v>
      </c>
      <c r="E88" s="27">
        <v>2690800.0</v>
      </c>
      <c r="F88" s="27">
        <v>2152612.0</v>
      </c>
      <c r="G88" s="11" t="s">
        <v>135</v>
      </c>
      <c r="H88" s="12">
        <v>2906064.0</v>
      </c>
      <c r="I88" s="12">
        <v>2324821.0</v>
      </c>
      <c r="J88" s="13">
        <f t="shared" ref="J88:K88" si="140">E88*1.19</f>
        <v>3202052</v>
      </c>
      <c r="K88" s="13">
        <f t="shared" si="140"/>
        <v>2561608.28</v>
      </c>
      <c r="L88" s="11" t="s">
        <v>86</v>
      </c>
      <c r="M88" s="11" t="s">
        <v>67</v>
      </c>
      <c r="N88" s="14" t="s">
        <v>664</v>
      </c>
      <c r="O88" s="11" t="s">
        <v>665</v>
      </c>
      <c r="P88" s="11"/>
      <c r="Q88" s="11"/>
      <c r="R88" s="11" t="s">
        <v>666</v>
      </c>
      <c r="T88" s="11" t="s">
        <v>667</v>
      </c>
      <c r="U88" s="11"/>
      <c r="V88" s="11" t="s">
        <v>668</v>
      </c>
      <c r="W88" s="11" t="s">
        <v>104</v>
      </c>
      <c r="X88" s="11" t="s">
        <v>142</v>
      </c>
      <c r="Y88" s="11" t="s">
        <v>75</v>
      </c>
      <c r="Z88" s="11"/>
      <c r="AE88" s="11" t="s">
        <v>119</v>
      </c>
      <c r="AI88" s="15">
        <v>44927.0</v>
      </c>
      <c r="AJ88" s="11">
        <v>24.0</v>
      </c>
      <c r="AK88" s="11" t="s">
        <v>77</v>
      </c>
      <c r="AL88" s="11">
        <v>1453032.0</v>
      </c>
      <c r="AM88" s="11" t="s">
        <v>143</v>
      </c>
      <c r="AN88" s="11" t="s">
        <v>669</v>
      </c>
      <c r="AQ88" s="11" t="s">
        <v>79</v>
      </c>
      <c r="AR88" s="11" t="s">
        <v>146</v>
      </c>
      <c r="AS88" s="11" t="s">
        <v>75</v>
      </c>
      <c r="AT88" s="11" t="s">
        <v>375</v>
      </c>
      <c r="AW88" s="11" t="s">
        <v>96</v>
      </c>
      <c r="AX88" s="18" t="str">
        <f t="shared" si="92"/>
        <v/>
      </c>
      <c r="AZ88" s="19" t="s">
        <v>529</v>
      </c>
      <c r="BD88" s="15">
        <v>45377.0</v>
      </c>
      <c r="BE88" s="15">
        <v>45779.0</v>
      </c>
      <c r="BI88" s="11" t="s">
        <v>83</v>
      </c>
      <c r="BJ88" s="11">
        <v>2023.0</v>
      </c>
      <c r="BK88" s="11">
        <v>2025.0</v>
      </c>
      <c r="BL88" s="16">
        <f t="shared" si="62"/>
        <v>3</v>
      </c>
      <c r="BM88" s="18" t="str">
        <f t="shared" si="63"/>
        <v>2023, 2024, 2025</v>
      </c>
      <c r="BN88" s="18" t="str">
        <f t="shared" ref="BN88:CC88" si="141">IF(ISNUMBER(SEARCH(BN$1, $BM88)), ($K88/$BL88), "")</f>
        <v/>
      </c>
      <c r="BO88" s="18" t="str">
        <f t="shared" si="141"/>
        <v/>
      </c>
      <c r="BP88" s="18" t="str">
        <f t="shared" si="141"/>
        <v/>
      </c>
      <c r="BQ88" s="20">
        <f t="shared" si="141"/>
        <v>853869.4267</v>
      </c>
      <c r="BR88" s="20">
        <f t="shared" si="141"/>
        <v>853869.4267</v>
      </c>
      <c r="BS88" s="20">
        <f t="shared" si="141"/>
        <v>853869.4267</v>
      </c>
      <c r="BT88" s="18" t="str">
        <f t="shared" si="141"/>
        <v/>
      </c>
      <c r="BU88" s="18" t="str">
        <f t="shared" si="141"/>
        <v/>
      </c>
      <c r="BV88" s="18" t="str">
        <f t="shared" si="141"/>
        <v/>
      </c>
      <c r="BW88" s="18" t="str">
        <f t="shared" si="141"/>
        <v/>
      </c>
      <c r="BX88" s="18" t="str">
        <f t="shared" si="141"/>
        <v/>
      </c>
      <c r="BY88" s="18" t="str">
        <f t="shared" si="141"/>
        <v/>
      </c>
      <c r="BZ88" s="18" t="str">
        <f t="shared" si="141"/>
        <v/>
      </c>
      <c r="CA88" s="18" t="str">
        <f t="shared" si="141"/>
        <v/>
      </c>
      <c r="CB88" s="18" t="str">
        <f t="shared" si="141"/>
        <v/>
      </c>
      <c r="CC88" s="18" t="str">
        <f t="shared" si="141"/>
        <v/>
      </c>
    </row>
    <row r="89" ht="16.5" customHeight="1">
      <c r="A89" s="11" t="s">
        <v>670</v>
      </c>
      <c r="B89" s="11"/>
      <c r="C89" s="11"/>
      <c r="D89" s="11" t="s">
        <v>64</v>
      </c>
      <c r="E89" s="11">
        <v>2658179.0</v>
      </c>
      <c r="F89" s="11">
        <v>1860725.0</v>
      </c>
      <c r="G89" s="11" t="s">
        <v>151</v>
      </c>
      <c r="H89" s="12">
        <v>2870833.0</v>
      </c>
      <c r="I89" s="12">
        <v>2009583.0</v>
      </c>
      <c r="J89" s="13">
        <v>2658179.0</v>
      </c>
      <c r="K89" s="13">
        <v>1860725.0</v>
      </c>
      <c r="L89" s="11" t="s">
        <v>86</v>
      </c>
      <c r="M89" s="11" t="s">
        <v>67</v>
      </c>
      <c r="N89" s="14" t="s">
        <v>671</v>
      </c>
      <c r="O89" s="11" t="s">
        <v>672</v>
      </c>
      <c r="P89" s="11"/>
      <c r="Q89" s="11"/>
      <c r="R89" s="11"/>
      <c r="T89" s="11"/>
      <c r="V89" s="11" t="s">
        <v>673</v>
      </c>
      <c r="W89" s="11"/>
      <c r="X89" s="11" t="s">
        <v>259</v>
      </c>
      <c r="Y89" s="11" t="s">
        <v>75</v>
      </c>
      <c r="AE89" s="11"/>
      <c r="AI89" s="15">
        <v>44562.0</v>
      </c>
      <c r="AJ89" s="11"/>
      <c r="AK89" s="11" t="s">
        <v>230</v>
      </c>
      <c r="AL89" s="11">
        <v>2870833.0</v>
      </c>
      <c r="AM89" s="11" t="s">
        <v>185</v>
      </c>
      <c r="AN89" s="11" t="s">
        <v>443</v>
      </c>
      <c r="AQ89" s="11" t="s">
        <v>79</v>
      </c>
      <c r="AR89" s="11" t="s">
        <v>188</v>
      </c>
      <c r="AS89" s="11" t="s">
        <v>75</v>
      </c>
      <c r="AT89" s="11" t="s">
        <v>80</v>
      </c>
      <c r="AW89" s="11" t="s">
        <v>96</v>
      </c>
      <c r="AX89" s="18" t="str">
        <f t="shared" si="92"/>
        <v/>
      </c>
      <c r="AZ89" s="19" t="s">
        <v>395</v>
      </c>
      <c r="BD89" s="15">
        <v>45596.0</v>
      </c>
      <c r="BE89" s="15">
        <v>45596.0</v>
      </c>
      <c r="BI89" s="11"/>
      <c r="BJ89" s="11">
        <v>2022.0</v>
      </c>
      <c r="BK89" s="11">
        <v>2023.0</v>
      </c>
      <c r="BL89" s="16">
        <f t="shared" si="62"/>
        <v>2</v>
      </c>
      <c r="BM89" s="18" t="str">
        <f t="shared" si="63"/>
        <v>2022, 2023</v>
      </c>
      <c r="BN89" s="18" t="str">
        <f t="shared" ref="BN89:CC89" si="142">IF(ISNUMBER(SEARCH(BN$1, $BM89)), ($K89/$BL89), "")</f>
        <v/>
      </c>
      <c r="BO89" s="18" t="str">
        <f t="shared" si="142"/>
        <v/>
      </c>
      <c r="BP89" s="20">
        <f t="shared" si="142"/>
        <v>930362.5</v>
      </c>
      <c r="BQ89" s="20">
        <f t="shared" si="142"/>
        <v>930362.5</v>
      </c>
      <c r="BR89" s="18" t="str">
        <f t="shared" si="142"/>
        <v/>
      </c>
      <c r="BS89" s="18" t="str">
        <f t="shared" si="142"/>
        <v/>
      </c>
      <c r="BT89" s="18" t="str">
        <f t="shared" si="142"/>
        <v/>
      </c>
      <c r="BU89" s="18" t="str">
        <f t="shared" si="142"/>
        <v/>
      </c>
      <c r="BV89" s="18" t="str">
        <f t="shared" si="142"/>
        <v/>
      </c>
      <c r="BW89" s="18" t="str">
        <f t="shared" si="142"/>
        <v/>
      </c>
      <c r="BX89" s="18" t="str">
        <f t="shared" si="142"/>
        <v/>
      </c>
      <c r="BY89" s="18" t="str">
        <f t="shared" si="142"/>
        <v/>
      </c>
      <c r="BZ89" s="18" t="str">
        <f t="shared" si="142"/>
        <v/>
      </c>
      <c r="CA89" s="18" t="str">
        <f t="shared" si="142"/>
        <v/>
      </c>
      <c r="CB89" s="18" t="str">
        <f t="shared" si="142"/>
        <v/>
      </c>
      <c r="CC89" s="18" t="str">
        <f t="shared" si="142"/>
        <v/>
      </c>
    </row>
    <row r="90" ht="16.5" customHeight="1">
      <c r="A90" s="11" t="s">
        <v>674</v>
      </c>
      <c r="B90" s="11" t="s">
        <v>675</v>
      </c>
      <c r="C90" s="11"/>
      <c r="D90" s="11" t="s">
        <v>64</v>
      </c>
      <c r="E90" s="11">
        <v>2651300.0</v>
      </c>
      <c r="F90" s="11">
        <v>2651300.0</v>
      </c>
      <c r="G90" s="11" t="s">
        <v>215</v>
      </c>
      <c r="H90" s="12">
        <v>249222.0</v>
      </c>
      <c r="I90" s="12">
        <v>249222.0</v>
      </c>
      <c r="J90" s="13">
        <f t="shared" ref="J90:K90" si="143">E90*0.091</f>
        <v>241268.3</v>
      </c>
      <c r="K90" s="13">
        <f t="shared" si="143"/>
        <v>241268.3</v>
      </c>
      <c r="L90" s="11" t="s">
        <v>86</v>
      </c>
      <c r="M90" s="11" t="s">
        <v>67</v>
      </c>
      <c r="N90" s="14" t="s">
        <v>676</v>
      </c>
      <c r="O90" s="11" t="s">
        <v>677</v>
      </c>
      <c r="T90" s="11" t="s">
        <v>678</v>
      </c>
      <c r="V90" s="11" t="s">
        <v>679</v>
      </c>
      <c r="X90" s="11" t="s">
        <v>218</v>
      </c>
      <c r="Y90" s="11" t="s">
        <v>75</v>
      </c>
      <c r="AI90" s="15">
        <v>44866.0</v>
      </c>
      <c r="AJ90" s="11">
        <v>24.0</v>
      </c>
      <c r="AK90" s="11" t="s">
        <v>219</v>
      </c>
      <c r="AL90" s="11">
        <v>10384.0</v>
      </c>
      <c r="AM90" s="11" t="s">
        <v>485</v>
      </c>
      <c r="AN90" s="11"/>
      <c r="AQ90" s="11" t="s">
        <v>79</v>
      </c>
      <c r="AR90" s="11" t="s">
        <v>218</v>
      </c>
      <c r="AS90" s="11" t="s">
        <v>75</v>
      </c>
      <c r="AT90" s="11" t="s">
        <v>80</v>
      </c>
      <c r="AW90" s="11" t="s">
        <v>96</v>
      </c>
      <c r="AX90" s="18" t="str">
        <f t="shared" si="92"/>
        <v/>
      </c>
      <c r="AZ90" s="19" t="s">
        <v>680</v>
      </c>
      <c r="BD90" s="15">
        <v>45596.0</v>
      </c>
      <c r="BE90" s="15">
        <v>45779.0</v>
      </c>
      <c r="BJ90" s="11">
        <v>2022.0</v>
      </c>
      <c r="BK90" s="11">
        <v>2024.0</v>
      </c>
      <c r="BL90" s="16">
        <f t="shared" si="62"/>
        <v>3</v>
      </c>
      <c r="BM90" s="18" t="str">
        <f t="shared" si="63"/>
        <v>2022, 2023, 2024</v>
      </c>
      <c r="BN90" s="18" t="str">
        <f t="shared" ref="BN90:CC90" si="144">IF(ISNUMBER(SEARCH(BN$1, $BM90)), ($K90/$BL90), "")</f>
        <v/>
      </c>
      <c r="BO90" s="18" t="str">
        <f t="shared" si="144"/>
        <v/>
      </c>
      <c r="BP90" s="20">
        <f t="shared" si="144"/>
        <v>80422.76667</v>
      </c>
      <c r="BQ90" s="20">
        <f t="shared" si="144"/>
        <v>80422.76667</v>
      </c>
      <c r="BR90" s="20">
        <f t="shared" si="144"/>
        <v>80422.76667</v>
      </c>
      <c r="BS90" s="18" t="str">
        <f t="shared" si="144"/>
        <v/>
      </c>
      <c r="BT90" s="18" t="str">
        <f t="shared" si="144"/>
        <v/>
      </c>
      <c r="BU90" s="18" t="str">
        <f t="shared" si="144"/>
        <v/>
      </c>
      <c r="BV90" s="18" t="str">
        <f t="shared" si="144"/>
        <v/>
      </c>
      <c r="BW90" s="18" t="str">
        <f t="shared" si="144"/>
        <v/>
      </c>
      <c r="BX90" s="18" t="str">
        <f t="shared" si="144"/>
        <v/>
      </c>
      <c r="BY90" s="18" t="str">
        <f t="shared" si="144"/>
        <v/>
      </c>
      <c r="BZ90" s="18" t="str">
        <f t="shared" si="144"/>
        <v/>
      </c>
      <c r="CA90" s="18" t="str">
        <f t="shared" si="144"/>
        <v/>
      </c>
      <c r="CB90" s="18" t="str">
        <f t="shared" si="144"/>
        <v/>
      </c>
      <c r="CC90" s="18" t="str">
        <f t="shared" si="144"/>
        <v/>
      </c>
    </row>
    <row r="91" ht="16.5" customHeight="1">
      <c r="A91" s="11" t="s">
        <v>681</v>
      </c>
      <c r="B91" s="11"/>
      <c r="C91" s="11"/>
      <c r="D91" s="11" t="s">
        <v>64</v>
      </c>
      <c r="E91" s="27">
        <v>2534500.0</v>
      </c>
      <c r="F91" s="27">
        <v>2027638.0</v>
      </c>
      <c r="G91" s="11" t="s">
        <v>135</v>
      </c>
      <c r="H91" s="12">
        <v>2661225.0</v>
      </c>
      <c r="I91" s="12">
        <v>2129020.0</v>
      </c>
      <c r="J91" s="13">
        <f t="shared" ref="J91:K91" si="145">E91*1.19</f>
        <v>3016055</v>
      </c>
      <c r="K91" s="13">
        <f t="shared" si="145"/>
        <v>2412889.22</v>
      </c>
      <c r="L91" s="11" t="s">
        <v>86</v>
      </c>
      <c r="M91" s="11" t="s">
        <v>67</v>
      </c>
      <c r="N91" s="14" t="s">
        <v>682</v>
      </c>
      <c r="O91" s="11"/>
      <c r="P91" s="11"/>
      <c r="Q91" s="11"/>
      <c r="R91" s="11" t="s">
        <v>666</v>
      </c>
      <c r="T91" s="11" t="s">
        <v>683</v>
      </c>
      <c r="V91" s="11" t="s">
        <v>684</v>
      </c>
      <c r="W91" s="11" t="s">
        <v>92</v>
      </c>
      <c r="X91" s="11" t="s">
        <v>142</v>
      </c>
      <c r="Y91" s="11" t="s">
        <v>75</v>
      </c>
      <c r="AE91" s="11" t="s">
        <v>119</v>
      </c>
      <c r="AI91" s="15">
        <v>44562.0</v>
      </c>
      <c r="AJ91" s="11">
        <v>36.0</v>
      </c>
      <c r="AK91" s="11" t="s">
        <v>77</v>
      </c>
      <c r="AL91" s="11">
        <v>887075.0</v>
      </c>
      <c r="AM91" s="11" t="s">
        <v>143</v>
      </c>
      <c r="AN91" s="11" t="s">
        <v>144</v>
      </c>
      <c r="AQ91" s="11" t="s">
        <v>79</v>
      </c>
      <c r="AR91" s="11" t="s">
        <v>146</v>
      </c>
      <c r="AS91" s="11" t="s">
        <v>75</v>
      </c>
      <c r="AT91" s="11" t="s">
        <v>80</v>
      </c>
      <c r="AW91" s="11" t="s">
        <v>96</v>
      </c>
      <c r="AX91" s="18" t="str">
        <f t="shared" si="92"/>
        <v/>
      </c>
      <c r="AZ91" s="19" t="s">
        <v>393</v>
      </c>
      <c r="BD91" s="15">
        <v>45377.0</v>
      </c>
      <c r="BE91" s="15">
        <v>45779.0</v>
      </c>
      <c r="BI91" s="11" t="s">
        <v>83</v>
      </c>
      <c r="BJ91" s="11">
        <v>2022.0</v>
      </c>
      <c r="BK91" s="11">
        <v>2025.0</v>
      </c>
      <c r="BL91" s="16">
        <f t="shared" si="62"/>
        <v>4</v>
      </c>
      <c r="BM91" s="18" t="str">
        <f t="shared" si="63"/>
        <v>2022, 2023, 2024, 2025</v>
      </c>
      <c r="BN91" s="18" t="str">
        <f t="shared" ref="BN91:CC91" si="146">IF(ISNUMBER(SEARCH(BN$1, $BM91)), ($K91/$BL91), "")</f>
        <v/>
      </c>
      <c r="BO91" s="18" t="str">
        <f t="shared" si="146"/>
        <v/>
      </c>
      <c r="BP91" s="20">
        <f t="shared" si="146"/>
        <v>603222.305</v>
      </c>
      <c r="BQ91" s="20">
        <f t="shared" si="146"/>
        <v>603222.305</v>
      </c>
      <c r="BR91" s="20">
        <f t="shared" si="146"/>
        <v>603222.305</v>
      </c>
      <c r="BS91" s="20">
        <f t="shared" si="146"/>
        <v>603222.305</v>
      </c>
      <c r="BT91" s="18" t="str">
        <f t="shared" si="146"/>
        <v/>
      </c>
      <c r="BU91" s="18" t="str">
        <f t="shared" si="146"/>
        <v/>
      </c>
      <c r="BV91" s="18" t="str">
        <f t="shared" si="146"/>
        <v/>
      </c>
      <c r="BW91" s="18" t="str">
        <f t="shared" si="146"/>
        <v/>
      </c>
      <c r="BX91" s="18" t="str">
        <f t="shared" si="146"/>
        <v/>
      </c>
      <c r="BY91" s="18" t="str">
        <f t="shared" si="146"/>
        <v/>
      </c>
      <c r="BZ91" s="18" t="str">
        <f t="shared" si="146"/>
        <v/>
      </c>
      <c r="CA91" s="18" t="str">
        <f t="shared" si="146"/>
        <v/>
      </c>
      <c r="CB91" s="18" t="str">
        <f t="shared" si="146"/>
        <v/>
      </c>
      <c r="CC91" s="18" t="str">
        <f t="shared" si="146"/>
        <v/>
      </c>
    </row>
    <row r="92" ht="16.5" customHeight="1">
      <c r="A92" s="11" t="s">
        <v>685</v>
      </c>
      <c r="C92" s="11"/>
      <c r="D92" s="11" t="s">
        <v>64</v>
      </c>
      <c r="E92" s="27">
        <v>2508100.0</v>
      </c>
      <c r="F92" s="27">
        <v>2006492.0</v>
      </c>
      <c r="G92" s="11" t="s">
        <v>135</v>
      </c>
      <c r="H92" s="12">
        <v>2633505.0</v>
      </c>
      <c r="I92" s="12">
        <v>2106817.0</v>
      </c>
      <c r="J92" s="13">
        <f t="shared" ref="J92:K92" si="147">E92*1.19</f>
        <v>2984639</v>
      </c>
      <c r="K92" s="13">
        <f t="shared" si="147"/>
        <v>2387725.48</v>
      </c>
      <c r="L92" s="11" t="s">
        <v>86</v>
      </c>
      <c r="M92" s="11" t="s">
        <v>67</v>
      </c>
      <c r="N92" s="14" t="s">
        <v>686</v>
      </c>
      <c r="O92" s="26"/>
      <c r="P92" s="11"/>
      <c r="Q92" s="11"/>
      <c r="R92" s="11" t="s">
        <v>666</v>
      </c>
      <c r="S92" s="11" t="s">
        <v>687</v>
      </c>
      <c r="T92" s="11" t="s">
        <v>688</v>
      </c>
      <c r="V92" s="11" t="s">
        <v>689</v>
      </c>
      <c r="W92" s="11" t="s">
        <v>92</v>
      </c>
      <c r="X92" s="11" t="s">
        <v>142</v>
      </c>
      <c r="Y92" s="11" t="s">
        <v>75</v>
      </c>
      <c r="AE92" s="11" t="s">
        <v>119</v>
      </c>
      <c r="AI92" s="15">
        <v>44562.0</v>
      </c>
      <c r="AJ92" s="11">
        <v>36.0</v>
      </c>
      <c r="AK92" s="11" t="s">
        <v>77</v>
      </c>
      <c r="AL92" s="11">
        <v>877835.0</v>
      </c>
      <c r="AM92" s="11" t="s">
        <v>143</v>
      </c>
      <c r="AN92" s="11" t="s">
        <v>144</v>
      </c>
      <c r="AQ92" s="11" t="s">
        <v>79</v>
      </c>
      <c r="AR92" s="11" t="s">
        <v>146</v>
      </c>
      <c r="AS92" s="11" t="s">
        <v>75</v>
      </c>
      <c r="AT92" s="11" t="s">
        <v>107</v>
      </c>
      <c r="AU92" s="18" t="s">
        <v>108</v>
      </c>
      <c r="AW92" s="11" t="s">
        <v>96</v>
      </c>
      <c r="AX92" s="18" t="str">
        <f t="shared" si="92"/>
        <v/>
      </c>
      <c r="AZ92" s="19" t="s">
        <v>109</v>
      </c>
      <c r="BD92" s="15">
        <v>45377.0</v>
      </c>
      <c r="BE92" s="15">
        <v>45779.0</v>
      </c>
      <c r="BI92" s="11" t="s">
        <v>83</v>
      </c>
      <c r="BJ92" s="11">
        <v>2022.0</v>
      </c>
      <c r="BK92" s="11">
        <v>2025.0</v>
      </c>
      <c r="BL92" s="16">
        <f t="shared" si="62"/>
        <v>4</v>
      </c>
      <c r="BM92" s="18" t="str">
        <f t="shared" si="63"/>
        <v>2022, 2023, 2024, 2025</v>
      </c>
      <c r="BN92" s="18" t="str">
        <f t="shared" ref="BN92:CC92" si="148">IF(ISNUMBER(SEARCH(BN$1, $BM92)), ($K92/$BL92), "")</f>
        <v/>
      </c>
      <c r="BO92" s="18" t="str">
        <f t="shared" si="148"/>
        <v/>
      </c>
      <c r="BP92" s="20">
        <f t="shared" si="148"/>
        <v>596931.37</v>
      </c>
      <c r="BQ92" s="20">
        <f t="shared" si="148"/>
        <v>596931.37</v>
      </c>
      <c r="BR92" s="20">
        <f t="shared" si="148"/>
        <v>596931.37</v>
      </c>
      <c r="BS92" s="20">
        <f t="shared" si="148"/>
        <v>596931.37</v>
      </c>
      <c r="BT92" s="18" t="str">
        <f t="shared" si="148"/>
        <v/>
      </c>
      <c r="BU92" s="18" t="str">
        <f t="shared" si="148"/>
        <v/>
      </c>
      <c r="BV92" s="18" t="str">
        <f t="shared" si="148"/>
        <v/>
      </c>
      <c r="BW92" s="18" t="str">
        <f t="shared" si="148"/>
        <v/>
      </c>
      <c r="BX92" s="18" t="str">
        <f t="shared" si="148"/>
        <v/>
      </c>
      <c r="BY92" s="18" t="str">
        <f t="shared" si="148"/>
        <v/>
      </c>
      <c r="BZ92" s="18" t="str">
        <f t="shared" si="148"/>
        <v/>
      </c>
      <c r="CA92" s="18" t="str">
        <f t="shared" si="148"/>
        <v/>
      </c>
      <c r="CB92" s="18" t="str">
        <f t="shared" si="148"/>
        <v/>
      </c>
      <c r="CC92" s="18" t="str">
        <f t="shared" si="148"/>
        <v/>
      </c>
    </row>
    <row r="93" ht="16.5" customHeight="1">
      <c r="A93" s="11" t="s">
        <v>690</v>
      </c>
      <c r="C93" s="11"/>
      <c r="D93" s="11" t="s">
        <v>64</v>
      </c>
      <c r="E93" s="11">
        <v>2500000.0</v>
      </c>
      <c r="F93" s="11">
        <v>2500000.0</v>
      </c>
      <c r="G93" s="11" t="s">
        <v>691</v>
      </c>
      <c r="H93" s="12">
        <v>2500000.0</v>
      </c>
      <c r="I93" s="12">
        <v>2500000.0</v>
      </c>
      <c r="J93" s="13">
        <f t="shared" ref="J93:K93" si="149">E93*0.88</f>
        <v>2200000</v>
      </c>
      <c r="K93" s="13">
        <f t="shared" si="149"/>
        <v>2200000</v>
      </c>
      <c r="L93" s="11" t="s">
        <v>86</v>
      </c>
      <c r="M93" s="11" t="s">
        <v>67</v>
      </c>
      <c r="N93" s="14" t="s">
        <v>692</v>
      </c>
      <c r="P93" s="11"/>
      <c r="Q93" s="11"/>
      <c r="R93" s="11" t="s">
        <v>693</v>
      </c>
      <c r="S93" s="11"/>
      <c r="T93" s="11" t="s">
        <v>667</v>
      </c>
      <c r="U93" s="11" t="s">
        <v>72</v>
      </c>
      <c r="V93" s="11" t="s">
        <v>694</v>
      </c>
      <c r="W93" s="11" t="s">
        <v>104</v>
      </c>
      <c r="X93" s="11" t="s">
        <v>142</v>
      </c>
      <c r="Y93" s="11" t="s">
        <v>75</v>
      </c>
      <c r="Z93" s="11" t="s">
        <v>72</v>
      </c>
      <c r="AE93" s="11" t="s">
        <v>119</v>
      </c>
      <c r="AI93" s="15">
        <v>44942.0</v>
      </c>
      <c r="AJ93" s="11">
        <v>2.0</v>
      </c>
      <c r="AK93" s="11" t="s">
        <v>77</v>
      </c>
      <c r="AL93" s="11">
        <v>1250000.0</v>
      </c>
      <c r="AM93" s="11" t="s">
        <v>143</v>
      </c>
      <c r="AN93" s="11" t="s">
        <v>695</v>
      </c>
      <c r="AQ93" s="11" t="s">
        <v>79</v>
      </c>
      <c r="AR93" s="11" t="s">
        <v>146</v>
      </c>
      <c r="AS93" s="11" t="s">
        <v>75</v>
      </c>
      <c r="AT93" s="11" t="s">
        <v>375</v>
      </c>
      <c r="AW93" s="11" t="s">
        <v>166</v>
      </c>
      <c r="AX93" s="18" t="str">
        <f t="shared" si="92"/>
        <v/>
      </c>
      <c r="BD93" s="15">
        <v>45029.0</v>
      </c>
      <c r="BE93" s="15">
        <v>45779.0</v>
      </c>
      <c r="BI93" s="11" t="s">
        <v>83</v>
      </c>
      <c r="BJ93" s="11">
        <v>2023.0</v>
      </c>
      <c r="BK93" s="11">
        <v>2025.0</v>
      </c>
      <c r="BL93" s="16">
        <f t="shared" si="62"/>
        <v>3</v>
      </c>
      <c r="BM93" s="18" t="str">
        <f t="shared" si="63"/>
        <v>2023, 2024, 2025</v>
      </c>
      <c r="BN93" s="18" t="str">
        <f t="shared" ref="BN93:CC93" si="150">IF(ISNUMBER(SEARCH(BN$1, $BM93)), ($K93/$BL93), "")</f>
        <v/>
      </c>
      <c r="BO93" s="18" t="str">
        <f t="shared" si="150"/>
        <v/>
      </c>
      <c r="BP93" s="18" t="str">
        <f t="shared" si="150"/>
        <v/>
      </c>
      <c r="BQ93" s="20">
        <f t="shared" si="150"/>
        <v>733333.3333</v>
      </c>
      <c r="BR93" s="20">
        <f t="shared" si="150"/>
        <v>733333.3333</v>
      </c>
      <c r="BS93" s="20">
        <f t="shared" si="150"/>
        <v>733333.3333</v>
      </c>
      <c r="BT93" s="18" t="str">
        <f t="shared" si="150"/>
        <v/>
      </c>
      <c r="BU93" s="18" t="str">
        <f t="shared" si="150"/>
        <v/>
      </c>
      <c r="BV93" s="18" t="str">
        <f t="shared" si="150"/>
        <v/>
      </c>
      <c r="BW93" s="18" t="str">
        <f t="shared" si="150"/>
        <v/>
      </c>
      <c r="BX93" s="18" t="str">
        <f t="shared" si="150"/>
        <v/>
      </c>
      <c r="BY93" s="18" t="str">
        <f t="shared" si="150"/>
        <v/>
      </c>
      <c r="BZ93" s="18" t="str">
        <f t="shared" si="150"/>
        <v/>
      </c>
      <c r="CA93" s="18" t="str">
        <f t="shared" si="150"/>
        <v/>
      </c>
      <c r="CB93" s="18" t="str">
        <f t="shared" si="150"/>
        <v/>
      </c>
      <c r="CC93" s="18" t="str">
        <f t="shared" si="150"/>
        <v/>
      </c>
    </row>
    <row r="94" ht="16.5" customHeight="1">
      <c r="A94" s="11" t="s">
        <v>696</v>
      </c>
      <c r="C94" s="11"/>
      <c r="D94" s="11" t="s">
        <v>64</v>
      </c>
      <c r="E94" s="11">
        <v>2450101.0</v>
      </c>
      <c r="F94" s="11">
        <v>2450101.0</v>
      </c>
      <c r="G94" s="11" t="s">
        <v>151</v>
      </c>
      <c r="H94" s="12">
        <v>2684943.0</v>
      </c>
      <c r="I94" s="12">
        <v>2684943.0</v>
      </c>
      <c r="J94" s="13">
        <v>2450101.0</v>
      </c>
      <c r="K94" s="13">
        <v>2450101.0</v>
      </c>
      <c r="L94" s="11" t="s">
        <v>86</v>
      </c>
      <c r="M94" s="11" t="s">
        <v>67</v>
      </c>
      <c r="N94" s="14" t="s">
        <v>697</v>
      </c>
      <c r="P94" s="11"/>
      <c r="Q94" s="11"/>
      <c r="R94" s="11" t="s">
        <v>698</v>
      </c>
      <c r="T94" s="11" t="s">
        <v>699</v>
      </c>
      <c r="U94" s="11" t="s">
        <v>700</v>
      </c>
      <c r="V94" s="11" t="s">
        <v>317</v>
      </c>
      <c r="W94" s="11" t="s">
        <v>306</v>
      </c>
      <c r="X94" s="11" t="s">
        <v>183</v>
      </c>
      <c r="Y94" s="11" t="s">
        <v>75</v>
      </c>
      <c r="Z94" s="11" t="s">
        <v>72</v>
      </c>
      <c r="AD94" s="11" t="s">
        <v>701</v>
      </c>
      <c r="AE94" s="11" t="s">
        <v>76</v>
      </c>
      <c r="AG94" s="11">
        <v>2022.0</v>
      </c>
      <c r="AI94" s="15">
        <v>44927.0</v>
      </c>
      <c r="AJ94" s="11">
        <v>6.0</v>
      </c>
      <c r="AK94" s="11" t="s">
        <v>77</v>
      </c>
      <c r="AL94" s="11">
        <v>447491.0</v>
      </c>
      <c r="AM94" s="11" t="s">
        <v>308</v>
      </c>
      <c r="AN94" s="11"/>
      <c r="AP94" s="14" t="s">
        <v>309</v>
      </c>
      <c r="AQ94" s="11" t="s">
        <v>79</v>
      </c>
      <c r="AR94" s="11" t="s">
        <v>183</v>
      </c>
      <c r="AS94" s="11" t="s">
        <v>75</v>
      </c>
      <c r="AT94" s="11" t="s">
        <v>80</v>
      </c>
      <c r="AW94" s="11" t="s">
        <v>96</v>
      </c>
      <c r="AX94" s="18" t="str">
        <f t="shared" si="92"/>
        <v/>
      </c>
      <c r="AZ94" s="19" t="s">
        <v>393</v>
      </c>
      <c r="BD94" s="15">
        <v>45099.0</v>
      </c>
      <c r="BE94" s="15">
        <v>45099.0</v>
      </c>
      <c r="BI94" s="11" t="s">
        <v>83</v>
      </c>
      <c r="BJ94" s="11">
        <v>2023.0</v>
      </c>
      <c r="BK94" s="11">
        <v>2029.0</v>
      </c>
      <c r="BL94" s="16">
        <f t="shared" si="62"/>
        <v>7</v>
      </c>
      <c r="BM94" s="18" t="str">
        <f t="shared" si="63"/>
        <v>2023, 2024, 2025, 2026, 2027, 2028, 2029</v>
      </c>
      <c r="BN94" s="18" t="str">
        <f t="shared" ref="BN94:CC94" si="151">IF(ISNUMBER(SEARCH(BN$1, $BM94)), ($K94/$BL94), "")</f>
        <v/>
      </c>
      <c r="BO94" s="18" t="str">
        <f t="shared" si="151"/>
        <v/>
      </c>
      <c r="BP94" s="18" t="str">
        <f t="shared" si="151"/>
        <v/>
      </c>
      <c r="BQ94" s="20">
        <f t="shared" si="151"/>
        <v>350014.4286</v>
      </c>
      <c r="BR94" s="20">
        <f t="shared" si="151"/>
        <v>350014.4286</v>
      </c>
      <c r="BS94" s="20">
        <f t="shared" si="151"/>
        <v>350014.4286</v>
      </c>
      <c r="BT94" s="20">
        <f t="shared" si="151"/>
        <v>350014.4286</v>
      </c>
      <c r="BU94" s="20">
        <f t="shared" si="151"/>
        <v>350014.4286</v>
      </c>
      <c r="BV94" s="20">
        <f t="shared" si="151"/>
        <v>350014.4286</v>
      </c>
      <c r="BW94" s="20">
        <f t="shared" si="151"/>
        <v>350014.4286</v>
      </c>
      <c r="BX94" s="18" t="str">
        <f t="shared" si="151"/>
        <v/>
      </c>
      <c r="BY94" s="18" t="str">
        <f t="shared" si="151"/>
        <v/>
      </c>
      <c r="BZ94" s="18" t="str">
        <f t="shared" si="151"/>
        <v/>
      </c>
      <c r="CA94" s="18" t="str">
        <f t="shared" si="151"/>
        <v/>
      </c>
      <c r="CB94" s="18" t="str">
        <f t="shared" si="151"/>
        <v/>
      </c>
      <c r="CC94" s="18" t="str">
        <f t="shared" si="151"/>
        <v/>
      </c>
    </row>
    <row r="95" ht="16.5" customHeight="1">
      <c r="A95" s="11" t="s">
        <v>702</v>
      </c>
      <c r="C95" s="11"/>
      <c r="D95" s="11" t="s">
        <v>64</v>
      </c>
      <c r="E95" s="11">
        <v>2450101.0</v>
      </c>
      <c r="F95" s="11">
        <v>2450101.0</v>
      </c>
      <c r="G95" s="11" t="s">
        <v>151</v>
      </c>
      <c r="H95" s="12">
        <v>2684943.0</v>
      </c>
      <c r="I95" s="12">
        <v>2684943.0</v>
      </c>
      <c r="J95" s="13">
        <v>2450101.0</v>
      </c>
      <c r="K95" s="13">
        <v>2450101.0</v>
      </c>
      <c r="L95" s="11" t="s">
        <v>86</v>
      </c>
      <c r="M95" s="11" t="s">
        <v>67</v>
      </c>
      <c r="N95" s="14" t="s">
        <v>703</v>
      </c>
      <c r="P95" s="11"/>
      <c r="Q95" s="11"/>
      <c r="R95" s="11" t="s">
        <v>698</v>
      </c>
      <c r="T95" s="11" t="s">
        <v>71</v>
      </c>
      <c r="U95" s="11" t="s">
        <v>72</v>
      </c>
      <c r="V95" s="11" t="s">
        <v>704</v>
      </c>
      <c r="W95" s="11" t="s">
        <v>92</v>
      </c>
      <c r="X95" s="11" t="s">
        <v>183</v>
      </c>
      <c r="Y95" s="11" t="s">
        <v>75</v>
      </c>
      <c r="Z95" s="11" t="s">
        <v>72</v>
      </c>
      <c r="AD95" s="11" t="s">
        <v>705</v>
      </c>
      <c r="AE95" s="11" t="s">
        <v>76</v>
      </c>
      <c r="AG95" s="11">
        <v>2022.0</v>
      </c>
      <c r="AI95" s="15">
        <v>44942.0</v>
      </c>
      <c r="AJ95" s="11">
        <v>4.0</v>
      </c>
      <c r="AK95" s="11" t="s">
        <v>77</v>
      </c>
      <c r="AL95" s="11">
        <v>671236.0</v>
      </c>
      <c r="AM95" s="11" t="s">
        <v>308</v>
      </c>
      <c r="AN95" s="11"/>
      <c r="AP95" s="14" t="s">
        <v>309</v>
      </c>
      <c r="AQ95" s="11" t="s">
        <v>79</v>
      </c>
      <c r="AR95" s="11" t="s">
        <v>183</v>
      </c>
      <c r="AS95" s="11" t="s">
        <v>75</v>
      </c>
      <c r="AT95" s="11" t="s">
        <v>80</v>
      </c>
      <c r="AW95" s="11" t="s">
        <v>96</v>
      </c>
      <c r="AX95" s="18" t="str">
        <f t="shared" si="92"/>
        <v/>
      </c>
      <c r="AZ95" s="19" t="s">
        <v>191</v>
      </c>
      <c r="BD95" s="15">
        <v>45099.0</v>
      </c>
      <c r="BE95" s="15">
        <v>45099.0</v>
      </c>
      <c r="BI95" s="11" t="s">
        <v>83</v>
      </c>
      <c r="BJ95" s="11">
        <v>2023.0</v>
      </c>
      <c r="BK95" s="11">
        <v>2027.0</v>
      </c>
      <c r="BL95" s="16">
        <f t="shared" si="62"/>
        <v>5</v>
      </c>
      <c r="BM95" s="18" t="str">
        <f t="shared" si="63"/>
        <v>2023, 2024, 2025, 2026, 2027</v>
      </c>
      <c r="BN95" s="18" t="str">
        <f t="shared" ref="BN95:CC95" si="152">IF(ISNUMBER(SEARCH(BN$1, $BM95)), ($K95/$BL95), "")</f>
        <v/>
      </c>
      <c r="BO95" s="18" t="str">
        <f t="shared" si="152"/>
        <v/>
      </c>
      <c r="BP95" s="18" t="str">
        <f t="shared" si="152"/>
        <v/>
      </c>
      <c r="BQ95" s="20">
        <f t="shared" si="152"/>
        <v>490020.2</v>
      </c>
      <c r="BR95" s="20">
        <f t="shared" si="152"/>
        <v>490020.2</v>
      </c>
      <c r="BS95" s="20">
        <f t="shared" si="152"/>
        <v>490020.2</v>
      </c>
      <c r="BT95" s="20">
        <f t="shared" si="152"/>
        <v>490020.2</v>
      </c>
      <c r="BU95" s="20">
        <f t="shared" si="152"/>
        <v>490020.2</v>
      </c>
      <c r="BV95" s="18" t="str">
        <f t="shared" si="152"/>
        <v/>
      </c>
      <c r="BW95" s="18" t="str">
        <f t="shared" si="152"/>
        <v/>
      </c>
      <c r="BX95" s="18" t="str">
        <f t="shared" si="152"/>
        <v/>
      </c>
      <c r="BY95" s="18" t="str">
        <f t="shared" si="152"/>
        <v/>
      </c>
      <c r="BZ95" s="18" t="str">
        <f t="shared" si="152"/>
        <v/>
      </c>
      <c r="CA95" s="18" t="str">
        <f t="shared" si="152"/>
        <v/>
      </c>
      <c r="CB95" s="18" t="str">
        <f t="shared" si="152"/>
        <v/>
      </c>
      <c r="CC95" s="18" t="str">
        <f t="shared" si="152"/>
        <v/>
      </c>
    </row>
    <row r="96" ht="16.5" customHeight="1">
      <c r="A96" s="11" t="s">
        <v>706</v>
      </c>
      <c r="B96" s="11" t="s">
        <v>707</v>
      </c>
      <c r="C96" s="11"/>
      <c r="D96" s="11" t="s">
        <v>64</v>
      </c>
      <c r="E96" s="11">
        <v>2318811.0</v>
      </c>
      <c r="F96" s="11">
        <v>2318811.0</v>
      </c>
      <c r="G96" s="11" t="s">
        <v>151</v>
      </c>
      <c r="H96" s="12">
        <v>2541069.0</v>
      </c>
      <c r="I96" s="12">
        <v>2541069.0</v>
      </c>
      <c r="J96" s="13">
        <v>2318811.0</v>
      </c>
      <c r="K96" s="13">
        <v>2318811.0</v>
      </c>
      <c r="L96" s="11" t="s">
        <v>86</v>
      </c>
      <c r="M96" s="11" t="s">
        <v>67</v>
      </c>
      <c r="N96" s="14" t="s">
        <v>708</v>
      </c>
      <c r="O96" s="11" t="s">
        <v>72</v>
      </c>
      <c r="P96" s="11"/>
      <c r="Q96" s="11"/>
      <c r="R96" s="11" t="s">
        <v>709</v>
      </c>
      <c r="T96" s="11" t="s">
        <v>710</v>
      </c>
      <c r="U96" s="11" t="s">
        <v>72</v>
      </c>
      <c r="V96" s="11" t="s">
        <v>711</v>
      </c>
      <c r="W96" s="11" t="s">
        <v>712</v>
      </c>
      <c r="X96" s="11" t="s">
        <v>385</v>
      </c>
      <c r="Y96" s="11" t="s">
        <v>75</v>
      </c>
      <c r="Z96" s="11" t="s">
        <v>72</v>
      </c>
      <c r="AD96" s="11" t="s">
        <v>713</v>
      </c>
      <c r="AE96" s="11" t="s">
        <v>76</v>
      </c>
      <c r="AG96" s="11"/>
      <c r="AI96" s="15">
        <v>44866.0</v>
      </c>
      <c r="AJ96" s="11">
        <v>5.0</v>
      </c>
      <c r="AK96" s="11" t="s">
        <v>77</v>
      </c>
      <c r="AL96" s="11">
        <v>508214.0</v>
      </c>
      <c r="AM96" s="11" t="s">
        <v>185</v>
      </c>
      <c r="AN96" s="11" t="s">
        <v>443</v>
      </c>
      <c r="AO96" s="11" t="s">
        <v>714</v>
      </c>
      <c r="AP96" s="11"/>
      <c r="AQ96" s="11" t="s">
        <v>79</v>
      </c>
      <c r="AR96" s="11" t="s">
        <v>188</v>
      </c>
      <c r="AS96" s="11" t="s">
        <v>75</v>
      </c>
      <c r="AT96" s="11" t="s">
        <v>375</v>
      </c>
      <c r="AW96" s="11" t="s">
        <v>96</v>
      </c>
      <c r="AX96" s="18" t="str">
        <f t="shared" si="92"/>
        <v/>
      </c>
      <c r="AZ96" s="11" t="s">
        <v>241</v>
      </c>
      <c r="BD96" s="15">
        <v>45099.0</v>
      </c>
      <c r="BE96" s="15">
        <v>45436.0</v>
      </c>
      <c r="BI96" s="11" t="s">
        <v>83</v>
      </c>
      <c r="BJ96" s="11">
        <v>2022.0</v>
      </c>
      <c r="BK96" s="11">
        <v>2027.0</v>
      </c>
      <c r="BL96" s="16">
        <f t="shared" si="62"/>
        <v>6</v>
      </c>
      <c r="BM96" s="18" t="str">
        <f t="shared" si="63"/>
        <v>2022, 2023, 2024, 2025, 2026, 2027</v>
      </c>
      <c r="BN96" s="18" t="str">
        <f t="shared" ref="BN96:CC96" si="153">IF(ISNUMBER(SEARCH(BN$1, $BM96)), ($K96/$BL96), "")</f>
        <v/>
      </c>
      <c r="BO96" s="18" t="str">
        <f t="shared" si="153"/>
        <v/>
      </c>
      <c r="BP96" s="20">
        <f t="shared" si="153"/>
        <v>386468.5</v>
      </c>
      <c r="BQ96" s="20">
        <f t="shared" si="153"/>
        <v>386468.5</v>
      </c>
      <c r="BR96" s="20">
        <f t="shared" si="153"/>
        <v>386468.5</v>
      </c>
      <c r="BS96" s="20">
        <f t="shared" si="153"/>
        <v>386468.5</v>
      </c>
      <c r="BT96" s="20">
        <f t="shared" si="153"/>
        <v>386468.5</v>
      </c>
      <c r="BU96" s="20">
        <f t="shared" si="153"/>
        <v>386468.5</v>
      </c>
      <c r="BV96" s="18" t="str">
        <f t="shared" si="153"/>
        <v/>
      </c>
      <c r="BW96" s="18" t="str">
        <f t="shared" si="153"/>
        <v/>
      </c>
      <c r="BX96" s="18" t="str">
        <f t="shared" si="153"/>
        <v/>
      </c>
      <c r="BY96" s="18" t="str">
        <f t="shared" si="153"/>
        <v/>
      </c>
      <c r="BZ96" s="18" t="str">
        <f t="shared" si="153"/>
        <v/>
      </c>
      <c r="CA96" s="18" t="str">
        <f t="shared" si="153"/>
        <v/>
      </c>
      <c r="CB96" s="18" t="str">
        <f t="shared" si="153"/>
        <v/>
      </c>
      <c r="CC96" s="18" t="str">
        <f t="shared" si="153"/>
        <v/>
      </c>
    </row>
    <row r="97" ht="16.5" customHeight="1">
      <c r="A97" s="11" t="s">
        <v>715</v>
      </c>
      <c r="B97" s="11"/>
      <c r="C97" s="11"/>
      <c r="D97" s="11" t="s">
        <v>64</v>
      </c>
      <c r="E97" s="11">
        <v>2173976.0</v>
      </c>
      <c r="F97" s="11">
        <v>2173976.0</v>
      </c>
      <c r="G97" s="11" t="s">
        <v>215</v>
      </c>
      <c r="H97" s="12">
        <v>204354.0</v>
      </c>
      <c r="I97" s="12">
        <v>204354.0</v>
      </c>
      <c r="J97" s="13">
        <f t="shared" ref="J97:K97" si="154">E97*0.091</f>
        <v>197831.816</v>
      </c>
      <c r="K97" s="13">
        <f t="shared" si="154"/>
        <v>197831.816</v>
      </c>
      <c r="L97" s="11" t="s">
        <v>86</v>
      </c>
      <c r="M97" s="11" t="s">
        <v>67</v>
      </c>
      <c r="N97" s="11"/>
      <c r="O97" s="26"/>
      <c r="P97" s="11"/>
      <c r="Q97" s="11"/>
      <c r="R97" s="11"/>
      <c r="T97" s="11" t="s">
        <v>518</v>
      </c>
      <c r="U97" s="11"/>
      <c r="V97" s="11" t="s">
        <v>519</v>
      </c>
      <c r="W97" s="11"/>
      <c r="X97" s="11" t="s">
        <v>218</v>
      </c>
      <c r="Y97" s="11" t="s">
        <v>75</v>
      </c>
      <c r="Z97" s="11"/>
      <c r="AD97" s="11"/>
      <c r="AE97" s="11"/>
      <c r="AI97" s="15">
        <v>44562.0</v>
      </c>
      <c r="AJ97" s="11">
        <v>24.0</v>
      </c>
      <c r="AK97" s="11" t="s">
        <v>219</v>
      </c>
      <c r="AL97" s="11">
        <v>8515.0</v>
      </c>
      <c r="AM97" s="11" t="s">
        <v>220</v>
      </c>
      <c r="AN97" s="11"/>
      <c r="AO97" s="11"/>
      <c r="AQ97" s="11" t="s">
        <v>79</v>
      </c>
      <c r="AR97" s="11" t="s">
        <v>218</v>
      </c>
      <c r="AS97" s="11" t="s">
        <v>75</v>
      </c>
      <c r="AT97" s="11" t="s">
        <v>80</v>
      </c>
      <c r="AW97" s="11" t="s">
        <v>96</v>
      </c>
      <c r="AX97" s="18" t="str">
        <f t="shared" si="92"/>
        <v/>
      </c>
      <c r="AZ97" s="11" t="s">
        <v>520</v>
      </c>
      <c r="BD97" s="15">
        <v>45596.0</v>
      </c>
      <c r="BE97" s="15">
        <v>45596.0</v>
      </c>
      <c r="BI97" s="11"/>
      <c r="BJ97" s="11">
        <v>2022.0</v>
      </c>
      <c r="BK97" s="11">
        <v>2024.0</v>
      </c>
      <c r="BL97" s="16">
        <f t="shared" si="62"/>
        <v>3</v>
      </c>
      <c r="BM97" s="18" t="str">
        <f t="shared" si="63"/>
        <v>2022, 2023, 2024</v>
      </c>
      <c r="BN97" s="18" t="str">
        <f t="shared" ref="BN97:CC97" si="155">IF(ISNUMBER(SEARCH(BN$1, $BM97)), ($K97/$BL97), "")</f>
        <v/>
      </c>
      <c r="BO97" s="18" t="str">
        <f t="shared" si="155"/>
        <v/>
      </c>
      <c r="BP97" s="20">
        <f t="shared" si="155"/>
        <v>65943.93867</v>
      </c>
      <c r="BQ97" s="20">
        <f t="shared" si="155"/>
        <v>65943.93867</v>
      </c>
      <c r="BR97" s="20">
        <f t="shared" si="155"/>
        <v>65943.93867</v>
      </c>
      <c r="BS97" s="18" t="str">
        <f t="shared" si="155"/>
        <v/>
      </c>
      <c r="BT97" s="18" t="str">
        <f t="shared" si="155"/>
        <v/>
      </c>
      <c r="BU97" s="18" t="str">
        <f t="shared" si="155"/>
        <v/>
      </c>
      <c r="BV97" s="18" t="str">
        <f t="shared" si="155"/>
        <v/>
      </c>
      <c r="BW97" s="18" t="str">
        <f t="shared" si="155"/>
        <v/>
      </c>
      <c r="BX97" s="18" t="str">
        <f t="shared" si="155"/>
        <v/>
      </c>
      <c r="BY97" s="18" t="str">
        <f t="shared" si="155"/>
        <v/>
      </c>
      <c r="BZ97" s="18" t="str">
        <f t="shared" si="155"/>
        <v/>
      </c>
      <c r="CA97" s="18" t="str">
        <f t="shared" si="155"/>
        <v/>
      </c>
      <c r="CB97" s="18" t="str">
        <f t="shared" si="155"/>
        <v/>
      </c>
      <c r="CC97" s="18" t="str">
        <f t="shared" si="155"/>
        <v/>
      </c>
    </row>
    <row r="98" ht="16.5" customHeight="1">
      <c r="A98" s="11" t="s">
        <v>716</v>
      </c>
      <c r="C98" s="11"/>
      <c r="D98" s="11" t="s">
        <v>64</v>
      </c>
      <c r="E98" s="11">
        <v>2166129.0</v>
      </c>
      <c r="F98" s="11">
        <v>2166129.0</v>
      </c>
      <c r="G98" s="11" t="s">
        <v>215</v>
      </c>
      <c r="H98" s="12">
        <v>203616.0</v>
      </c>
      <c r="I98" s="12">
        <v>203616.0</v>
      </c>
      <c r="J98" s="13">
        <f t="shared" ref="J98:K98" si="156">E98*0.091</f>
        <v>197117.739</v>
      </c>
      <c r="K98" s="13">
        <f t="shared" si="156"/>
        <v>197117.739</v>
      </c>
      <c r="L98" s="11" t="s">
        <v>86</v>
      </c>
      <c r="M98" s="11" t="s">
        <v>67</v>
      </c>
      <c r="T98" s="11"/>
      <c r="V98" s="11" t="s">
        <v>423</v>
      </c>
      <c r="X98" s="11" t="s">
        <v>218</v>
      </c>
      <c r="Y98" s="11" t="s">
        <v>75</v>
      </c>
      <c r="AI98" s="15">
        <v>44573.0</v>
      </c>
      <c r="AJ98" s="11">
        <v>49.0</v>
      </c>
      <c r="AK98" s="11" t="s">
        <v>219</v>
      </c>
      <c r="AL98" s="11">
        <v>4155.0</v>
      </c>
      <c r="AM98" s="11" t="s">
        <v>220</v>
      </c>
      <c r="AN98" s="11"/>
      <c r="AQ98" s="11" t="s">
        <v>79</v>
      </c>
      <c r="AR98" s="11" t="s">
        <v>218</v>
      </c>
      <c r="AS98" s="11" t="s">
        <v>75</v>
      </c>
      <c r="AT98" s="11" t="s">
        <v>80</v>
      </c>
      <c r="AW98" s="11" t="s">
        <v>96</v>
      </c>
      <c r="AX98" s="18" t="str">
        <f t="shared" si="92"/>
        <v/>
      </c>
      <c r="AZ98" s="11" t="s">
        <v>290</v>
      </c>
      <c r="BD98" s="15">
        <v>45596.0</v>
      </c>
      <c r="BE98" s="15">
        <v>45596.0</v>
      </c>
      <c r="BJ98" s="11">
        <v>2023.0</v>
      </c>
      <c r="BK98" s="11">
        <v>2025.0</v>
      </c>
      <c r="BL98" s="16">
        <f t="shared" si="62"/>
        <v>3</v>
      </c>
      <c r="BM98" s="18" t="str">
        <f t="shared" si="63"/>
        <v>2023, 2024, 2025</v>
      </c>
      <c r="BN98" s="18" t="str">
        <f t="shared" ref="BN98:CC98" si="157">IF(ISNUMBER(SEARCH(BN$1, $BM98)), ($K98/$BL98), "")</f>
        <v/>
      </c>
      <c r="BO98" s="18" t="str">
        <f t="shared" si="157"/>
        <v/>
      </c>
      <c r="BP98" s="18" t="str">
        <f t="shared" si="157"/>
        <v/>
      </c>
      <c r="BQ98" s="20">
        <f t="shared" si="157"/>
        <v>65705.913</v>
      </c>
      <c r="BR98" s="20">
        <f t="shared" si="157"/>
        <v>65705.913</v>
      </c>
      <c r="BS98" s="20">
        <f t="shared" si="157"/>
        <v>65705.913</v>
      </c>
      <c r="BT98" s="18" t="str">
        <f t="shared" si="157"/>
        <v/>
      </c>
      <c r="BU98" s="18" t="str">
        <f t="shared" si="157"/>
        <v/>
      </c>
      <c r="BV98" s="18" t="str">
        <f t="shared" si="157"/>
        <v/>
      </c>
      <c r="BW98" s="18" t="str">
        <f t="shared" si="157"/>
        <v/>
      </c>
      <c r="BX98" s="18" t="str">
        <f t="shared" si="157"/>
        <v/>
      </c>
      <c r="BY98" s="18" t="str">
        <f t="shared" si="157"/>
        <v/>
      </c>
      <c r="BZ98" s="18" t="str">
        <f t="shared" si="157"/>
        <v/>
      </c>
      <c r="CA98" s="18" t="str">
        <f t="shared" si="157"/>
        <v/>
      </c>
      <c r="CB98" s="18" t="str">
        <f t="shared" si="157"/>
        <v/>
      </c>
      <c r="CC98" s="18" t="str">
        <f t="shared" si="157"/>
        <v/>
      </c>
    </row>
    <row r="99" ht="16.5" customHeight="1">
      <c r="A99" s="11" t="s">
        <v>717</v>
      </c>
      <c r="C99" s="11"/>
      <c r="D99" s="11" t="s">
        <v>64</v>
      </c>
      <c r="E99" s="11">
        <v>2100000.0</v>
      </c>
      <c r="F99" s="11">
        <v>2100000.0</v>
      </c>
      <c r="G99" s="11" t="s">
        <v>151</v>
      </c>
      <c r="H99" s="12">
        <v>2215584.0</v>
      </c>
      <c r="I99" s="12">
        <v>2215584.0</v>
      </c>
      <c r="J99" s="13">
        <v>2100000.0</v>
      </c>
      <c r="K99" s="13">
        <v>2100000.0</v>
      </c>
      <c r="L99" s="11" t="s">
        <v>86</v>
      </c>
      <c r="M99" s="11" t="s">
        <v>67</v>
      </c>
      <c r="N99" s="14" t="s">
        <v>718</v>
      </c>
      <c r="O99" s="34" t="s">
        <v>719</v>
      </c>
      <c r="P99" s="11"/>
      <c r="Q99" s="11"/>
      <c r="R99" s="11" t="s">
        <v>720</v>
      </c>
      <c r="T99" s="11" t="s">
        <v>721</v>
      </c>
      <c r="U99" s="11" t="s">
        <v>722</v>
      </c>
      <c r="V99" s="11" t="s">
        <v>613</v>
      </c>
      <c r="W99" s="11" t="s">
        <v>104</v>
      </c>
      <c r="X99" s="11" t="s">
        <v>164</v>
      </c>
      <c r="Y99" s="11" t="s">
        <v>75</v>
      </c>
      <c r="Z99" s="11" t="s">
        <v>72</v>
      </c>
      <c r="AD99" s="11" t="s">
        <v>723</v>
      </c>
      <c r="AE99" s="11" t="s">
        <v>76</v>
      </c>
      <c r="AI99" s="15">
        <v>43994.0</v>
      </c>
      <c r="AJ99" s="11">
        <v>2.0</v>
      </c>
      <c r="AK99" s="11" t="s">
        <v>230</v>
      </c>
      <c r="AL99" s="11">
        <v>1107792.0</v>
      </c>
      <c r="AM99" s="11" t="s">
        <v>165</v>
      </c>
      <c r="AN99" s="11"/>
      <c r="AQ99" s="11" t="s">
        <v>79</v>
      </c>
      <c r="AR99" s="11" t="s">
        <v>164</v>
      </c>
      <c r="AS99" s="11" t="s">
        <v>75</v>
      </c>
      <c r="AT99" s="11" t="s">
        <v>80</v>
      </c>
      <c r="AW99" s="11" t="s">
        <v>96</v>
      </c>
      <c r="AX99" s="18" t="str">
        <f t="shared" si="92"/>
        <v/>
      </c>
      <c r="AZ99" s="11" t="s">
        <v>395</v>
      </c>
      <c r="BD99" s="15">
        <v>44992.0</v>
      </c>
      <c r="BE99" s="15">
        <v>45035.0</v>
      </c>
      <c r="BI99" s="11" t="s">
        <v>83</v>
      </c>
      <c r="BJ99" s="11">
        <v>2020.0</v>
      </c>
      <c r="BK99" s="11">
        <v>2022.0</v>
      </c>
      <c r="BL99" s="16">
        <f t="shared" si="62"/>
        <v>3</v>
      </c>
      <c r="BM99" s="18" t="str">
        <f t="shared" si="63"/>
        <v>2020, 2021, 2022</v>
      </c>
      <c r="BN99" s="20">
        <f t="shared" ref="BN99:CC99" si="158">IF(ISNUMBER(SEARCH(BN$1, $BM99)), ($K99/$BL99), "")</f>
        <v>700000</v>
      </c>
      <c r="BO99" s="20">
        <f t="shared" si="158"/>
        <v>700000</v>
      </c>
      <c r="BP99" s="20">
        <f t="shared" si="158"/>
        <v>700000</v>
      </c>
      <c r="BQ99" s="18" t="str">
        <f t="shared" si="158"/>
        <v/>
      </c>
      <c r="BR99" s="18" t="str">
        <f t="shared" si="158"/>
        <v/>
      </c>
      <c r="BS99" s="18" t="str">
        <f t="shared" si="158"/>
        <v/>
      </c>
      <c r="BT99" s="18" t="str">
        <f t="shared" si="158"/>
        <v/>
      </c>
      <c r="BU99" s="18" t="str">
        <f t="shared" si="158"/>
        <v/>
      </c>
      <c r="BV99" s="18" t="str">
        <f t="shared" si="158"/>
        <v/>
      </c>
      <c r="BW99" s="18" t="str">
        <f t="shared" si="158"/>
        <v/>
      </c>
      <c r="BX99" s="18" t="str">
        <f t="shared" si="158"/>
        <v/>
      </c>
      <c r="BY99" s="18" t="str">
        <f t="shared" si="158"/>
        <v/>
      </c>
      <c r="BZ99" s="18" t="str">
        <f t="shared" si="158"/>
        <v/>
      </c>
      <c r="CA99" s="18" t="str">
        <f t="shared" si="158"/>
        <v/>
      </c>
      <c r="CB99" s="18" t="str">
        <f t="shared" si="158"/>
        <v/>
      </c>
      <c r="CC99" s="18" t="str">
        <f t="shared" si="158"/>
        <v/>
      </c>
    </row>
    <row r="100" ht="16.5" customHeight="1">
      <c r="A100" s="11" t="s">
        <v>724</v>
      </c>
      <c r="B100" s="11" t="s">
        <v>725</v>
      </c>
      <c r="C100" s="11"/>
      <c r="D100" s="11" t="s">
        <v>64</v>
      </c>
      <c r="E100" s="11">
        <v>2025034.0</v>
      </c>
      <c r="F100" s="11">
        <v>2025034.0</v>
      </c>
      <c r="G100" s="11" t="s">
        <v>726</v>
      </c>
      <c r="H100" s="12">
        <v>2227537.0</v>
      </c>
      <c r="I100" s="12">
        <v>2227537.0</v>
      </c>
      <c r="J100" s="13">
        <f t="shared" ref="J100:K100" si="159">E100*1.07</f>
        <v>2166786.38</v>
      </c>
      <c r="K100" s="13">
        <f t="shared" si="159"/>
        <v>2166786.38</v>
      </c>
      <c r="L100" s="11" t="s">
        <v>86</v>
      </c>
      <c r="M100" s="11" t="s">
        <v>67</v>
      </c>
      <c r="N100" s="29" t="s">
        <v>727</v>
      </c>
      <c r="O100" s="11" t="s">
        <v>728</v>
      </c>
      <c r="P100" s="11"/>
      <c r="Q100" s="11"/>
      <c r="R100" s="11"/>
      <c r="T100" s="11" t="s">
        <v>729</v>
      </c>
      <c r="U100" s="11"/>
      <c r="V100" s="11"/>
      <c r="W100" s="11"/>
      <c r="X100" s="11"/>
      <c r="Y100" s="11" t="s">
        <v>75</v>
      </c>
      <c r="Z100" s="11"/>
      <c r="AD100" s="11"/>
      <c r="AE100" s="11"/>
      <c r="AI100" s="15">
        <v>45049.0</v>
      </c>
      <c r="AJ100" s="11">
        <v>24.0</v>
      </c>
      <c r="AK100" s="11" t="s">
        <v>230</v>
      </c>
      <c r="AL100" s="11">
        <v>92814.0</v>
      </c>
      <c r="AM100" s="11" t="s">
        <v>730</v>
      </c>
      <c r="AN100" s="11"/>
      <c r="AQ100" s="11" t="s">
        <v>79</v>
      </c>
      <c r="AR100" s="11" t="s">
        <v>731</v>
      </c>
      <c r="AS100" s="11" t="s">
        <v>75</v>
      </c>
      <c r="AT100" s="11" t="s">
        <v>80</v>
      </c>
      <c r="AW100" s="11" t="s">
        <v>96</v>
      </c>
      <c r="AX100" s="18" t="str">
        <f t="shared" si="92"/>
        <v/>
      </c>
      <c r="AZ100" s="11" t="s">
        <v>395</v>
      </c>
      <c r="BD100" s="15">
        <v>45596.0</v>
      </c>
      <c r="BE100" s="15">
        <v>45779.0</v>
      </c>
      <c r="BI100" s="11"/>
      <c r="BJ100" s="11">
        <v>2023.0</v>
      </c>
      <c r="BK100" s="11">
        <v>2025.0</v>
      </c>
      <c r="BL100" s="16">
        <f t="shared" si="62"/>
        <v>3</v>
      </c>
      <c r="BM100" s="18" t="str">
        <f t="shared" si="63"/>
        <v>2023, 2024, 2025</v>
      </c>
      <c r="BN100" s="18" t="str">
        <f t="shared" ref="BN100:CC100" si="160">IF(ISNUMBER(SEARCH(BN$1, $BM100)), ($K100/$BL100), "")</f>
        <v/>
      </c>
      <c r="BO100" s="18" t="str">
        <f t="shared" si="160"/>
        <v/>
      </c>
      <c r="BP100" s="18" t="str">
        <f t="shared" si="160"/>
        <v/>
      </c>
      <c r="BQ100" s="20">
        <f t="shared" si="160"/>
        <v>722262.1267</v>
      </c>
      <c r="BR100" s="20">
        <f t="shared" si="160"/>
        <v>722262.1267</v>
      </c>
      <c r="BS100" s="20">
        <f t="shared" si="160"/>
        <v>722262.1267</v>
      </c>
      <c r="BT100" s="18" t="str">
        <f t="shared" si="160"/>
        <v/>
      </c>
      <c r="BU100" s="18" t="str">
        <f t="shared" si="160"/>
        <v/>
      </c>
      <c r="BV100" s="18" t="str">
        <f t="shared" si="160"/>
        <v/>
      </c>
      <c r="BW100" s="18" t="str">
        <f t="shared" si="160"/>
        <v/>
      </c>
      <c r="BX100" s="18" t="str">
        <f t="shared" si="160"/>
        <v/>
      </c>
      <c r="BY100" s="18" t="str">
        <f t="shared" si="160"/>
        <v/>
      </c>
      <c r="BZ100" s="18" t="str">
        <f t="shared" si="160"/>
        <v/>
      </c>
      <c r="CA100" s="18" t="str">
        <f t="shared" si="160"/>
        <v/>
      </c>
      <c r="CB100" s="18" t="str">
        <f t="shared" si="160"/>
        <v/>
      </c>
      <c r="CC100" s="18" t="str">
        <f t="shared" si="160"/>
        <v/>
      </c>
    </row>
    <row r="101" ht="16.5" customHeight="1">
      <c r="A101" s="11" t="s">
        <v>732</v>
      </c>
      <c r="B101" s="11"/>
      <c r="C101" s="11"/>
      <c r="D101" s="11" t="s">
        <v>64</v>
      </c>
      <c r="E101" s="27">
        <v>2000000.0</v>
      </c>
      <c r="F101" s="27">
        <v>2000000.0</v>
      </c>
      <c r="G101" s="11" t="s">
        <v>135</v>
      </c>
      <c r="H101" s="12">
        <v>2500000.0</v>
      </c>
      <c r="I101" s="12">
        <v>2500000.0</v>
      </c>
      <c r="J101" s="13">
        <f t="shared" ref="J101:K101" si="161">E101*1.19</f>
        <v>2380000</v>
      </c>
      <c r="K101" s="13">
        <f t="shared" si="161"/>
        <v>2380000</v>
      </c>
      <c r="L101" s="11" t="s">
        <v>86</v>
      </c>
      <c r="M101" s="11" t="s">
        <v>67</v>
      </c>
      <c r="N101" s="14" t="s">
        <v>733</v>
      </c>
      <c r="O101" s="11"/>
      <c r="T101" s="11"/>
      <c r="V101" s="11" t="s">
        <v>734</v>
      </c>
      <c r="X101" s="11" t="s">
        <v>142</v>
      </c>
      <c r="Y101" s="11" t="s">
        <v>75</v>
      </c>
      <c r="AI101" s="15"/>
      <c r="AJ101" s="11"/>
      <c r="AK101" s="11"/>
      <c r="AL101" s="11">
        <v>2500000.0</v>
      </c>
      <c r="AM101" s="11" t="s">
        <v>735</v>
      </c>
      <c r="AN101" s="11"/>
      <c r="AQ101" s="11" t="s">
        <v>79</v>
      </c>
      <c r="AR101" s="11" t="s">
        <v>146</v>
      </c>
      <c r="AS101" s="11" t="s">
        <v>75</v>
      </c>
      <c r="AT101" s="25" t="s">
        <v>122</v>
      </c>
      <c r="AU101" s="18" t="s">
        <v>123</v>
      </c>
      <c r="AW101" s="11" t="s">
        <v>166</v>
      </c>
      <c r="AX101" s="18" t="str">
        <f t="shared" si="92"/>
        <v/>
      </c>
      <c r="BD101" s="15">
        <v>45596.0</v>
      </c>
      <c r="BE101" s="15">
        <v>45596.0</v>
      </c>
      <c r="BJ101" s="11">
        <v>2022.0</v>
      </c>
      <c r="BK101" s="11">
        <v>2025.0</v>
      </c>
      <c r="BL101" s="16">
        <f t="shared" si="62"/>
        <v>4</v>
      </c>
      <c r="BM101" s="18" t="str">
        <f t="shared" si="63"/>
        <v>2022, 2023, 2024, 2025</v>
      </c>
      <c r="BN101" s="18" t="str">
        <f t="shared" ref="BN101:CC101" si="162">IF(ISNUMBER(SEARCH(BN$1, $BM101)), ($K101/$BL101), "")</f>
        <v/>
      </c>
      <c r="BO101" s="18" t="str">
        <f t="shared" si="162"/>
        <v/>
      </c>
      <c r="BP101" s="20">
        <f t="shared" si="162"/>
        <v>595000</v>
      </c>
      <c r="BQ101" s="20">
        <f t="shared" si="162"/>
        <v>595000</v>
      </c>
      <c r="BR101" s="20">
        <f t="shared" si="162"/>
        <v>595000</v>
      </c>
      <c r="BS101" s="20">
        <f t="shared" si="162"/>
        <v>595000</v>
      </c>
      <c r="BT101" s="18" t="str">
        <f t="shared" si="162"/>
        <v/>
      </c>
      <c r="BU101" s="18" t="str">
        <f t="shared" si="162"/>
        <v/>
      </c>
      <c r="BV101" s="18" t="str">
        <f t="shared" si="162"/>
        <v/>
      </c>
      <c r="BW101" s="18" t="str">
        <f t="shared" si="162"/>
        <v/>
      </c>
      <c r="BX101" s="18" t="str">
        <f t="shared" si="162"/>
        <v/>
      </c>
      <c r="BY101" s="18" t="str">
        <f t="shared" si="162"/>
        <v/>
      </c>
      <c r="BZ101" s="18" t="str">
        <f t="shared" si="162"/>
        <v/>
      </c>
      <c r="CA101" s="18" t="str">
        <f t="shared" si="162"/>
        <v/>
      </c>
      <c r="CB101" s="18" t="str">
        <f t="shared" si="162"/>
        <v/>
      </c>
      <c r="CC101" s="18" t="str">
        <f t="shared" si="162"/>
        <v/>
      </c>
    </row>
    <row r="102" ht="16.5" customHeight="1">
      <c r="A102" s="11" t="s">
        <v>736</v>
      </c>
      <c r="B102" s="11" t="s">
        <v>737</v>
      </c>
      <c r="C102" s="11"/>
      <c r="D102" s="11" t="s">
        <v>64</v>
      </c>
      <c r="E102" s="11">
        <v>1830000.0</v>
      </c>
      <c r="F102" s="11">
        <v>1830000.0</v>
      </c>
      <c r="G102" s="11" t="s">
        <v>151</v>
      </c>
      <c r="H102" s="12">
        <v>1997737.0</v>
      </c>
      <c r="I102" s="12">
        <v>1997737.0</v>
      </c>
      <c r="J102" s="13">
        <v>1830000.0</v>
      </c>
      <c r="K102" s="13">
        <v>1830000.0</v>
      </c>
      <c r="L102" s="11" t="s">
        <v>86</v>
      </c>
      <c r="M102" s="11" t="s">
        <v>67</v>
      </c>
      <c r="N102" s="14" t="s">
        <v>738</v>
      </c>
      <c r="P102" s="11"/>
      <c r="Q102" s="11"/>
      <c r="R102" s="11" t="s">
        <v>739</v>
      </c>
      <c r="T102" s="11" t="s">
        <v>740</v>
      </c>
      <c r="U102" s="11" t="s">
        <v>72</v>
      </c>
      <c r="V102" s="11" t="s">
        <v>599</v>
      </c>
      <c r="W102" s="11" t="s">
        <v>104</v>
      </c>
      <c r="X102" s="11" t="s">
        <v>183</v>
      </c>
      <c r="Y102" s="11" t="s">
        <v>75</v>
      </c>
      <c r="Z102" s="11" t="s">
        <v>72</v>
      </c>
      <c r="AE102" s="11" t="s">
        <v>119</v>
      </c>
      <c r="AI102" s="15">
        <v>44868.0</v>
      </c>
      <c r="AJ102" s="11">
        <v>2.0</v>
      </c>
      <c r="AK102" s="11" t="s">
        <v>77</v>
      </c>
      <c r="AL102" s="11">
        <v>998869.0</v>
      </c>
      <c r="AM102" s="11" t="s">
        <v>298</v>
      </c>
      <c r="AN102" s="11"/>
      <c r="AQ102" s="11" t="s">
        <v>79</v>
      </c>
      <c r="AR102" s="11" t="s">
        <v>183</v>
      </c>
      <c r="AS102" s="11" t="s">
        <v>75</v>
      </c>
      <c r="AT102" s="11" t="s">
        <v>80</v>
      </c>
      <c r="AU102" s="18" t="s">
        <v>262</v>
      </c>
      <c r="AW102" s="11" t="s">
        <v>96</v>
      </c>
      <c r="AX102" s="18" t="str">
        <f t="shared" si="92"/>
        <v/>
      </c>
      <c r="AY102" s="11" t="s">
        <v>299</v>
      </c>
      <c r="AZ102" s="11" t="s">
        <v>191</v>
      </c>
      <c r="BD102" s="15">
        <v>45057.0</v>
      </c>
      <c r="BE102" s="15">
        <v>45057.0</v>
      </c>
      <c r="BI102" s="11" t="s">
        <v>83</v>
      </c>
      <c r="BJ102" s="11">
        <v>2022.0</v>
      </c>
      <c r="BK102" s="11">
        <v>2024.0</v>
      </c>
      <c r="BL102" s="16">
        <f t="shared" si="62"/>
        <v>3</v>
      </c>
      <c r="BM102" s="18" t="str">
        <f t="shared" si="63"/>
        <v>2022, 2023, 2024</v>
      </c>
      <c r="BN102" s="18" t="str">
        <f t="shared" ref="BN102:CC102" si="163">IF(ISNUMBER(SEARCH(BN$1, $BM102)), ($K102/$BL102), "")</f>
        <v/>
      </c>
      <c r="BO102" s="18" t="str">
        <f t="shared" si="163"/>
        <v/>
      </c>
      <c r="BP102" s="20">
        <f t="shared" si="163"/>
        <v>610000</v>
      </c>
      <c r="BQ102" s="20">
        <f t="shared" si="163"/>
        <v>610000</v>
      </c>
      <c r="BR102" s="20">
        <f t="shared" si="163"/>
        <v>610000</v>
      </c>
      <c r="BS102" s="18" t="str">
        <f t="shared" si="163"/>
        <v/>
      </c>
      <c r="BT102" s="18" t="str">
        <f t="shared" si="163"/>
        <v/>
      </c>
      <c r="BU102" s="18" t="str">
        <f t="shared" si="163"/>
        <v/>
      </c>
      <c r="BV102" s="18" t="str">
        <f t="shared" si="163"/>
        <v/>
      </c>
      <c r="BW102" s="18" t="str">
        <f t="shared" si="163"/>
        <v/>
      </c>
      <c r="BX102" s="18" t="str">
        <f t="shared" si="163"/>
        <v/>
      </c>
      <c r="BY102" s="18" t="str">
        <f t="shared" si="163"/>
        <v/>
      </c>
      <c r="BZ102" s="18" t="str">
        <f t="shared" si="163"/>
        <v/>
      </c>
      <c r="CA102" s="18" t="str">
        <f t="shared" si="163"/>
        <v/>
      </c>
      <c r="CB102" s="18" t="str">
        <f t="shared" si="163"/>
        <v/>
      </c>
      <c r="CC102" s="18" t="str">
        <f t="shared" si="163"/>
        <v/>
      </c>
    </row>
    <row r="103" ht="16.5" customHeight="1">
      <c r="A103" s="11" t="s">
        <v>741</v>
      </c>
      <c r="C103" s="11"/>
      <c r="D103" s="11" t="s">
        <v>64</v>
      </c>
      <c r="E103" s="11">
        <v>1783046.0</v>
      </c>
      <c r="F103" s="11">
        <v>1783046.0</v>
      </c>
      <c r="G103" s="11" t="s">
        <v>215</v>
      </c>
      <c r="H103" s="12">
        <v>167606.0</v>
      </c>
      <c r="I103" s="12">
        <v>167606.0</v>
      </c>
      <c r="J103" s="13">
        <f t="shared" ref="J103:K103" si="164">E103*0.091</f>
        <v>162257.186</v>
      </c>
      <c r="K103" s="13">
        <f t="shared" si="164"/>
        <v>162257.186</v>
      </c>
      <c r="L103" s="11" t="s">
        <v>86</v>
      </c>
      <c r="M103" s="11" t="s">
        <v>67</v>
      </c>
      <c r="N103" s="11"/>
      <c r="P103" s="11"/>
      <c r="Q103" s="11"/>
      <c r="R103" s="11"/>
      <c r="T103" s="11"/>
      <c r="U103" s="11"/>
      <c r="V103" s="11" t="s">
        <v>423</v>
      </c>
      <c r="W103" s="11"/>
      <c r="X103" s="11" t="s">
        <v>218</v>
      </c>
      <c r="Y103" s="11" t="s">
        <v>75</v>
      </c>
      <c r="Z103" s="11"/>
      <c r="AE103" s="11"/>
      <c r="AI103" s="15">
        <v>44205.0</v>
      </c>
      <c r="AJ103" s="11">
        <v>24.0</v>
      </c>
      <c r="AK103" s="11" t="s">
        <v>219</v>
      </c>
      <c r="AL103" s="11">
        <v>6984.0</v>
      </c>
      <c r="AM103" s="11" t="s">
        <v>220</v>
      </c>
      <c r="AN103" s="11"/>
      <c r="AQ103" s="11" t="s">
        <v>79</v>
      </c>
      <c r="AR103" s="11" t="s">
        <v>218</v>
      </c>
      <c r="AS103" s="11" t="s">
        <v>75</v>
      </c>
      <c r="AT103" s="25" t="s">
        <v>122</v>
      </c>
      <c r="AW103" s="11" t="s">
        <v>96</v>
      </c>
      <c r="AX103" s="18" t="str">
        <f t="shared" si="92"/>
        <v/>
      </c>
      <c r="AZ103" s="11" t="s">
        <v>742</v>
      </c>
      <c r="BD103" s="15">
        <v>45596.0</v>
      </c>
      <c r="BE103" s="15">
        <v>45596.0</v>
      </c>
      <c r="BI103" s="11"/>
      <c r="BJ103" s="11">
        <v>2021.0</v>
      </c>
      <c r="BK103" s="11">
        <v>2023.0</v>
      </c>
      <c r="BL103" s="16">
        <f t="shared" si="62"/>
        <v>3</v>
      </c>
      <c r="BM103" s="18" t="str">
        <f t="shared" si="63"/>
        <v>2021, 2022, 2023</v>
      </c>
      <c r="BN103" s="18" t="str">
        <f t="shared" ref="BN103:CC103" si="165">IF(ISNUMBER(SEARCH(BN$1, $BM103)), ($K103/$BL103), "")</f>
        <v/>
      </c>
      <c r="BO103" s="20">
        <f t="shared" si="165"/>
        <v>54085.72867</v>
      </c>
      <c r="BP103" s="20">
        <f t="shared" si="165"/>
        <v>54085.72867</v>
      </c>
      <c r="BQ103" s="20">
        <f t="shared" si="165"/>
        <v>54085.72867</v>
      </c>
      <c r="BR103" s="18" t="str">
        <f t="shared" si="165"/>
        <v/>
      </c>
      <c r="BS103" s="18" t="str">
        <f t="shared" si="165"/>
        <v/>
      </c>
      <c r="BT103" s="18" t="str">
        <f t="shared" si="165"/>
        <v/>
      </c>
      <c r="BU103" s="18" t="str">
        <f t="shared" si="165"/>
        <v/>
      </c>
      <c r="BV103" s="18" t="str">
        <f t="shared" si="165"/>
        <v/>
      </c>
      <c r="BW103" s="18" t="str">
        <f t="shared" si="165"/>
        <v/>
      </c>
      <c r="BX103" s="18" t="str">
        <f t="shared" si="165"/>
        <v/>
      </c>
      <c r="BY103" s="18" t="str">
        <f t="shared" si="165"/>
        <v/>
      </c>
      <c r="BZ103" s="18" t="str">
        <f t="shared" si="165"/>
        <v/>
      </c>
      <c r="CA103" s="18" t="str">
        <f t="shared" si="165"/>
        <v/>
      </c>
      <c r="CB103" s="18" t="str">
        <f t="shared" si="165"/>
        <v/>
      </c>
      <c r="CC103" s="18" t="str">
        <f t="shared" si="165"/>
        <v/>
      </c>
    </row>
    <row r="104" ht="16.5" customHeight="1">
      <c r="A104" s="11" t="s">
        <v>743</v>
      </c>
      <c r="B104" s="38" t="s">
        <v>744</v>
      </c>
      <c r="C104" s="11"/>
      <c r="D104" s="11" t="s">
        <v>64</v>
      </c>
      <c r="E104" s="11">
        <v>1686000.0</v>
      </c>
      <c r="F104" s="11">
        <v>1686000.0</v>
      </c>
      <c r="G104" s="11" t="s">
        <v>151</v>
      </c>
      <c r="H104" s="12">
        <v>1840538.0</v>
      </c>
      <c r="I104" s="12">
        <v>1840538.0</v>
      </c>
      <c r="J104" s="13">
        <v>1686000.0</v>
      </c>
      <c r="K104" s="13">
        <v>1686000.0</v>
      </c>
      <c r="L104" s="11" t="s">
        <v>86</v>
      </c>
      <c r="M104" s="11" t="s">
        <v>67</v>
      </c>
      <c r="N104" s="14" t="s">
        <v>745</v>
      </c>
      <c r="P104" s="11"/>
      <c r="Q104" s="11"/>
      <c r="R104" s="11" t="s">
        <v>746</v>
      </c>
      <c r="T104" s="11" t="s">
        <v>747</v>
      </c>
      <c r="U104" s="11" t="s">
        <v>72</v>
      </c>
      <c r="V104" s="11" t="s">
        <v>748</v>
      </c>
      <c r="W104" s="11" t="s">
        <v>104</v>
      </c>
      <c r="X104" s="11" t="s">
        <v>183</v>
      </c>
      <c r="Y104" s="11" t="s">
        <v>75</v>
      </c>
      <c r="Z104" s="11" t="s">
        <v>72</v>
      </c>
      <c r="AE104" s="11" t="s">
        <v>119</v>
      </c>
      <c r="AI104" s="15">
        <v>44957.0</v>
      </c>
      <c r="AJ104" s="11">
        <v>2.0</v>
      </c>
      <c r="AK104" s="11" t="s">
        <v>77</v>
      </c>
      <c r="AL104" s="11">
        <v>920269.0</v>
      </c>
      <c r="AM104" s="11" t="s">
        <v>298</v>
      </c>
      <c r="AN104" s="11"/>
      <c r="AQ104" s="11" t="s">
        <v>79</v>
      </c>
      <c r="AR104" s="11" t="s">
        <v>183</v>
      </c>
      <c r="AS104" s="11" t="s">
        <v>75</v>
      </c>
      <c r="AT104" s="11" t="s">
        <v>80</v>
      </c>
      <c r="AW104" s="11" t="s">
        <v>96</v>
      </c>
      <c r="AX104" s="18" t="str">
        <f t="shared" si="92"/>
        <v/>
      </c>
      <c r="AZ104" s="11" t="s">
        <v>191</v>
      </c>
      <c r="BD104" s="15">
        <v>45057.0</v>
      </c>
      <c r="BE104" s="15">
        <v>45057.0</v>
      </c>
      <c r="BI104" s="11" t="s">
        <v>83</v>
      </c>
      <c r="BJ104" s="11">
        <v>2023.0</v>
      </c>
      <c r="BK104" s="11">
        <v>2025.0</v>
      </c>
      <c r="BL104" s="16">
        <f t="shared" si="62"/>
        <v>3</v>
      </c>
      <c r="BM104" s="18" t="str">
        <f t="shared" si="63"/>
        <v>2023, 2024, 2025</v>
      </c>
      <c r="BN104" s="18" t="str">
        <f t="shared" ref="BN104:CC104" si="166">IF(ISNUMBER(SEARCH(BN$1, $BM104)), ($K104/$BL104), "")</f>
        <v/>
      </c>
      <c r="BO104" s="18" t="str">
        <f t="shared" si="166"/>
        <v/>
      </c>
      <c r="BP104" s="18" t="str">
        <f t="shared" si="166"/>
        <v/>
      </c>
      <c r="BQ104" s="20">
        <f t="shared" si="166"/>
        <v>562000</v>
      </c>
      <c r="BR104" s="20">
        <f t="shared" si="166"/>
        <v>562000</v>
      </c>
      <c r="BS104" s="20">
        <f t="shared" si="166"/>
        <v>562000</v>
      </c>
      <c r="BT104" s="18" t="str">
        <f t="shared" si="166"/>
        <v/>
      </c>
      <c r="BU104" s="18" t="str">
        <f t="shared" si="166"/>
        <v/>
      </c>
      <c r="BV104" s="18" t="str">
        <f t="shared" si="166"/>
        <v/>
      </c>
      <c r="BW104" s="18" t="str">
        <f t="shared" si="166"/>
        <v/>
      </c>
      <c r="BX104" s="18" t="str">
        <f t="shared" si="166"/>
        <v/>
      </c>
      <c r="BY104" s="18" t="str">
        <f t="shared" si="166"/>
        <v/>
      </c>
      <c r="BZ104" s="18" t="str">
        <f t="shared" si="166"/>
        <v/>
      </c>
      <c r="CA104" s="18" t="str">
        <f t="shared" si="166"/>
        <v/>
      </c>
      <c r="CB104" s="18" t="str">
        <f t="shared" si="166"/>
        <v/>
      </c>
      <c r="CC104" s="18" t="str">
        <f t="shared" si="166"/>
        <v/>
      </c>
    </row>
    <row r="105" ht="16.5" customHeight="1">
      <c r="A105" s="11" t="s">
        <v>749</v>
      </c>
      <c r="B105" s="38" t="s">
        <v>750</v>
      </c>
      <c r="C105" s="11"/>
      <c r="D105" s="11" t="s">
        <v>64</v>
      </c>
      <c r="E105" s="11">
        <v>1686000.0</v>
      </c>
      <c r="F105" s="11">
        <v>1686000.0</v>
      </c>
      <c r="G105" s="11" t="s">
        <v>151</v>
      </c>
      <c r="H105" s="12">
        <v>1840538.0</v>
      </c>
      <c r="I105" s="12">
        <v>1840538.0</v>
      </c>
      <c r="J105" s="13">
        <v>1686000.0</v>
      </c>
      <c r="K105" s="13">
        <v>1686000.0</v>
      </c>
      <c r="L105" s="11" t="s">
        <v>86</v>
      </c>
      <c r="M105" s="11" t="s">
        <v>67</v>
      </c>
      <c r="N105" s="29" t="s">
        <v>745</v>
      </c>
      <c r="P105" s="11"/>
      <c r="Q105" s="11"/>
      <c r="R105" s="11" t="s">
        <v>746</v>
      </c>
      <c r="T105" s="11" t="s">
        <v>751</v>
      </c>
      <c r="U105" s="11" t="s">
        <v>72</v>
      </c>
      <c r="V105" s="11" t="s">
        <v>552</v>
      </c>
      <c r="W105" s="11" t="s">
        <v>104</v>
      </c>
      <c r="X105" s="11" t="s">
        <v>183</v>
      </c>
      <c r="Y105" s="11" t="s">
        <v>75</v>
      </c>
      <c r="Z105" s="11" t="s">
        <v>72</v>
      </c>
      <c r="AE105" s="11" t="s">
        <v>119</v>
      </c>
      <c r="AI105" s="15">
        <v>44957.0</v>
      </c>
      <c r="AJ105" s="11">
        <v>2.0</v>
      </c>
      <c r="AK105" s="11" t="s">
        <v>77</v>
      </c>
      <c r="AL105" s="11">
        <v>920269.0</v>
      </c>
      <c r="AM105" s="11" t="s">
        <v>298</v>
      </c>
      <c r="AN105" s="11"/>
      <c r="AQ105" s="11" t="s">
        <v>79</v>
      </c>
      <c r="AR105" s="11" t="s">
        <v>183</v>
      </c>
      <c r="AS105" s="11" t="s">
        <v>75</v>
      </c>
      <c r="AT105" s="11" t="s">
        <v>80</v>
      </c>
      <c r="AU105" s="16" t="s">
        <v>262</v>
      </c>
      <c r="AW105" s="11" t="s">
        <v>96</v>
      </c>
      <c r="AX105" s="18" t="str">
        <f t="shared" si="92"/>
        <v/>
      </c>
      <c r="AZ105" s="11" t="s">
        <v>132</v>
      </c>
      <c r="BD105" s="15">
        <v>45057.0</v>
      </c>
      <c r="BE105" s="15">
        <v>45057.0</v>
      </c>
      <c r="BI105" s="11" t="s">
        <v>83</v>
      </c>
      <c r="BJ105" s="11">
        <v>2023.0</v>
      </c>
      <c r="BK105" s="11">
        <v>2025.0</v>
      </c>
      <c r="BL105" s="16">
        <f t="shared" si="62"/>
        <v>3</v>
      </c>
      <c r="BM105" s="18" t="str">
        <f t="shared" si="63"/>
        <v>2023, 2024, 2025</v>
      </c>
      <c r="BN105" s="18" t="str">
        <f t="shared" ref="BN105:CC105" si="167">IF(ISNUMBER(SEARCH(BN$1, $BM105)), ($K105/$BL105), "")</f>
        <v/>
      </c>
      <c r="BO105" s="18" t="str">
        <f t="shared" si="167"/>
        <v/>
      </c>
      <c r="BP105" s="18" t="str">
        <f t="shared" si="167"/>
        <v/>
      </c>
      <c r="BQ105" s="20">
        <f t="shared" si="167"/>
        <v>562000</v>
      </c>
      <c r="BR105" s="20">
        <f t="shared" si="167"/>
        <v>562000</v>
      </c>
      <c r="BS105" s="20">
        <f t="shared" si="167"/>
        <v>562000</v>
      </c>
      <c r="BT105" s="18" t="str">
        <f t="shared" si="167"/>
        <v/>
      </c>
      <c r="BU105" s="18" t="str">
        <f t="shared" si="167"/>
        <v/>
      </c>
      <c r="BV105" s="18" t="str">
        <f t="shared" si="167"/>
        <v/>
      </c>
      <c r="BW105" s="18" t="str">
        <f t="shared" si="167"/>
        <v/>
      </c>
      <c r="BX105" s="18" t="str">
        <f t="shared" si="167"/>
        <v/>
      </c>
      <c r="BY105" s="18" t="str">
        <f t="shared" si="167"/>
        <v/>
      </c>
      <c r="BZ105" s="18" t="str">
        <f t="shared" si="167"/>
        <v/>
      </c>
      <c r="CA105" s="18" t="str">
        <f t="shared" si="167"/>
        <v/>
      </c>
      <c r="CB105" s="18" t="str">
        <f t="shared" si="167"/>
        <v/>
      </c>
      <c r="CC105" s="18" t="str">
        <f t="shared" si="167"/>
        <v/>
      </c>
    </row>
    <row r="106" ht="16.5" customHeight="1">
      <c r="A106" s="11" t="s">
        <v>752</v>
      </c>
      <c r="B106" s="38" t="s">
        <v>753</v>
      </c>
      <c r="C106" s="11"/>
      <c r="D106" s="11" t="s">
        <v>64</v>
      </c>
      <c r="E106" s="11">
        <v>1686000.0</v>
      </c>
      <c r="F106" s="11">
        <v>1686000.0</v>
      </c>
      <c r="G106" s="11" t="s">
        <v>151</v>
      </c>
      <c r="H106" s="12">
        <v>1840538.0</v>
      </c>
      <c r="I106" s="12">
        <v>1840538.0</v>
      </c>
      <c r="J106" s="13">
        <v>1686000.0</v>
      </c>
      <c r="K106" s="13">
        <v>1686000.0</v>
      </c>
      <c r="L106" s="11" t="s">
        <v>86</v>
      </c>
      <c r="M106" s="11" t="s">
        <v>67</v>
      </c>
      <c r="N106" s="14" t="s">
        <v>745</v>
      </c>
      <c r="P106" s="11"/>
      <c r="Q106" s="11"/>
      <c r="R106" s="11" t="s">
        <v>746</v>
      </c>
      <c r="T106" s="11" t="s">
        <v>754</v>
      </c>
      <c r="U106" s="11" t="s">
        <v>72</v>
      </c>
      <c r="V106" s="11" t="s">
        <v>755</v>
      </c>
      <c r="W106" s="11" t="s">
        <v>104</v>
      </c>
      <c r="X106" s="11" t="s">
        <v>183</v>
      </c>
      <c r="Y106" s="11" t="s">
        <v>75</v>
      </c>
      <c r="Z106" s="11" t="s">
        <v>72</v>
      </c>
      <c r="AE106" s="11" t="s">
        <v>119</v>
      </c>
      <c r="AI106" s="15">
        <v>44957.0</v>
      </c>
      <c r="AJ106" s="11">
        <v>2.0</v>
      </c>
      <c r="AK106" s="11" t="s">
        <v>77</v>
      </c>
      <c r="AL106" s="11">
        <v>920269.0</v>
      </c>
      <c r="AM106" s="11" t="s">
        <v>298</v>
      </c>
      <c r="AN106" s="11"/>
      <c r="AQ106" s="11" t="s">
        <v>79</v>
      </c>
      <c r="AR106" s="11" t="s">
        <v>183</v>
      </c>
      <c r="AS106" s="11" t="s">
        <v>75</v>
      </c>
      <c r="AT106" s="11" t="s">
        <v>80</v>
      </c>
      <c r="AU106" s="16" t="s">
        <v>262</v>
      </c>
      <c r="AW106" s="11" t="s">
        <v>96</v>
      </c>
      <c r="AX106" s="18" t="str">
        <f t="shared" si="92"/>
        <v/>
      </c>
      <c r="AZ106" s="11" t="s">
        <v>132</v>
      </c>
      <c r="BD106" s="15">
        <v>45057.0</v>
      </c>
      <c r="BE106" s="15">
        <v>45057.0</v>
      </c>
      <c r="BI106" s="11" t="s">
        <v>83</v>
      </c>
      <c r="BJ106" s="11">
        <v>2023.0</v>
      </c>
      <c r="BK106" s="11">
        <v>2025.0</v>
      </c>
      <c r="BL106" s="16">
        <f t="shared" si="62"/>
        <v>3</v>
      </c>
      <c r="BM106" s="18" t="str">
        <f t="shared" si="63"/>
        <v>2023, 2024, 2025</v>
      </c>
      <c r="BN106" s="18" t="str">
        <f t="shared" ref="BN106:CC106" si="168">IF(ISNUMBER(SEARCH(BN$1, $BM106)), ($K106/$BL106), "")</f>
        <v/>
      </c>
      <c r="BO106" s="18" t="str">
        <f t="shared" si="168"/>
        <v/>
      </c>
      <c r="BP106" s="18" t="str">
        <f t="shared" si="168"/>
        <v/>
      </c>
      <c r="BQ106" s="20">
        <f t="shared" si="168"/>
        <v>562000</v>
      </c>
      <c r="BR106" s="20">
        <f t="shared" si="168"/>
        <v>562000</v>
      </c>
      <c r="BS106" s="20">
        <f t="shared" si="168"/>
        <v>562000</v>
      </c>
      <c r="BT106" s="18" t="str">
        <f t="shared" si="168"/>
        <v/>
      </c>
      <c r="BU106" s="18" t="str">
        <f t="shared" si="168"/>
        <v/>
      </c>
      <c r="BV106" s="18" t="str">
        <f t="shared" si="168"/>
        <v/>
      </c>
      <c r="BW106" s="18" t="str">
        <f t="shared" si="168"/>
        <v/>
      </c>
      <c r="BX106" s="18" t="str">
        <f t="shared" si="168"/>
        <v/>
      </c>
      <c r="BY106" s="18" t="str">
        <f t="shared" si="168"/>
        <v/>
      </c>
      <c r="BZ106" s="18" t="str">
        <f t="shared" si="168"/>
        <v/>
      </c>
      <c r="CA106" s="18" t="str">
        <f t="shared" si="168"/>
        <v/>
      </c>
      <c r="CB106" s="18" t="str">
        <f t="shared" si="168"/>
        <v/>
      </c>
      <c r="CC106" s="18" t="str">
        <f t="shared" si="168"/>
        <v/>
      </c>
    </row>
    <row r="107" ht="16.5" customHeight="1">
      <c r="A107" s="11" t="s">
        <v>756</v>
      </c>
      <c r="B107" s="11" t="s">
        <v>757</v>
      </c>
      <c r="C107" s="11"/>
      <c r="D107" s="11" t="s">
        <v>64</v>
      </c>
      <c r="E107" s="11">
        <v>1686000.0</v>
      </c>
      <c r="F107" s="11">
        <v>1686000.0</v>
      </c>
      <c r="G107" s="11" t="s">
        <v>151</v>
      </c>
      <c r="H107" s="12">
        <v>1840538.0</v>
      </c>
      <c r="I107" s="12">
        <v>1840538.0</v>
      </c>
      <c r="J107" s="13">
        <v>1686000.0</v>
      </c>
      <c r="K107" s="13">
        <v>1686000.0</v>
      </c>
      <c r="L107" s="11" t="s">
        <v>86</v>
      </c>
      <c r="M107" s="11" t="s">
        <v>67</v>
      </c>
      <c r="N107" s="14" t="s">
        <v>745</v>
      </c>
      <c r="P107" s="11"/>
      <c r="Q107" s="11"/>
      <c r="R107" s="11" t="s">
        <v>746</v>
      </c>
      <c r="T107" s="11" t="s">
        <v>758</v>
      </c>
      <c r="U107" s="11" t="s">
        <v>72</v>
      </c>
      <c r="V107" s="11" t="s">
        <v>759</v>
      </c>
      <c r="W107" s="11" t="s">
        <v>104</v>
      </c>
      <c r="X107" s="11" t="s">
        <v>183</v>
      </c>
      <c r="Y107" s="11" t="s">
        <v>75</v>
      </c>
      <c r="Z107" s="11" t="s">
        <v>72</v>
      </c>
      <c r="AE107" s="11" t="s">
        <v>119</v>
      </c>
      <c r="AI107" s="15">
        <v>44957.0</v>
      </c>
      <c r="AJ107" s="11">
        <v>2.0</v>
      </c>
      <c r="AK107" s="11" t="s">
        <v>77</v>
      </c>
      <c r="AL107" s="11">
        <v>920269.0</v>
      </c>
      <c r="AM107" s="11" t="s">
        <v>298</v>
      </c>
      <c r="AN107" s="11"/>
      <c r="AQ107" s="11" t="s">
        <v>79</v>
      </c>
      <c r="AR107" s="11" t="s">
        <v>183</v>
      </c>
      <c r="AS107" s="11" t="s">
        <v>75</v>
      </c>
      <c r="AT107" s="11" t="s">
        <v>80</v>
      </c>
      <c r="AW107" s="11" t="s">
        <v>96</v>
      </c>
      <c r="AX107" s="18" t="str">
        <f t="shared" si="92"/>
        <v/>
      </c>
      <c r="AZ107" s="11" t="s">
        <v>132</v>
      </c>
      <c r="BD107" s="15">
        <v>45057.0</v>
      </c>
      <c r="BE107" s="15">
        <v>45057.0</v>
      </c>
      <c r="BI107" s="11" t="s">
        <v>83</v>
      </c>
      <c r="BJ107" s="11">
        <v>2023.0</v>
      </c>
      <c r="BK107" s="11">
        <v>2025.0</v>
      </c>
      <c r="BL107" s="16">
        <f t="shared" si="62"/>
        <v>3</v>
      </c>
      <c r="BM107" s="18" t="str">
        <f t="shared" si="63"/>
        <v>2023, 2024, 2025</v>
      </c>
      <c r="BN107" s="18" t="str">
        <f t="shared" ref="BN107:CC107" si="169">IF(ISNUMBER(SEARCH(BN$1, $BM107)), ($K107/$BL107), "")</f>
        <v/>
      </c>
      <c r="BO107" s="18" t="str">
        <f t="shared" si="169"/>
        <v/>
      </c>
      <c r="BP107" s="18" t="str">
        <f t="shared" si="169"/>
        <v/>
      </c>
      <c r="BQ107" s="20">
        <f t="shared" si="169"/>
        <v>562000</v>
      </c>
      <c r="BR107" s="20">
        <f t="shared" si="169"/>
        <v>562000</v>
      </c>
      <c r="BS107" s="20">
        <f t="shared" si="169"/>
        <v>562000</v>
      </c>
      <c r="BT107" s="18" t="str">
        <f t="shared" si="169"/>
        <v/>
      </c>
      <c r="BU107" s="18" t="str">
        <f t="shared" si="169"/>
        <v/>
      </c>
      <c r="BV107" s="18" t="str">
        <f t="shared" si="169"/>
        <v/>
      </c>
      <c r="BW107" s="18" t="str">
        <f t="shared" si="169"/>
        <v/>
      </c>
      <c r="BX107" s="18" t="str">
        <f t="shared" si="169"/>
        <v/>
      </c>
      <c r="BY107" s="18" t="str">
        <f t="shared" si="169"/>
        <v/>
      </c>
      <c r="BZ107" s="18" t="str">
        <f t="shared" si="169"/>
        <v/>
      </c>
      <c r="CA107" s="18" t="str">
        <f t="shared" si="169"/>
        <v/>
      </c>
      <c r="CB107" s="18" t="str">
        <f t="shared" si="169"/>
        <v/>
      </c>
      <c r="CC107" s="18" t="str">
        <f t="shared" si="169"/>
        <v/>
      </c>
    </row>
    <row r="108" ht="16.5" customHeight="1">
      <c r="A108" s="11" t="s">
        <v>760</v>
      </c>
      <c r="C108" s="11"/>
      <c r="D108" s="11" t="s">
        <v>64</v>
      </c>
      <c r="E108" s="27">
        <v>1653471.0</v>
      </c>
      <c r="F108" s="27">
        <v>1653471.0</v>
      </c>
      <c r="G108" s="11" t="s">
        <v>135</v>
      </c>
      <c r="H108" s="12">
        <v>2066839.0</v>
      </c>
      <c r="I108" s="12">
        <v>2066839.0</v>
      </c>
      <c r="J108" s="13">
        <f t="shared" ref="J108:K108" si="170">E108*1.19</f>
        <v>1967630.49</v>
      </c>
      <c r="K108" s="13">
        <f t="shared" si="170"/>
        <v>1967630.49</v>
      </c>
      <c r="L108" s="11" t="s">
        <v>86</v>
      </c>
      <c r="M108" s="11" t="s">
        <v>67</v>
      </c>
      <c r="N108" s="14" t="s">
        <v>761</v>
      </c>
      <c r="O108" s="26"/>
      <c r="P108" s="11"/>
      <c r="Q108" s="11"/>
      <c r="R108" s="11"/>
      <c r="T108" s="11" t="s">
        <v>762</v>
      </c>
      <c r="U108" s="11"/>
      <c r="V108" s="11" t="s">
        <v>763</v>
      </c>
      <c r="W108" s="11"/>
      <c r="X108" s="11" t="s">
        <v>142</v>
      </c>
      <c r="Y108" s="11" t="s">
        <v>75</v>
      </c>
      <c r="Z108" s="11"/>
      <c r="AE108" s="11"/>
      <c r="AI108" s="15">
        <v>45295.0</v>
      </c>
      <c r="AJ108" s="11">
        <v>60.0</v>
      </c>
      <c r="AK108" s="11" t="s">
        <v>430</v>
      </c>
      <c r="AL108" s="11">
        <v>34447.0</v>
      </c>
      <c r="AM108" s="11" t="s">
        <v>143</v>
      </c>
      <c r="AN108" s="11" t="s">
        <v>764</v>
      </c>
      <c r="AQ108" s="11" t="s">
        <v>79</v>
      </c>
      <c r="AR108" s="11" t="s">
        <v>146</v>
      </c>
      <c r="AS108" s="11" t="s">
        <v>75</v>
      </c>
      <c r="AT108" s="11" t="s">
        <v>80</v>
      </c>
      <c r="AW108" s="11" t="s">
        <v>96</v>
      </c>
      <c r="AX108" s="18" t="str">
        <f t="shared" si="92"/>
        <v/>
      </c>
      <c r="AZ108" s="11" t="s">
        <v>520</v>
      </c>
      <c r="BD108" s="15">
        <v>45596.0</v>
      </c>
      <c r="BE108" s="15">
        <v>45779.0</v>
      </c>
      <c r="BI108" s="11"/>
      <c r="BJ108" s="11">
        <v>2024.0</v>
      </c>
      <c r="BK108" s="11">
        <v>2029.0</v>
      </c>
      <c r="BL108" s="16">
        <f t="shared" si="62"/>
        <v>6</v>
      </c>
      <c r="BM108" s="18" t="str">
        <f t="shared" si="63"/>
        <v>2024, 2025, 2026, 2027, 2028, 2029</v>
      </c>
      <c r="BN108" s="18" t="str">
        <f t="shared" ref="BN108:CC108" si="171">IF(ISNUMBER(SEARCH(BN$1, $BM108)), ($K108/$BL108), "")</f>
        <v/>
      </c>
      <c r="BO108" s="18" t="str">
        <f t="shared" si="171"/>
        <v/>
      </c>
      <c r="BP108" s="18" t="str">
        <f t="shared" si="171"/>
        <v/>
      </c>
      <c r="BQ108" s="18" t="str">
        <f t="shared" si="171"/>
        <v/>
      </c>
      <c r="BR108" s="20">
        <f t="shared" si="171"/>
        <v>327938.415</v>
      </c>
      <c r="BS108" s="20">
        <f t="shared" si="171"/>
        <v>327938.415</v>
      </c>
      <c r="BT108" s="20">
        <f t="shared" si="171"/>
        <v>327938.415</v>
      </c>
      <c r="BU108" s="20">
        <f t="shared" si="171"/>
        <v>327938.415</v>
      </c>
      <c r="BV108" s="20">
        <f t="shared" si="171"/>
        <v>327938.415</v>
      </c>
      <c r="BW108" s="20">
        <f t="shared" si="171"/>
        <v>327938.415</v>
      </c>
      <c r="BX108" s="18" t="str">
        <f t="shared" si="171"/>
        <v/>
      </c>
      <c r="BY108" s="18" t="str">
        <f t="shared" si="171"/>
        <v/>
      </c>
      <c r="BZ108" s="18" t="str">
        <f t="shared" si="171"/>
        <v/>
      </c>
      <c r="CA108" s="18" t="str">
        <f t="shared" si="171"/>
        <v/>
      </c>
      <c r="CB108" s="18" t="str">
        <f t="shared" si="171"/>
        <v/>
      </c>
      <c r="CC108" s="18" t="str">
        <f t="shared" si="171"/>
        <v/>
      </c>
    </row>
    <row r="109" ht="16.5" customHeight="1">
      <c r="A109" s="11" t="s">
        <v>765</v>
      </c>
      <c r="C109" s="11"/>
      <c r="D109" s="11" t="s">
        <v>64</v>
      </c>
      <c r="E109" s="11">
        <v>1501270.0</v>
      </c>
      <c r="F109" s="11">
        <v>1501270.0</v>
      </c>
      <c r="G109" s="11" t="s">
        <v>215</v>
      </c>
      <c r="H109" s="12">
        <v>141119.0</v>
      </c>
      <c r="I109" s="12">
        <v>141119.0</v>
      </c>
      <c r="J109" s="13">
        <f t="shared" ref="J109:K109" si="172">E109*0.091</f>
        <v>136615.57</v>
      </c>
      <c r="K109" s="13">
        <f t="shared" si="172"/>
        <v>136615.57</v>
      </c>
      <c r="L109" s="11" t="s">
        <v>86</v>
      </c>
      <c r="M109" s="11" t="s">
        <v>67</v>
      </c>
      <c r="O109" s="26"/>
      <c r="T109" s="11" t="s">
        <v>766</v>
      </c>
      <c r="V109" s="11" t="s">
        <v>767</v>
      </c>
      <c r="X109" s="11" t="s">
        <v>218</v>
      </c>
      <c r="Y109" s="11" t="s">
        <v>75</v>
      </c>
      <c r="AI109" s="15">
        <v>44440.0</v>
      </c>
      <c r="AJ109" s="11">
        <v>24.0</v>
      </c>
      <c r="AK109" s="11" t="s">
        <v>219</v>
      </c>
      <c r="AL109" s="11">
        <v>5880.0</v>
      </c>
      <c r="AM109" s="11" t="s">
        <v>220</v>
      </c>
      <c r="AN109" s="11"/>
      <c r="AQ109" s="11" t="s">
        <v>79</v>
      </c>
      <c r="AR109" s="11" t="s">
        <v>218</v>
      </c>
      <c r="AS109" s="11" t="s">
        <v>75</v>
      </c>
      <c r="AT109" s="11" t="s">
        <v>80</v>
      </c>
      <c r="AW109" s="11" t="s">
        <v>96</v>
      </c>
      <c r="AX109" s="18" t="str">
        <f t="shared" si="92"/>
        <v/>
      </c>
      <c r="AZ109" s="11" t="s">
        <v>398</v>
      </c>
      <c r="BD109" s="15">
        <v>45596.0</v>
      </c>
      <c r="BE109" s="15">
        <v>45596.0</v>
      </c>
      <c r="BJ109" s="11">
        <v>2021.0</v>
      </c>
      <c r="BK109" s="11">
        <v>2023.0</v>
      </c>
      <c r="BL109" s="16">
        <f t="shared" si="62"/>
        <v>3</v>
      </c>
      <c r="BM109" s="18" t="str">
        <f t="shared" si="63"/>
        <v>2021, 2022, 2023</v>
      </c>
      <c r="BN109" s="18" t="str">
        <f t="shared" ref="BN109:CC109" si="173">IF(ISNUMBER(SEARCH(BN$1, $BM109)), ($K109/$BL109), "")</f>
        <v/>
      </c>
      <c r="BO109" s="20">
        <f t="shared" si="173"/>
        <v>45538.52333</v>
      </c>
      <c r="BP109" s="20">
        <f t="shared" si="173"/>
        <v>45538.52333</v>
      </c>
      <c r="BQ109" s="20">
        <f t="shared" si="173"/>
        <v>45538.52333</v>
      </c>
      <c r="BR109" s="18" t="str">
        <f t="shared" si="173"/>
        <v/>
      </c>
      <c r="BS109" s="18" t="str">
        <f t="shared" si="173"/>
        <v/>
      </c>
      <c r="BT109" s="18" t="str">
        <f t="shared" si="173"/>
        <v/>
      </c>
      <c r="BU109" s="18" t="str">
        <f t="shared" si="173"/>
        <v/>
      </c>
      <c r="BV109" s="18" t="str">
        <f t="shared" si="173"/>
        <v/>
      </c>
      <c r="BW109" s="18" t="str">
        <f t="shared" si="173"/>
        <v/>
      </c>
      <c r="BX109" s="18" t="str">
        <f t="shared" si="173"/>
        <v/>
      </c>
      <c r="BY109" s="18" t="str">
        <f t="shared" si="173"/>
        <v/>
      </c>
      <c r="BZ109" s="18" t="str">
        <f t="shared" si="173"/>
        <v/>
      </c>
      <c r="CA109" s="18" t="str">
        <f t="shared" si="173"/>
        <v/>
      </c>
      <c r="CB109" s="18" t="str">
        <f t="shared" si="173"/>
        <v/>
      </c>
      <c r="CC109" s="18" t="str">
        <f t="shared" si="173"/>
        <v/>
      </c>
    </row>
    <row r="110" ht="16.5" customHeight="1">
      <c r="A110" s="11" t="s">
        <v>768</v>
      </c>
      <c r="C110" s="11"/>
      <c r="D110" s="11" t="s">
        <v>64</v>
      </c>
      <c r="E110" s="11">
        <v>1500000.0</v>
      </c>
      <c r="F110" s="11">
        <v>1500000.0</v>
      </c>
      <c r="G110" s="11" t="s">
        <v>215</v>
      </c>
      <c r="H110" s="12">
        <v>141000.0</v>
      </c>
      <c r="I110" s="12">
        <v>141000.0</v>
      </c>
      <c r="J110" s="13">
        <f t="shared" ref="J110:K110" si="174">E110*0.091</f>
        <v>136500</v>
      </c>
      <c r="K110" s="13">
        <f t="shared" si="174"/>
        <v>136500</v>
      </c>
      <c r="L110" s="11" t="s">
        <v>86</v>
      </c>
      <c r="M110" s="11" t="s">
        <v>67</v>
      </c>
      <c r="T110" s="11"/>
      <c r="V110" s="11" t="s">
        <v>429</v>
      </c>
      <c r="X110" s="11" t="s">
        <v>218</v>
      </c>
      <c r="Y110" s="11" t="s">
        <v>75</v>
      </c>
      <c r="AI110" s="15">
        <v>44200.0</v>
      </c>
      <c r="AJ110" s="11">
        <v>9.0</v>
      </c>
      <c r="AK110" s="11" t="s">
        <v>219</v>
      </c>
      <c r="AL110" s="11">
        <v>15667.0</v>
      </c>
      <c r="AM110" s="11" t="s">
        <v>220</v>
      </c>
      <c r="AN110" s="11"/>
      <c r="AQ110" s="11" t="s">
        <v>79</v>
      </c>
      <c r="AR110" s="11" t="s">
        <v>218</v>
      </c>
      <c r="AS110" s="11" t="s">
        <v>75</v>
      </c>
      <c r="AT110" s="11" t="s">
        <v>80</v>
      </c>
      <c r="AW110" s="11" t="s">
        <v>96</v>
      </c>
      <c r="AX110" s="18" t="str">
        <f t="shared" si="92"/>
        <v/>
      </c>
      <c r="AZ110" s="11" t="s">
        <v>769</v>
      </c>
      <c r="BD110" s="15">
        <v>45596.0</v>
      </c>
      <c r="BE110" s="15">
        <v>45596.0</v>
      </c>
      <c r="BJ110" s="11">
        <v>2021.0</v>
      </c>
      <c r="BK110" s="11">
        <v>2022.0</v>
      </c>
      <c r="BL110" s="16">
        <f t="shared" si="62"/>
        <v>2</v>
      </c>
      <c r="BM110" s="18" t="str">
        <f t="shared" si="63"/>
        <v>2021, 2022</v>
      </c>
      <c r="BN110" s="18" t="str">
        <f t="shared" ref="BN110:CC110" si="175">IF(ISNUMBER(SEARCH(BN$1, $BM110)), ($K110/$BL110), "")</f>
        <v/>
      </c>
      <c r="BO110" s="20">
        <f t="shared" si="175"/>
        <v>68250</v>
      </c>
      <c r="BP110" s="20">
        <f t="shared" si="175"/>
        <v>68250</v>
      </c>
      <c r="BQ110" s="18" t="str">
        <f t="shared" si="175"/>
        <v/>
      </c>
      <c r="BR110" s="18" t="str">
        <f t="shared" si="175"/>
        <v/>
      </c>
      <c r="BS110" s="18" t="str">
        <f t="shared" si="175"/>
        <v/>
      </c>
      <c r="BT110" s="18" t="str">
        <f t="shared" si="175"/>
        <v/>
      </c>
      <c r="BU110" s="18" t="str">
        <f t="shared" si="175"/>
        <v/>
      </c>
      <c r="BV110" s="18" t="str">
        <f t="shared" si="175"/>
        <v/>
      </c>
      <c r="BW110" s="18" t="str">
        <f t="shared" si="175"/>
        <v/>
      </c>
      <c r="BX110" s="18" t="str">
        <f t="shared" si="175"/>
        <v/>
      </c>
      <c r="BY110" s="18" t="str">
        <f t="shared" si="175"/>
        <v/>
      </c>
      <c r="BZ110" s="18" t="str">
        <f t="shared" si="175"/>
        <v/>
      </c>
      <c r="CA110" s="18" t="str">
        <f t="shared" si="175"/>
        <v/>
      </c>
      <c r="CB110" s="18" t="str">
        <f t="shared" si="175"/>
        <v/>
      </c>
      <c r="CC110" s="18" t="str">
        <f t="shared" si="175"/>
        <v/>
      </c>
    </row>
    <row r="111" ht="16.5" customHeight="1">
      <c r="A111" s="11" t="s">
        <v>770</v>
      </c>
      <c r="C111" s="11"/>
      <c r="D111" s="11" t="s">
        <v>64</v>
      </c>
      <c r="E111" s="11">
        <v>1499961.0</v>
      </c>
      <c r="F111" s="11">
        <v>1499961.0</v>
      </c>
      <c r="G111" s="11" t="s">
        <v>151</v>
      </c>
      <c r="H111" s="12">
        <v>1619958.0</v>
      </c>
      <c r="I111" s="12">
        <v>1619958.0</v>
      </c>
      <c r="J111" s="13">
        <v>1499961.0</v>
      </c>
      <c r="K111" s="13">
        <v>1499961.0</v>
      </c>
      <c r="L111" s="11" t="s">
        <v>86</v>
      </c>
      <c r="M111" s="11" t="s">
        <v>67</v>
      </c>
      <c r="N111" s="14" t="s">
        <v>771</v>
      </c>
      <c r="O111" s="26"/>
      <c r="V111" s="11" t="s">
        <v>772</v>
      </c>
      <c r="X111" s="11" t="s">
        <v>155</v>
      </c>
      <c r="Y111" s="11" t="s">
        <v>75</v>
      </c>
      <c r="AD111" s="11" t="s">
        <v>773</v>
      </c>
      <c r="AI111" s="15">
        <v>45292.0</v>
      </c>
      <c r="AJ111" s="11"/>
      <c r="AK111" s="11" t="s">
        <v>230</v>
      </c>
      <c r="AL111" s="11">
        <v>1619958.0</v>
      </c>
      <c r="AM111" s="11" t="s">
        <v>185</v>
      </c>
      <c r="AN111" s="30" t="s">
        <v>774</v>
      </c>
      <c r="AQ111" s="11" t="s">
        <v>79</v>
      </c>
      <c r="AR111" s="11" t="s">
        <v>188</v>
      </c>
      <c r="AS111" s="11" t="s">
        <v>75</v>
      </c>
      <c r="AT111" s="11" t="s">
        <v>80</v>
      </c>
      <c r="AW111" s="11" t="s">
        <v>96</v>
      </c>
      <c r="AX111" s="18" t="str">
        <f t="shared" si="92"/>
        <v/>
      </c>
      <c r="AZ111" s="11" t="s">
        <v>310</v>
      </c>
      <c r="BD111" s="15">
        <v>45596.0</v>
      </c>
      <c r="BE111" s="15">
        <v>45596.0</v>
      </c>
      <c r="BJ111" s="11">
        <v>2024.0</v>
      </c>
      <c r="BK111" s="11">
        <v>2029.0</v>
      </c>
      <c r="BL111" s="16">
        <f t="shared" si="62"/>
        <v>6</v>
      </c>
      <c r="BM111" s="18" t="str">
        <f t="shared" si="63"/>
        <v>2024, 2025, 2026, 2027, 2028, 2029</v>
      </c>
      <c r="BN111" s="18" t="str">
        <f t="shared" ref="BN111:CC111" si="176">IF(ISNUMBER(SEARCH(BN$1, $BM111)), ($K111/$BL111), "")</f>
        <v/>
      </c>
      <c r="BO111" s="18" t="str">
        <f t="shared" si="176"/>
        <v/>
      </c>
      <c r="BP111" s="18" t="str">
        <f t="shared" si="176"/>
        <v/>
      </c>
      <c r="BQ111" s="18" t="str">
        <f t="shared" si="176"/>
        <v/>
      </c>
      <c r="BR111" s="20">
        <f t="shared" si="176"/>
        <v>249993.5</v>
      </c>
      <c r="BS111" s="20">
        <f t="shared" si="176"/>
        <v>249993.5</v>
      </c>
      <c r="BT111" s="20">
        <f t="shared" si="176"/>
        <v>249993.5</v>
      </c>
      <c r="BU111" s="20">
        <f t="shared" si="176"/>
        <v>249993.5</v>
      </c>
      <c r="BV111" s="20">
        <f t="shared" si="176"/>
        <v>249993.5</v>
      </c>
      <c r="BW111" s="20">
        <f t="shared" si="176"/>
        <v>249993.5</v>
      </c>
      <c r="BX111" s="18" t="str">
        <f t="shared" si="176"/>
        <v/>
      </c>
      <c r="BY111" s="18" t="str">
        <f t="shared" si="176"/>
        <v/>
      </c>
      <c r="BZ111" s="18" t="str">
        <f t="shared" si="176"/>
        <v/>
      </c>
      <c r="CA111" s="18" t="str">
        <f t="shared" si="176"/>
        <v/>
      </c>
      <c r="CB111" s="18" t="str">
        <f t="shared" si="176"/>
        <v/>
      </c>
      <c r="CC111" s="18" t="str">
        <f t="shared" si="176"/>
        <v/>
      </c>
    </row>
    <row r="112" ht="16.5" customHeight="1">
      <c r="A112" s="11" t="s">
        <v>775</v>
      </c>
      <c r="B112" s="11" t="s">
        <v>776</v>
      </c>
      <c r="C112" s="11"/>
      <c r="D112" s="11" t="s">
        <v>64</v>
      </c>
      <c r="E112" s="11">
        <v>1300000.0</v>
      </c>
      <c r="F112" s="11">
        <v>1300000.0</v>
      </c>
      <c r="G112" s="11" t="s">
        <v>151</v>
      </c>
      <c r="H112" s="12">
        <v>1414276.0</v>
      </c>
      <c r="I112" s="12">
        <v>1414276.0</v>
      </c>
      <c r="J112" s="13">
        <v>1300000.0</v>
      </c>
      <c r="K112" s="13">
        <v>1300000.0</v>
      </c>
      <c r="L112" s="11" t="s">
        <v>86</v>
      </c>
      <c r="M112" s="11" t="s">
        <v>67</v>
      </c>
      <c r="N112" s="14" t="s">
        <v>777</v>
      </c>
      <c r="O112" s="11" t="s">
        <v>72</v>
      </c>
      <c r="P112" s="11"/>
      <c r="Q112" s="11"/>
      <c r="R112" s="11" t="s">
        <v>778</v>
      </c>
      <c r="S112" s="11" t="s">
        <v>779</v>
      </c>
      <c r="T112" s="11" t="s">
        <v>780</v>
      </c>
      <c r="U112" s="11" t="s">
        <v>781</v>
      </c>
      <c r="V112" s="11" t="s">
        <v>782</v>
      </c>
      <c r="W112" s="11" t="s">
        <v>92</v>
      </c>
      <c r="X112" s="11" t="s">
        <v>155</v>
      </c>
      <c r="Y112" s="11" t="s">
        <v>75</v>
      </c>
      <c r="Z112" s="11" t="s">
        <v>72</v>
      </c>
      <c r="AD112" s="11" t="s">
        <v>783</v>
      </c>
      <c r="AE112" s="11" t="s">
        <v>76</v>
      </c>
      <c r="AI112" s="15">
        <v>45216.0</v>
      </c>
      <c r="AJ112" s="11">
        <v>3.0</v>
      </c>
      <c r="AK112" s="11" t="s">
        <v>77</v>
      </c>
      <c r="AL112" s="11">
        <v>471425.0</v>
      </c>
      <c r="AM112" s="11" t="s">
        <v>157</v>
      </c>
      <c r="AN112" s="11"/>
      <c r="AO112" s="11" t="s">
        <v>374</v>
      </c>
      <c r="AQ112" s="11" t="s">
        <v>79</v>
      </c>
      <c r="AR112" s="11" t="s">
        <v>155</v>
      </c>
      <c r="AS112" s="11" t="s">
        <v>75</v>
      </c>
      <c r="AT112" s="11" t="s">
        <v>375</v>
      </c>
      <c r="AW112" s="11" t="s">
        <v>96</v>
      </c>
      <c r="AX112" s="18" t="str">
        <f t="shared" si="92"/>
        <v/>
      </c>
      <c r="AZ112" s="11" t="s">
        <v>97</v>
      </c>
      <c r="BD112" s="15">
        <v>45239.0</v>
      </c>
      <c r="BE112" s="15">
        <v>45435.0</v>
      </c>
      <c r="BI112" s="11" t="s">
        <v>83</v>
      </c>
      <c r="BJ112" s="11">
        <v>2023.0</v>
      </c>
      <c r="BK112" s="11">
        <v>2026.0</v>
      </c>
      <c r="BL112" s="16">
        <f t="shared" si="62"/>
        <v>4</v>
      </c>
      <c r="BM112" s="18" t="str">
        <f t="shared" si="63"/>
        <v>2023, 2024, 2025, 2026</v>
      </c>
      <c r="BN112" s="18" t="str">
        <f t="shared" ref="BN112:CC112" si="177">IF(ISNUMBER(SEARCH(BN$1, $BM112)), ($K112/$BL112), "")</f>
        <v/>
      </c>
      <c r="BO112" s="18" t="str">
        <f t="shared" si="177"/>
        <v/>
      </c>
      <c r="BP112" s="18" t="str">
        <f t="shared" si="177"/>
        <v/>
      </c>
      <c r="BQ112" s="20">
        <f t="shared" si="177"/>
        <v>325000</v>
      </c>
      <c r="BR112" s="20">
        <f t="shared" si="177"/>
        <v>325000</v>
      </c>
      <c r="BS112" s="20">
        <f t="shared" si="177"/>
        <v>325000</v>
      </c>
      <c r="BT112" s="20">
        <f t="shared" si="177"/>
        <v>325000</v>
      </c>
      <c r="BU112" s="18" t="str">
        <f t="shared" si="177"/>
        <v/>
      </c>
      <c r="BV112" s="18" t="str">
        <f t="shared" si="177"/>
        <v/>
      </c>
      <c r="BW112" s="18" t="str">
        <f t="shared" si="177"/>
        <v/>
      </c>
      <c r="BX112" s="18" t="str">
        <f t="shared" si="177"/>
        <v/>
      </c>
      <c r="BY112" s="18" t="str">
        <f t="shared" si="177"/>
        <v/>
      </c>
      <c r="BZ112" s="18" t="str">
        <f t="shared" si="177"/>
        <v/>
      </c>
      <c r="CA112" s="18" t="str">
        <f t="shared" si="177"/>
        <v/>
      </c>
      <c r="CB112" s="18" t="str">
        <f t="shared" si="177"/>
        <v/>
      </c>
      <c r="CC112" s="18" t="str">
        <f t="shared" si="177"/>
        <v/>
      </c>
    </row>
    <row r="113" ht="16.5" customHeight="1">
      <c r="A113" s="11" t="s">
        <v>784</v>
      </c>
      <c r="B113" s="11" t="s">
        <v>785</v>
      </c>
      <c r="C113" s="11"/>
      <c r="D113" s="11" t="s">
        <v>64</v>
      </c>
      <c r="E113" s="27">
        <v>1282500.0</v>
      </c>
      <c r="F113" s="27">
        <v>1025972.0</v>
      </c>
      <c r="G113" s="11" t="s">
        <v>135</v>
      </c>
      <c r="H113" s="12">
        <v>1513350.0</v>
      </c>
      <c r="I113" s="12">
        <v>1210647.0</v>
      </c>
      <c r="J113" s="13">
        <f t="shared" ref="J113:K113" si="178">E113*1.19</f>
        <v>1526175</v>
      </c>
      <c r="K113" s="13">
        <f t="shared" si="178"/>
        <v>1220906.68</v>
      </c>
      <c r="L113" s="11" t="s">
        <v>86</v>
      </c>
      <c r="M113" s="11" t="s">
        <v>67</v>
      </c>
      <c r="N113" s="14" t="s">
        <v>786</v>
      </c>
      <c r="O113" s="11" t="s">
        <v>787</v>
      </c>
      <c r="P113" s="11"/>
      <c r="Q113" s="11"/>
      <c r="R113" s="11" t="s">
        <v>666</v>
      </c>
      <c r="S113" s="11"/>
      <c r="T113" s="11" t="s">
        <v>788</v>
      </c>
      <c r="U113" s="11"/>
      <c r="V113" s="11" t="s">
        <v>789</v>
      </c>
      <c r="W113" s="11" t="s">
        <v>104</v>
      </c>
      <c r="X113" s="11" t="s">
        <v>142</v>
      </c>
      <c r="Y113" s="11" t="s">
        <v>75</v>
      </c>
      <c r="Z113" s="11"/>
      <c r="AD113" s="11"/>
      <c r="AE113" s="11" t="s">
        <v>119</v>
      </c>
      <c r="AI113" s="15">
        <v>44197.0</v>
      </c>
      <c r="AJ113" s="11">
        <v>2.5</v>
      </c>
      <c r="AK113" s="11" t="s">
        <v>77</v>
      </c>
      <c r="AL113" s="11">
        <v>605340.0</v>
      </c>
      <c r="AM113" s="11" t="s">
        <v>143</v>
      </c>
      <c r="AN113" s="11" t="s">
        <v>695</v>
      </c>
      <c r="AO113" s="11"/>
      <c r="AQ113" s="11" t="s">
        <v>79</v>
      </c>
      <c r="AR113" s="11" t="s">
        <v>146</v>
      </c>
      <c r="AS113" s="11" t="s">
        <v>75</v>
      </c>
      <c r="AT113" s="11" t="s">
        <v>375</v>
      </c>
      <c r="AW113" s="11" t="s">
        <v>190</v>
      </c>
      <c r="AX113" s="18" t="str">
        <f t="shared" si="92"/>
        <v/>
      </c>
      <c r="AZ113" s="11" t="s">
        <v>124</v>
      </c>
      <c r="BD113" s="15">
        <v>45377.0</v>
      </c>
      <c r="BE113" s="15">
        <v>45779.0</v>
      </c>
      <c r="BI113" s="11" t="s">
        <v>83</v>
      </c>
      <c r="BJ113" s="11">
        <v>2021.0</v>
      </c>
      <c r="BK113" s="11">
        <v>2023.0</v>
      </c>
      <c r="BL113" s="16">
        <f t="shared" si="62"/>
        <v>3</v>
      </c>
      <c r="BM113" s="18" t="str">
        <f t="shared" si="63"/>
        <v>2021, 2022, 2023</v>
      </c>
      <c r="BN113" s="18" t="str">
        <f t="shared" ref="BN113:CC113" si="179">IF(ISNUMBER(SEARCH(BN$1, $BM113)), ($K113/$BL113), "")</f>
        <v/>
      </c>
      <c r="BO113" s="20">
        <f t="shared" si="179"/>
        <v>406968.8933</v>
      </c>
      <c r="BP113" s="20">
        <f t="shared" si="179"/>
        <v>406968.8933</v>
      </c>
      <c r="BQ113" s="20">
        <f t="shared" si="179"/>
        <v>406968.8933</v>
      </c>
      <c r="BR113" s="18" t="str">
        <f t="shared" si="179"/>
        <v/>
      </c>
      <c r="BS113" s="18" t="str">
        <f t="shared" si="179"/>
        <v/>
      </c>
      <c r="BT113" s="18" t="str">
        <f t="shared" si="179"/>
        <v/>
      </c>
      <c r="BU113" s="18" t="str">
        <f t="shared" si="179"/>
        <v/>
      </c>
      <c r="BV113" s="18" t="str">
        <f t="shared" si="179"/>
        <v/>
      </c>
      <c r="BW113" s="18" t="str">
        <f t="shared" si="179"/>
        <v/>
      </c>
      <c r="BX113" s="18" t="str">
        <f t="shared" si="179"/>
        <v/>
      </c>
      <c r="BY113" s="18" t="str">
        <f t="shared" si="179"/>
        <v/>
      </c>
      <c r="BZ113" s="18" t="str">
        <f t="shared" si="179"/>
        <v/>
      </c>
      <c r="CA113" s="18" t="str">
        <f t="shared" si="179"/>
        <v/>
      </c>
      <c r="CB113" s="18" t="str">
        <f t="shared" si="179"/>
        <v/>
      </c>
      <c r="CC113" s="18" t="str">
        <f t="shared" si="179"/>
        <v/>
      </c>
    </row>
    <row r="114" ht="16.5" customHeight="1">
      <c r="A114" s="11" t="s">
        <v>790</v>
      </c>
      <c r="B114" s="11"/>
      <c r="C114" s="11"/>
      <c r="D114" s="11" t="s">
        <v>64</v>
      </c>
      <c r="E114" s="11">
        <v>1272530.0</v>
      </c>
      <c r="F114" s="11">
        <v>1272530.0</v>
      </c>
      <c r="G114" s="11" t="s">
        <v>151</v>
      </c>
      <c r="H114" s="12">
        <v>1387058.0</v>
      </c>
      <c r="I114" s="12">
        <v>1387058.0</v>
      </c>
      <c r="J114" s="13">
        <v>1272530.0</v>
      </c>
      <c r="K114" s="13">
        <v>1272530.0</v>
      </c>
      <c r="L114" s="11" t="s">
        <v>86</v>
      </c>
      <c r="M114" s="11" t="s">
        <v>67</v>
      </c>
      <c r="N114" s="14" t="s">
        <v>791</v>
      </c>
      <c r="O114" s="11"/>
      <c r="P114" s="11"/>
      <c r="Q114" s="11"/>
      <c r="R114" s="11"/>
      <c r="T114" s="11"/>
      <c r="V114" s="11" t="s">
        <v>792</v>
      </c>
      <c r="W114" s="11"/>
      <c r="X114" s="11" t="s">
        <v>155</v>
      </c>
      <c r="Y114" s="11" t="s">
        <v>75</v>
      </c>
      <c r="AE114" s="11"/>
      <c r="AI114" s="15">
        <v>45113.0</v>
      </c>
      <c r="AJ114" s="11"/>
      <c r="AK114" s="11"/>
      <c r="AL114" s="11">
        <v>1387058.0</v>
      </c>
      <c r="AM114" s="11" t="s">
        <v>157</v>
      </c>
      <c r="AN114" s="11"/>
      <c r="AQ114" s="11" t="s">
        <v>79</v>
      </c>
      <c r="AR114" s="11" t="s">
        <v>155</v>
      </c>
      <c r="AS114" s="11" t="s">
        <v>75</v>
      </c>
      <c r="AT114" s="11" t="s">
        <v>80</v>
      </c>
      <c r="AW114" s="11" t="s">
        <v>96</v>
      </c>
      <c r="AX114" s="18" t="str">
        <f t="shared" si="92"/>
        <v/>
      </c>
      <c r="AZ114" s="11" t="s">
        <v>191</v>
      </c>
      <c r="BD114" s="15">
        <v>45596.0</v>
      </c>
      <c r="BE114" s="15">
        <v>45779.0</v>
      </c>
      <c r="BI114" s="11"/>
      <c r="BJ114" s="11">
        <v>2023.0</v>
      </c>
      <c r="BK114" s="11">
        <v>2026.0</v>
      </c>
      <c r="BL114" s="16">
        <f t="shared" si="62"/>
        <v>4</v>
      </c>
      <c r="BM114" s="18" t="str">
        <f t="shared" si="63"/>
        <v>2023, 2024, 2025, 2026</v>
      </c>
      <c r="BN114" s="18" t="str">
        <f t="shared" ref="BN114:CC114" si="180">IF(ISNUMBER(SEARCH(BN$1, $BM114)), ($K114/$BL114), "")</f>
        <v/>
      </c>
      <c r="BO114" s="18" t="str">
        <f t="shared" si="180"/>
        <v/>
      </c>
      <c r="BP114" s="18" t="str">
        <f t="shared" si="180"/>
        <v/>
      </c>
      <c r="BQ114" s="20">
        <f t="shared" si="180"/>
        <v>318132.5</v>
      </c>
      <c r="BR114" s="20">
        <f t="shared" si="180"/>
        <v>318132.5</v>
      </c>
      <c r="BS114" s="20">
        <f t="shared" si="180"/>
        <v>318132.5</v>
      </c>
      <c r="BT114" s="20">
        <f t="shared" si="180"/>
        <v>318132.5</v>
      </c>
      <c r="BU114" s="18" t="str">
        <f t="shared" si="180"/>
        <v/>
      </c>
      <c r="BV114" s="18" t="str">
        <f t="shared" si="180"/>
        <v/>
      </c>
      <c r="BW114" s="18" t="str">
        <f t="shared" si="180"/>
        <v/>
      </c>
      <c r="BX114" s="18" t="str">
        <f t="shared" si="180"/>
        <v/>
      </c>
      <c r="BY114" s="18" t="str">
        <f t="shared" si="180"/>
        <v/>
      </c>
      <c r="BZ114" s="18" t="str">
        <f t="shared" si="180"/>
        <v/>
      </c>
      <c r="CA114" s="18" t="str">
        <f t="shared" si="180"/>
        <v/>
      </c>
      <c r="CB114" s="18" t="str">
        <f t="shared" si="180"/>
        <v/>
      </c>
      <c r="CC114" s="18" t="str">
        <f t="shared" si="180"/>
        <v/>
      </c>
    </row>
    <row r="115" ht="16.5" customHeight="1">
      <c r="A115" s="11" t="s">
        <v>793</v>
      </c>
      <c r="B115" s="11" t="s">
        <v>794</v>
      </c>
      <c r="C115" s="11"/>
      <c r="D115" s="11" t="s">
        <v>64</v>
      </c>
      <c r="E115" s="11">
        <v>1266000.0</v>
      </c>
      <c r="F115" s="11">
        <v>1266000.0</v>
      </c>
      <c r="G115" s="11" t="s">
        <v>151</v>
      </c>
      <c r="H115" s="12">
        <v>1356136.0</v>
      </c>
      <c r="I115" s="12">
        <v>1356136.0</v>
      </c>
      <c r="J115" s="13">
        <v>1266000.0</v>
      </c>
      <c r="K115" s="13">
        <v>1266000.0</v>
      </c>
      <c r="L115" s="11" t="s">
        <v>86</v>
      </c>
      <c r="M115" s="11" t="s">
        <v>67</v>
      </c>
      <c r="N115" s="14" t="s">
        <v>795</v>
      </c>
      <c r="O115" s="11" t="s">
        <v>796</v>
      </c>
      <c r="P115" s="11"/>
      <c r="Q115" s="11"/>
      <c r="R115" s="11" t="s">
        <v>797</v>
      </c>
      <c r="T115" s="11" t="s">
        <v>612</v>
      </c>
      <c r="U115" s="11" t="s">
        <v>72</v>
      </c>
      <c r="V115" s="11" t="s">
        <v>613</v>
      </c>
      <c r="W115" s="11" t="s">
        <v>104</v>
      </c>
      <c r="X115" s="11" t="s">
        <v>164</v>
      </c>
      <c r="Y115" s="11" t="s">
        <v>75</v>
      </c>
      <c r="Z115" s="11" t="s">
        <v>72</v>
      </c>
      <c r="AD115" s="11" t="s">
        <v>798</v>
      </c>
      <c r="AE115" s="11" t="s">
        <v>76</v>
      </c>
      <c r="AI115" s="15">
        <v>44659.0</v>
      </c>
      <c r="AJ115" s="11">
        <v>2.0</v>
      </c>
      <c r="AK115" s="11" t="s">
        <v>230</v>
      </c>
      <c r="AL115" s="11">
        <v>678068.0</v>
      </c>
      <c r="AM115" s="11" t="s">
        <v>165</v>
      </c>
      <c r="AN115" s="11"/>
      <c r="AO115" s="11" t="s">
        <v>232</v>
      </c>
      <c r="AQ115" s="11" t="s">
        <v>79</v>
      </c>
      <c r="AR115" s="11" t="s">
        <v>164</v>
      </c>
      <c r="AS115" s="11" t="s">
        <v>75</v>
      </c>
      <c r="AT115" s="25" t="s">
        <v>122</v>
      </c>
      <c r="AU115" s="16" t="s">
        <v>123</v>
      </c>
      <c r="AW115" s="11" t="s">
        <v>96</v>
      </c>
      <c r="AX115" s="11" t="s">
        <v>82</v>
      </c>
      <c r="AZ115" s="11" t="s">
        <v>799</v>
      </c>
      <c r="BD115" s="15">
        <v>45566.0</v>
      </c>
      <c r="BE115" s="15">
        <v>45566.0</v>
      </c>
      <c r="BI115" s="11" t="s">
        <v>83</v>
      </c>
      <c r="BJ115" s="11">
        <v>2022.0</v>
      </c>
      <c r="BK115" s="11">
        <v>2024.0</v>
      </c>
      <c r="BL115" s="16">
        <f t="shared" si="62"/>
        <v>3</v>
      </c>
      <c r="BM115" s="18" t="str">
        <f t="shared" si="63"/>
        <v>2022, 2023, 2024</v>
      </c>
      <c r="BN115" s="18" t="str">
        <f t="shared" ref="BN115:CC115" si="181">IF(ISNUMBER(SEARCH(BN$1, $BM115)), ($K115/$BL115), "")</f>
        <v/>
      </c>
      <c r="BO115" s="18" t="str">
        <f t="shared" si="181"/>
        <v/>
      </c>
      <c r="BP115" s="20">
        <f t="shared" si="181"/>
        <v>422000</v>
      </c>
      <c r="BQ115" s="20">
        <f t="shared" si="181"/>
        <v>422000</v>
      </c>
      <c r="BR115" s="20">
        <f t="shared" si="181"/>
        <v>422000</v>
      </c>
      <c r="BS115" s="18" t="str">
        <f t="shared" si="181"/>
        <v/>
      </c>
      <c r="BT115" s="18" t="str">
        <f t="shared" si="181"/>
        <v/>
      </c>
      <c r="BU115" s="18" t="str">
        <f t="shared" si="181"/>
        <v/>
      </c>
      <c r="BV115" s="18" t="str">
        <f t="shared" si="181"/>
        <v/>
      </c>
      <c r="BW115" s="18" t="str">
        <f t="shared" si="181"/>
        <v/>
      </c>
      <c r="BX115" s="18" t="str">
        <f t="shared" si="181"/>
        <v/>
      </c>
      <c r="BY115" s="18" t="str">
        <f t="shared" si="181"/>
        <v/>
      </c>
      <c r="BZ115" s="18" t="str">
        <f t="shared" si="181"/>
        <v/>
      </c>
      <c r="CA115" s="18" t="str">
        <f t="shared" si="181"/>
        <v/>
      </c>
      <c r="CB115" s="18" t="str">
        <f t="shared" si="181"/>
        <v/>
      </c>
      <c r="CC115" s="18" t="str">
        <f t="shared" si="181"/>
        <v/>
      </c>
    </row>
    <row r="116" ht="16.5" customHeight="1">
      <c r="A116" s="11" t="s">
        <v>800</v>
      </c>
      <c r="B116" s="11" t="s">
        <v>801</v>
      </c>
      <c r="C116" s="11"/>
      <c r="D116" s="11" t="s">
        <v>64</v>
      </c>
      <c r="E116" s="11">
        <v>1257700.0</v>
      </c>
      <c r="F116" s="11">
        <v>1257700.0</v>
      </c>
      <c r="G116" s="11" t="s">
        <v>215</v>
      </c>
      <c r="H116" s="12">
        <v>118224.0</v>
      </c>
      <c r="I116" s="12">
        <v>118224.0</v>
      </c>
      <c r="J116" s="13">
        <f t="shared" ref="J116:K116" si="182">E116*0.091</f>
        <v>114450.7</v>
      </c>
      <c r="K116" s="13">
        <f t="shared" si="182"/>
        <v>114450.7</v>
      </c>
      <c r="L116" s="11" t="s">
        <v>86</v>
      </c>
      <c r="M116" s="11" t="s">
        <v>67</v>
      </c>
      <c r="N116" s="14" t="s">
        <v>802</v>
      </c>
      <c r="O116" s="11" t="s">
        <v>803</v>
      </c>
      <c r="P116" s="11"/>
      <c r="Q116" s="11"/>
      <c r="R116" s="11" t="s">
        <v>482</v>
      </c>
      <c r="T116" s="11" t="s">
        <v>804</v>
      </c>
      <c r="U116" s="11"/>
      <c r="V116" s="11" t="s">
        <v>805</v>
      </c>
      <c r="W116" s="11"/>
      <c r="X116" s="11" t="s">
        <v>218</v>
      </c>
      <c r="Y116" s="11" t="s">
        <v>75</v>
      </c>
      <c r="Z116" s="11"/>
      <c r="AD116" s="11"/>
      <c r="AE116" s="11"/>
      <c r="AI116" s="15">
        <v>44861.0</v>
      </c>
      <c r="AJ116" s="11">
        <v>18.0</v>
      </c>
      <c r="AK116" s="11" t="s">
        <v>219</v>
      </c>
      <c r="AL116" s="11">
        <v>6568.0</v>
      </c>
      <c r="AM116" s="11" t="s">
        <v>485</v>
      </c>
      <c r="AN116" s="11"/>
      <c r="AO116" s="11"/>
      <c r="AQ116" s="11" t="s">
        <v>79</v>
      </c>
      <c r="AR116" s="11" t="s">
        <v>218</v>
      </c>
      <c r="AS116" s="11" t="s">
        <v>75</v>
      </c>
      <c r="AT116" s="11" t="s">
        <v>80</v>
      </c>
      <c r="AW116" s="11" t="s">
        <v>96</v>
      </c>
      <c r="AX116" s="18" t="str">
        <f t="array" ref="AX116">IFERROR(INDEX('full database 2024'!AR:AR, MATCH(A116, 'full database 2024'!B:B, 0)), "")</f>
        <v/>
      </c>
      <c r="AZ116" s="11" t="s">
        <v>132</v>
      </c>
      <c r="BD116" s="15">
        <v>45596.0</v>
      </c>
      <c r="BE116" s="15">
        <v>45779.0</v>
      </c>
      <c r="BI116" s="11"/>
      <c r="BJ116" s="11">
        <v>2022.0</v>
      </c>
      <c r="BK116" s="11">
        <v>2024.0</v>
      </c>
      <c r="BL116" s="16">
        <f t="shared" si="62"/>
        <v>3</v>
      </c>
      <c r="BM116" s="18" t="str">
        <f t="shared" si="63"/>
        <v>2022, 2023, 2024</v>
      </c>
      <c r="BN116" s="18" t="str">
        <f t="shared" ref="BN116:CC116" si="183">IF(ISNUMBER(SEARCH(BN$1, $BM116)), ($K116/$BL116), "")</f>
        <v/>
      </c>
      <c r="BO116" s="18" t="str">
        <f t="shared" si="183"/>
        <v/>
      </c>
      <c r="BP116" s="20">
        <f t="shared" si="183"/>
        <v>38150.23333</v>
      </c>
      <c r="BQ116" s="20">
        <f t="shared" si="183"/>
        <v>38150.23333</v>
      </c>
      <c r="BR116" s="20">
        <f t="shared" si="183"/>
        <v>38150.23333</v>
      </c>
      <c r="BS116" s="18" t="str">
        <f t="shared" si="183"/>
        <v/>
      </c>
      <c r="BT116" s="18" t="str">
        <f t="shared" si="183"/>
        <v/>
      </c>
      <c r="BU116" s="18" t="str">
        <f t="shared" si="183"/>
        <v/>
      </c>
      <c r="BV116" s="18" t="str">
        <f t="shared" si="183"/>
        <v/>
      </c>
      <c r="BW116" s="18" t="str">
        <f t="shared" si="183"/>
        <v/>
      </c>
      <c r="BX116" s="18" t="str">
        <f t="shared" si="183"/>
        <v/>
      </c>
      <c r="BY116" s="18" t="str">
        <f t="shared" si="183"/>
        <v/>
      </c>
      <c r="BZ116" s="18" t="str">
        <f t="shared" si="183"/>
        <v/>
      </c>
      <c r="CA116" s="18" t="str">
        <f t="shared" si="183"/>
        <v/>
      </c>
      <c r="CB116" s="18" t="str">
        <f t="shared" si="183"/>
        <v/>
      </c>
      <c r="CC116" s="18" t="str">
        <f t="shared" si="183"/>
        <v/>
      </c>
    </row>
    <row r="117" ht="16.5" customHeight="1">
      <c r="A117" s="11" t="s">
        <v>806</v>
      </c>
      <c r="C117" s="11"/>
      <c r="D117" s="11" t="s">
        <v>64</v>
      </c>
      <c r="E117" s="11">
        <v>1186942.0</v>
      </c>
      <c r="F117" s="11">
        <v>1186942.0</v>
      </c>
      <c r="G117" s="11" t="s">
        <v>151</v>
      </c>
      <c r="H117" s="12">
        <v>1250384.0</v>
      </c>
      <c r="I117" s="12">
        <v>1250384.0</v>
      </c>
      <c r="J117" s="13">
        <v>1186942.0</v>
      </c>
      <c r="K117" s="13">
        <v>1186942.0</v>
      </c>
      <c r="L117" s="11" t="s">
        <v>86</v>
      </c>
      <c r="M117" s="11" t="s">
        <v>67</v>
      </c>
      <c r="N117" s="14" t="s">
        <v>807</v>
      </c>
      <c r="P117" s="11"/>
      <c r="Q117" s="11"/>
      <c r="R117" s="11" t="s">
        <v>808</v>
      </c>
      <c r="S117" s="11" t="s">
        <v>809</v>
      </c>
      <c r="T117" s="11" t="s">
        <v>810</v>
      </c>
      <c r="U117" s="11" t="s">
        <v>72</v>
      </c>
      <c r="V117" s="11" t="s">
        <v>811</v>
      </c>
      <c r="W117" s="11" t="s">
        <v>306</v>
      </c>
      <c r="X117" s="11" t="s">
        <v>155</v>
      </c>
      <c r="Y117" s="11" t="s">
        <v>75</v>
      </c>
      <c r="Z117" s="11" t="s">
        <v>72</v>
      </c>
      <c r="AE117" s="11" t="s">
        <v>76</v>
      </c>
      <c r="AI117" s="15">
        <v>43831.0</v>
      </c>
      <c r="AJ117" s="11">
        <v>2.0</v>
      </c>
      <c r="AK117" s="11" t="s">
        <v>230</v>
      </c>
      <c r="AL117" s="11">
        <v>625192.0</v>
      </c>
      <c r="AM117" s="11" t="s">
        <v>812</v>
      </c>
      <c r="AN117" s="11"/>
      <c r="AQ117" s="11" t="s">
        <v>79</v>
      </c>
      <c r="AR117" s="11" t="s">
        <v>155</v>
      </c>
      <c r="AS117" s="11" t="s">
        <v>75</v>
      </c>
      <c r="AT117" s="11" t="s">
        <v>375</v>
      </c>
      <c r="AU117" s="18" t="s">
        <v>147</v>
      </c>
      <c r="AW117" s="11" t="s">
        <v>96</v>
      </c>
      <c r="AX117" s="11" t="s">
        <v>376</v>
      </c>
      <c r="AZ117" s="11" t="s">
        <v>813</v>
      </c>
      <c r="BD117" s="15">
        <v>44992.0</v>
      </c>
      <c r="BE117" s="15">
        <v>45035.0</v>
      </c>
      <c r="BI117" s="11" t="s">
        <v>83</v>
      </c>
      <c r="BJ117" s="11">
        <v>2020.0</v>
      </c>
      <c r="BK117" s="11">
        <v>2022.0</v>
      </c>
      <c r="BL117" s="16">
        <f t="shared" si="62"/>
        <v>3</v>
      </c>
      <c r="BM117" s="18" t="str">
        <f t="shared" si="63"/>
        <v>2020, 2021, 2022</v>
      </c>
      <c r="BN117" s="20">
        <f t="shared" ref="BN117:CC117" si="184">IF(ISNUMBER(SEARCH(BN$1, $BM117)), ($K117/$BL117), "")</f>
        <v>395647.3333</v>
      </c>
      <c r="BO117" s="20">
        <f t="shared" si="184"/>
        <v>395647.3333</v>
      </c>
      <c r="BP117" s="20">
        <f t="shared" si="184"/>
        <v>395647.3333</v>
      </c>
      <c r="BQ117" s="18" t="str">
        <f t="shared" si="184"/>
        <v/>
      </c>
      <c r="BR117" s="18" t="str">
        <f t="shared" si="184"/>
        <v/>
      </c>
      <c r="BS117" s="18" t="str">
        <f t="shared" si="184"/>
        <v/>
      </c>
      <c r="BT117" s="18" t="str">
        <f t="shared" si="184"/>
        <v/>
      </c>
      <c r="BU117" s="18" t="str">
        <f t="shared" si="184"/>
        <v/>
      </c>
      <c r="BV117" s="18" t="str">
        <f t="shared" si="184"/>
        <v/>
      </c>
      <c r="BW117" s="18" t="str">
        <f t="shared" si="184"/>
        <v/>
      </c>
      <c r="BX117" s="18" t="str">
        <f t="shared" si="184"/>
        <v/>
      </c>
      <c r="BY117" s="18" t="str">
        <f t="shared" si="184"/>
        <v/>
      </c>
      <c r="BZ117" s="18" t="str">
        <f t="shared" si="184"/>
        <v/>
      </c>
      <c r="CA117" s="18" t="str">
        <f t="shared" si="184"/>
        <v/>
      </c>
      <c r="CB117" s="18" t="str">
        <f t="shared" si="184"/>
        <v/>
      </c>
      <c r="CC117" s="18" t="str">
        <f t="shared" si="184"/>
        <v/>
      </c>
    </row>
    <row r="118" ht="16.5" customHeight="1">
      <c r="A118" s="11" t="s">
        <v>814</v>
      </c>
      <c r="C118" s="11"/>
      <c r="D118" s="11" t="s">
        <v>64</v>
      </c>
      <c r="E118" s="11">
        <v>1147670.0</v>
      </c>
      <c r="F118" s="11">
        <v>1147670.0</v>
      </c>
      <c r="G118" s="11" t="s">
        <v>151</v>
      </c>
      <c r="H118" s="12">
        <v>1250960.0</v>
      </c>
      <c r="I118" s="12">
        <v>1250960.0</v>
      </c>
      <c r="J118" s="13">
        <v>1147670.0</v>
      </c>
      <c r="K118" s="13">
        <v>1147670.0</v>
      </c>
      <c r="L118" s="11" t="s">
        <v>86</v>
      </c>
      <c r="M118" s="11" t="s">
        <v>67</v>
      </c>
      <c r="N118" s="11"/>
      <c r="P118" s="11"/>
      <c r="Q118" s="11"/>
      <c r="R118" s="11"/>
      <c r="S118" s="11"/>
      <c r="T118" s="11"/>
      <c r="U118" s="11"/>
      <c r="V118" s="11" t="s">
        <v>815</v>
      </c>
      <c r="W118" s="11"/>
      <c r="X118" s="11" t="s">
        <v>155</v>
      </c>
      <c r="Y118" s="11" t="s">
        <v>75</v>
      </c>
      <c r="Z118" s="11"/>
      <c r="AE118" s="11"/>
      <c r="AI118" s="15">
        <v>44105.0</v>
      </c>
      <c r="AJ118" s="11"/>
      <c r="AK118" s="11"/>
      <c r="AL118" s="11">
        <v>1250960.0</v>
      </c>
      <c r="AM118" s="11" t="s">
        <v>812</v>
      </c>
      <c r="AN118" s="11"/>
      <c r="AQ118" s="11" t="s">
        <v>79</v>
      </c>
      <c r="AR118" s="11" t="s">
        <v>155</v>
      </c>
      <c r="AS118" s="11" t="s">
        <v>75</v>
      </c>
      <c r="AT118" s="25" t="s">
        <v>122</v>
      </c>
      <c r="AW118" s="11" t="s">
        <v>96</v>
      </c>
      <c r="AX118" s="18" t="str">
        <f t="shared" ref="AX118:AX128" si="187">IFERROR(INDEX('full database 2024'!AR:AR, MATCH(A118, 'full database 2024'!B:B, 0)), "")</f>
        <v/>
      </c>
      <c r="AZ118" s="11" t="s">
        <v>132</v>
      </c>
      <c r="BD118" s="15">
        <v>45596.0</v>
      </c>
      <c r="BE118" s="15">
        <v>45596.0</v>
      </c>
      <c r="BI118" s="11"/>
      <c r="BJ118" s="11">
        <v>2020.0</v>
      </c>
      <c r="BK118" s="11">
        <v>2020.0</v>
      </c>
      <c r="BL118" s="16">
        <f t="shared" si="62"/>
        <v>1</v>
      </c>
      <c r="BM118" s="18" t="str">
        <f t="shared" si="63"/>
        <v>2020</v>
      </c>
      <c r="BN118" s="20">
        <f t="shared" ref="BN118:CC118" si="185">IF(ISNUMBER(SEARCH(BN$1, $BM118)), ($K118/$BL118), "")</f>
        <v>1147670</v>
      </c>
      <c r="BO118" s="18" t="str">
        <f t="shared" si="185"/>
        <v/>
      </c>
      <c r="BP118" s="18" t="str">
        <f t="shared" si="185"/>
        <v/>
      </c>
      <c r="BQ118" s="18" t="str">
        <f t="shared" si="185"/>
        <v/>
      </c>
      <c r="BR118" s="18" t="str">
        <f t="shared" si="185"/>
        <v/>
      </c>
      <c r="BS118" s="18" t="str">
        <f t="shared" si="185"/>
        <v/>
      </c>
      <c r="BT118" s="18" t="str">
        <f t="shared" si="185"/>
        <v/>
      </c>
      <c r="BU118" s="18" t="str">
        <f t="shared" si="185"/>
        <v/>
      </c>
      <c r="BV118" s="18" t="str">
        <f t="shared" si="185"/>
        <v/>
      </c>
      <c r="BW118" s="18" t="str">
        <f t="shared" si="185"/>
        <v/>
      </c>
      <c r="BX118" s="18" t="str">
        <f t="shared" si="185"/>
        <v/>
      </c>
      <c r="BY118" s="18" t="str">
        <f t="shared" si="185"/>
        <v/>
      </c>
      <c r="BZ118" s="18" t="str">
        <f t="shared" si="185"/>
        <v/>
      </c>
      <c r="CA118" s="18" t="str">
        <f t="shared" si="185"/>
        <v/>
      </c>
      <c r="CB118" s="18" t="str">
        <f t="shared" si="185"/>
        <v/>
      </c>
      <c r="CC118" s="18" t="str">
        <f t="shared" si="185"/>
        <v/>
      </c>
    </row>
    <row r="119" ht="16.5" customHeight="1">
      <c r="A119" s="11" t="s">
        <v>816</v>
      </c>
      <c r="B119" s="11" t="s">
        <v>817</v>
      </c>
      <c r="C119" s="11"/>
      <c r="D119" s="11" t="s">
        <v>64</v>
      </c>
      <c r="E119" s="27">
        <v>1140861.0</v>
      </c>
      <c r="F119" s="27">
        <v>1140861.0</v>
      </c>
      <c r="G119" s="11" t="s">
        <v>135</v>
      </c>
      <c r="H119" s="12">
        <v>1426076.0</v>
      </c>
      <c r="I119" s="12">
        <v>1426076.0</v>
      </c>
      <c r="J119" s="13">
        <f t="shared" ref="J119:K119" si="186">E119*1.19</f>
        <v>1357624.59</v>
      </c>
      <c r="K119" s="13">
        <f t="shared" si="186"/>
        <v>1357624.59</v>
      </c>
      <c r="L119" s="11" t="s">
        <v>86</v>
      </c>
      <c r="M119" s="11" t="s">
        <v>67</v>
      </c>
      <c r="N119" s="14" t="s">
        <v>818</v>
      </c>
      <c r="O119" s="11" t="s">
        <v>819</v>
      </c>
      <c r="T119" s="11" t="s">
        <v>820</v>
      </c>
      <c r="V119" s="11" t="s">
        <v>763</v>
      </c>
      <c r="X119" s="11" t="s">
        <v>142</v>
      </c>
      <c r="Y119" s="11" t="s">
        <v>75</v>
      </c>
      <c r="AI119" s="15">
        <v>45412.0</v>
      </c>
      <c r="AJ119" s="11">
        <v>24.0</v>
      </c>
      <c r="AK119" s="11" t="s">
        <v>77</v>
      </c>
      <c r="AL119" s="11">
        <v>59420.0</v>
      </c>
      <c r="AM119" s="11" t="s">
        <v>143</v>
      </c>
      <c r="AN119" s="11" t="s">
        <v>144</v>
      </c>
      <c r="AQ119" s="11" t="s">
        <v>79</v>
      </c>
      <c r="AR119" s="11" t="s">
        <v>146</v>
      </c>
      <c r="AS119" s="11" t="s">
        <v>75</v>
      </c>
      <c r="AT119" s="11" t="s">
        <v>375</v>
      </c>
      <c r="AW119" s="11" t="s">
        <v>96</v>
      </c>
      <c r="AX119" s="18" t="str">
        <f t="shared" si="187"/>
        <v/>
      </c>
      <c r="AZ119" s="11" t="s">
        <v>241</v>
      </c>
      <c r="BD119" s="15">
        <v>45596.0</v>
      </c>
      <c r="BE119" s="15">
        <v>45779.0</v>
      </c>
      <c r="BJ119" s="11">
        <v>2024.0</v>
      </c>
      <c r="BK119" s="11">
        <v>2026.0</v>
      </c>
      <c r="BL119" s="16">
        <f t="shared" si="62"/>
        <v>3</v>
      </c>
      <c r="BM119" s="18" t="str">
        <f t="shared" si="63"/>
        <v>2024, 2025, 2026</v>
      </c>
      <c r="BN119" s="18" t="str">
        <f t="shared" ref="BN119:CC119" si="188">IF(ISNUMBER(SEARCH(BN$1, $BM119)), ($K119/$BL119), "")</f>
        <v/>
      </c>
      <c r="BO119" s="18" t="str">
        <f t="shared" si="188"/>
        <v/>
      </c>
      <c r="BP119" s="18" t="str">
        <f t="shared" si="188"/>
        <v/>
      </c>
      <c r="BQ119" s="18" t="str">
        <f t="shared" si="188"/>
        <v/>
      </c>
      <c r="BR119" s="20">
        <f t="shared" si="188"/>
        <v>452541.53</v>
      </c>
      <c r="BS119" s="20">
        <f t="shared" si="188"/>
        <v>452541.53</v>
      </c>
      <c r="BT119" s="20">
        <f t="shared" si="188"/>
        <v>452541.53</v>
      </c>
      <c r="BU119" s="18" t="str">
        <f t="shared" si="188"/>
        <v/>
      </c>
      <c r="BV119" s="18" t="str">
        <f t="shared" si="188"/>
        <v/>
      </c>
      <c r="BW119" s="18" t="str">
        <f t="shared" si="188"/>
        <v/>
      </c>
      <c r="BX119" s="18" t="str">
        <f t="shared" si="188"/>
        <v/>
      </c>
      <c r="BY119" s="18" t="str">
        <f t="shared" si="188"/>
        <v/>
      </c>
      <c r="BZ119" s="18" t="str">
        <f t="shared" si="188"/>
        <v/>
      </c>
      <c r="CA119" s="18" t="str">
        <f t="shared" si="188"/>
        <v/>
      </c>
      <c r="CB119" s="18" t="str">
        <f t="shared" si="188"/>
        <v/>
      </c>
      <c r="CC119" s="18" t="str">
        <f t="shared" si="188"/>
        <v/>
      </c>
    </row>
    <row r="120" ht="16.5" customHeight="1">
      <c r="A120" s="11" t="s">
        <v>821</v>
      </c>
      <c r="B120" s="11"/>
      <c r="C120" s="11"/>
      <c r="D120" s="11" t="s">
        <v>64</v>
      </c>
      <c r="E120" s="11">
        <v>1100381.0</v>
      </c>
      <c r="F120" s="11">
        <v>1100381.0</v>
      </c>
      <c r="G120" s="11" t="s">
        <v>151</v>
      </c>
      <c r="H120" s="12">
        <v>1199415.0</v>
      </c>
      <c r="I120" s="12">
        <v>1199415.0</v>
      </c>
      <c r="J120" s="13">
        <v>1100381.0</v>
      </c>
      <c r="K120" s="13">
        <v>1100381.0</v>
      </c>
      <c r="L120" s="11" t="s">
        <v>86</v>
      </c>
      <c r="M120" s="11" t="s">
        <v>67</v>
      </c>
      <c r="N120" s="11"/>
      <c r="O120" s="11"/>
      <c r="T120" s="11"/>
      <c r="V120" s="11" t="s">
        <v>822</v>
      </c>
      <c r="X120" s="11" t="s">
        <v>155</v>
      </c>
      <c r="Y120" s="11" t="s">
        <v>75</v>
      </c>
      <c r="AI120" s="15">
        <v>45292.0</v>
      </c>
      <c r="AJ120" s="11"/>
      <c r="AK120" s="11"/>
      <c r="AL120" s="11">
        <v>1199415.0</v>
      </c>
      <c r="AM120" s="11" t="s">
        <v>157</v>
      </c>
      <c r="AN120" s="11"/>
      <c r="AQ120" s="11" t="s">
        <v>79</v>
      </c>
      <c r="AR120" s="11" t="s">
        <v>155</v>
      </c>
      <c r="AS120" s="11" t="s">
        <v>75</v>
      </c>
      <c r="AT120" s="11" t="s">
        <v>80</v>
      </c>
      <c r="AW120" s="11" t="s">
        <v>96</v>
      </c>
      <c r="AX120" s="18" t="str">
        <f t="shared" si="187"/>
        <v/>
      </c>
      <c r="AZ120" s="11" t="s">
        <v>310</v>
      </c>
      <c r="BD120" s="15">
        <v>45596.0</v>
      </c>
      <c r="BE120" s="15">
        <v>45596.0</v>
      </c>
      <c r="BJ120" s="11">
        <v>2024.0</v>
      </c>
      <c r="BK120" s="11">
        <v>2024.0</v>
      </c>
      <c r="BL120" s="16">
        <f t="shared" si="62"/>
        <v>1</v>
      </c>
      <c r="BM120" s="18" t="str">
        <f t="shared" si="63"/>
        <v>2024</v>
      </c>
      <c r="BN120" s="18" t="str">
        <f t="shared" ref="BN120:CC120" si="189">IF(ISNUMBER(SEARCH(BN$1, $BM120)), ($K120/$BL120), "")</f>
        <v/>
      </c>
      <c r="BO120" s="18" t="str">
        <f t="shared" si="189"/>
        <v/>
      </c>
      <c r="BP120" s="18" t="str">
        <f t="shared" si="189"/>
        <v/>
      </c>
      <c r="BQ120" s="18" t="str">
        <f t="shared" si="189"/>
        <v/>
      </c>
      <c r="BR120" s="20">
        <f t="shared" si="189"/>
        <v>1100381</v>
      </c>
      <c r="BS120" s="18" t="str">
        <f t="shared" si="189"/>
        <v/>
      </c>
      <c r="BT120" s="18" t="str">
        <f t="shared" si="189"/>
        <v/>
      </c>
      <c r="BU120" s="18" t="str">
        <f t="shared" si="189"/>
        <v/>
      </c>
      <c r="BV120" s="18" t="str">
        <f t="shared" si="189"/>
        <v/>
      </c>
      <c r="BW120" s="18" t="str">
        <f t="shared" si="189"/>
        <v/>
      </c>
      <c r="BX120" s="18" t="str">
        <f t="shared" si="189"/>
        <v/>
      </c>
      <c r="BY120" s="18" t="str">
        <f t="shared" si="189"/>
        <v/>
      </c>
      <c r="BZ120" s="18" t="str">
        <f t="shared" si="189"/>
        <v/>
      </c>
      <c r="CA120" s="18" t="str">
        <f t="shared" si="189"/>
        <v/>
      </c>
      <c r="CB120" s="18" t="str">
        <f t="shared" si="189"/>
        <v/>
      </c>
      <c r="CC120" s="18" t="str">
        <f t="shared" si="189"/>
        <v/>
      </c>
    </row>
    <row r="121" ht="16.5" customHeight="1">
      <c r="A121" s="11" t="s">
        <v>823</v>
      </c>
      <c r="C121" s="11"/>
      <c r="D121" s="11" t="s">
        <v>64</v>
      </c>
      <c r="E121" s="11">
        <v>1040000.0</v>
      </c>
      <c r="F121" s="11">
        <v>1040000.0</v>
      </c>
      <c r="G121" s="11" t="s">
        <v>215</v>
      </c>
      <c r="H121" s="12">
        <v>97760.0</v>
      </c>
      <c r="I121" s="12">
        <v>97760.0</v>
      </c>
      <c r="J121" s="13">
        <f t="shared" ref="J121:K121" si="190">E121*0.091</f>
        <v>94640</v>
      </c>
      <c r="K121" s="13">
        <f t="shared" si="190"/>
        <v>94640</v>
      </c>
      <c r="L121" s="11" t="s">
        <v>86</v>
      </c>
      <c r="M121" s="11" t="s">
        <v>67</v>
      </c>
      <c r="O121" s="26" t="s">
        <v>824</v>
      </c>
      <c r="T121" s="11" t="s">
        <v>825</v>
      </c>
      <c r="V121" s="11" t="s">
        <v>429</v>
      </c>
      <c r="X121" s="11" t="s">
        <v>218</v>
      </c>
      <c r="Y121" s="11" t="s">
        <v>75</v>
      </c>
      <c r="AI121" s="15">
        <v>45240.0</v>
      </c>
      <c r="AJ121" s="11">
        <v>24.0</v>
      </c>
      <c r="AK121" s="11" t="s">
        <v>430</v>
      </c>
      <c r="AL121" s="11">
        <v>4073.0</v>
      </c>
      <c r="AM121" s="11" t="s">
        <v>485</v>
      </c>
      <c r="AN121" s="11"/>
      <c r="AQ121" s="11" t="s">
        <v>79</v>
      </c>
      <c r="AR121" s="11" t="s">
        <v>218</v>
      </c>
      <c r="AS121" s="11" t="s">
        <v>75</v>
      </c>
      <c r="AT121" s="11" t="s">
        <v>80</v>
      </c>
      <c r="AW121" s="11" t="s">
        <v>96</v>
      </c>
      <c r="AX121" s="18" t="str">
        <f t="shared" si="187"/>
        <v/>
      </c>
      <c r="AZ121" s="11" t="s">
        <v>395</v>
      </c>
      <c r="BD121" s="15">
        <v>45596.0</v>
      </c>
      <c r="BE121" s="15">
        <v>45596.0</v>
      </c>
      <c r="BJ121" s="11">
        <v>2023.0</v>
      </c>
      <c r="BK121" s="11">
        <v>2025.0</v>
      </c>
      <c r="BL121" s="16">
        <f t="shared" si="62"/>
        <v>3</v>
      </c>
      <c r="BM121" s="18" t="str">
        <f t="shared" si="63"/>
        <v>2023, 2024, 2025</v>
      </c>
      <c r="BN121" s="18" t="str">
        <f t="shared" ref="BN121:CC121" si="191">IF(ISNUMBER(SEARCH(BN$1, $BM121)), ($K121/$BL121), "")</f>
        <v/>
      </c>
      <c r="BO121" s="18" t="str">
        <f t="shared" si="191"/>
        <v/>
      </c>
      <c r="BP121" s="18" t="str">
        <f t="shared" si="191"/>
        <v/>
      </c>
      <c r="BQ121" s="20">
        <f t="shared" si="191"/>
        <v>31546.66667</v>
      </c>
      <c r="BR121" s="20">
        <f t="shared" si="191"/>
        <v>31546.66667</v>
      </c>
      <c r="BS121" s="20">
        <f t="shared" si="191"/>
        <v>31546.66667</v>
      </c>
      <c r="BT121" s="18" t="str">
        <f t="shared" si="191"/>
        <v/>
      </c>
      <c r="BU121" s="18" t="str">
        <f t="shared" si="191"/>
        <v/>
      </c>
      <c r="BV121" s="18" t="str">
        <f t="shared" si="191"/>
        <v/>
      </c>
      <c r="BW121" s="18" t="str">
        <f t="shared" si="191"/>
        <v/>
      </c>
      <c r="BX121" s="18" t="str">
        <f t="shared" si="191"/>
        <v/>
      </c>
      <c r="BY121" s="18" t="str">
        <f t="shared" si="191"/>
        <v/>
      </c>
      <c r="BZ121" s="18" t="str">
        <f t="shared" si="191"/>
        <v/>
      </c>
      <c r="CA121" s="18" t="str">
        <f t="shared" si="191"/>
        <v/>
      </c>
      <c r="CB121" s="18" t="str">
        <f t="shared" si="191"/>
        <v/>
      </c>
      <c r="CC121" s="18" t="str">
        <f t="shared" si="191"/>
        <v/>
      </c>
    </row>
    <row r="122" ht="16.5" customHeight="1">
      <c r="A122" s="11" t="s">
        <v>826</v>
      </c>
      <c r="C122" s="11"/>
      <c r="D122" s="11" t="s">
        <v>64</v>
      </c>
      <c r="E122" s="11">
        <v>1036361.0</v>
      </c>
      <c r="F122" s="11">
        <v>1036361.0</v>
      </c>
      <c r="G122" s="11" t="s">
        <v>151</v>
      </c>
      <c r="H122" s="12">
        <v>1129809.0</v>
      </c>
      <c r="I122" s="12">
        <v>1129809.0</v>
      </c>
      <c r="J122" s="13">
        <v>1036361.0</v>
      </c>
      <c r="K122" s="13">
        <v>1036361.0</v>
      </c>
      <c r="L122" s="11" t="s">
        <v>86</v>
      </c>
      <c r="M122" s="11" t="s">
        <v>67</v>
      </c>
      <c r="N122" s="14" t="s">
        <v>827</v>
      </c>
      <c r="P122" s="11"/>
      <c r="Q122" s="11"/>
      <c r="R122" s="11" t="s">
        <v>828</v>
      </c>
      <c r="S122" s="11" t="s">
        <v>829</v>
      </c>
      <c r="T122" s="11" t="s">
        <v>830</v>
      </c>
      <c r="U122" s="11" t="s">
        <v>72</v>
      </c>
      <c r="V122" s="11" t="s">
        <v>352</v>
      </c>
      <c r="W122" s="11" t="s">
        <v>306</v>
      </c>
      <c r="X122" s="11" t="s">
        <v>353</v>
      </c>
      <c r="Y122" s="11" t="s">
        <v>75</v>
      </c>
      <c r="Z122" s="11" t="s">
        <v>72</v>
      </c>
      <c r="AD122" s="11" t="s">
        <v>831</v>
      </c>
      <c r="AE122" s="11" t="s">
        <v>76</v>
      </c>
      <c r="AI122" s="15">
        <v>45273.0</v>
      </c>
      <c r="AJ122" s="11">
        <v>3.0</v>
      </c>
      <c r="AK122" s="11" t="s">
        <v>77</v>
      </c>
      <c r="AL122" s="11">
        <v>376603.0</v>
      </c>
      <c r="AM122" s="11" t="s">
        <v>588</v>
      </c>
      <c r="AN122" s="11"/>
      <c r="AQ122" s="11" t="s">
        <v>79</v>
      </c>
      <c r="AR122" s="11" t="s">
        <v>353</v>
      </c>
      <c r="AS122" s="11" t="s">
        <v>75</v>
      </c>
      <c r="AT122" s="11" t="s">
        <v>80</v>
      </c>
      <c r="AU122" s="18" t="s">
        <v>262</v>
      </c>
      <c r="AW122" s="11" t="s">
        <v>96</v>
      </c>
      <c r="AX122" s="18" t="str">
        <f t="shared" si="187"/>
        <v/>
      </c>
      <c r="AZ122" s="11" t="s">
        <v>535</v>
      </c>
      <c r="BD122" s="15">
        <v>45274.0</v>
      </c>
      <c r="BE122" s="15">
        <v>45275.0</v>
      </c>
      <c r="BI122" s="11" t="s">
        <v>83</v>
      </c>
      <c r="BJ122" s="11">
        <v>2023.0</v>
      </c>
      <c r="BK122" s="11">
        <v>2026.0</v>
      </c>
      <c r="BL122" s="16">
        <f t="shared" si="62"/>
        <v>4</v>
      </c>
      <c r="BM122" s="18" t="str">
        <f t="shared" si="63"/>
        <v>2023, 2024, 2025, 2026</v>
      </c>
      <c r="BN122" s="18" t="str">
        <f t="shared" ref="BN122:CC122" si="192">IF(ISNUMBER(SEARCH(BN$1, $BM122)), ($K122/$BL122), "")</f>
        <v/>
      </c>
      <c r="BO122" s="18" t="str">
        <f t="shared" si="192"/>
        <v/>
      </c>
      <c r="BP122" s="18" t="str">
        <f t="shared" si="192"/>
        <v/>
      </c>
      <c r="BQ122" s="20">
        <f t="shared" si="192"/>
        <v>259090.25</v>
      </c>
      <c r="BR122" s="20">
        <f t="shared" si="192"/>
        <v>259090.25</v>
      </c>
      <c r="BS122" s="20">
        <f t="shared" si="192"/>
        <v>259090.25</v>
      </c>
      <c r="BT122" s="20">
        <f t="shared" si="192"/>
        <v>259090.25</v>
      </c>
      <c r="BU122" s="18" t="str">
        <f t="shared" si="192"/>
        <v/>
      </c>
      <c r="BV122" s="18" t="str">
        <f t="shared" si="192"/>
        <v/>
      </c>
      <c r="BW122" s="18" t="str">
        <f t="shared" si="192"/>
        <v/>
      </c>
      <c r="BX122" s="18" t="str">
        <f t="shared" si="192"/>
        <v/>
      </c>
      <c r="BY122" s="18" t="str">
        <f t="shared" si="192"/>
        <v/>
      </c>
      <c r="BZ122" s="18" t="str">
        <f t="shared" si="192"/>
        <v/>
      </c>
      <c r="CA122" s="18" t="str">
        <f t="shared" si="192"/>
        <v/>
      </c>
      <c r="CB122" s="18" t="str">
        <f t="shared" si="192"/>
        <v/>
      </c>
      <c r="CC122" s="18" t="str">
        <f t="shared" si="192"/>
        <v/>
      </c>
    </row>
    <row r="123" ht="16.5" customHeight="1">
      <c r="A123" s="11" t="s">
        <v>832</v>
      </c>
      <c r="B123" s="11" t="s">
        <v>707</v>
      </c>
      <c r="C123" s="11"/>
      <c r="D123" s="11" t="s">
        <v>64</v>
      </c>
      <c r="E123" s="27">
        <v>1000000.0</v>
      </c>
      <c r="F123" s="27">
        <v>1000000.0</v>
      </c>
      <c r="G123" s="11" t="s">
        <v>135</v>
      </c>
      <c r="H123" s="12">
        <v>1242807.0</v>
      </c>
      <c r="I123" s="12">
        <v>1242807.0</v>
      </c>
      <c r="J123" s="13">
        <f t="shared" ref="J123:K123" si="193">E123*1.19</f>
        <v>1190000</v>
      </c>
      <c r="K123" s="13">
        <f t="shared" si="193"/>
        <v>1190000</v>
      </c>
      <c r="L123" s="11" t="s">
        <v>86</v>
      </c>
      <c r="M123" s="11" t="s">
        <v>67</v>
      </c>
      <c r="N123" s="14" t="s">
        <v>833</v>
      </c>
      <c r="O123" s="11" t="s">
        <v>72</v>
      </c>
      <c r="P123" s="11"/>
      <c r="Q123" s="11"/>
      <c r="R123" s="11" t="s">
        <v>834</v>
      </c>
      <c r="T123" s="11" t="s">
        <v>835</v>
      </c>
      <c r="U123" s="11" t="s">
        <v>72</v>
      </c>
      <c r="V123" s="11" t="s">
        <v>836</v>
      </c>
      <c r="W123" s="11" t="s">
        <v>104</v>
      </c>
      <c r="X123" s="11" t="s">
        <v>142</v>
      </c>
      <c r="Y123" s="11" t="s">
        <v>75</v>
      </c>
      <c r="Z123" s="11" t="s">
        <v>72</v>
      </c>
      <c r="AD123" s="11" t="s">
        <v>72</v>
      </c>
      <c r="AE123" s="11" t="s">
        <v>119</v>
      </c>
      <c r="AI123" s="15">
        <v>44509.0</v>
      </c>
      <c r="AJ123" s="11">
        <v>1.0</v>
      </c>
      <c r="AK123" s="11" t="s">
        <v>230</v>
      </c>
      <c r="AL123" s="11">
        <v>1242807.0</v>
      </c>
      <c r="AM123" s="11" t="s">
        <v>143</v>
      </c>
      <c r="AN123" s="11" t="s">
        <v>695</v>
      </c>
      <c r="AO123" s="11" t="s">
        <v>714</v>
      </c>
      <c r="AQ123" s="11" t="s">
        <v>79</v>
      </c>
      <c r="AR123" s="11" t="s">
        <v>146</v>
      </c>
      <c r="AS123" s="11" t="s">
        <v>75</v>
      </c>
      <c r="AT123" s="11" t="s">
        <v>375</v>
      </c>
      <c r="AW123" s="11" t="s">
        <v>96</v>
      </c>
      <c r="AX123" s="18" t="str">
        <f t="shared" si="187"/>
        <v/>
      </c>
      <c r="AZ123" s="11" t="s">
        <v>241</v>
      </c>
      <c r="BD123" s="15">
        <v>45034.0</v>
      </c>
      <c r="BE123" s="15">
        <v>45779.0</v>
      </c>
      <c r="BI123" s="11" t="s">
        <v>83</v>
      </c>
      <c r="BJ123" s="11">
        <v>2021.0</v>
      </c>
      <c r="BK123" s="11">
        <v>2022.0</v>
      </c>
      <c r="BL123" s="16">
        <f t="shared" si="62"/>
        <v>2</v>
      </c>
      <c r="BM123" s="18" t="str">
        <f t="shared" si="63"/>
        <v>2021, 2022</v>
      </c>
      <c r="BN123" s="18" t="str">
        <f t="shared" ref="BN123:CC123" si="194">IF(ISNUMBER(SEARCH(BN$1, $BM123)), ($K123/$BL123), "")</f>
        <v/>
      </c>
      <c r="BO123" s="20">
        <f t="shared" si="194"/>
        <v>595000</v>
      </c>
      <c r="BP123" s="20">
        <f t="shared" si="194"/>
        <v>595000</v>
      </c>
      <c r="BQ123" s="18" t="str">
        <f t="shared" si="194"/>
        <v/>
      </c>
      <c r="BR123" s="18" t="str">
        <f t="shared" si="194"/>
        <v/>
      </c>
      <c r="BS123" s="18" t="str">
        <f t="shared" si="194"/>
        <v/>
      </c>
      <c r="BT123" s="18" t="str">
        <f t="shared" si="194"/>
        <v/>
      </c>
      <c r="BU123" s="18" t="str">
        <f t="shared" si="194"/>
        <v/>
      </c>
      <c r="BV123" s="18" t="str">
        <f t="shared" si="194"/>
        <v/>
      </c>
      <c r="BW123" s="18" t="str">
        <f t="shared" si="194"/>
        <v/>
      </c>
      <c r="BX123" s="18" t="str">
        <f t="shared" si="194"/>
        <v/>
      </c>
      <c r="BY123" s="18" t="str">
        <f t="shared" si="194"/>
        <v/>
      </c>
      <c r="BZ123" s="18" t="str">
        <f t="shared" si="194"/>
        <v/>
      </c>
      <c r="CA123" s="18" t="str">
        <f t="shared" si="194"/>
        <v/>
      </c>
      <c r="CB123" s="18" t="str">
        <f t="shared" si="194"/>
        <v/>
      </c>
      <c r="CC123" s="18" t="str">
        <f t="shared" si="194"/>
        <v/>
      </c>
    </row>
    <row r="124" ht="16.5" customHeight="1">
      <c r="A124" s="11" t="s">
        <v>837</v>
      </c>
      <c r="B124" s="11"/>
      <c r="C124" s="11"/>
      <c r="D124" s="11" t="s">
        <v>64</v>
      </c>
      <c r="E124" s="11">
        <v>1000000.0</v>
      </c>
      <c r="F124" s="11">
        <v>1000000.0</v>
      </c>
      <c r="G124" s="11" t="s">
        <v>151</v>
      </c>
      <c r="H124" s="12">
        <v>1098635.0</v>
      </c>
      <c r="I124" s="12">
        <v>1098635.0</v>
      </c>
      <c r="J124" s="13">
        <v>1000000.0</v>
      </c>
      <c r="K124" s="13">
        <v>1000000.0</v>
      </c>
      <c r="L124" s="11" t="s">
        <v>86</v>
      </c>
      <c r="M124" s="11" t="s">
        <v>67</v>
      </c>
      <c r="N124" s="14" t="s">
        <v>838</v>
      </c>
      <c r="O124" s="11"/>
      <c r="P124" s="11"/>
      <c r="Q124" s="11"/>
      <c r="R124" s="11" t="s">
        <v>839</v>
      </c>
      <c r="T124" s="11" t="s">
        <v>840</v>
      </c>
      <c r="U124" s="11" t="s">
        <v>841</v>
      </c>
      <c r="V124" s="11" t="s">
        <v>842</v>
      </c>
      <c r="W124" s="11" t="s">
        <v>92</v>
      </c>
      <c r="X124" s="11" t="s">
        <v>334</v>
      </c>
      <c r="Y124" s="11" t="s">
        <v>75</v>
      </c>
      <c r="Z124" s="11" t="s">
        <v>72</v>
      </c>
      <c r="AC124" s="11" t="s">
        <v>843</v>
      </c>
      <c r="AD124" s="11" t="s">
        <v>844</v>
      </c>
      <c r="AE124" s="11" t="s">
        <v>76</v>
      </c>
      <c r="AI124" s="15">
        <v>44916.0</v>
      </c>
      <c r="AJ124" s="11">
        <v>5.0</v>
      </c>
      <c r="AK124" s="11" t="s">
        <v>77</v>
      </c>
      <c r="AL124" s="11">
        <v>219727.0</v>
      </c>
      <c r="AM124" s="11" t="s">
        <v>456</v>
      </c>
      <c r="AN124" s="11"/>
      <c r="AO124" s="11"/>
      <c r="AP124" s="14" t="s">
        <v>845</v>
      </c>
      <c r="AQ124" s="11" t="s">
        <v>79</v>
      </c>
      <c r="AR124" s="11" t="s">
        <v>334</v>
      </c>
      <c r="AS124" s="11" t="s">
        <v>75</v>
      </c>
      <c r="AT124" s="11" t="s">
        <v>375</v>
      </c>
      <c r="AW124" s="11" t="s">
        <v>96</v>
      </c>
      <c r="AX124" s="18" t="str">
        <f t="shared" si="187"/>
        <v/>
      </c>
      <c r="AZ124" s="11" t="s">
        <v>846</v>
      </c>
      <c r="BD124" s="15">
        <v>45036.0</v>
      </c>
      <c r="BE124" s="15">
        <v>45036.0</v>
      </c>
      <c r="BI124" s="11" t="s">
        <v>83</v>
      </c>
      <c r="BJ124" s="11">
        <v>2022.0</v>
      </c>
      <c r="BK124" s="11">
        <v>2027.0</v>
      </c>
      <c r="BL124" s="16">
        <f t="shared" si="62"/>
        <v>6</v>
      </c>
      <c r="BM124" s="18" t="str">
        <f t="shared" si="63"/>
        <v>2022, 2023, 2024, 2025, 2026, 2027</v>
      </c>
      <c r="BN124" s="18" t="str">
        <f t="shared" ref="BN124:CC124" si="195">IF(ISNUMBER(SEARCH(BN$1, $BM124)), ($K124/$BL124), "")</f>
        <v/>
      </c>
      <c r="BO124" s="18" t="str">
        <f t="shared" si="195"/>
        <v/>
      </c>
      <c r="BP124" s="20">
        <f t="shared" si="195"/>
        <v>166666.6667</v>
      </c>
      <c r="BQ124" s="20">
        <f t="shared" si="195"/>
        <v>166666.6667</v>
      </c>
      <c r="BR124" s="20">
        <f t="shared" si="195"/>
        <v>166666.6667</v>
      </c>
      <c r="BS124" s="20">
        <f t="shared" si="195"/>
        <v>166666.6667</v>
      </c>
      <c r="BT124" s="20">
        <f t="shared" si="195"/>
        <v>166666.6667</v>
      </c>
      <c r="BU124" s="20">
        <f t="shared" si="195"/>
        <v>166666.6667</v>
      </c>
      <c r="BV124" s="18" t="str">
        <f t="shared" si="195"/>
        <v/>
      </c>
      <c r="BW124" s="18" t="str">
        <f t="shared" si="195"/>
        <v/>
      </c>
      <c r="BX124" s="18" t="str">
        <f t="shared" si="195"/>
        <v/>
      </c>
      <c r="BY124" s="18" t="str">
        <f t="shared" si="195"/>
        <v/>
      </c>
      <c r="BZ124" s="18" t="str">
        <f t="shared" si="195"/>
        <v/>
      </c>
      <c r="CA124" s="18" t="str">
        <f t="shared" si="195"/>
        <v/>
      </c>
      <c r="CB124" s="18" t="str">
        <f t="shared" si="195"/>
        <v/>
      </c>
      <c r="CC124" s="18" t="str">
        <f t="shared" si="195"/>
        <v/>
      </c>
    </row>
    <row r="125" ht="16.5" customHeight="1">
      <c r="A125" s="11" t="s">
        <v>847</v>
      </c>
      <c r="B125" s="11" t="s">
        <v>848</v>
      </c>
      <c r="C125" s="11"/>
      <c r="D125" s="11" t="s">
        <v>64</v>
      </c>
      <c r="E125" s="27">
        <v>1000000.0</v>
      </c>
      <c r="F125" s="27">
        <v>1000000.0</v>
      </c>
      <c r="G125" s="11" t="s">
        <v>135</v>
      </c>
      <c r="H125" s="12">
        <v>1274567.0</v>
      </c>
      <c r="I125" s="12">
        <v>1274567.0</v>
      </c>
      <c r="J125" s="13">
        <f t="shared" ref="J125:K125" si="196">E125*1.19</f>
        <v>1190000</v>
      </c>
      <c r="K125" s="13">
        <f t="shared" si="196"/>
        <v>1190000</v>
      </c>
      <c r="L125" s="11" t="s">
        <v>86</v>
      </c>
      <c r="M125" s="11" t="s">
        <v>67</v>
      </c>
      <c r="N125" s="14" t="s">
        <v>849</v>
      </c>
      <c r="O125" s="11" t="s">
        <v>850</v>
      </c>
      <c r="P125" s="11"/>
      <c r="Q125" s="11"/>
      <c r="R125" s="11" t="s">
        <v>851</v>
      </c>
      <c r="T125" s="11" t="s">
        <v>852</v>
      </c>
      <c r="U125" s="11" t="s">
        <v>72</v>
      </c>
      <c r="V125" s="11" t="s">
        <v>853</v>
      </c>
      <c r="W125" s="11" t="s">
        <v>104</v>
      </c>
      <c r="X125" s="11" t="s">
        <v>142</v>
      </c>
      <c r="Y125" s="11" t="s">
        <v>75</v>
      </c>
      <c r="Z125" s="11" t="s">
        <v>72</v>
      </c>
      <c r="AC125" s="11"/>
      <c r="AD125" s="11" t="s">
        <v>854</v>
      </c>
      <c r="AE125" s="11" t="s">
        <v>76</v>
      </c>
      <c r="AI125" s="15">
        <v>45200.0</v>
      </c>
      <c r="AJ125" s="11">
        <v>1.0</v>
      </c>
      <c r="AK125" s="11" t="s">
        <v>77</v>
      </c>
      <c r="AL125" s="11">
        <v>1274567.0</v>
      </c>
      <c r="AM125" s="11" t="s">
        <v>143</v>
      </c>
      <c r="AN125" s="11" t="s">
        <v>144</v>
      </c>
      <c r="AP125" s="11"/>
      <c r="AQ125" s="11" t="s">
        <v>79</v>
      </c>
      <c r="AR125" s="11" t="s">
        <v>146</v>
      </c>
      <c r="AS125" s="11" t="s">
        <v>75</v>
      </c>
      <c r="AT125" s="11" t="s">
        <v>375</v>
      </c>
      <c r="AW125" s="11" t="s">
        <v>96</v>
      </c>
      <c r="AX125" s="18" t="str">
        <f t="shared" si="187"/>
        <v/>
      </c>
      <c r="AZ125" s="11" t="s">
        <v>529</v>
      </c>
      <c r="BD125" s="15">
        <v>45275.0</v>
      </c>
      <c r="BE125" s="15">
        <v>45779.0</v>
      </c>
      <c r="BI125" s="11" t="s">
        <v>243</v>
      </c>
      <c r="BJ125" s="11">
        <v>2023.0</v>
      </c>
      <c r="BK125" s="11">
        <v>2024.0</v>
      </c>
      <c r="BL125" s="16">
        <f t="shared" si="62"/>
        <v>2</v>
      </c>
      <c r="BM125" s="18" t="str">
        <f t="shared" si="63"/>
        <v>2023, 2024</v>
      </c>
      <c r="BN125" s="18" t="str">
        <f t="shared" ref="BN125:CC125" si="197">IF(ISNUMBER(SEARCH(BN$1, $BM125)), ($K125/$BL125), "")</f>
        <v/>
      </c>
      <c r="BO125" s="18" t="str">
        <f t="shared" si="197"/>
        <v/>
      </c>
      <c r="BP125" s="18" t="str">
        <f t="shared" si="197"/>
        <v/>
      </c>
      <c r="BQ125" s="20">
        <f t="shared" si="197"/>
        <v>595000</v>
      </c>
      <c r="BR125" s="20">
        <f t="shared" si="197"/>
        <v>595000</v>
      </c>
      <c r="BS125" s="18" t="str">
        <f t="shared" si="197"/>
        <v/>
      </c>
      <c r="BT125" s="18" t="str">
        <f t="shared" si="197"/>
        <v/>
      </c>
      <c r="BU125" s="18" t="str">
        <f t="shared" si="197"/>
        <v/>
      </c>
      <c r="BV125" s="18" t="str">
        <f t="shared" si="197"/>
        <v/>
      </c>
      <c r="BW125" s="18" t="str">
        <f t="shared" si="197"/>
        <v/>
      </c>
      <c r="BX125" s="18" t="str">
        <f t="shared" si="197"/>
        <v/>
      </c>
      <c r="BY125" s="18" t="str">
        <f t="shared" si="197"/>
        <v/>
      </c>
      <c r="BZ125" s="18" t="str">
        <f t="shared" si="197"/>
        <v/>
      </c>
      <c r="CA125" s="18" t="str">
        <f t="shared" si="197"/>
        <v/>
      </c>
      <c r="CB125" s="18" t="str">
        <f t="shared" si="197"/>
        <v/>
      </c>
      <c r="CC125" s="18" t="str">
        <f t="shared" si="197"/>
        <v/>
      </c>
    </row>
    <row r="126" ht="16.5" customHeight="1">
      <c r="A126" s="11" t="s">
        <v>855</v>
      </c>
      <c r="C126" s="11"/>
      <c r="D126" s="11" t="s">
        <v>64</v>
      </c>
      <c r="E126" s="11">
        <v>988750.0</v>
      </c>
      <c r="F126" s="11">
        <v>988750.0</v>
      </c>
      <c r="G126" s="11" t="s">
        <v>856</v>
      </c>
      <c r="H126" s="12">
        <v>144890.0</v>
      </c>
      <c r="I126" s="12">
        <v>144890.0</v>
      </c>
      <c r="J126" s="13">
        <f t="shared" ref="J126:K126" si="198">E126*0.132732</f>
        <v>131238.765</v>
      </c>
      <c r="K126" s="13">
        <f t="shared" si="198"/>
        <v>131238.765</v>
      </c>
      <c r="L126" s="11" t="s">
        <v>86</v>
      </c>
      <c r="M126" s="11" t="s">
        <v>67</v>
      </c>
      <c r="O126" s="26" t="s">
        <v>857</v>
      </c>
      <c r="T126" s="11" t="s">
        <v>858</v>
      </c>
      <c r="V126" s="11" t="s">
        <v>859</v>
      </c>
      <c r="X126" s="11" t="s">
        <v>860</v>
      </c>
      <c r="Y126" s="11" t="s">
        <v>75</v>
      </c>
      <c r="AD126" s="11" t="s">
        <v>861</v>
      </c>
      <c r="AI126" s="15">
        <v>43891.0</v>
      </c>
      <c r="AK126" s="11"/>
      <c r="AL126" s="11">
        <v>144890.0</v>
      </c>
      <c r="AM126" s="11" t="s">
        <v>862</v>
      </c>
      <c r="AN126" s="11"/>
      <c r="AQ126" s="11" t="s">
        <v>79</v>
      </c>
      <c r="AR126" s="11" t="s">
        <v>860</v>
      </c>
      <c r="AS126" s="11" t="s">
        <v>75</v>
      </c>
      <c r="AT126" s="11" t="s">
        <v>80</v>
      </c>
      <c r="AW126" s="11" t="s">
        <v>96</v>
      </c>
      <c r="AX126" s="18" t="str">
        <f t="shared" si="187"/>
        <v/>
      </c>
      <c r="AZ126" s="11" t="s">
        <v>132</v>
      </c>
      <c r="BD126" s="15">
        <v>45596.0</v>
      </c>
      <c r="BE126" s="15">
        <v>45596.0</v>
      </c>
      <c r="BJ126" s="11">
        <v>2020.0</v>
      </c>
      <c r="BK126" s="11">
        <v>2020.0</v>
      </c>
      <c r="BL126" s="16">
        <f t="shared" si="62"/>
        <v>1</v>
      </c>
      <c r="BM126" s="18" t="str">
        <f t="shared" si="63"/>
        <v>2020</v>
      </c>
      <c r="BN126" s="20">
        <f t="shared" ref="BN126:CC126" si="199">IF(ISNUMBER(SEARCH(BN$1, $BM126)), ($K126/$BL126), "")</f>
        <v>131238.765</v>
      </c>
      <c r="BO126" s="18" t="str">
        <f t="shared" si="199"/>
        <v/>
      </c>
      <c r="BP126" s="18" t="str">
        <f t="shared" si="199"/>
        <v/>
      </c>
      <c r="BQ126" s="18" t="str">
        <f t="shared" si="199"/>
        <v/>
      </c>
      <c r="BR126" s="18" t="str">
        <f t="shared" si="199"/>
        <v/>
      </c>
      <c r="BS126" s="18" t="str">
        <f t="shared" si="199"/>
        <v/>
      </c>
      <c r="BT126" s="18" t="str">
        <f t="shared" si="199"/>
        <v/>
      </c>
      <c r="BU126" s="18" t="str">
        <f t="shared" si="199"/>
        <v/>
      </c>
      <c r="BV126" s="18" t="str">
        <f t="shared" si="199"/>
        <v/>
      </c>
      <c r="BW126" s="18" t="str">
        <f t="shared" si="199"/>
        <v/>
      </c>
      <c r="BX126" s="18" t="str">
        <f t="shared" si="199"/>
        <v/>
      </c>
      <c r="BY126" s="18" t="str">
        <f t="shared" si="199"/>
        <v/>
      </c>
      <c r="BZ126" s="18" t="str">
        <f t="shared" si="199"/>
        <v/>
      </c>
      <c r="CA126" s="18" t="str">
        <f t="shared" si="199"/>
        <v/>
      </c>
      <c r="CB126" s="18" t="str">
        <f t="shared" si="199"/>
        <v/>
      </c>
      <c r="CC126" s="18" t="str">
        <f t="shared" si="199"/>
        <v/>
      </c>
    </row>
    <row r="127" ht="16.5" customHeight="1">
      <c r="A127" s="11" t="s">
        <v>863</v>
      </c>
      <c r="C127" s="11"/>
      <c r="D127" s="11" t="s">
        <v>64</v>
      </c>
      <c r="E127" s="11">
        <v>987791.0</v>
      </c>
      <c r="F127" s="11">
        <v>987791.0</v>
      </c>
      <c r="G127" s="11" t="s">
        <v>151</v>
      </c>
      <c r="H127" s="12">
        <v>1076692.0</v>
      </c>
      <c r="I127" s="12">
        <v>1076692.0</v>
      </c>
      <c r="J127" s="13">
        <v>987791.0</v>
      </c>
      <c r="K127" s="13">
        <v>987791.0</v>
      </c>
      <c r="L127" s="11" t="s">
        <v>86</v>
      </c>
      <c r="M127" s="11" t="s">
        <v>67</v>
      </c>
      <c r="T127" s="11"/>
      <c r="V127" s="11" t="s">
        <v>864</v>
      </c>
      <c r="X127" s="11" t="s">
        <v>155</v>
      </c>
      <c r="Y127" s="11" t="s">
        <v>75</v>
      </c>
      <c r="AD127" s="11"/>
      <c r="AI127" s="15">
        <v>45294.0</v>
      </c>
      <c r="AL127" s="11">
        <v>1076692.0</v>
      </c>
      <c r="AM127" s="11" t="s">
        <v>157</v>
      </c>
      <c r="AN127" s="11"/>
      <c r="AQ127" s="11" t="s">
        <v>79</v>
      </c>
      <c r="AR127" s="11" t="s">
        <v>155</v>
      </c>
      <c r="AS127" s="11" t="s">
        <v>75</v>
      </c>
      <c r="AT127" s="11" t="s">
        <v>80</v>
      </c>
      <c r="AW127" s="11" t="s">
        <v>96</v>
      </c>
      <c r="AX127" s="18" t="str">
        <f t="shared" si="187"/>
        <v/>
      </c>
      <c r="AZ127" s="11" t="s">
        <v>132</v>
      </c>
      <c r="BD127" s="15">
        <v>45596.0</v>
      </c>
      <c r="BE127" s="15">
        <v>45596.0</v>
      </c>
      <c r="BJ127" s="11">
        <v>2024.0</v>
      </c>
      <c r="BK127" s="11">
        <v>2024.0</v>
      </c>
      <c r="BL127" s="16">
        <f t="shared" si="62"/>
        <v>1</v>
      </c>
      <c r="BM127" s="18" t="str">
        <f t="shared" si="63"/>
        <v>2024</v>
      </c>
      <c r="BN127" s="18" t="str">
        <f t="shared" ref="BN127:CC127" si="200">IF(ISNUMBER(SEARCH(BN$1, $BM127)), ($K127/$BL127), "")</f>
        <v/>
      </c>
      <c r="BO127" s="18" t="str">
        <f t="shared" si="200"/>
        <v/>
      </c>
      <c r="BP127" s="18" t="str">
        <f t="shared" si="200"/>
        <v/>
      </c>
      <c r="BQ127" s="18" t="str">
        <f t="shared" si="200"/>
        <v/>
      </c>
      <c r="BR127" s="20">
        <f t="shared" si="200"/>
        <v>987791</v>
      </c>
      <c r="BS127" s="18" t="str">
        <f t="shared" si="200"/>
        <v/>
      </c>
      <c r="BT127" s="18" t="str">
        <f t="shared" si="200"/>
        <v/>
      </c>
      <c r="BU127" s="18" t="str">
        <f t="shared" si="200"/>
        <v/>
      </c>
      <c r="BV127" s="18" t="str">
        <f t="shared" si="200"/>
        <v/>
      </c>
      <c r="BW127" s="18" t="str">
        <f t="shared" si="200"/>
        <v/>
      </c>
      <c r="BX127" s="18" t="str">
        <f t="shared" si="200"/>
        <v/>
      </c>
      <c r="BY127" s="18" t="str">
        <f t="shared" si="200"/>
        <v/>
      </c>
      <c r="BZ127" s="18" t="str">
        <f t="shared" si="200"/>
        <v/>
      </c>
      <c r="CA127" s="18" t="str">
        <f t="shared" si="200"/>
        <v/>
      </c>
      <c r="CB127" s="18" t="str">
        <f t="shared" si="200"/>
        <v/>
      </c>
      <c r="CC127" s="18" t="str">
        <f t="shared" si="200"/>
        <v/>
      </c>
    </row>
    <row r="128" ht="16.5" customHeight="1">
      <c r="A128" s="11" t="s">
        <v>865</v>
      </c>
      <c r="B128" s="11" t="s">
        <v>866</v>
      </c>
      <c r="C128" s="11"/>
      <c r="D128" s="11" t="s">
        <v>64</v>
      </c>
      <c r="E128" s="27">
        <v>970800.0</v>
      </c>
      <c r="F128" s="27">
        <v>776659.0</v>
      </c>
      <c r="G128" s="11" t="s">
        <v>135</v>
      </c>
      <c r="H128" s="12">
        <v>1048464.0</v>
      </c>
      <c r="I128" s="12">
        <v>838792.0</v>
      </c>
      <c r="J128" s="13">
        <f t="shared" ref="J128:K128" si="201">E128*1.19</f>
        <v>1155252</v>
      </c>
      <c r="K128" s="13">
        <f t="shared" si="201"/>
        <v>924224.21</v>
      </c>
      <c r="L128" s="11" t="s">
        <v>86</v>
      </c>
      <c r="M128" s="11" t="s">
        <v>67</v>
      </c>
      <c r="N128" s="14" t="s">
        <v>867</v>
      </c>
      <c r="O128" s="11" t="s">
        <v>868</v>
      </c>
      <c r="P128" s="11"/>
      <c r="Q128" s="11"/>
      <c r="R128" s="11" t="s">
        <v>666</v>
      </c>
      <c r="T128" s="11" t="s">
        <v>869</v>
      </c>
      <c r="V128" s="11" t="s">
        <v>870</v>
      </c>
      <c r="W128" s="11" t="s">
        <v>871</v>
      </c>
      <c r="X128" s="11" t="s">
        <v>142</v>
      </c>
      <c r="Y128" s="11" t="s">
        <v>75</v>
      </c>
      <c r="AE128" s="11" t="s">
        <v>119</v>
      </c>
      <c r="AI128" s="15">
        <v>44927.0</v>
      </c>
      <c r="AJ128" s="11">
        <v>4.0</v>
      </c>
      <c r="AK128" s="11" t="s">
        <v>77</v>
      </c>
      <c r="AL128" s="11">
        <v>262116.0</v>
      </c>
      <c r="AM128" s="11" t="s">
        <v>143</v>
      </c>
      <c r="AN128" s="11" t="s">
        <v>144</v>
      </c>
      <c r="AQ128" s="11" t="s">
        <v>79</v>
      </c>
      <c r="AR128" s="11" t="s">
        <v>146</v>
      </c>
      <c r="AS128" s="11" t="s">
        <v>75</v>
      </c>
      <c r="AT128" s="11" t="s">
        <v>80</v>
      </c>
      <c r="AW128" s="11" t="s">
        <v>96</v>
      </c>
      <c r="AX128" s="18" t="str">
        <f t="shared" si="187"/>
        <v/>
      </c>
      <c r="AZ128" s="11" t="s">
        <v>310</v>
      </c>
      <c r="BD128" s="15">
        <v>45377.0</v>
      </c>
      <c r="BE128" s="15">
        <v>45779.0</v>
      </c>
      <c r="BI128" s="11" t="s">
        <v>83</v>
      </c>
      <c r="BJ128" s="11">
        <v>2023.0</v>
      </c>
      <c r="BK128" s="11">
        <v>2027.0</v>
      </c>
      <c r="BL128" s="16">
        <f t="shared" si="62"/>
        <v>5</v>
      </c>
      <c r="BM128" s="18" t="str">
        <f t="shared" si="63"/>
        <v>2023, 2024, 2025, 2026, 2027</v>
      </c>
      <c r="BN128" s="18" t="str">
        <f t="shared" ref="BN128:CC128" si="202">IF(ISNUMBER(SEARCH(BN$1, $BM128)), ($K128/$BL128), "")</f>
        <v/>
      </c>
      <c r="BO128" s="18" t="str">
        <f t="shared" si="202"/>
        <v/>
      </c>
      <c r="BP128" s="18" t="str">
        <f t="shared" si="202"/>
        <v/>
      </c>
      <c r="BQ128" s="20">
        <f t="shared" si="202"/>
        <v>184844.842</v>
      </c>
      <c r="BR128" s="20">
        <f t="shared" si="202"/>
        <v>184844.842</v>
      </c>
      <c r="BS128" s="20">
        <f t="shared" si="202"/>
        <v>184844.842</v>
      </c>
      <c r="BT128" s="20">
        <f t="shared" si="202"/>
        <v>184844.842</v>
      </c>
      <c r="BU128" s="20">
        <f t="shared" si="202"/>
        <v>184844.842</v>
      </c>
      <c r="BV128" s="18" t="str">
        <f t="shared" si="202"/>
        <v/>
      </c>
      <c r="BW128" s="18" t="str">
        <f t="shared" si="202"/>
        <v/>
      </c>
      <c r="BX128" s="18" t="str">
        <f t="shared" si="202"/>
        <v/>
      </c>
      <c r="BY128" s="18" t="str">
        <f t="shared" si="202"/>
        <v/>
      </c>
      <c r="BZ128" s="18" t="str">
        <f t="shared" si="202"/>
        <v/>
      </c>
      <c r="CA128" s="18" t="str">
        <f t="shared" si="202"/>
        <v/>
      </c>
      <c r="CB128" s="18" t="str">
        <f t="shared" si="202"/>
        <v/>
      </c>
      <c r="CC128" s="18" t="str">
        <f t="shared" si="202"/>
        <v/>
      </c>
    </row>
    <row r="129" ht="16.5" customHeight="1">
      <c r="A129" s="11" t="s">
        <v>872</v>
      </c>
      <c r="C129" s="11"/>
      <c r="D129" s="11" t="s">
        <v>64</v>
      </c>
      <c r="E129" s="11">
        <v>938800.0</v>
      </c>
      <c r="F129" s="11">
        <v>938800.0</v>
      </c>
      <c r="G129" s="12" t="s">
        <v>873</v>
      </c>
      <c r="H129" s="12">
        <v>40368.0</v>
      </c>
      <c r="I129" s="12">
        <v>40368.0</v>
      </c>
      <c r="J129" s="13">
        <f t="shared" ref="J129:K129" si="203">E129*0.04</f>
        <v>37552</v>
      </c>
      <c r="K129" s="13">
        <f t="shared" si="203"/>
        <v>37552</v>
      </c>
      <c r="L129" s="11" t="s">
        <v>86</v>
      </c>
      <c r="M129" s="11" t="s">
        <v>67</v>
      </c>
      <c r="N129" s="14" t="s">
        <v>874</v>
      </c>
      <c r="O129" s="34" t="s">
        <v>875</v>
      </c>
      <c r="S129" s="11"/>
      <c r="U129" s="11"/>
      <c r="V129" s="11"/>
      <c r="W129" s="11"/>
      <c r="X129" s="11" t="s">
        <v>876</v>
      </c>
      <c r="Y129" s="11" t="s">
        <v>75</v>
      </c>
      <c r="AD129" s="11"/>
      <c r="AH129" s="15"/>
      <c r="AI129" s="15">
        <v>44470.0</v>
      </c>
      <c r="AJ129" s="11">
        <v>5.0</v>
      </c>
      <c r="AK129" s="11" t="s">
        <v>219</v>
      </c>
      <c r="AL129" s="11">
        <v>8074.0</v>
      </c>
      <c r="AM129" s="11" t="s">
        <v>877</v>
      </c>
      <c r="AQ129" s="11" t="s">
        <v>79</v>
      </c>
      <c r="AR129" s="11" t="s">
        <v>878</v>
      </c>
      <c r="AS129" s="11" t="s">
        <v>75</v>
      </c>
      <c r="AT129" s="11" t="s">
        <v>375</v>
      </c>
      <c r="AU129" s="18" t="s">
        <v>147</v>
      </c>
      <c r="AW129" s="11" t="s">
        <v>96</v>
      </c>
      <c r="AX129" s="11" t="s">
        <v>376</v>
      </c>
      <c r="AZ129" s="11" t="s">
        <v>529</v>
      </c>
      <c r="BC129" s="15"/>
      <c r="BD129" s="15">
        <v>45596.0</v>
      </c>
      <c r="BE129" s="15">
        <v>45596.0</v>
      </c>
      <c r="BH129" s="11"/>
      <c r="BI129" s="11"/>
      <c r="BJ129" s="11">
        <v>2021.0</v>
      </c>
      <c r="BK129" s="11">
        <v>2022.0</v>
      </c>
      <c r="BL129" s="16">
        <f t="shared" si="62"/>
        <v>2</v>
      </c>
      <c r="BM129" s="18" t="str">
        <f t="shared" si="63"/>
        <v>2021, 2022</v>
      </c>
      <c r="BN129" s="18" t="str">
        <f t="shared" ref="BN129:CC129" si="204">IF(ISNUMBER(SEARCH(BN$1, $BM129)), ($K129/$BL129), "")</f>
        <v/>
      </c>
      <c r="BO129" s="20">
        <f t="shared" si="204"/>
        <v>18776</v>
      </c>
      <c r="BP129" s="20">
        <f t="shared" si="204"/>
        <v>18776</v>
      </c>
      <c r="BQ129" s="18" t="str">
        <f t="shared" si="204"/>
        <v/>
      </c>
      <c r="BR129" s="18" t="str">
        <f t="shared" si="204"/>
        <v/>
      </c>
      <c r="BS129" s="18" t="str">
        <f t="shared" si="204"/>
        <v/>
      </c>
      <c r="BT129" s="18" t="str">
        <f t="shared" si="204"/>
        <v/>
      </c>
      <c r="BU129" s="18" t="str">
        <f t="shared" si="204"/>
        <v/>
      </c>
      <c r="BV129" s="18" t="str">
        <f t="shared" si="204"/>
        <v/>
      </c>
      <c r="BW129" s="18" t="str">
        <f t="shared" si="204"/>
        <v/>
      </c>
      <c r="BX129" s="18" t="str">
        <f t="shared" si="204"/>
        <v/>
      </c>
      <c r="BY129" s="18" t="str">
        <f t="shared" si="204"/>
        <v/>
      </c>
      <c r="BZ129" s="18" t="str">
        <f t="shared" si="204"/>
        <v/>
      </c>
      <c r="CA129" s="18" t="str">
        <f t="shared" si="204"/>
        <v/>
      </c>
      <c r="CB129" s="18" t="str">
        <f t="shared" si="204"/>
        <v/>
      </c>
      <c r="CC129" s="18" t="str">
        <f t="shared" si="204"/>
        <v/>
      </c>
    </row>
    <row r="130" ht="16.5" customHeight="1">
      <c r="A130" s="11" t="s">
        <v>879</v>
      </c>
      <c r="B130" s="11" t="s">
        <v>880</v>
      </c>
      <c r="C130" s="11"/>
      <c r="D130" s="11" t="s">
        <v>64</v>
      </c>
      <c r="E130" s="27">
        <v>915900.0</v>
      </c>
      <c r="F130" s="27">
        <v>732734.0</v>
      </c>
      <c r="G130" s="11" t="s">
        <v>135</v>
      </c>
      <c r="H130" s="12">
        <v>989172.0</v>
      </c>
      <c r="I130" s="12">
        <v>791353.0</v>
      </c>
      <c r="J130" s="13">
        <f t="shared" ref="J130:K130" si="205">E130*1.19</f>
        <v>1089921</v>
      </c>
      <c r="K130" s="13">
        <f t="shared" si="205"/>
        <v>871953.46</v>
      </c>
      <c r="L130" s="12" t="s">
        <v>86</v>
      </c>
      <c r="M130" s="11" t="s">
        <v>67</v>
      </c>
      <c r="N130" s="14" t="s">
        <v>881</v>
      </c>
      <c r="O130" s="11" t="s">
        <v>882</v>
      </c>
      <c r="P130" s="11"/>
      <c r="Q130" s="11"/>
      <c r="R130" s="11" t="s">
        <v>666</v>
      </c>
      <c r="T130" s="11" t="s">
        <v>883</v>
      </c>
      <c r="V130" s="11" t="s">
        <v>884</v>
      </c>
      <c r="W130" s="11" t="s">
        <v>92</v>
      </c>
      <c r="X130" s="11" t="s">
        <v>142</v>
      </c>
      <c r="Y130" s="11" t="s">
        <v>75</v>
      </c>
      <c r="Z130" s="11"/>
      <c r="AE130" s="11" t="s">
        <v>119</v>
      </c>
      <c r="AI130" s="15">
        <v>44927.0</v>
      </c>
      <c r="AJ130" s="11">
        <v>5.0</v>
      </c>
      <c r="AK130" s="11" t="s">
        <v>77</v>
      </c>
      <c r="AL130" s="11">
        <v>197834.0</v>
      </c>
      <c r="AM130" s="11" t="s">
        <v>143</v>
      </c>
      <c r="AN130" s="11" t="s">
        <v>144</v>
      </c>
      <c r="AO130" s="11"/>
      <c r="AQ130" s="11" t="s">
        <v>79</v>
      </c>
      <c r="AR130" s="11" t="s">
        <v>146</v>
      </c>
      <c r="AS130" s="11" t="s">
        <v>75</v>
      </c>
      <c r="AT130" s="11" t="s">
        <v>80</v>
      </c>
      <c r="AW130" s="11" t="s">
        <v>96</v>
      </c>
      <c r="AX130" s="18" t="str">
        <f t="shared" ref="AX130:AX140" si="208">IFERROR(INDEX('full database 2024'!AR:AR, MATCH(A130, 'full database 2024'!B:B, 0)), "")</f>
        <v/>
      </c>
      <c r="AZ130" s="11" t="s">
        <v>520</v>
      </c>
      <c r="BD130" s="15">
        <v>45377.0</v>
      </c>
      <c r="BE130" s="15">
        <v>45779.0</v>
      </c>
      <c r="BF130" s="15"/>
      <c r="BI130" s="11" t="s">
        <v>83</v>
      </c>
      <c r="BJ130" s="11">
        <v>2023.0</v>
      </c>
      <c r="BK130" s="11">
        <v>2028.0</v>
      </c>
      <c r="BL130" s="16">
        <f t="shared" si="62"/>
        <v>6</v>
      </c>
      <c r="BM130" s="18" t="str">
        <f t="shared" si="63"/>
        <v>2023, 2024, 2025, 2026, 2027, 2028</v>
      </c>
      <c r="BN130" s="18" t="str">
        <f t="shared" ref="BN130:CC130" si="206">IF(ISNUMBER(SEARCH(BN$1, $BM130)), ($K130/$BL130), "")</f>
        <v/>
      </c>
      <c r="BO130" s="18" t="str">
        <f t="shared" si="206"/>
        <v/>
      </c>
      <c r="BP130" s="18" t="str">
        <f t="shared" si="206"/>
        <v/>
      </c>
      <c r="BQ130" s="20">
        <f t="shared" si="206"/>
        <v>145325.5767</v>
      </c>
      <c r="BR130" s="20">
        <f t="shared" si="206"/>
        <v>145325.5767</v>
      </c>
      <c r="BS130" s="20">
        <f t="shared" si="206"/>
        <v>145325.5767</v>
      </c>
      <c r="BT130" s="20">
        <f t="shared" si="206"/>
        <v>145325.5767</v>
      </c>
      <c r="BU130" s="20">
        <f t="shared" si="206"/>
        <v>145325.5767</v>
      </c>
      <c r="BV130" s="20">
        <f t="shared" si="206"/>
        <v>145325.5767</v>
      </c>
      <c r="BW130" s="18" t="str">
        <f t="shared" si="206"/>
        <v/>
      </c>
      <c r="BX130" s="18" t="str">
        <f t="shared" si="206"/>
        <v/>
      </c>
      <c r="BY130" s="18" t="str">
        <f t="shared" si="206"/>
        <v/>
      </c>
      <c r="BZ130" s="18" t="str">
        <f t="shared" si="206"/>
        <v/>
      </c>
      <c r="CA130" s="18" t="str">
        <f t="shared" si="206"/>
        <v/>
      </c>
      <c r="CB130" s="18" t="str">
        <f t="shared" si="206"/>
        <v/>
      </c>
      <c r="CC130" s="18" t="str">
        <f t="shared" si="206"/>
        <v/>
      </c>
      <c r="CD130" s="17"/>
      <c r="CE130" s="17"/>
    </row>
    <row r="131" ht="16.5" customHeight="1">
      <c r="A131" s="11" t="s">
        <v>885</v>
      </c>
      <c r="B131" s="11"/>
      <c r="C131" s="11"/>
      <c r="D131" s="11" t="s">
        <v>64</v>
      </c>
      <c r="E131" s="27">
        <v>748571.0</v>
      </c>
      <c r="F131" s="27">
        <v>748571.0</v>
      </c>
      <c r="G131" s="11" t="s">
        <v>135</v>
      </c>
      <c r="H131" s="12">
        <v>943513.0</v>
      </c>
      <c r="I131" s="12">
        <v>943513.0</v>
      </c>
      <c r="J131" s="13">
        <f t="shared" ref="J131:K131" si="207">E131*1.19</f>
        <v>890799.49</v>
      </c>
      <c r="K131" s="13">
        <f t="shared" si="207"/>
        <v>890799.49</v>
      </c>
      <c r="L131" s="11" t="s">
        <v>86</v>
      </c>
      <c r="M131" s="11" t="s">
        <v>67</v>
      </c>
      <c r="N131" s="14" t="s">
        <v>886</v>
      </c>
      <c r="O131" s="11"/>
      <c r="P131" s="11"/>
      <c r="Q131" s="11"/>
      <c r="R131" s="11"/>
      <c r="T131" s="11" t="s">
        <v>887</v>
      </c>
      <c r="V131" s="11" t="s">
        <v>888</v>
      </c>
      <c r="W131" s="11" t="s">
        <v>384</v>
      </c>
      <c r="X131" s="11" t="s">
        <v>142</v>
      </c>
      <c r="Y131" s="11" t="s">
        <v>75</v>
      </c>
      <c r="AD131" s="11" t="s">
        <v>889</v>
      </c>
      <c r="AE131" s="11" t="s">
        <v>76</v>
      </c>
      <c r="AI131" s="15">
        <v>44652.0</v>
      </c>
      <c r="AJ131" s="11"/>
      <c r="AK131" s="11"/>
      <c r="AL131" s="11">
        <v>943513.0</v>
      </c>
      <c r="AM131" s="11" t="s">
        <v>143</v>
      </c>
      <c r="AN131" s="11" t="s">
        <v>144</v>
      </c>
      <c r="AQ131" s="11" t="s">
        <v>79</v>
      </c>
      <c r="AR131" s="11" t="s">
        <v>146</v>
      </c>
      <c r="AS131" s="11" t="s">
        <v>75</v>
      </c>
      <c r="AT131" s="11" t="s">
        <v>107</v>
      </c>
      <c r="AU131" s="18" t="s">
        <v>189</v>
      </c>
      <c r="AW131" s="11" t="s">
        <v>96</v>
      </c>
      <c r="AX131" s="18" t="str">
        <f t="shared" si="208"/>
        <v/>
      </c>
      <c r="AZ131" s="11" t="s">
        <v>535</v>
      </c>
      <c r="BD131" s="15">
        <v>45377.0</v>
      </c>
      <c r="BE131" s="15">
        <v>45779.0</v>
      </c>
      <c r="BI131" s="11" t="s">
        <v>83</v>
      </c>
      <c r="BJ131" s="11">
        <v>2022.0</v>
      </c>
      <c r="BK131" s="11">
        <v>2025.0</v>
      </c>
      <c r="BL131" s="16">
        <f t="shared" si="62"/>
        <v>4</v>
      </c>
      <c r="BM131" s="18" t="str">
        <f t="shared" si="63"/>
        <v>2022, 2023, 2024, 2025</v>
      </c>
      <c r="BN131" s="18" t="str">
        <f t="shared" ref="BN131:CC131" si="209">IF(ISNUMBER(SEARCH(BN$1, $BM131)), ($K131/$BL131), "")</f>
        <v/>
      </c>
      <c r="BO131" s="18" t="str">
        <f t="shared" si="209"/>
        <v/>
      </c>
      <c r="BP131" s="20">
        <f t="shared" si="209"/>
        <v>222699.8725</v>
      </c>
      <c r="BQ131" s="20">
        <f t="shared" si="209"/>
        <v>222699.8725</v>
      </c>
      <c r="BR131" s="20">
        <f t="shared" si="209"/>
        <v>222699.8725</v>
      </c>
      <c r="BS131" s="20">
        <f t="shared" si="209"/>
        <v>222699.8725</v>
      </c>
      <c r="BT131" s="18" t="str">
        <f t="shared" si="209"/>
        <v/>
      </c>
      <c r="BU131" s="18" t="str">
        <f t="shared" si="209"/>
        <v/>
      </c>
      <c r="BV131" s="18" t="str">
        <f t="shared" si="209"/>
        <v/>
      </c>
      <c r="BW131" s="18" t="str">
        <f t="shared" si="209"/>
        <v/>
      </c>
      <c r="BX131" s="18" t="str">
        <f t="shared" si="209"/>
        <v/>
      </c>
      <c r="BY131" s="18" t="str">
        <f t="shared" si="209"/>
        <v/>
      </c>
      <c r="BZ131" s="18" t="str">
        <f t="shared" si="209"/>
        <v/>
      </c>
      <c r="CA131" s="18" t="str">
        <f t="shared" si="209"/>
        <v/>
      </c>
      <c r="CB131" s="18" t="str">
        <f t="shared" si="209"/>
        <v/>
      </c>
      <c r="CC131" s="18" t="str">
        <f t="shared" si="209"/>
        <v/>
      </c>
    </row>
    <row r="132" ht="16.5" customHeight="1">
      <c r="A132" s="11" t="s">
        <v>890</v>
      </c>
      <c r="C132" s="11"/>
      <c r="D132" s="11" t="s">
        <v>64</v>
      </c>
      <c r="E132" s="11">
        <v>875500.0</v>
      </c>
      <c r="F132" s="11">
        <v>154500.0</v>
      </c>
      <c r="G132" s="11" t="s">
        <v>151</v>
      </c>
      <c r="H132" s="12">
        <v>945540.0</v>
      </c>
      <c r="I132" s="12">
        <v>166860.0</v>
      </c>
      <c r="J132" s="13">
        <v>875500.0</v>
      </c>
      <c r="K132" s="13">
        <v>154500.0</v>
      </c>
      <c r="L132" s="11" t="s">
        <v>86</v>
      </c>
      <c r="M132" s="11" t="s">
        <v>67</v>
      </c>
      <c r="N132" s="14" t="s">
        <v>891</v>
      </c>
      <c r="T132" s="11" t="s">
        <v>892</v>
      </c>
      <c r="V132" s="11" t="s">
        <v>893</v>
      </c>
      <c r="W132" s="11"/>
      <c r="X132" s="11" t="s">
        <v>894</v>
      </c>
      <c r="Y132" s="11" t="s">
        <v>75</v>
      </c>
      <c r="AD132" s="11" t="s">
        <v>895</v>
      </c>
      <c r="AE132" s="11" t="s">
        <v>896</v>
      </c>
      <c r="AI132" s="15">
        <v>44201.0</v>
      </c>
      <c r="AJ132" s="11">
        <v>37.0</v>
      </c>
      <c r="AK132" s="11" t="s">
        <v>430</v>
      </c>
      <c r="AL132" s="11">
        <v>25555.0</v>
      </c>
      <c r="AM132" s="11" t="s">
        <v>897</v>
      </c>
      <c r="AQ132" s="11" t="s">
        <v>79</v>
      </c>
      <c r="AR132" s="11" t="s">
        <v>117</v>
      </c>
      <c r="AS132" s="11" t="s">
        <v>75</v>
      </c>
      <c r="AT132" s="11" t="s">
        <v>80</v>
      </c>
      <c r="AW132" s="11" t="s">
        <v>96</v>
      </c>
      <c r="AX132" s="18" t="str">
        <f t="shared" si="208"/>
        <v/>
      </c>
      <c r="AZ132" s="11" t="s">
        <v>310</v>
      </c>
      <c r="BD132" s="15">
        <v>45596.0</v>
      </c>
      <c r="BE132" s="15">
        <v>45596.0</v>
      </c>
      <c r="BI132" s="11"/>
      <c r="BJ132" s="11">
        <v>2024.0</v>
      </c>
      <c r="BK132" s="11">
        <v>2026.0</v>
      </c>
      <c r="BL132" s="16">
        <f t="shared" si="62"/>
        <v>3</v>
      </c>
      <c r="BM132" s="18" t="str">
        <f t="shared" si="63"/>
        <v>2024, 2025, 2026</v>
      </c>
      <c r="BN132" s="18" t="str">
        <f t="shared" ref="BN132:CC132" si="210">IF(ISNUMBER(SEARCH(BN$1, $BM132)), ($K132/$BL132), "")</f>
        <v/>
      </c>
      <c r="BO132" s="18" t="str">
        <f t="shared" si="210"/>
        <v/>
      </c>
      <c r="BP132" s="18" t="str">
        <f t="shared" si="210"/>
        <v/>
      </c>
      <c r="BQ132" s="18" t="str">
        <f t="shared" si="210"/>
        <v/>
      </c>
      <c r="BR132" s="20">
        <f t="shared" si="210"/>
        <v>51500</v>
      </c>
      <c r="BS132" s="20">
        <f t="shared" si="210"/>
        <v>51500</v>
      </c>
      <c r="BT132" s="20">
        <f t="shared" si="210"/>
        <v>51500</v>
      </c>
      <c r="BU132" s="18" t="str">
        <f t="shared" si="210"/>
        <v/>
      </c>
      <c r="BV132" s="18" t="str">
        <f t="shared" si="210"/>
        <v/>
      </c>
      <c r="BW132" s="18" t="str">
        <f t="shared" si="210"/>
        <v/>
      </c>
      <c r="BX132" s="18" t="str">
        <f t="shared" si="210"/>
        <v/>
      </c>
      <c r="BY132" s="18" t="str">
        <f t="shared" si="210"/>
        <v/>
      </c>
      <c r="BZ132" s="18" t="str">
        <f t="shared" si="210"/>
        <v/>
      </c>
      <c r="CA132" s="18" t="str">
        <f t="shared" si="210"/>
        <v/>
      </c>
      <c r="CB132" s="18" t="str">
        <f t="shared" si="210"/>
        <v/>
      </c>
      <c r="CC132" s="18" t="str">
        <f t="shared" si="210"/>
        <v/>
      </c>
    </row>
    <row r="133" ht="16.5" customHeight="1">
      <c r="A133" s="11" t="s">
        <v>898</v>
      </c>
      <c r="C133" s="11"/>
      <c r="D133" s="11" t="s">
        <v>64</v>
      </c>
      <c r="E133" s="11">
        <v>873351.0</v>
      </c>
      <c r="F133" s="11">
        <v>873351.0</v>
      </c>
      <c r="G133" s="11" t="s">
        <v>151</v>
      </c>
      <c r="H133" s="12">
        <v>951953.0</v>
      </c>
      <c r="I133" s="12">
        <v>951953.0</v>
      </c>
      <c r="J133" s="13">
        <v>873351.0</v>
      </c>
      <c r="K133" s="13">
        <v>873351.0</v>
      </c>
      <c r="L133" s="11" t="s">
        <v>86</v>
      </c>
      <c r="M133" s="11" t="s">
        <v>67</v>
      </c>
      <c r="N133" s="11"/>
      <c r="T133" s="11"/>
      <c r="V133" s="11" t="s">
        <v>899</v>
      </c>
      <c r="X133" s="11" t="s">
        <v>155</v>
      </c>
      <c r="Y133" s="11" t="s">
        <v>75</v>
      </c>
      <c r="AD133" s="11"/>
      <c r="AE133" s="11"/>
      <c r="AI133" s="15">
        <v>45293.0</v>
      </c>
      <c r="AJ133" s="11"/>
      <c r="AK133" s="11"/>
      <c r="AL133" s="11">
        <v>951953.0</v>
      </c>
      <c r="AM133" s="11" t="s">
        <v>157</v>
      </c>
      <c r="AQ133" s="11" t="s">
        <v>79</v>
      </c>
      <c r="AR133" s="11" t="s">
        <v>155</v>
      </c>
      <c r="AS133" s="11" t="s">
        <v>75</v>
      </c>
      <c r="AT133" s="11" t="s">
        <v>80</v>
      </c>
      <c r="AW133" s="11" t="s">
        <v>96</v>
      </c>
      <c r="AX133" s="18" t="str">
        <f t="shared" si="208"/>
        <v/>
      </c>
      <c r="AZ133" s="11" t="s">
        <v>132</v>
      </c>
      <c r="BD133" s="15">
        <v>45596.0</v>
      </c>
      <c r="BE133" s="15">
        <v>45596.0</v>
      </c>
      <c r="BJ133" s="11">
        <v>2024.0</v>
      </c>
      <c r="BK133" s="11">
        <v>2024.0</v>
      </c>
      <c r="BL133" s="16">
        <f t="shared" si="62"/>
        <v>1</v>
      </c>
      <c r="BM133" s="18" t="str">
        <f t="shared" si="63"/>
        <v>2024</v>
      </c>
      <c r="BN133" s="18" t="str">
        <f t="shared" ref="BN133:CC133" si="211">IF(ISNUMBER(SEARCH(BN$1, $BM133)), ($K133/$BL133), "")</f>
        <v/>
      </c>
      <c r="BO133" s="18" t="str">
        <f t="shared" si="211"/>
        <v/>
      </c>
      <c r="BP133" s="18" t="str">
        <f t="shared" si="211"/>
        <v/>
      </c>
      <c r="BQ133" s="18" t="str">
        <f t="shared" si="211"/>
        <v/>
      </c>
      <c r="BR133" s="20">
        <f t="shared" si="211"/>
        <v>873351</v>
      </c>
      <c r="BS133" s="18" t="str">
        <f t="shared" si="211"/>
        <v/>
      </c>
      <c r="BT133" s="18" t="str">
        <f t="shared" si="211"/>
        <v/>
      </c>
      <c r="BU133" s="18" t="str">
        <f t="shared" si="211"/>
        <v/>
      </c>
      <c r="BV133" s="18" t="str">
        <f t="shared" si="211"/>
        <v/>
      </c>
      <c r="BW133" s="18" t="str">
        <f t="shared" si="211"/>
        <v/>
      </c>
      <c r="BX133" s="18" t="str">
        <f t="shared" si="211"/>
        <v/>
      </c>
      <c r="BY133" s="18" t="str">
        <f t="shared" si="211"/>
        <v/>
      </c>
      <c r="BZ133" s="18" t="str">
        <f t="shared" si="211"/>
        <v/>
      </c>
      <c r="CA133" s="18" t="str">
        <f t="shared" si="211"/>
        <v/>
      </c>
      <c r="CB133" s="18" t="str">
        <f t="shared" si="211"/>
        <v/>
      </c>
      <c r="CC133" s="18" t="str">
        <f t="shared" si="211"/>
        <v/>
      </c>
    </row>
    <row r="134" ht="16.5" customHeight="1">
      <c r="A134" s="11" t="s">
        <v>900</v>
      </c>
      <c r="C134" s="11"/>
      <c r="D134" s="11" t="s">
        <v>64</v>
      </c>
      <c r="E134" s="11">
        <v>800000.0</v>
      </c>
      <c r="F134" s="11">
        <v>800000.0</v>
      </c>
      <c r="G134" s="11" t="s">
        <v>151</v>
      </c>
      <c r="H134" s="12">
        <v>872520.0</v>
      </c>
      <c r="I134" s="12">
        <v>872520.0</v>
      </c>
      <c r="J134" s="13">
        <v>800000.0</v>
      </c>
      <c r="K134" s="13">
        <v>800000.0</v>
      </c>
      <c r="L134" s="11" t="s">
        <v>86</v>
      </c>
      <c r="M134" s="11" t="s">
        <v>67</v>
      </c>
      <c r="N134" s="14" t="s">
        <v>901</v>
      </c>
      <c r="P134" s="11"/>
      <c r="Q134" s="11"/>
      <c r="R134" s="11" t="s">
        <v>902</v>
      </c>
      <c r="S134" s="11" t="s">
        <v>903</v>
      </c>
      <c r="T134" s="11" t="s">
        <v>162</v>
      </c>
      <c r="U134" s="11" t="s">
        <v>72</v>
      </c>
      <c r="V134" s="11" t="s">
        <v>163</v>
      </c>
      <c r="W134" s="11" t="s">
        <v>104</v>
      </c>
      <c r="X134" s="11" t="s">
        <v>164</v>
      </c>
      <c r="Y134" s="11" t="s">
        <v>75</v>
      </c>
      <c r="Z134" s="11" t="s">
        <v>72</v>
      </c>
      <c r="AE134" s="11" t="s">
        <v>119</v>
      </c>
      <c r="AI134" s="15">
        <v>44105.0</v>
      </c>
      <c r="AJ134" s="11">
        <v>1.0</v>
      </c>
      <c r="AK134" s="11" t="s">
        <v>230</v>
      </c>
      <c r="AL134" s="11">
        <v>872520.0</v>
      </c>
      <c r="AM134" s="11" t="s">
        <v>165</v>
      </c>
      <c r="AQ134" s="11" t="s">
        <v>79</v>
      </c>
      <c r="AR134" s="11" t="s">
        <v>164</v>
      </c>
      <c r="AS134" s="11" t="s">
        <v>75</v>
      </c>
      <c r="AT134" s="11" t="s">
        <v>107</v>
      </c>
      <c r="AU134" s="18" t="s">
        <v>108</v>
      </c>
      <c r="AW134" s="11" t="s">
        <v>96</v>
      </c>
      <c r="AX134" s="18" t="str">
        <f t="shared" si="208"/>
        <v/>
      </c>
      <c r="AZ134" s="11" t="s">
        <v>398</v>
      </c>
      <c r="BD134" s="15">
        <v>45015.0</v>
      </c>
      <c r="BE134" s="15">
        <v>45035.0</v>
      </c>
      <c r="BI134" s="11" t="s">
        <v>83</v>
      </c>
      <c r="BJ134" s="11">
        <v>2020.0</v>
      </c>
      <c r="BK134" s="11">
        <v>2021.0</v>
      </c>
      <c r="BL134" s="16">
        <f t="shared" si="62"/>
        <v>2</v>
      </c>
      <c r="BM134" s="18" t="str">
        <f t="shared" si="63"/>
        <v>2020, 2021</v>
      </c>
      <c r="BN134" s="20">
        <f t="shared" ref="BN134:CC134" si="212">IF(ISNUMBER(SEARCH(BN$1, $BM134)), ($K134/$BL134), "")</f>
        <v>400000</v>
      </c>
      <c r="BO134" s="20">
        <f t="shared" si="212"/>
        <v>400000</v>
      </c>
      <c r="BP134" s="18" t="str">
        <f t="shared" si="212"/>
        <v/>
      </c>
      <c r="BQ134" s="18" t="str">
        <f t="shared" si="212"/>
        <v/>
      </c>
      <c r="BR134" s="18" t="str">
        <f t="shared" si="212"/>
        <v/>
      </c>
      <c r="BS134" s="18" t="str">
        <f t="shared" si="212"/>
        <v/>
      </c>
      <c r="BT134" s="18" t="str">
        <f t="shared" si="212"/>
        <v/>
      </c>
      <c r="BU134" s="18" t="str">
        <f t="shared" si="212"/>
        <v/>
      </c>
      <c r="BV134" s="18" t="str">
        <f t="shared" si="212"/>
        <v/>
      </c>
      <c r="BW134" s="18" t="str">
        <f t="shared" si="212"/>
        <v/>
      </c>
      <c r="BX134" s="18" t="str">
        <f t="shared" si="212"/>
        <v/>
      </c>
      <c r="BY134" s="18" t="str">
        <f t="shared" si="212"/>
        <v/>
      </c>
      <c r="BZ134" s="18" t="str">
        <f t="shared" si="212"/>
        <v/>
      </c>
      <c r="CA134" s="18" t="str">
        <f t="shared" si="212"/>
        <v/>
      </c>
      <c r="CB134" s="18" t="str">
        <f t="shared" si="212"/>
        <v/>
      </c>
      <c r="CC134" s="18" t="str">
        <f t="shared" si="212"/>
        <v/>
      </c>
    </row>
    <row r="135" ht="16.5" customHeight="1">
      <c r="A135" s="11" t="s">
        <v>904</v>
      </c>
      <c r="C135" s="11"/>
      <c r="D135" s="11" t="s">
        <v>64</v>
      </c>
      <c r="E135" s="27">
        <v>779700.0</v>
      </c>
      <c r="F135" s="27">
        <v>623758.0</v>
      </c>
      <c r="G135" s="11" t="s">
        <v>135</v>
      </c>
      <c r="H135" s="12">
        <v>818685.0</v>
      </c>
      <c r="I135" s="12">
        <v>654946.0</v>
      </c>
      <c r="J135" s="13">
        <f t="shared" ref="J135:K135" si="213">E135*1.19</f>
        <v>927843</v>
      </c>
      <c r="K135" s="13">
        <f t="shared" si="213"/>
        <v>742272.02</v>
      </c>
      <c r="L135" s="11" t="s">
        <v>86</v>
      </c>
      <c r="M135" s="11" t="s">
        <v>67</v>
      </c>
      <c r="N135" s="14" t="s">
        <v>905</v>
      </c>
      <c r="P135" s="11"/>
      <c r="Q135" s="11"/>
      <c r="R135" s="11" t="s">
        <v>666</v>
      </c>
      <c r="S135" s="11"/>
      <c r="T135" s="11" t="s">
        <v>906</v>
      </c>
      <c r="U135" s="11"/>
      <c r="V135" s="11" t="s">
        <v>836</v>
      </c>
      <c r="W135" s="11" t="s">
        <v>104</v>
      </c>
      <c r="X135" s="11" t="s">
        <v>142</v>
      </c>
      <c r="Y135" s="11" t="s">
        <v>75</v>
      </c>
      <c r="Z135" s="11"/>
      <c r="AE135" s="11" t="s">
        <v>119</v>
      </c>
      <c r="AI135" s="15">
        <v>44562.0</v>
      </c>
      <c r="AJ135" s="11">
        <v>3.0</v>
      </c>
      <c r="AK135" s="11" t="s">
        <v>77</v>
      </c>
      <c r="AL135" s="11">
        <v>272895.0</v>
      </c>
      <c r="AM135" s="11" t="s">
        <v>143</v>
      </c>
      <c r="AN135" s="11" t="s">
        <v>695</v>
      </c>
      <c r="AQ135" s="11" t="s">
        <v>79</v>
      </c>
      <c r="AR135" s="11" t="s">
        <v>146</v>
      </c>
      <c r="AS135" s="11" t="s">
        <v>75</v>
      </c>
      <c r="AT135" s="11" t="s">
        <v>375</v>
      </c>
      <c r="AW135" s="11" t="s">
        <v>96</v>
      </c>
      <c r="AX135" s="18" t="str">
        <f t="shared" si="208"/>
        <v/>
      </c>
      <c r="AZ135" s="11" t="s">
        <v>241</v>
      </c>
      <c r="BD135" s="15">
        <v>45377.0</v>
      </c>
      <c r="BE135" s="15">
        <v>45779.0</v>
      </c>
      <c r="BI135" s="11" t="s">
        <v>83</v>
      </c>
      <c r="BJ135" s="11">
        <v>2022.0</v>
      </c>
      <c r="BK135" s="11">
        <v>2025.0</v>
      </c>
      <c r="BL135" s="16">
        <f t="shared" si="62"/>
        <v>4</v>
      </c>
      <c r="BM135" s="18" t="str">
        <f t="shared" si="63"/>
        <v>2022, 2023, 2024, 2025</v>
      </c>
      <c r="BN135" s="18" t="str">
        <f t="shared" ref="BN135:CC135" si="214">IF(ISNUMBER(SEARCH(BN$1, $BM135)), ($K135/$BL135), "")</f>
        <v/>
      </c>
      <c r="BO135" s="18" t="str">
        <f t="shared" si="214"/>
        <v/>
      </c>
      <c r="BP135" s="20">
        <f t="shared" si="214"/>
        <v>185568.005</v>
      </c>
      <c r="BQ135" s="20">
        <f t="shared" si="214"/>
        <v>185568.005</v>
      </c>
      <c r="BR135" s="20">
        <f t="shared" si="214"/>
        <v>185568.005</v>
      </c>
      <c r="BS135" s="20">
        <f t="shared" si="214"/>
        <v>185568.005</v>
      </c>
      <c r="BT135" s="18" t="str">
        <f t="shared" si="214"/>
        <v/>
      </c>
      <c r="BU135" s="18" t="str">
        <f t="shared" si="214"/>
        <v/>
      </c>
      <c r="BV135" s="18" t="str">
        <f t="shared" si="214"/>
        <v/>
      </c>
      <c r="BW135" s="18" t="str">
        <f t="shared" si="214"/>
        <v/>
      </c>
      <c r="BX135" s="18" t="str">
        <f t="shared" si="214"/>
        <v/>
      </c>
      <c r="BY135" s="18" t="str">
        <f t="shared" si="214"/>
        <v/>
      </c>
      <c r="BZ135" s="18" t="str">
        <f t="shared" si="214"/>
        <v/>
      </c>
      <c r="CA135" s="18" t="str">
        <f t="shared" si="214"/>
        <v/>
      </c>
      <c r="CB135" s="18" t="str">
        <f t="shared" si="214"/>
        <v/>
      </c>
      <c r="CC135" s="18" t="str">
        <f t="shared" si="214"/>
        <v/>
      </c>
    </row>
    <row r="136" ht="16.5" customHeight="1">
      <c r="A136" s="11" t="s">
        <v>907</v>
      </c>
      <c r="B136" s="11" t="s">
        <v>908</v>
      </c>
      <c r="C136" s="11"/>
      <c r="D136" s="11" t="s">
        <v>64</v>
      </c>
      <c r="E136" s="11">
        <v>768825.0</v>
      </c>
      <c r="F136" s="11">
        <v>768825.0</v>
      </c>
      <c r="G136" s="11" t="s">
        <v>151</v>
      </c>
      <c r="H136" s="12">
        <v>824278.0</v>
      </c>
      <c r="I136" s="12">
        <v>824278.0</v>
      </c>
      <c r="J136" s="13">
        <v>768825.0</v>
      </c>
      <c r="K136" s="13">
        <v>768825.0</v>
      </c>
      <c r="L136" s="11" t="s">
        <v>86</v>
      </c>
      <c r="M136" s="11"/>
      <c r="N136" s="14" t="s">
        <v>909</v>
      </c>
      <c r="O136" s="11" t="s">
        <v>910</v>
      </c>
      <c r="P136" s="11"/>
      <c r="Q136" s="11"/>
      <c r="R136" s="11"/>
      <c r="T136" s="11"/>
      <c r="V136" s="11" t="s">
        <v>911</v>
      </c>
      <c r="W136" s="11"/>
      <c r="X136" s="11" t="s">
        <v>155</v>
      </c>
      <c r="Y136" s="11" t="s">
        <v>75</v>
      </c>
      <c r="AE136" s="11"/>
      <c r="AI136" s="15">
        <v>44593.0</v>
      </c>
      <c r="AJ136" s="11"/>
      <c r="AK136" s="11"/>
      <c r="AL136" s="11">
        <v>824278.0</v>
      </c>
      <c r="AM136" s="11" t="s">
        <v>912</v>
      </c>
      <c r="AQ136" s="11" t="s">
        <v>79</v>
      </c>
      <c r="AR136" s="11" t="s">
        <v>155</v>
      </c>
      <c r="AS136" s="11" t="s">
        <v>75</v>
      </c>
      <c r="AT136" s="11" t="s">
        <v>375</v>
      </c>
      <c r="AW136" s="11" t="s">
        <v>96</v>
      </c>
      <c r="AX136" s="18" t="str">
        <f t="shared" si="208"/>
        <v/>
      </c>
      <c r="AZ136" s="11" t="s">
        <v>846</v>
      </c>
      <c r="BD136" s="15">
        <v>45671.0</v>
      </c>
      <c r="BE136" s="15">
        <v>45779.0</v>
      </c>
      <c r="BI136" s="11"/>
      <c r="BJ136" s="11">
        <v>2022.0</v>
      </c>
      <c r="BK136" s="11">
        <v>2025.0</v>
      </c>
      <c r="BL136" s="16">
        <f t="shared" si="62"/>
        <v>4</v>
      </c>
      <c r="BM136" s="18" t="str">
        <f t="shared" si="63"/>
        <v>2022, 2023, 2024, 2025</v>
      </c>
      <c r="BN136" s="18" t="str">
        <f t="shared" ref="BN136:CC136" si="215">IF(ISNUMBER(SEARCH(BN$1, $BM136)), ($K136/$BL136), "")</f>
        <v/>
      </c>
      <c r="BO136" s="18" t="str">
        <f t="shared" si="215"/>
        <v/>
      </c>
      <c r="BP136" s="20">
        <f t="shared" si="215"/>
        <v>192206.25</v>
      </c>
      <c r="BQ136" s="20">
        <f t="shared" si="215"/>
        <v>192206.25</v>
      </c>
      <c r="BR136" s="20">
        <f t="shared" si="215"/>
        <v>192206.25</v>
      </c>
      <c r="BS136" s="20">
        <f t="shared" si="215"/>
        <v>192206.25</v>
      </c>
      <c r="BT136" s="18" t="str">
        <f t="shared" si="215"/>
        <v/>
      </c>
      <c r="BU136" s="18" t="str">
        <f t="shared" si="215"/>
        <v/>
      </c>
      <c r="BV136" s="18" t="str">
        <f t="shared" si="215"/>
        <v/>
      </c>
      <c r="BW136" s="18" t="str">
        <f t="shared" si="215"/>
        <v/>
      </c>
      <c r="BX136" s="18" t="str">
        <f t="shared" si="215"/>
        <v/>
      </c>
      <c r="BY136" s="18" t="str">
        <f t="shared" si="215"/>
        <v/>
      </c>
      <c r="BZ136" s="18" t="str">
        <f t="shared" si="215"/>
        <v/>
      </c>
      <c r="CA136" s="18" t="str">
        <f t="shared" si="215"/>
        <v/>
      </c>
      <c r="CB136" s="18" t="str">
        <f t="shared" si="215"/>
        <v/>
      </c>
      <c r="CC136" s="18" t="str">
        <f t="shared" si="215"/>
        <v/>
      </c>
    </row>
    <row r="137" ht="16.5" customHeight="1">
      <c r="A137" s="11" t="s">
        <v>913</v>
      </c>
      <c r="B137" s="11"/>
      <c r="C137" s="11"/>
      <c r="D137" s="11" t="s">
        <v>64</v>
      </c>
      <c r="E137" s="27">
        <v>766495.0</v>
      </c>
      <c r="F137" s="27">
        <v>766495.0</v>
      </c>
      <c r="G137" s="11" t="s">
        <v>135</v>
      </c>
      <c r="H137" s="12">
        <v>988779.0</v>
      </c>
      <c r="I137" s="12">
        <v>988779.0</v>
      </c>
      <c r="J137" s="13">
        <f t="shared" ref="J137:K137" si="216">E137*1.19</f>
        <v>912129.05</v>
      </c>
      <c r="K137" s="13">
        <f t="shared" si="216"/>
        <v>912129.05</v>
      </c>
      <c r="L137" s="11" t="s">
        <v>86</v>
      </c>
      <c r="M137" s="11" t="s">
        <v>67</v>
      </c>
      <c r="N137" s="14" t="s">
        <v>914</v>
      </c>
      <c r="O137" s="11"/>
      <c r="P137" s="11"/>
      <c r="Q137" s="11"/>
      <c r="R137" s="11" t="s">
        <v>915</v>
      </c>
      <c r="T137" s="11" t="s">
        <v>916</v>
      </c>
      <c r="U137" s="11" t="s">
        <v>72</v>
      </c>
      <c r="V137" s="11" t="s">
        <v>917</v>
      </c>
      <c r="W137" s="11" t="s">
        <v>104</v>
      </c>
      <c r="X137" s="11" t="s">
        <v>142</v>
      </c>
      <c r="Y137" s="11" t="s">
        <v>75</v>
      </c>
      <c r="Z137" s="11" t="s">
        <v>72</v>
      </c>
      <c r="AD137" s="11" t="s">
        <v>918</v>
      </c>
      <c r="AE137" s="11" t="s">
        <v>76</v>
      </c>
      <c r="AI137" s="15">
        <v>45210.0</v>
      </c>
      <c r="AJ137" s="11">
        <v>1.0</v>
      </c>
      <c r="AK137" s="11" t="s">
        <v>77</v>
      </c>
      <c r="AL137" s="11">
        <v>988779.0</v>
      </c>
      <c r="AM137" s="11" t="s">
        <v>143</v>
      </c>
      <c r="AN137" s="11" t="s">
        <v>695</v>
      </c>
      <c r="AQ137" s="11" t="s">
        <v>79</v>
      </c>
      <c r="AR137" s="11" t="s">
        <v>146</v>
      </c>
      <c r="AS137" s="11" t="s">
        <v>75</v>
      </c>
      <c r="AT137" s="11" t="s">
        <v>80</v>
      </c>
      <c r="AW137" s="11" t="s">
        <v>96</v>
      </c>
      <c r="AX137" s="18" t="str">
        <f t="shared" si="208"/>
        <v/>
      </c>
      <c r="AZ137" s="11" t="s">
        <v>191</v>
      </c>
      <c r="BD137" s="15">
        <v>45265.0</v>
      </c>
      <c r="BE137" s="15">
        <v>45779.0</v>
      </c>
      <c r="BI137" s="11" t="s">
        <v>83</v>
      </c>
      <c r="BJ137" s="11">
        <v>2023.0</v>
      </c>
      <c r="BK137" s="11">
        <v>2024.0</v>
      </c>
      <c r="BL137" s="16">
        <f t="shared" si="62"/>
        <v>2</v>
      </c>
      <c r="BM137" s="18" t="str">
        <f t="shared" si="63"/>
        <v>2023, 2024</v>
      </c>
      <c r="BN137" s="18" t="str">
        <f t="shared" ref="BN137:CC137" si="217">IF(ISNUMBER(SEARCH(BN$1, $BM137)), ($K137/$BL137), "")</f>
        <v/>
      </c>
      <c r="BO137" s="18" t="str">
        <f t="shared" si="217"/>
        <v/>
      </c>
      <c r="BP137" s="18" t="str">
        <f t="shared" si="217"/>
        <v/>
      </c>
      <c r="BQ137" s="20">
        <f t="shared" si="217"/>
        <v>456064.525</v>
      </c>
      <c r="BR137" s="20">
        <f t="shared" si="217"/>
        <v>456064.525</v>
      </c>
      <c r="BS137" s="18" t="str">
        <f t="shared" si="217"/>
        <v/>
      </c>
      <c r="BT137" s="18" t="str">
        <f t="shared" si="217"/>
        <v/>
      </c>
      <c r="BU137" s="18" t="str">
        <f t="shared" si="217"/>
        <v/>
      </c>
      <c r="BV137" s="18" t="str">
        <f t="shared" si="217"/>
        <v/>
      </c>
      <c r="BW137" s="18" t="str">
        <f t="shared" si="217"/>
        <v/>
      </c>
      <c r="BX137" s="18" t="str">
        <f t="shared" si="217"/>
        <v/>
      </c>
      <c r="BY137" s="18" t="str">
        <f t="shared" si="217"/>
        <v/>
      </c>
      <c r="BZ137" s="18" t="str">
        <f t="shared" si="217"/>
        <v/>
      </c>
      <c r="CA137" s="18" t="str">
        <f t="shared" si="217"/>
        <v/>
      </c>
      <c r="CB137" s="18" t="str">
        <f t="shared" si="217"/>
        <v/>
      </c>
      <c r="CC137" s="18" t="str">
        <f t="shared" si="217"/>
        <v/>
      </c>
    </row>
    <row r="138" ht="16.5" customHeight="1">
      <c r="A138" s="11" t="s">
        <v>919</v>
      </c>
      <c r="B138" s="11" t="s">
        <v>920</v>
      </c>
      <c r="C138" s="11"/>
      <c r="D138" s="11" t="s">
        <v>64</v>
      </c>
      <c r="E138" s="11">
        <v>753000.0</v>
      </c>
      <c r="F138" s="11">
        <v>753000.0</v>
      </c>
      <c r="G138" s="11" t="s">
        <v>151</v>
      </c>
      <c r="H138" s="12">
        <v>826545.0</v>
      </c>
      <c r="I138" s="12">
        <v>826545.0</v>
      </c>
      <c r="J138" s="13">
        <v>753000.0</v>
      </c>
      <c r="K138" s="13">
        <v>753000.0</v>
      </c>
      <c r="L138" s="11" t="s">
        <v>86</v>
      </c>
      <c r="M138" s="11" t="s">
        <v>67</v>
      </c>
      <c r="N138" s="14" t="s">
        <v>921</v>
      </c>
      <c r="P138" s="11"/>
      <c r="Q138" s="11"/>
      <c r="R138" s="11" t="s">
        <v>922</v>
      </c>
      <c r="T138" s="11" t="s">
        <v>460</v>
      </c>
      <c r="U138" s="11" t="s">
        <v>72</v>
      </c>
      <c r="V138" s="11" t="s">
        <v>461</v>
      </c>
      <c r="W138" s="11" t="s">
        <v>104</v>
      </c>
      <c r="X138" s="11" t="s">
        <v>259</v>
      </c>
      <c r="Y138" s="11" t="s">
        <v>75</v>
      </c>
      <c r="Z138" s="11" t="s">
        <v>72</v>
      </c>
      <c r="AD138" s="11"/>
      <c r="AE138" s="11" t="s">
        <v>119</v>
      </c>
      <c r="AI138" s="15">
        <v>44816.0</v>
      </c>
      <c r="AJ138" s="11">
        <v>2.0</v>
      </c>
      <c r="AK138" s="11" t="s">
        <v>77</v>
      </c>
      <c r="AL138" s="11">
        <v>413273.0</v>
      </c>
      <c r="AM138" s="11" t="s">
        <v>923</v>
      </c>
      <c r="AQ138" s="11" t="s">
        <v>79</v>
      </c>
      <c r="AR138" s="11" t="s">
        <v>259</v>
      </c>
      <c r="AS138" s="11" t="s">
        <v>75</v>
      </c>
      <c r="AT138" s="11" t="s">
        <v>375</v>
      </c>
      <c r="AW138" s="11" t="s">
        <v>96</v>
      </c>
      <c r="AX138" s="18" t="str">
        <f t="shared" si="208"/>
        <v/>
      </c>
      <c r="AZ138" s="11" t="s">
        <v>464</v>
      </c>
      <c r="BD138" s="15">
        <v>45037.0</v>
      </c>
      <c r="BE138" s="15">
        <v>45037.0</v>
      </c>
      <c r="BI138" s="11" t="s">
        <v>83</v>
      </c>
      <c r="BJ138" s="11">
        <v>2022.0</v>
      </c>
      <c r="BK138" s="11">
        <v>2024.0</v>
      </c>
      <c r="BL138" s="16">
        <f t="shared" si="62"/>
        <v>3</v>
      </c>
      <c r="BM138" s="18" t="str">
        <f t="shared" si="63"/>
        <v>2022, 2023, 2024</v>
      </c>
      <c r="BN138" s="18" t="str">
        <f t="shared" ref="BN138:CC138" si="218">IF(ISNUMBER(SEARCH(BN$1, $BM138)), ($K138/$BL138), "")</f>
        <v/>
      </c>
      <c r="BO138" s="18" t="str">
        <f t="shared" si="218"/>
        <v/>
      </c>
      <c r="BP138" s="20">
        <f t="shared" si="218"/>
        <v>251000</v>
      </c>
      <c r="BQ138" s="20">
        <f t="shared" si="218"/>
        <v>251000</v>
      </c>
      <c r="BR138" s="20">
        <f t="shared" si="218"/>
        <v>251000</v>
      </c>
      <c r="BS138" s="18" t="str">
        <f t="shared" si="218"/>
        <v/>
      </c>
      <c r="BT138" s="18" t="str">
        <f t="shared" si="218"/>
        <v/>
      </c>
      <c r="BU138" s="18" t="str">
        <f t="shared" si="218"/>
        <v/>
      </c>
      <c r="BV138" s="18" t="str">
        <f t="shared" si="218"/>
        <v/>
      </c>
      <c r="BW138" s="18" t="str">
        <f t="shared" si="218"/>
        <v/>
      </c>
      <c r="BX138" s="18" t="str">
        <f t="shared" si="218"/>
        <v/>
      </c>
      <c r="BY138" s="18" t="str">
        <f t="shared" si="218"/>
        <v/>
      </c>
      <c r="BZ138" s="18" t="str">
        <f t="shared" si="218"/>
        <v/>
      </c>
      <c r="CA138" s="18" t="str">
        <f t="shared" si="218"/>
        <v/>
      </c>
      <c r="CB138" s="18" t="str">
        <f t="shared" si="218"/>
        <v/>
      </c>
      <c r="CC138" s="18" t="str">
        <f t="shared" si="218"/>
        <v/>
      </c>
    </row>
    <row r="139" ht="16.5" customHeight="1">
      <c r="A139" s="11" t="s">
        <v>924</v>
      </c>
      <c r="B139" s="11" t="s">
        <v>925</v>
      </c>
      <c r="C139" s="11"/>
      <c r="D139" s="11" t="s">
        <v>64</v>
      </c>
      <c r="E139" s="11">
        <v>750000.0</v>
      </c>
      <c r="F139" s="11">
        <v>750000.0</v>
      </c>
      <c r="G139" s="11" t="s">
        <v>151</v>
      </c>
      <c r="H139" s="12">
        <v>0.0</v>
      </c>
      <c r="I139" s="12">
        <v>0.0</v>
      </c>
      <c r="J139" s="13">
        <v>750000.0</v>
      </c>
      <c r="K139" s="13">
        <v>750000.0</v>
      </c>
      <c r="L139" s="11" t="s">
        <v>86</v>
      </c>
      <c r="M139" s="11"/>
      <c r="N139" s="14" t="s">
        <v>926</v>
      </c>
      <c r="O139" s="11" t="s">
        <v>927</v>
      </c>
      <c r="P139" s="11"/>
      <c r="Q139" s="11"/>
      <c r="R139" s="11" t="s">
        <v>928</v>
      </c>
      <c r="T139" s="11" t="s">
        <v>929</v>
      </c>
      <c r="U139" s="11"/>
      <c r="V139" s="11"/>
      <c r="W139" s="11"/>
      <c r="X139" s="11"/>
      <c r="Y139" s="11" t="s">
        <v>75</v>
      </c>
      <c r="Z139" s="11"/>
      <c r="AE139" s="11"/>
      <c r="AI139" s="15">
        <v>45047.0</v>
      </c>
      <c r="AJ139" s="11"/>
      <c r="AK139" s="11"/>
      <c r="AL139" s="11">
        <v>0.0</v>
      </c>
      <c r="AM139" s="11" t="s">
        <v>456</v>
      </c>
      <c r="AQ139" s="11" t="s">
        <v>79</v>
      </c>
      <c r="AR139" s="11" t="s">
        <v>334</v>
      </c>
      <c r="AS139" s="11" t="s">
        <v>75</v>
      </c>
      <c r="AT139" s="11" t="s">
        <v>375</v>
      </c>
      <c r="AW139" s="11" t="s">
        <v>96</v>
      </c>
      <c r="AX139" s="18" t="str">
        <f t="shared" si="208"/>
        <v/>
      </c>
      <c r="AZ139" s="11" t="s">
        <v>846</v>
      </c>
      <c r="BD139" s="15">
        <v>45671.0</v>
      </c>
      <c r="BE139" s="15">
        <v>45779.0</v>
      </c>
      <c r="BI139" s="11"/>
      <c r="BJ139" s="11">
        <v>2023.0</v>
      </c>
      <c r="BK139" s="11">
        <v>2027.0</v>
      </c>
      <c r="BL139" s="16">
        <f t="shared" si="62"/>
        <v>5</v>
      </c>
      <c r="BM139" s="18" t="str">
        <f t="shared" si="63"/>
        <v>2023, 2024, 2025, 2026, 2027</v>
      </c>
      <c r="BN139" s="18" t="str">
        <f t="shared" ref="BN139:CC139" si="219">IF(ISNUMBER(SEARCH(BN$1, $BM139)), ($K139/$BL139), "")</f>
        <v/>
      </c>
      <c r="BO139" s="18" t="str">
        <f t="shared" si="219"/>
        <v/>
      </c>
      <c r="BP139" s="18" t="str">
        <f t="shared" si="219"/>
        <v/>
      </c>
      <c r="BQ139" s="20">
        <f t="shared" si="219"/>
        <v>150000</v>
      </c>
      <c r="BR139" s="20">
        <f t="shared" si="219"/>
        <v>150000</v>
      </c>
      <c r="BS139" s="20">
        <f t="shared" si="219"/>
        <v>150000</v>
      </c>
      <c r="BT139" s="20">
        <f t="shared" si="219"/>
        <v>150000</v>
      </c>
      <c r="BU139" s="20">
        <f t="shared" si="219"/>
        <v>150000</v>
      </c>
      <c r="BV139" s="18" t="str">
        <f t="shared" si="219"/>
        <v/>
      </c>
      <c r="BW139" s="18" t="str">
        <f t="shared" si="219"/>
        <v/>
      </c>
      <c r="BX139" s="18" t="str">
        <f t="shared" si="219"/>
        <v/>
      </c>
      <c r="BY139" s="18" t="str">
        <f t="shared" si="219"/>
        <v/>
      </c>
      <c r="BZ139" s="18" t="str">
        <f t="shared" si="219"/>
        <v/>
      </c>
      <c r="CA139" s="18" t="str">
        <f t="shared" si="219"/>
        <v/>
      </c>
      <c r="CB139" s="18" t="str">
        <f t="shared" si="219"/>
        <v/>
      </c>
      <c r="CC139" s="18" t="str">
        <f t="shared" si="219"/>
        <v/>
      </c>
    </row>
    <row r="140" ht="16.5" customHeight="1">
      <c r="A140" s="11" t="s">
        <v>399</v>
      </c>
      <c r="C140" s="11"/>
      <c r="D140" s="11" t="s">
        <v>64</v>
      </c>
      <c r="E140" s="11">
        <v>705812.0</v>
      </c>
      <c r="F140" s="11">
        <v>705812.0</v>
      </c>
      <c r="G140" s="11" t="s">
        <v>726</v>
      </c>
      <c r="H140" s="12">
        <v>771550.0</v>
      </c>
      <c r="I140" s="12">
        <v>771550.0</v>
      </c>
      <c r="J140" s="13">
        <f t="shared" ref="J140:K140" si="220">E140*1.07</f>
        <v>755218.84</v>
      </c>
      <c r="K140" s="13">
        <f t="shared" si="220"/>
        <v>755218.84</v>
      </c>
      <c r="L140" s="11" t="s">
        <v>86</v>
      </c>
      <c r="M140" s="11" t="s">
        <v>67</v>
      </c>
      <c r="N140" s="14" t="s">
        <v>930</v>
      </c>
      <c r="P140" s="11"/>
      <c r="Q140" s="11"/>
      <c r="R140" s="11"/>
      <c r="S140" s="11"/>
      <c r="T140" s="11"/>
      <c r="U140" s="11"/>
      <c r="V140" s="11"/>
      <c r="W140" s="11"/>
      <c r="X140" s="11"/>
      <c r="Y140" s="11" t="s">
        <v>75</v>
      </c>
      <c r="Z140" s="11"/>
      <c r="AC140" s="11"/>
      <c r="AD140" s="11"/>
      <c r="AE140" s="11"/>
      <c r="AF140" s="15"/>
      <c r="AG140" s="11"/>
      <c r="AI140" s="15">
        <v>44896.0</v>
      </c>
      <c r="AJ140" s="11"/>
      <c r="AK140" s="11"/>
      <c r="AL140" s="11">
        <v>771550.0</v>
      </c>
      <c r="AM140" s="11" t="s">
        <v>931</v>
      </c>
      <c r="AQ140" s="11" t="s">
        <v>79</v>
      </c>
      <c r="AR140" s="11" t="s">
        <v>731</v>
      </c>
      <c r="AS140" s="11" t="s">
        <v>75</v>
      </c>
      <c r="AT140" s="25" t="s">
        <v>122</v>
      </c>
      <c r="AU140" s="18" t="s">
        <v>289</v>
      </c>
      <c r="AW140" s="11" t="s">
        <v>96</v>
      </c>
      <c r="AX140" s="18" t="str">
        <f t="shared" si="208"/>
        <v/>
      </c>
      <c r="AZ140" s="11" t="s">
        <v>109</v>
      </c>
      <c r="BB140" s="11"/>
      <c r="BD140" s="15">
        <v>45596.0</v>
      </c>
      <c r="BE140" s="15">
        <v>45596.0</v>
      </c>
      <c r="BF140" s="11"/>
      <c r="BG140" s="11"/>
      <c r="BI140" s="11"/>
      <c r="BJ140" s="11">
        <v>2022.0</v>
      </c>
      <c r="BK140" s="11">
        <v>2026.0</v>
      </c>
      <c r="BL140" s="16">
        <f t="shared" si="62"/>
        <v>5</v>
      </c>
      <c r="BM140" s="18" t="str">
        <f t="shared" si="63"/>
        <v>2022, 2023, 2024, 2025, 2026</v>
      </c>
      <c r="BN140" s="18" t="str">
        <f t="shared" ref="BN140:CC140" si="221">IF(ISNUMBER(SEARCH(BN$1, $BM140)), ($K140/$BL140), "")</f>
        <v/>
      </c>
      <c r="BO140" s="18" t="str">
        <f t="shared" si="221"/>
        <v/>
      </c>
      <c r="BP140" s="20">
        <f t="shared" si="221"/>
        <v>151043.768</v>
      </c>
      <c r="BQ140" s="20">
        <f t="shared" si="221"/>
        <v>151043.768</v>
      </c>
      <c r="BR140" s="20">
        <f t="shared" si="221"/>
        <v>151043.768</v>
      </c>
      <c r="BS140" s="20">
        <f t="shared" si="221"/>
        <v>151043.768</v>
      </c>
      <c r="BT140" s="20">
        <f t="shared" si="221"/>
        <v>151043.768</v>
      </c>
      <c r="BU140" s="18" t="str">
        <f t="shared" si="221"/>
        <v/>
      </c>
      <c r="BV140" s="18" t="str">
        <f t="shared" si="221"/>
        <v/>
      </c>
      <c r="BW140" s="18" t="str">
        <f t="shared" si="221"/>
        <v/>
      </c>
      <c r="BX140" s="18" t="str">
        <f t="shared" si="221"/>
        <v/>
      </c>
      <c r="BY140" s="18" t="str">
        <f t="shared" si="221"/>
        <v/>
      </c>
      <c r="BZ140" s="18" t="str">
        <f t="shared" si="221"/>
        <v/>
      </c>
      <c r="CA140" s="18" t="str">
        <f t="shared" si="221"/>
        <v/>
      </c>
      <c r="CB140" s="18" t="str">
        <f t="shared" si="221"/>
        <v/>
      </c>
      <c r="CC140" s="18" t="str">
        <f t="shared" si="221"/>
        <v/>
      </c>
    </row>
    <row r="141" ht="16.5" customHeight="1">
      <c r="A141" s="11" t="s">
        <v>932</v>
      </c>
      <c r="B141" s="11" t="s">
        <v>933</v>
      </c>
      <c r="C141" s="11"/>
      <c r="D141" s="11" t="s">
        <v>64</v>
      </c>
      <c r="E141" s="11">
        <v>699411.0</v>
      </c>
      <c r="F141" s="11">
        <v>699411.0</v>
      </c>
      <c r="G141" s="11" t="s">
        <v>151</v>
      </c>
      <c r="H141" s="12">
        <v>7563369.0</v>
      </c>
      <c r="I141" s="12">
        <v>7563369.0</v>
      </c>
      <c r="J141" s="33">
        <v>6999411.25</v>
      </c>
      <c r="K141" s="33">
        <v>6999411.25</v>
      </c>
      <c r="L141" s="11" t="s">
        <v>86</v>
      </c>
      <c r="M141" s="11" t="s">
        <v>67</v>
      </c>
      <c r="N141" s="14" t="s">
        <v>934</v>
      </c>
      <c r="O141" s="11" t="s">
        <v>935</v>
      </c>
      <c r="P141" s="11"/>
      <c r="Q141" s="11"/>
      <c r="R141" s="11" t="s">
        <v>936</v>
      </c>
      <c r="S141" s="11" t="s">
        <v>937</v>
      </c>
      <c r="T141" s="11" t="s">
        <v>938</v>
      </c>
      <c r="U141" s="11" t="s">
        <v>939</v>
      </c>
      <c r="V141" s="11" t="s">
        <v>940</v>
      </c>
      <c r="W141" s="11" t="s">
        <v>92</v>
      </c>
      <c r="X141" s="11" t="s">
        <v>565</v>
      </c>
      <c r="Y141" s="11" t="s">
        <v>75</v>
      </c>
      <c r="Z141" s="11" t="s">
        <v>72</v>
      </c>
      <c r="AD141" s="11" t="s">
        <v>941</v>
      </c>
      <c r="AE141" s="11" t="s">
        <v>76</v>
      </c>
      <c r="AI141" s="15">
        <v>45261.0</v>
      </c>
      <c r="AJ141" s="11">
        <v>3.0</v>
      </c>
      <c r="AK141" s="11" t="s">
        <v>77</v>
      </c>
      <c r="AL141" s="11">
        <v>2521123.0</v>
      </c>
      <c r="AM141" s="11" t="s">
        <v>185</v>
      </c>
      <c r="AN141" s="11" t="s">
        <v>261</v>
      </c>
      <c r="AO141" s="11" t="s">
        <v>232</v>
      </c>
      <c r="AP141" s="14" t="s">
        <v>942</v>
      </c>
      <c r="AQ141" s="11" t="s">
        <v>79</v>
      </c>
      <c r="AR141" s="11" t="s">
        <v>188</v>
      </c>
      <c r="AS141" s="11" t="s">
        <v>75</v>
      </c>
      <c r="AT141" s="11" t="s">
        <v>375</v>
      </c>
      <c r="AU141" s="18" t="s">
        <v>147</v>
      </c>
      <c r="AW141" s="11" t="s">
        <v>96</v>
      </c>
      <c r="AX141" s="11" t="s">
        <v>408</v>
      </c>
      <c r="AZ141" s="11" t="s">
        <v>97</v>
      </c>
      <c r="BA141" s="11" t="s">
        <v>67</v>
      </c>
      <c r="BD141" s="15">
        <v>45323.0</v>
      </c>
      <c r="BE141" s="15">
        <v>45434.0</v>
      </c>
      <c r="BI141" s="11" t="s">
        <v>243</v>
      </c>
      <c r="BJ141" s="11">
        <v>2024.0</v>
      </c>
      <c r="BK141" s="11">
        <v>2026.0</v>
      </c>
      <c r="BL141" s="16">
        <f t="shared" si="62"/>
        <v>3</v>
      </c>
      <c r="BM141" s="18" t="str">
        <f t="shared" si="63"/>
        <v>2024, 2025, 2026</v>
      </c>
      <c r="BN141" s="18" t="str">
        <f t="shared" ref="BN141:CC141" si="222">IF(ISNUMBER(SEARCH(BN$1, $BM141)), ($K141/$BL141), "")</f>
        <v/>
      </c>
      <c r="BO141" s="18" t="str">
        <f t="shared" si="222"/>
        <v/>
      </c>
      <c r="BP141" s="18" t="str">
        <f t="shared" si="222"/>
        <v/>
      </c>
      <c r="BQ141" s="18" t="str">
        <f t="shared" si="222"/>
        <v/>
      </c>
      <c r="BR141" s="20">
        <f t="shared" si="222"/>
        <v>2333137.083</v>
      </c>
      <c r="BS141" s="20">
        <f t="shared" si="222"/>
        <v>2333137.083</v>
      </c>
      <c r="BT141" s="20">
        <f t="shared" si="222"/>
        <v>2333137.083</v>
      </c>
      <c r="BU141" s="18" t="str">
        <f t="shared" si="222"/>
        <v/>
      </c>
      <c r="BV141" s="18" t="str">
        <f t="shared" si="222"/>
        <v/>
      </c>
      <c r="BW141" s="18" t="str">
        <f t="shared" si="222"/>
        <v/>
      </c>
      <c r="BX141" s="18" t="str">
        <f t="shared" si="222"/>
        <v/>
      </c>
      <c r="BY141" s="18" t="str">
        <f t="shared" si="222"/>
        <v/>
      </c>
      <c r="BZ141" s="18" t="str">
        <f t="shared" si="222"/>
        <v/>
      </c>
      <c r="CA141" s="18" t="str">
        <f t="shared" si="222"/>
        <v/>
      </c>
      <c r="CB141" s="18" t="str">
        <f t="shared" si="222"/>
        <v/>
      </c>
      <c r="CC141" s="18" t="str">
        <f t="shared" si="222"/>
        <v/>
      </c>
    </row>
    <row r="142" ht="16.5" customHeight="1">
      <c r="A142" s="11" t="s">
        <v>943</v>
      </c>
      <c r="B142" s="11"/>
      <c r="C142" s="11"/>
      <c r="D142" s="11" t="s">
        <v>64</v>
      </c>
      <c r="E142" s="11">
        <v>685999.0</v>
      </c>
      <c r="F142" s="11">
        <v>685999.0</v>
      </c>
      <c r="G142" s="11" t="s">
        <v>151</v>
      </c>
      <c r="H142" s="12">
        <v>747739.0</v>
      </c>
      <c r="I142" s="12">
        <v>747739.0</v>
      </c>
      <c r="J142" s="13">
        <v>685999.0</v>
      </c>
      <c r="K142" s="13">
        <v>685999.0</v>
      </c>
      <c r="L142" s="11" t="s">
        <v>86</v>
      </c>
      <c r="M142" s="11" t="s">
        <v>67</v>
      </c>
      <c r="N142" s="11"/>
      <c r="O142" s="11"/>
      <c r="P142" s="11"/>
      <c r="Q142" s="11"/>
      <c r="R142" s="11"/>
      <c r="S142" s="11"/>
      <c r="T142" s="11"/>
      <c r="U142" s="11"/>
      <c r="V142" s="11" t="s">
        <v>864</v>
      </c>
      <c r="W142" s="11"/>
      <c r="X142" s="11" t="s">
        <v>155</v>
      </c>
      <c r="Y142" s="11" t="s">
        <v>75</v>
      </c>
      <c r="Z142" s="11"/>
      <c r="AD142" s="11"/>
      <c r="AE142" s="11"/>
      <c r="AI142" s="15">
        <v>44933.0</v>
      </c>
      <c r="AJ142" s="11"/>
      <c r="AK142" s="11"/>
      <c r="AL142" s="11">
        <v>747739.0</v>
      </c>
      <c r="AM142" s="11" t="s">
        <v>157</v>
      </c>
      <c r="AO142" s="11"/>
      <c r="AP142" s="11"/>
      <c r="AQ142" s="11" t="s">
        <v>79</v>
      </c>
      <c r="AR142" s="11" t="s">
        <v>155</v>
      </c>
      <c r="AS142" s="11" t="s">
        <v>75</v>
      </c>
      <c r="AT142" s="11" t="s">
        <v>80</v>
      </c>
      <c r="AW142" s="11" t="s">
        <v>96</v>
      </c>
      <c r="AX142" s="18" t="str">
        <f t="shared" ref="AX142:AX172" si="224">IFERROR(INDEX('full database 2024'!AR:AR, MATCH(A142, 'full database 2024'!B:B, 0)), "")</f>
        <v/>
      </c>
      <c r="AZ142" s="11" t="s">
        <v>520</v>
      </c>
      <c r="BA142" s="11"/>
      <c r="BD142" s="15">
        <v>45596.0</v>
      </c>
      <c r="BE142" s="15">
        <v>45596.0</v>
      </c>
      <c r="BI142" s="11"/>
      <c r="BJ142" s="11">
        <v>2023.0</v>
      </c>
      <c r="BK142" s="11">
        <v>2023.0</v>
      </c>
      <c r="BL142" s="16">
        <f t="shared" si="62"/>
        <v>1</v>
      </c>
      <c r="BM142" s="18" t="str">
        <f t="shared" si="63"/>
        <v>2023</v>
      </c>
      <c r="BN142" s="18" t="str">
        <f t="shared" ref="BN142:CC142" si="223">IF(ISNUMBER(SEARCH(BN$1, $BM142)), ($K142/$BL142), "")</f>
        <v/>
      </c>
      <c r="BO142" s="18" t="str">
        <f t="shared" si="223"/>
        <v/>
      </c>
      <c r="BP142" s="18" t="str">
        <f t="shared" si="223"/>
        <v/>
      </c>
      <c r="BQ142" s="20">
        <f t="shared" si="223"/>
        <v>685999</v>
      </c>
      <c r="BR142" s="18" t="str">
        <f t="shared" si="223"/>
        <v/>
      </c>
      <c r="BS142" s="18" t="str">
        <f t="shared" si="223"/>
        <v/>
      </c>
      <c r="BT142" s="18" t="str">
        <f t="shared" si="223"/>
        <v/>
      </c>
      <c r="BU142" s="18" t="str">
        <f t="shared" si="223"/>
        <v/>
      </c>
      <c r="BV142" s="18" t="str">
        <f t="shared" si="223"/>
        <v/>
      </c>
      <c r="BW142" s="18" t="str">
        <f t="shared" si="223"/>
        <v/>
      </c>
      <c r="BX142" s="18" t="str">
        <f t="shared" si="223"/>
        <v/>
      </c>
      <c r="BY142" s="18" t="str">
        <f t="shared" si="223"/>
        <v/>
      </c>
      <c r="BZ142" s="18" t="str">
        <f t="shared" si="223"/>
        <v/>
      </c>
      <c r="CA142" s="18" t="str">
        <f t="shared" si="223"/>
        <v/>
      </c>
      <c r="CB142" s="18" t="str">
        <f t="shared" si="223"/>
        <v/>
      </c>
      <c r="CC142" s="18" t="str">
        <f t="shared" si="223"/>
        <v/>
      </c>
    </row>
    <row r="143" ht="16.5" customHeight="1">
      <c r="A143" s="11" t="s">
        <v>944</v>
      </c>
      <c r="C143" s="11"/>
      <c r="D143" s="11" t="s">
        <v>64</v>
      </c>
      <c r="E143" s="11">
        <v>642859.0</v>
      </c>
      <c r="F143" s="11">
        <v>642859.0</v>
      </c>
      <c r="G143" s="11" t="s">
        <v>151</v>
      </c>
      <c r="H143" s="12">
        <v>700717.0</v>
      </c>
      <c r="I143" s="12">
        <v>700717.0</v>
      </c>
      <c r="J143" s="13">
        <v>642859.0</v>
      </c>
      <c r="K143" s="13">
        <v>642859.0</v>
      </c>
      <c r="L143" s="11" t="s">
        <v>86</v>
      </c>
      <c r="M143" s="11" t="s">
        <v>67</v>
      </c>
      <c r="V143" s="11" t="s">
        <v>945</v>
      </c>
      <c r="X143" s="11"/>
      <c r="Y143" s="11" t="s">
        <v>75</v>
      </c>
      <c r="AI143" s="15">
        <v>43922.0</v>
      </c>
      <c r="AL143" s="11">
        <v>700717.0</v>
      </c>
      <c r="AM143" s="11" t="s">
        <v>812</v>
      </c>
      <c r="AQ143" s="11" t="s">
        <v>79</v>
      </c>
      <c r="AR143" s="11" t="s">
        <v>155</v>
      </c>
      <c r="AS143" s="11" t="s">
        <v>75</v>
      </c>
      <c r="AT143" s="11" t="s">
        <v>80</v>
      </c>
      <c r="AW143" s="11" t="s">
        <v>96</v>
      </c>
      <c r="AX143" s="18" t="str">
        <f t="shared" si="224"/>
        <v/>
      </c>
      <c r="AZ143" s="11" t="s">
        <v>946</v>
      </c>
      <c r="BD143" s="15">
        <v>45596.0</v>
      </c>
      <c r="BE143" s="15">
        <v>45596.0</v>
      </c>
      <c r="BJ143" s="11">
        <v>2020.0</v>
      </c>
      <c r="BK143" s="11">
        <v>2020.0</v>
      </c>
      <c r="BL143" s="16">
        <f t="shared" si="62"/>
        <v>1</v>
      </c>
      <c r="BM143" s="18" t="str">
        <f t="shared" si="63"/>
        <v>2020</v>
      </c>
      <c r="BN143" s="20">
        <f t="shared" ref="BN143:CC143" si="225">IF(ISNUMBER(SEARCH(BN$1, $BM143)), ($K143/$BL143), "")</f>
        <v>642859</v>
      </c>
      <c r="BO143" s="18" t="str">
        <f t="shared" si="225"/>
        <v/>
      </c>
      <c r="BP143" s="18" t="str">
        <f t="shared" si="225"/>
        <v/>
      </c>
      <c r="BQ143" s="18" t="str">
        <f t="shared" si="225"/>
        <v/>
      </c>
      <c r="BR143" s="18" t="str">
        <f t="shared" si="225"/>
        <v/>
      </c>
      <c r="BS143" s="18" t="str">
        <f t="shared" si="225"/>
        <v/>
      </c>
      <c r="BT143" s="18" t="str">
        <f t="shared" si="225"/>
        <v/>
      </c>
      <c r="BU143" s="18" t="str">
        <f t="shared" si="225"/>
        <v/>
      </c>
      <c r="BV143" s="18" t="str">
        <f t="shared" si="225"/>
        <v/>
      </c>
      <c r="BW143" s="18" t="str">
        <f t="shared" si="225"/>
        <v/>
      </c>
      <c r="BX143" s="18" t="str">
        <f t="shared" si="225"/>
        <v/>
      </c>
      <c r="BY143" s="18" t="str">
        <f t="shared" si="225"/>
        <v/>
      </c>
      <c r="BZ143" s="18" t="str">
        <f t="shared" si="225"/>
        <v/>
      </c>
      <c r="CA143" s="18" t="str">
        <f t="shared" si="225"/>
        <v/>
      </c>
      <c r="CB143" s="18" t="str">
        <f t="shared" si="225"/>
        <v/>
      </c>
      <c r="CC143" s="18" t="str">
        <f t="shared" si="225"/>
        <v/>
      </c>
    </row>
    <row r="144" ht="16.5" customHeight="1">
      <c r="A144" s="11" t="s">
        <v>947</v>
      </c>
      <c r="C144" s="11"/>
      <c r="D144" s="11" t="s">
        <v>64</v>
      </c>
      <c r="E144" s="11">
        <v>640802.0</v>
      </c>
      <c r="F144" s="11">
        <v>640802.0</v>
      </c>
      <c r="G144" s="11" t="s">
        <v>151</v>
      </c>
      <c r="H144" s="12">
        <v>698474.0</v>
      </c>
      <c r="I144" s="12">
        <v>698474.0</v>
      </c>
      <c r="J144" s="13">
        <v>640802.0</v>
      </c>
      <c r="K144" s="13">
        <v>640802.0</v>
      </c>
      <c r="L144" s="11" t="s">
        <v>86</v>
      </c>
      <c r="M144" s="11" t="s">
        <v>67</v>
      </c>
      <c r="V144" s="11" t="s">
        <v>822</v>
      </c>
      <c r="Y144" s="11" t="s">
        <v>75</v>
      </c>
      <c r="AI144" s="15">
        <v>45292.0</v>
      </c>
      <c r="AL144" s="11">
        <v>698474.0</v>
      </c>
      <c r="AM144" s="11" t="s">
        <v>157</v>
      </c>
      <c r="AQ144" s="11" t="s">
        <v>79</v>
      </c>
      <c r="AR144" s="11" t="s">
        <v>155</v>
      </c>
      <c r="AS144" s="11" t="s">
        <v>75</v>
      </c>
      <c r="AT144" s="11" t="s">
        <v>107</v>
      </c>
      <c r="AU144" s="18" t="s">
        <v>108</v>
      </c>
      <c r="AW144" s="11" t="s">
        <v>96</v>
      </c>
      <c r="AX144" s="18" t="str">
        <f t="shared" si="224"/>
        <v/>
      </c>
      <c r="AY144" s="11" t="s">
        <v>299</v>
      </c>
      <c r="AZ144" s="11" t="s">
        <v>191</v>
      </c>
      <c r="BD144" s="15">
        <v>45596.0</v>
      </c>
      <c r="BE144" s="15">
        <v>45596.0</v>
      </c>
      <c r="BJ144" s="11">
        <v>2024.0</v>
      </c>
      <c r="BK144" s="11">
        <v>2024.0</v>
      </c>
      <c r="BL144" s="16">
        <f t="shared" si="62"/>
        <v>1</v>
      </c>
      <c r="BM144" s="18" t="str">
        <f t="shared" si="63"/>
        <v>2024</v>
      </c>
      <c r="BN144" s="18" t="str">
        <f t="shared" ref="BN144:CC144" si="226">IF(ISNUMBER(SEARCH(BN$1, $BM144)), ($K144/$BL144), "")</f>
        <v/>
      </c>
      <c r="BO144" s="18" t="str">
        <f t="shared" si="226"/>
        <v/>
      </c>
      <c r="BP144" s="18" t="str">
        <f t="shared" si="226"/>
        <v/>
      </c>
      <c r="BQ144" s="18" t="str">
        <f t="shared" si="226"/>
        <v/>
      </c>
      <c r="BR144" s="20">
        <f t="shared" si="226"/>
        <v>640802</v>
      </c>
      <c r="BS144" s="18" t="str">
        <f t="shared" si="226"/>
        <v/>
      </c>
      <c r="BT144" s="18" t="str">
        <f t="shared" si="226"/>
        <v/>
      </c>
      <c r="BU144" s="18" t="str">
        <f t="shared" si="226"/>
        <v/>
      </c>
      <c r="BV144" s="18" t="str">
        <f t="shared" si="226"/>
        <v/>
      </c>
      <c r="BW144" s="18" t="str">
        <f t="shared" si="226"/>
        <v/>
      </c>
      <c r="BX144" s="18" t="str">
        <f t="shared" si="226"/>
        <v/>
      </c>
      <c r="BY144" s="18" t="str">
        <f t="shared" si="226"/>
        <v/>
      </c>
      <c r="BZ144" s="18" t="str">
        <f t="shared" si="226"/>
        <v/>
      </c>
      <c r="CA144" s="18" t="str">
        <f t="shared" si="226"/>
        <v/>
      </c>
      <c r="CB144" s="18" t="str">
        <f t="shared" si="226"/>
        <v/>
      </c>
      <c r="CC144" s="18" t="str">
        <f t="shared" si="226"/>
        <v/>
      </c>
    </row>
    <row r="145" ht="16.5" customHeight="1">
      <c r="A145" s="11" t="s">
        <v>948</v>
      </c>
      <c r="C145" s="11"/>
      <c r="D145" s="11" t="s">
        <v>64</v>
      </c>
      <c r="E145" s="11">
        <v>611394.0</v>
      </c>
      <c r="F145" s="11">
        <v>611394.0</v>
      </c>
      <c r="G145" s="11" t="s">
        <v>151</v>
      </c>
      <c r="H145" s="12">
        <v>721445.0</v>
      </c>
      <c r="I145" s="12">
        <v>721445.0</v>
      </c>
      <c r="J145" s="13">
        <v>611394.0</v>
      </c>
      <c r="K145" s="13">
        <v>611394.0</v>
      </c>
      <c r="L145" s="11" t="s">
        <v>86</v>
      </c>
      <c r="M145" s="11"/>
      <c r="N145" s="14" t="s">
        <v>949</v>
      </c>
      <c r="O145" s="11" t="s">
        <v>72</v>
      </c>
      <c r="S145" s="11" t="s">
        <v>950</v>
      </c>
      <c r="V145" s="11" t="s">
        <v>951</v>
      </c>
      <c r="W145" s="11" t="s">
        <v>384</v>
      </c>
      <c r="X145" s="11" t="s">
        <v>731</v>
      </c>
      <c r="Y145" s="11" t="s">
        <v>75</v>
      </c>
      <c r="Z145" s="11" t="s">
        <v>72</v>
      </c>
      <c r="AD145" s="11" t="s">
        <v>952</v>
      </c>
      <c r="AE145" s="11" t="s">
        <v>76</v>
      </c>
      <c r="AI145" s="15">
        <v>44205.0</v>
      </c>
      <c r="AL145" s="11">
        <v>721445.0</v>
      </c>
      <c r="AM145" s="11" t="s">
        <v>730</v>
      </c>
      <c r="AQ145" s="11" t="s">
        <v>79</v>
      </c>
      <c r="AR145" s="11" t="s">
        <v>731</v>
      </c>
      <c r="AS145" s="11" t="s">
        <v>75</v>
      </c>
      <c r="AT145" s="11" t="s">
        <v>375</v>
      </c>
      <c r="AW145" s="11" t="s">
        <v>96</v>
      </c>
      <c r="AX145" s="18" t="str">
        <f t="shared" si="224"/>
        <v/>
      </c>
      <c r="AZ145" s="11" t="s">
        <v>241</v>
      </c>
      <c r="BD145" s="15">
        <v>45377.0</v>
      </c>
      <c r="BE145" s="15">
        <v>45566.0</v>
      </c>
      <c r="BI145" s="11" t="s">
        <v>83</v>
      </c>
      <c r="BJ145" s="11">
        <v>2021.0</v>
      </c>
      <c r="BK145" s="11">
        <v>2023.0</v>
      </c>
      <c r="BL145" s="16">
        <f t="shared" si="62"/>
        <v>3</v>
      </c>
      <c r="BM145" s="18" t="str">
        <f t="shared" si="63"/>
        <v>2021, 2022, 2023</v>
      </c>
      <c r="BN145" s="18" t="str">
        <f t="shared" ref="BN145:CC145" si="227">IF(ISNUMBER(SEARCH(BN$1, $BM145)), ($K145/$BL145), "")</f>
        <v/>
      </c>
      <c r="BO145" s="20">
        <f t="shared" si="227"/>
        <v>203798</v>
      </c>
      <c r="BP145" s="20">
        <f t="shared" si="227"/>
        <v>203798</v>
      </c>
      <c r="BQ145" s="20">
        <f t="shared" si="227"/>
        <v>203798</v>
      </c>
      <c r="BR145" s="18" t="str">
        <f t="shared" si="227"/>
        <v/>
      </c>
      <c r="BS145" s="18" t="str">
        <f t="shared" si="227"/>
        <v/>
      </c>
      <c r="BT145" s="18" t="str">
        <f t="shared" si="227"/>
        <v/>
      </c>
      <c r="BU145" s="18" t="str">
        <f t="shared" si="227"/>
        <v/>
      </c>
      <c r="BV145" s="18" t="str">
        <f t="shared" si="227"/>
        <v/>
      </c>
      <c r="BW145" s="18" t="str">
        <f t="shared" si="227"/>
        <v/>
      </c>
      <c r="BX145" s="18" t="str">
        <f t="shared" si="227"/>
        <v/>
      </c>
      <c r="BY145" s="18" t="str">
        <f t="shared" si="227"/>
        <v/>
      </c>
      <c r="BZ145" s="18" t="str">
        <f t="shared" si="227"/>
        <v/>
      </c>
      <c r="CA145" s="18" t="str">
        <f t="shared" si="227"/>
        <v/>
      </c>
      <c r="CB145" s="18" t="str">
        <f t="shared" si="227"/>
        <v/>
      </c>
      <c r="CC145" s="18" t="str">
        <f t="shared" si="227"/>
        <v/>
      </c>
    </row>
    <row r="146" ht="16.5" customHeight="1">
      <c r="A146" s="11" t="s">
        <v>953</v>
      </c>
      <c r="C146" s="11"/>
      <c r="D146" s="11" t="s">
        <v>64</v>
      </c>
      <c r="E146" s="11">
        <v>608736.0</v>
      </c>
      <c r="F146" s="11">
        <v>608736.0</v>
      </c>
      <c r="G146" s="11" t="s">
        <v>151</v>
      </c>
      <c r="H146" s="12">
        <v>663522.0</v>
      </c>
      <c r="I146" s="12">
        <v>663522.0</v>
      </c>
      <c r="J146" s="13">
        <v>608736.0</v>
      </c>
      <c r="K146" s="13">
        <v>608736.0</v>
      </c>
      <c r="L146" s="11" t="s">
        <v>86</v>
      </c>
      <c r="M146" s="11" t="s">
        <v>67</v>
      </c>
      <c r="N146" s="11"/>
      <c r="O146" s="11"/>
      <c r="S146" s="11"/>
      <c r="V146" s="11" t="s">
        <v>954</v>
      </c>
      <c r="W146" s="11"/>
      <c r="X146" s="11" t="s">
        <v>155</v>
      </c>
      <c r="Y146" s="11" t="s">
        <v>75</v>
      </c>
      <c r="Z146" s="11"/>
      <c r="AD146" s="11"/>
      <c r="AE146" s="11"/>
      <c r="AI146" s="15">
        <v>44562.0</v>
      </c>
      <c r="AL146" s="11">
        <v>663522.0</v>
      </c>
      <c r="AM146" s="11" t="s">
        <v>157</v>
      </c>
      <c r="AQ146" s="11" t="s">
        <v>79</v>
      </c>
      <c r="AR146" s="11" t="s">
        <v>155</v>
      </c>
      <c r="AS146" s="11" t="s">
        <v>75</v>
      </c>
      <c r="AT146" s="11" t="s">
        <v>80</v>
      </c>
      <c r="AW146" s="11" t="s">
        <v>955</v>
      </c>
      <c r="AX146" s="18" t="str">
        <f t="shared" si="224"/>
        <v/>
      </c>
      <c r="AZ146" s="11" t="s">
        <v>310</v>
      </c>
      <c r="BD146" s="15">
        <v>45596.0</v>
      </c>
      <c r="BE146" s="15">
        <v>45596.0</v>
      </c>
      <c r="BI146" s="11"/>
      <c r="BJ146" s="11">
        <v>2022.0</v>
      </c>
      <c r="BK146" s="11">
        <v>2022.0</v>
      </c>
      <c r="BL146" s="16">
        <f t="shared" si="62"/>
        <v>1</v>
      </c>
      <c r="BM146" s="18" t="str">
        <f t="shared" si="63"/>
        <v>2022</v>
      </c>
      <c r="BN146" s="18" t="str">
        <f t="shared" ref="BN146:CC146" si="228">IF(ISNUMBER(SEARCH(BN$1, $BM146)), ($K146/$BL146), "")</f>
        <v/>
      </c>
      <c r="BO146" s="18" t="str">
        <f t="shared" si="228"/>
        <v/>
      </c>
      <c r="BP146" s="20">
        <f t="shared" si="228"/>
        <v>608736</v>
      </c>
      <c r="BQ146" s="18" t="str">
        <f t="shared" si="228"/>
        <v/>
      </c>
      <c r="BR146" s="18" t="str">
        <f t="shared" si="228"/>
        <v/>
      </c>
      <c r="BS146" s="18" t="str">
        <f t="shared" si="228"/>
        <v/>
      </c>
      <c r="BT146" s="18" t="str">
        <f t="shared" si="228"/>
        <v/>
      </c>
      <c r="BU146" s="18" t="str">
        <f t="shared" si="228"/>
        <v/>
      </c>
      <c r="BV146" s="18" t="str">
        <f t="shared" si="228"/>
        <v/>
      </c>
      <c r="BW146" s="18" t="str">
        <f t="shared" si="228"/>
        <v/>
      </c>
      <c r="BX146" s="18" t="str">
        <f t="shared" si="228"/>
        <v/>
      </c>
      <c r="BY146" s="18" t="str">
        <f t="shared" si="228"/>
        <v/>
      </c>
      <c r="BZ146" s="18" t="str">
        <f t="shared" si="228"/>
        <v/>
      </c>
      <c r="CA146" s="18" t="str">
        <f t="shared" si="228"/>
        <v/>
      </c>
      <c r="CB146" s="18" t="str">
        <f t="shared" si="228"/>
        <v/>
      </c>
      <c r="CC146" s="18" t="str">
        <f t="shared" si="228"/>
        <v/>
      </c>
    </row>
    <row r="147" ht="16.5" customHeight="1">
      <c r="A147" s="11" t="s">
        <v>956</v>
      </c>
      <c r="C147" s="11"/>
      <c r="D147" s="11" t="s">
        <v>64</v>
      </c>
      <c r="E147" s="11">
        <v>600000.0</v>
      </c>
      <c r="F147" s="11">
        <v>0.0</v>
      </c>
      <c r="G147" s="11" t="s">
        <v>151</v>
      </c>
      <c r="H147" s="12">
        <v>638769.0</v>
      </c>
      <c r="I147" s="12">
        <v>0.0</v>
      </c>
      <c r="J147" s="13">
        <v>600000.0</v>
      </c>
      <c r="K147" s="13">
        <v>600000.0</v>
      </c>
      <c r="L147" s="11" t="s">
        <v>86</v>
      </c>
      <c r="M147" s="11" t="s">
        <v>67</v>
      </c>
      <c r="N147" s="14" t="s">
        <v>957</v>
      </c>
      <c r="P147" s="11"/>
      <c r="Q147" s="11"/>
      <c r="R147" s="11" t="s">
        <v>958</v>
      </c>
      <c r="T147" s="11" t="s">
        <v>959</v>
      </c>
      <c r="U147" s="11" t="s">
        <v>72</v>
      </c>
      <c r="V147" s="11" t="s">
        <v>960</v>
      </c>
      <c r="W147" s="11" t="s">
        <v>104</v>
      </c>
      <c r="X147" s="11" t="s">
        <v>961</v>
      </c>
      <c r="Y147" s="11" t="s">
        <v>75</v>
      </c>
      <c r="Z147" s="11" t="s">
        <v>72</v>
      </c>
      <c r="AE147" s="11" t="s">
        <v>119</v>
      </c>
      <c r="AI147" s="15">
        <v>45182.0</v>
      </c>
      <c r="AJ147" s="11">
        <v>2.0</v>
      </c>
      <c r="AK147" s="11" t="s">
        <v>77</v>
      </c>
      <c r="AL147" s="11">
        <v>319385.0</v>
      </c>
      <c r="AM147" s="11" t="s">
        <v>185</v>
      </c>
      <c r="AN147" s="11" t="s">
        <v>962</v>
      </c>
      <c r="AQ147" s="11" t="s">
        <v>79</v>
      </c>
      <c r="AR147" s="11" t="s">
        <v>188</v>
      </c>
      <c r="AS147" s="11" t="s">
        <v>75</v>
      </c>
      <c r="AT147" s="11" t="s">
        <v>375</v>
      </c>
      <c r="AW147" s="11" t="s">
        <v>96</v>
      </c>
      <c r="AX147" s="18" t="str">
        <f t="shared" si="224"/>
        <v/>
      </c>
      <c r="AZ147" s="11" t="s">
        <v>529</v>
      </c>
      <c r="BD147" s="15">
        <v>45183.0</v>
      </c>
      <c r="BE147" s="15">
        <v>45183.0</v>
      </c>
      <c r="BH147" s="11" t="s">
        <v>67</v>
      </c>
      <c r="BI147" s="11" t="s">
        <v>149</v>
      </c>
      <c r="BJ147" s="11">
        <v>2023.0</v>
      </c>
      <c r="BK147" s="11">
        <v>2025.0</v>
      </c>
      <c r="BL147" s="16">
        <f t="shared" si="62"/>
        <v>3</v>
      </c>
      <c r="BM147" s="18" t="str">
        <f t="shared" si="63"/>
        <v>2023, 2024, 2025</v>
      </c>
      <c r="BN147" s="18" t="str">
        <f t="shared" ref="BN147:CC147" si="229">IF(ISNUMBER(SEARCH(BN$1, $BM147)), ($K147/$BL147), "")</f>
        <v/>
      </c>
      <c r="BO147" s="18" t="str">
        <f t="shared" si="229"/>
        <v/>
      </c>
      <c r="BP147" s="18" t="str">
        <f t="shared" si="229"/>
        <v/>
      </c>
      <c r="BQ147" s="20">
        <f t="shared" si="229"/>
        <v>200000</v>
      </c>
      <c r="BR147" s="20">
        <f t="shared" si="229"/>
        <v>200000</v>
      </c>
      <c r="BS147" s="20">
        <f t="shared" si="229"/>
        <v>200000</v>
      </c>
      <c r="BT147" s="18" t="str">
        <f t="shared" si="229"/>
        <v/>
      </c>
      <c r="BU147" s="18" t="str">
        <f t="shared" si="229"/>
        <v/>
      </c>
      <c r="BV147" s="18" t="str">
        <f t="shared" si="229"/>
        <v/>
      </c>
      <c r="BW147" s="18" t="str">
        <f t="shared" si="229"/>
        <v/>
      </c>
      <c r="BX147" s="18" t="str">
        <f t="shared" si="229"/>
        <v/>
      </c>
      <c r="BY147" s="18" t="str">
        <f t="shared" si="229"/>
        <v/>
      </c>
      <c r="BZ147" s="18" t="str">
        <f t="shared" si="229"/>
        <v/>
      </c>
      <c r="CA147" s="18" t="str">
        <f t="shared" si="229"/>
        <v/>
      </c>
      <c r="CB147" s="18" t="str">
        <f t="shared" si="229"/>
        <v/>
      </c>
      <c r="CC147" s="18" t="str">
        <f t="shared" si="229"/>
        <v/>
      </c>
    </row>
    <row r="148" ht="16.5" customHeight="1">
      <c r="A148" s="11" t="s">
        <v>963</v>
      </c>
      <c r="C148" s="11"/>
      <c r="D148" s="11" t="s">
        <v>64</v>
      </c>
      <c r="E148" s="11">
        <v>600000.0</v>
      </c>
      <c r="F148" s="11">
        <v>0.0</v>
      </c>
      <c r="G148" s="11" t="s">
        <v>151</v>
      </c>
      <c r="H148" s="12">
        <v>638769.0</v>
      </c>
      <c r="I148" s="12">
        <v>0.0</v>
      </c>
      <c r="J148" s="13">
        <v>600000.0</v>
      </c>
      <c r="K148" s="13">
        <v>600000.0</v>
      </c>
      <c r="L148" s="11" t="s">
        <v>86</v>
      </c>
      <c r="M148" s="11" t="s">
        <v>67</v>
      </c>
      <c r="N148" s="14" t="s">
        <v>957</v>
      </c>
      <c r="P148" s="11"/>
      <c r="Q148" s="11"/>
      <c r="R148" s="11" t="s">
        <v>958</v>
      </c>
      <c r="T148" s="11" t="s">
        <v>964</v>
      </c>
      <c r="U148" s="11" t="s">
        <v>72</v>
      </c>
      <c r="V148" s="11" t="s">
        <v>965</v>
      </c>
      <c r="W148" s="11" t="s">
        <v>104</v>
      </c>
      <c r="X148" s="11" t="s">
        <v>142</v>
      </c>
      <c r="Y148" s="11" t="s">
        <v>75</v>
      </c>
      <c r="Z148" s="11" t="s">
        <v>72</v>
      </c>
      <c r="AD148" s="11" t="s">
        <v>966</v>
      </c>
      <c r="AE148" s="11" t="s">
        <v>76</v>
      </c>
      <c r="AI148" s="15">
        <v>45182.0</v>
      </c>
      <c r="AJ148" s="11">
        <v>2.0</v>
      </c>
      <c r="AK148" s="11" t="s">
        <v>77</v>
      </c>
      <c r="AL148" s="11">
        <v>319385.0</v>
      </c>
      <c r="AM148" s="11" t="s">
        <v>185</v>
      </c>
      <c r="AN148" s="11" t="s">
        <v>962</v>
      </c>
      <c r="AQ148" s="11" t="s">
        <v>79</v>
      </c>
      <c r="AR148" s="11" t="s">
        <v>188</v>
      </c>
      <c r="AS148" s="11" t="s">
        <v>75</v>
      </c>
      <c r="AT148" s="11" t="s">
        <v>375</v>
      </c>
      <c r="AW148" s="11" t="s">
        <v>96</v>
      </c>
      <c r="AX148" s="18" t="str">
        <f t="shared" si="224"/>
        <v/>
      </c>
      <c r="AZ148" s="11" t="s">
        <v>529</v>
      </c>
      <c r="BD148" s="15">
        <v>45183.0</v>
      </c>
      <c r="BE148" s="15">
        <v>45183.0</v>
      </c>
      <c r="BH148" s="11" t="s">
        <v>67</v>
      </c>
      <c r="BI148" s="11" t="s">
        <v>149</v>
      </c>
      <c r="BJ148" s="11">
        <v>2023.0</v>
      </c>
      <c r="BK148" s="11">
        <v>2025.0</v>
      </c>
      <c r="BL148" s="16">
        <f t="shared" si="62"/>
        <v>3</v>
      </c>
      <c r="BM148" s="18" t="str">
        <f t="shared" si="63"/>
        <v>2023, 2024, 2025</v>
      </c>
      <c r="BN148" s="18" t="str">
        <f t="shared" ref="BN148:CC148" si="230">IF(ISNUMBER(SEARCH(BN$1, $BM148)), ($K148/$BL148), "")</f>
        <v/>
      </c>
      <c r="BO148" s="18" t="str">
        <f t="shared" si="230"/>
        <v/>
      </c>
      <c r="BP148" s="18" t="str">
        <f t="shared" si="230"/>
        <v/>
      </c>
      <c r="BQ148" s="20">
        <f t="shared" si="230"/>
        <v>200000</v>
      </c>
      <c r="BR148" s="20">
        <f t="shared" si="230"/>
        <v>200000</v>
      </c>
      <c r="BS148" s="20">
        <f t="shared" si="230"/>
        <v>200000</v>
      </c>
      <c r="BT148" s="18" t="str">
        <f t="shared" si="230"/>
        <v/>
      </c>
      <c r="BU148" s="18" t="str">
        <f t="shared" si="230"/>
        <v/>
      </c>
      <c r="BV148" s="18" t="str">
        <f t="shared" si="230"/>
        <v/>
      </c>
      <c r="BW148" s="18" t="str">
        <f t="shared" si="230"/>
        <v/>
      </c>
      <c r="BX148" s="18" t="str">
        <f t="shared" si="230"/>
        <v/>
      </c>
      <c r="BY148" s="18" t="str">
        <f t="shared" si="230"/>
        <v/>
      </c>
      <c r="BZ148" s="18" t="str">
        <f t="shared" si="230"/>
        <v/>
      </c>
      <c r="CA148" s="18" t="str">
        <f t="shared" si="230"/>
        <v/>
      </c>
      <c r="CB148" s="18" t="str">
        <f t="shared" si="230"/>
        <v/>
      </c>
      <c r="CC148" s="18" t="str">
        <f t="shared" si="230"/>
        <v/>
      </c>
    </row>
    <row r="149" ht="16.5" customHeight="1">
      <c r="A149" s="11" t="s">
        <v>967</v>
      </c>
      <c r="C149" s="11"/>
      <c r="D149" s="11" t="s">
        <v>64</v>
      </c>
      <c r="E149" s="11">
        <v>597311.0</v>
      </c>
      <c r="F149" s="11">
        <v>597311.0</v>
      </c>
      <c r="G149" s="11" t="s">
        <v>151</v>
      </c>
      <c r="H149" s="12">
        <v>651069.0</v>
      </c>
      <c r="I149" s="12">
        <v>651069.0</v>
      </c>
      <c r="J149" s="13">
        <v>597311.0</v>
      </c>
      <c r="K149" s="13">
        <v>597311.0</v>
      </c>
      <c r="L149" s="11" t="s">
        <v>86</v>
      </c>
      <c r="M149" s="11" t="s">
        <v>67</v>
      </c>
      <c r="N149" s="11"/>
      <c r="P149" s="11"/>
      <c r="Q149" s="11"/>
      <c r="R149" s="11"/>
      <c r="T149" s="11"/>
      <c r="U149" s="11"/>
      <c r="V149" s="11" t="s">
        <v>822</v>
      </c>
      <c r="W149" s="11"/>
      <c r="X149" s="11"/>
      <c r="Y149" s="11" t="s">
        <v>75</v>
      </c>
      <c r="Z149" s="11"/>
      <c r="AD149" s="11"/>
      <c r="AE149" s="11"/>
      <c r="AI149" s="15">
        <v>44287.0</v>
      </c>
      <c r="AJ149" s="11"/>
      <c r="AK149" s="11"/>
      <c r="AL149" s="11">
        <v>651069.0</v>
      </c>
      <c r="AM149" s="11" t="s">
        <v>812</v>
      </c>
      <c r="AQ149" s="11" t="s">
        <v>79</v>
      </c>
      <c r="AR149" s="11" t="s">
        <v>155</v>
      </c>
      <c r="AS149" s="11" t="s">
        <v>75</v>
      </c>
      <c r="AT149" s="11" t="s">
        <v>80</v>
      </c>
      <c r="AW149" s="11" t="s">
        <v>96</v>
      </c>
      <c r="AX149" s="18" t="str">
        <f t="shared" si="224"/>
        <v/>
      </c>
      <c r="AZ149" s="11" t="s">
        <v>310</v>
      </c>
      <c r="BD149" s="15">
        <v>45596.0</v>
      </c>
      <c r="BE149" s="15">
        <v>45596.0</v>
      </c>
      <c r="BH149" s="11"/>
      <c r="BI149" s="11"/>
      <c r="BJ149" s="11">
        <v>2021.0</v>
      </c>
      <c r="BK149" s="11">
        <v>2021.0</v>
      </c>
      <c r="BL149" s="16">
        <f t="shared" si="62"/>
        <v>1</v>
      </c>
      <c r="BM149" s="18" t="str">
        <f t="shared" si="63"/>
        <v>2021</v>
      </c>
      <c r="BN149" s="18" t="str">
        <f t="shared" ref="BN149:CC149" si="231">IF(ISNUMBER(SEARCH(BN$1, $BM149)), ($K149/$BL149), "")</f>
        <v/>
      </c>
      <c r="BO149" s="20">
        <f t="shared" si="231"/>
        <v>597311</v>
      </c>
      <c r="BP149" s="18" t="str">
        <f t="shared" si="231"/>
        <v/>
      </c>
      <c r="BQ149" s="18" t="str">
        <f t="shared" si="231"/>
        <v/>
      </c>
      <c r="BR149" s="18" t="str">
        <f t="shared" si="231"/>
        <v/>
      </c>
      <c r="BS149" s="18" t="str">
        <f t="shared" si="231"/>
        <v/>
      </c>
      <c r="BT149" s="18" t="str">
        <f t="shared" si="231"/>
        <v/>
      </c>
      <c r="BU149" s="18" t="str">
        <f t="shared" si="231"/>
        <v/>
      </c>
      <c r="BV149" s="18" t="str">
        <f t="shared" si="231"/>
        <v/>
      </c>
      <c r="BW149" s="18" t="str">
        <f t="shared" si="231"/>
        <v/>
      </c>
      <c r="BX149" s="18" t="str">
        <f t="shared" si="231"/>
        <v/>
      </c>
      <c r="BY149" s="18" t="str">
        <f t="shared" si="231"/>
        <v/>
      </c>
      <c r="BZ149" s="18" t="str">
        <f t="shared" si="231"/>
        <v/>
      </c>
      <c r="CA149" s="18" t="str">
        <f t="shared" si="231"/>
        <v/>
      </c>
      <c r="CB149" s="18" t="str">
        <f t="shared" si="231"/>
        <v/>
      </c>
      <c r="CC149" s="18" t="str">
        <f t="shared" si="231"/>
        <v/>
      </c>
    </row>
    <row r="150" ht="16.5" customHeight="1">
      <c r="A150" s="11" t="s">
        <v>968</v>
      </c>
      <c r="C150" s="11"/>
      <c r="D150" s="11" t="s">
        <v>64</v>
      </c>
      <c r="E150" s="11">
        <v>597220.0</v>
      </c>
      <c r="F150" s="11">
        <v>597220.0</v>
      </c>
      <c r="G150" s="11" t="s">
        <v>151</v>
      </c>
      <c r="H150" s="12">
        <v>650970.0</v>
      </c>
      <c r="I150" s="12">
        <v>650970.0</v>
      </c>
      <c r="J150" s="13">
        <v>597220.0</v>
      </c>
      <c r="K150" s="13">
        <v>597220.0</v>
      </c>
      <c r="L150" s="11" t="s">
        <v>86</v>
      </c>
      <c r="M150" s="11" t="s">
        <v>67</v>
      </c>
      <c r="V150" s="11" t="s">
        <v>969</v>
      </c>
      <c r="X150" s="11" t="s">
        <v>155</v>
      </c>
      <c r="Y150" s="11" t="s">
        <v>75</v>
      </c>
      <c r="AI150" s="15">
        <v>45292.0</v>
      </c>
      <c r="AL150" s="11">
        <v>650970.0</v>
      </c>
      <c r="AM150" s="11" t="s">
        <v>157</v>
      </c>
      <c r="AQ150" s="11" t="s">
        <v>79</v>
      </c>
      <c r="AR150" s="11" t="s">
        <v>155</v>
      </c>
      <c r="AS150" s="11" t="s">
        <v>75</v>
      </c>
      <c r="AT150" s="11" t="s">
        <v>80</v>
      </c>
      <c r="AW150" s="11" t="s">
        <v>96</v>
      </c>
      <c r="AX150" s="18" t="str">
        <f t="shared" si="224"/>
        <v/>
      </c>
      <c r="AZ150" s="11" t="s">
        <v>310</v>
      </c>
      <c r="BD150" s="15">
        <v>45596.0</v>
      </c>
      <c r="BE150" s="15">
        <v>45596.0</v>
      </c>
      <c r="BJ150" s="11">
        <v>2024.0</v>
      </c>
      <c r="BK150" s="11">
        <v>2024.0</v>
      </c>
      <c r="BL150" s="16">
        <f t="shared" si="62"/>
        <v>1</v>
      </c>
      <c r="BM150" s="18" t="str">
        <f t="shared" si="63"/>
        <v>2024</v>
      </c>
      <c r="BN150" s="18" t="str">
        <f t="shared" ref="BN150:CC150" si="232">IF(ISNUMBER(SEARCH(BN$1, $BM150)), ($K150/$BL150), "")</f>
        <v/>
      </c>
      <c r="BO150" s="18" t="str">
        <f t="shared" si="232"/>
        <v/>
      </c>
      <c r="BP150" s="18" t="str">
        <f t="shared" si="232"/>
        <v/>
      </c>
      <c r="BQ150" s="18" t="str">
        <f t="shared" si="232"/>
        <v/>
      </c>
      <c r="BR150" s="20">
        <f t="shared" si="232"/>
        <v>597220</v>
      </c>
      <c r="BS150" s="18" t="str">
        <f t="shared" si="232"/>
        <v/>
      </c>
      <c r="BT150" s="18" t="str">
        <f t="shared" si="232"/>
        <v/>
      </c>
      <c r="BU150" s="18" t="str">
        <f t="shared" si="232"/>
        <v/>
      </c>
      <c r="BV150" s="18" t="str">
        <f t="shared" si="232"/>
        <v/>
      </c>
      <c r="BW150" s="18" t="str">
        <f t="shared" si="232"/>
        <v/>
      </c>
      <c r="BX150" s="18" t="str">
        <f t="shared" si="232"/>
        <v/>
      </c>
      <c r="BY150" s="18" t="str">
        <f t="shared" si="232"/>
        <v/>
      </c>
      <c r="BZ150" s="18" t="str">
        <f t="shared" si="232"/>
        <v/>
      </c>
      <c r="CA150" s="18" t="str">
        <f t="shared" si="232"/>
        <v/>
      </c>
      <c r="CB150" s="18" t="str">
        <f t="shared" si="232"/>
        <v/>
      </c>
      <c r="CC150" s="18" t="str">
        <f t="shared" si="232"/>
        <v/>
      </c>
    </row>
    <row r="151" ht="16.5" customHeight="1">
      <c r="A151" s="11" t="s">
        <v>970</v>
      </c>
      <c r="C151" s="11"/>
      <c r="D151" s="11" t="s">
        <v>64</v>
      </c>
      <c r="E151" s="11">
        <v>585377.0</v>
      </c>
      <c r="F151" s="11">
        <v>585377.0</v>
      </c>
      <c r="G151" s="11" t="s">
        <v>151</v>
      </c>
      <c r="H151" s="12">
        <v>638061.0</v>
      </c>
      <c r="I151" s="12">
        <v>638061.0</v>
      </c>
      <c r="J151" s="13">
        <v>585377.0</v>
      </c>
      <c r="K151" s="13">
        <v>585377.0</v>
      </c>
      <c r="L151" s="11" t="s">
        <v>86</v>
      </c>
      <c r="M151" s="11" t="s">
        <v>67</v>
      </c>
      <c r="V151" s="11" t="s">
        <v>971</v>
      </c>
      <c r="X151" s="11"/>
      <c r="Y151" s="11" t="s">
        <v>75</v>
      </c>
      <c r="AI151" s="15">
        <v>43922.0</v>
      </c>
      <c r="AL151" s="11">
        <v>638061.0</v>
      </c>
      <c r="AM151" s="11" t="s">
        <v>812</v>
      </c>
      <c r="AQ151" s="11" t="s">
        <v>79</v>
      </c>
      <c r="AR151" s="11" t="s">
        <v>155</v>
      </c>
      <c r="AS151" s="11" t="s">
        <v>75</v>
      </c>
      <c r="AT151" s="11" t="s">
        <v>80</v>
      </c>
      <c r="AW151" s="11" t="s">
        <v>96</v>
      </c>
      <c r="AX151" s="18" t="str">
        <f t="shared" si="224"/>
        <v/>
      </c>
      <c r="AZ151" s="11" t="s">
        <v>132</v>
      </c>
      <c r="BD151" s="15">
        <v>45596.0</v>
      </c>
      <c r="BE151" s="15">
        <v>45596.0</v>
      </c>
      <c r="BJ151" s="11">
        <v>2020.0</v>
      </c>
      <c r="BK151" s="11">
        <v>2020.0</v>
      </c>
      <c r="BL151" s="16">
        <f t="shared" si="62"/>
        <v>1</v>
      </c>
      <c r="BM151" s="18" t="str">
        <f t="shared" si="63"/>
        <v>2020</v>
      </c>
      <c r="BN151" s="20">
        <f t="shared" ref="BN151:CC151" si="233">IF(ISNUMBER(SEARCH(BN$1, $BM151)), ($K151/$BL151), "")</f>
        <v>585377</v>
      </c>
      <c r="BO151" s="18" t="str">
        <f t="shared" si="233"/>
        <v/>
      </c>
      <c r="BP151" s="18" t="str">
        <f t="shared" si="233"/>
        <v/>
      </c>
      <c r="BQ151" s="18" t="str">
        <f t="shared" si="233"/>
        <v/>
      </c>
      <c r="BR151" s="18" t="str">
        <f t="shared" si="233"/>
        <v/>
      </c>
      <c r="BS151" s="18" t="str">
        <f t="shared" si="233"/>
        <v/>
      </c>
      <c r="BT151" s="18" t="str">
        <f t="shared" si="233"/>
        <v/>
      </c>
      <c r="BU151" s="18" t="str">
        <f t="shared" si="233"/>
        <v/>
      </c>
      <c r="BV151" s="18" t="str">
        <f t="shared" si="233"/>
        <v/>
      </c>
      <c r="BW151" s="18" t="str">
        <f t="shared" si="233"/>
        <v/>
      </c>
      <c r="BX151" s="18" t="str">
        <f t="shared" si="233"/>
        <v/>
      </c>
      <c r="BY151" s="18" t="str">
        <f t="shared" si="233"/>
        <v/>
      </c>
      <c r="BZ151" s="18" t="str">
        <f t="shared" si="233"/>
        <v/>
      </c>
      <c r="CA151" s="18" t="str">
        <f t="shared" si="233"/>
        <v/>
      </c>
      <c r="CB151" s="18" t="str">
        <f t="shared" si="233"/>
        <v/>
      </c>
      <c r="CC151" s="18" t="str">
        <f t="shared" si="233"/>
        <v/>
      </c>
    </row>
    <row r="152" ht="16.5" customHeight="1">
      <c r="A152" s="11" t="s">
        <v>953</v>
      </c>
      <c r="C152" s="11"/>
      <c r="D152" s="11" t="s">
        <v>64</v>
      </c>
      <c r="E152" s="11">
        <v>574352.0</v>
      </c>
      <c r="F152" s="11">
        <v>574352.0</v>
      </c>
      <c r="G152" s="11" t="s">
        <v>151</v>
      </c>
      <c r="H152" s="12">
        <v>626043.0</v>
      </c>
      <c r="I152" s="12">
        <v>626043.0</v>
      </c>
      <c r="J152" s="13">
        <v>574352.0</v>
      </c>
      <c r="K152" s="13">
        <v>574352.0</v>
      </c>
      <c r="L152" s="11" t="s">
        <v>86</v>
      </c>
      <c r="M152" s="11" t="s">
        <v>67</v>
      </c>
      <c r="V152" s="11" t="s">
        <v>972</v>
      </c>
      <c r="X152" s="11" t="s">
        <v>155</v>
      </c>
      <c r="Y152" s="11" t="s">
        <v>75</v>
      </c>
      <c r="AI152" s="15">
        <v>44562.0</v>
      </c>
      <c r="AL152" s="11">
        <v>626043.0</v>
      </c>
      <c r="AM152" s="11" t="s">
        <v>157</v>
      </c>
      <c r="AQ152" s="11" t="s">
        <v>79</v>
      </c>
      <c r="AR152" s="11" t="s">
        <v>155</v>
      </c>
      <c r="AS152" s="11" t="s">
        <v>75</v>
      </c>
      <c r="AT152" s="11" t="s">
        <v>80</v>
      </c>
      <c r="AW152" s="11" t="s">
        <v>955</v>
      </c>
      <c r="AX152" s="18" t="str">
        <f t="shared" si="224"/>
        <v/>
      </c>
      <c r="AZ152" s="11" t="s">
        <v>310</v>
      </c>
      <c r="BD152" s="15">
        <v>45596.0</v>
      </c>
      <c r="BE152" s="15">
        <v>45596.0</v>
      </c>
      <c r="BJ152" s="11">
        <v>2022.0</v>
      </c>
      <c r="BK152" s="11">
        <v>2022.0</v>
      </c>
      <c r="BL152" s="16">
        <f t="shared" si="62"/>
        <v>1</v>
      </c>
      <c r="BM152" s="18" t="str">
        <f t="shared" si="63"/>
        <v>2022</v>
      </c>
      <c r="BN152" s="18" t="str">
        <f t="shared" ref="BN152:CC152" si="234">IF(ISNUMBER(SEARCH(BN$1, $BM152)), ($K152/$BL152), "")</f>
        <v/>
      </c>
      <c r="BO152" s="18" t="str">
        <f t="shared" si="234"/>
        <v/>
      </c>
      <c r="BP152" s="20">
        <f t="shared" si="234"/>
        <v>574352</v>
      </c>
      <c r="BQ152" s="18" t="str">
        <f t="shared" si="234"/>
        <v/>
      </c>
      <c r="BR152" s="18" t="str">
        <f t="shared" si="234"/>
        <v/>
      </c>
      <c r="BS152" s="18" t="str">
        <f t="shared" si="234"/>
        <v/>
      </c>
      <c r="BT152" s="18" t="str">
        <f t="shared" si="234"/>
        <v/>
      </c>
      <c r="BU152" s="18" t="str">
        <f t="shared" si="234"/>
        <v/>
      </c>
      <c r="BV152" s="18" t="str">
        <f t="shared" si="234"/>
        <v/>
      </c>
      <c r="BW152" s="18" t="str">
        <f t="shared" si="234"/>
        <v/>
      </c>
      <c r="BX152" s="18" t="str">
        <f t="shared" si="234"/>
        <v/>
      </c>
      <c r="BY152" s="18" t="str">
        <f t="shared" si="234"/>
        <v/>
      </c>
      <c r="BZ152" s="18" t="str">
        <f t="shared" si="234"/>
        <v/>
      </c>
      <c r="CA152" s="18" t="str">
        <f t="shared" si="234"/>
        <v/>
      </c>
      <c r="CB152" s="18" t="str">
        <f t="shared" si="234"/>
        <v/>
      </c>
      <c r="CC152" s="18" t="str">
        <f t="shared" si="234"/>
        <v/>
      </c>
    </row>
    <row r="153" ht="16.5" customHeight="1">
      <c r="A153" s="11" t="s">
        <v>973</v>
      </c>
      <c r="B153" s="11" t="s">
        <v>974</v>
      </c>
      <c r="C153" s="11"/>
      <c r="D153" s="11" t="s">
        <v>64</v>
      </c>
      <c r="E153" s="11">
        <v>560067.0</v>
      </c>
      <c r="F153" s="11">
        <v>560067.0</v>
      </c>
      <c r="G153" s="11" t="s">
        <v>151</v>
      </c>
      <c r="H153" s="12">
        <v>660879.0</v>
      </c>
      <c r="I153" s="12">
        <v>660879.0</v>
      </c>
      <c r="J153" s="13">
        <v>560067.0</v>
      </c>
      <c r="K153" s="13">
        <v>560067.0</v>
      </c>
      <c r="L153" s="11" t="s">
        <v>86</v>
      </c>
      <c r="M153" s="11" t="s">
        <v>67</v>
      </c>
      <c r="N153" s="14" t="s">
        <v>975</v>
      </c>
      <c r="O153" s="11" t="s">
        <v>976</v>
      </c>
      <c r="T153" s="11" t="s">
        <v>977</v>
      </c>
      <c r="V153" s="11" t="s">
        <v>978</v>
      </c>
      <c r="W153" s="11" t="s">
        <v>384</v>
      </c>
      <c r="X153" s="11" t="s">
        <v>731</v>
      </c>
      <c r="Y153" s="11" t="s">
        <v>75</v>
      </c>
      <c r="AC153" s="11" t="s">
        <v>979</v>
      </c>
      <c r="AD153" s="11" t="s">
        <v>980</v>
      </c>
      <c r="AE153" s="11" t="s">
        <v>76</v>
      </c>
      <c r="AI153" s="15">
        <v>44287.0</v>
      </c>
      <c r="AL153" s="11">
        <v>660879.0</v>
      </c>
      <c r="AM153" s="11" t="s">
        <v>730</v>
      </c>
      <c r="AQ153" s="11" t="s">
        <v>79</v>
      </c>
      <c r="AR153" s="11" t="s">
        <v>731</v>
      </c>
      <c r="AS153" s="11" t="s">
        <v>75</v>
      </c>
      <c r="AT153" s="11" t="s">
        <v>80</v>
      </c>
      <c r="AW153" s="11" t="s">
        <v>96</v>
      </c>
      <c r="AX153" s="18" t="str">
        <f t="shared" si="224"/>
        <v/>
      </c>
      <c r="AY153" s="11" t="s">
        <v>299</v>
      </c>
      <c r="AZ153" s="11" t="s">
        <v>191</v>
      </c>
      <c r="BD153" s="15">
        <v>45377.0</v>
      </c>
      <c r="BE153" s="15">
        <v>45779.0</v>
      </c>
      <c r="BI153" s="11" t="s">
        <v>83</v>
      </c>
      <c r="BJ153" s="11">
        <v>2021.0</v>
      </c>
      <c r="BK153" s="11">
        <v>2023.0</v>
      </c>
      <c r="BL153" s="16">
        <f t="shared" si="62"/>
        <v>3</v>
      </c>
      <c r="BM153" s="18" t="str">
        <f t="shared" si="63"/>
        <v>2021, 2022, 2023</v>
      </c>
      <c r="BN153" s="18" t="str">
        <f t="shared" ref="BN153:CC153" si="235">IF(ISNUMBER(SEARCH(BN$1, $BM153)), ($K153/$BL153), "")</f>
        <v/>
      </c>
      <c r="BO153" s="20">
        <f t="shared" si="235"/>
        <v>186689</v>
      </c>
      <c r="BP153" s="20">
        <f t="shared" si="235"/>
        <v>186689</v>
      </c>
      <c r="BQ153" s="20">
        <f t="shared" si="235"/>
        <v>186689</v>
      </c>
      <c r="BR153" s="18" t="str">
        <f t="shared" si="235"/>
        <v/>
      </c>
      <c r="BS153" s="18" t="str">
        <f t="shared" si="235"/>
        <v/>
      </c>
      <c r="BT153" s="18" t="str">
        <f t="shared" si="235"/>
        <v/>
      </c>
      <c r="BU153" s="18" t="str">
        <f t="shared" si="235"/>
        <v/>
      </c>
      <c r="BV153" s="18" t="str">
        <f t="shared" si="235"/>
        <v/>
      </c>
      <c r="BW153" s="18" t="str">
        <f t="shared" si="235"/>
        <v/>
      </c>
      <c r="BX153" s="18" t="str">
        <f t="shared" si="235"/>
        <v/>
      </c>
      <c r="BY153" s="18" t="str">
        <f t="shared" si="235"/>
        <v/>
      </c>
      <c r="BZ153" s="18" t="str">
        <f t="shared" si="235"/>
        <v/>
      </c>
      <c r="CA153" s="18" t="str">
        <f t="shared" si="235"/>
        <v/>
      </c>
      <c r="CB153" s="18" t="str">
        <f t="shared" si="235"/>
        <v/>
      </c>
      <c r="CC153" s="18" t="str">
        <f t="shared" si="235"/>
        <v/>
      </c>
    </row>
    <row r="154" ht="16.5" customHeight="1">
      <c r="A154" s="11" t="s">
        <v>981</v>
      </c>
      <c r="B154" s="11"/>
      <c r="C154" s="11"/>
      <c r="D154" s="11" t="s">
        <v>64</v>
      </c>
      <c r="E154" s="11">
        <v>552455.0</v>
      </c>
      <c r="F154" s="11">
        <v>552455.0</v>
      </c>
      <c r="G154" s="11" t="s">
        <v>726</v>
      </c>
      <c r="H154" s="12">
        <v>607701.0</v>
      </c>
      <c r="I154" s="12">
        <v>607701.0</v>
      </c>
      <c r="J154" s="13">
        <f t="shared" ref="J154:K154" si="236">E154*1.07</f>
        <v>591126.85</v>
      </c>
      <c r="K154" s="13">
        <f t="shared" si="236"/>
        <v>591126.85</v>
      </c>
      <c r="L154" s="11" t="s">
        <v>86</v>
      </c>
      <c r="M154" s="11" t="s">
        <v>67</v>
      </c>
      <c r="N154" s="14" t="s">
        <v>982</v>
      </c>
      <c r="O154" s="11" t="s">
        <v>983</v>
      </c>
      <c r="P154" s="11"/>
      <c r="Q154" s="11"/>
      <c r="R154" s="11" t="s">
        <v>482</v>
      </c>
      <c r="T154" s="11" t="s">
        <v>984</v>
      </c>
      <c r="V154" s="11"/>
      <c r="W154" s="11"/>
      <c r="X154" s="11"/>
      <c r="Y154" s="11" t="s">
        <v>75</v>
      </c>
      <c r="AC154" s="11"/>
      <c r="AD154" s="11"/>
      <c r="AE154" s="11"/>
      <c r="AI154" s="15">
        <v>44866.0</v>
      </c>
      <c r="AJ154" s="11">
        <v>36.0</v>
      </c>
      <c r="AK154" s="11" t="s">
        <v>430</v>
      </c>
      <c r="AL154" s="11">
        <v>16881.0</v>
      </c>
      <c r="AM154" s="11" t="s">
        <v>730</v>
      </c>
      <c r="AQ154" s="11" t="s">
        <v>79</v>
      </c>
      <c r="AR154" s="11" t="s">
        <v>731</v>
      </c>
      <c r="AS154" s="11" t="s">
        <v>75</v>
      </c>
      <c r="AT154" s="11" t="s">
        <v>80</v>
      </c>
      <c r="AW154" s="11" t="s">
        <v>96</v>
      </c>
      <c r="AX154" s="18" t="str">
        <f t="shared" si="224"/>
        <v/>
      </c>
      <c r="AZ154" s="11" t="s">
        <v>395</v>
      </c>
      <c r="BD154" s="15">
        <v>45596.0</v>
      </c>
      <c r="BE154" s="15">
        <v>45596.0</v>
      </c>
      <c r="BI154" s="11"/>
      <c r="BJ154" s="11">
        <v>2022.0</v>
      </c>
      <c r="BK154" s="11">
        <v>2025.0</v>
      </c>
      <c r="BL154" s="16">
        <f t="shared" si="62"/>
        <v>4</v>
      </c>
      <c r="BM154" s="18" t="str">
        <f t="shared" si="63"/>
        <v>2022, 2023, 2024, 2025</v>
      </c>
      <c r="BN154" s="18" t="str">
        <f t="shared" ref="BN154:CC154" si="237">IF(ISNUMBER(SEARCH(BN$1, $BM154)), ($K154/$BL154), "")</f>
        <v/>
      </c>
      <c r="BO154" s="18" t="str">
        <f t="shared" si="237"/>
        <v/>
      </c>
      <c r="BP154" s="20">
        <f t="shared" si="237"/>
        <v>147781.7125</v>
      </c>
      <c r="BQ154" s="20">
        <f t="shared" si="237"/>
        <v>147781.7125</v>
      </c>
      <c r="BR154" s="20">
        <f t="shared" si="237"/>
        <v>147781.7125</v>
      </c>
      <c r="BS154" s="20">
        <f t="shared" si="237"/>
        <v>147781.7125</v>
      </c>
      <c r="BT154" s="18" t="str">
        <f t="shared" si="237"/>
        <v/>
      </c>
      <c r="BU154" s="18" t="str">
        <f t="shared" si="237"/>
        <v/>
      </c>
      <c r="BV154" s="18" t="str">
        <f t="shared" si="237"/>
        <v/>
      </c>
      <c r="BW154" s="18" t="str">
        <f t="shared" si="237"/>
        <v/>
      </c>
      <c r="BX154" s="18" t="str">
        <f t="shared" si="237"/>
        <v/>
      </c>
      <c r="BY154" s="18" t="str">
        <f t="shared" si="237"/>
        <v/>
      </c>
      <c r="BZ154" s="18" t="str">
        <f t="shared" si="237"/>
        <v/>
      </c>
      <c r="CA154" s="18" t="str">
        <f t="shared" si="237"/>
        <v/>
      </c>
      <c r="CB154" s="18" t="str">
        <f t="shared" si="237"/>
        <v/>
      </c>
      <c r="CC154" s="18" t="str">
        <f t="shared" si="237"/>
        <v/>
      </c>
    </row>
    <row r="155" ht="16.5" customHeight="1">
      <c r="A155" s="11" t="s">
        <v>985</v>
      </c>
      <c r="C155" s="11"/>
      <c r="D155" s="11" t="s">
        <v>64</v>
      </c>
      <c r="E155" s="11">
        <v>550867.0</v>
      </c>
      <c r="F155" s="11">
        <v>550867.0</v>
      </c>
      <c r="G155" s="11" t="s">
        <v>151</v>
      </c>
      <c r="H155" s="12">
        <v>600445.0</v>
      </c>
      <c r="I155" s="12">
        <v>600445.0</v>
      </c>
      <c r="J155" s="13">
        <v>550867.0</v>
      </c>
      <c r="K155" s="13">
        <v>550867.0</v>
      </c>
      <c r="L155" s="11" t="s">
        <v>86</v>
      </c>
      <c r="M155" s="11" t="s">
        <v>67</v>
      </c>
      <c r="T155" s="11"/>
      <c r="V155" s="11" t="s">
        <v>986</v>
      </c>
      <c r="X155" s="11" t="s">
        <v>155</v>
      </c>
      <c r="Y155" s="11" t="s">
        <v>75</v>
      </c>
      <c r="AI155" s="15">
        <v>44562.0</v>
      </c>
      <c r="AJ155" s="11"/>
      <c r="AK155" s="11"/>
      <c r="AL155" s="11">
        <v>600445.0</v>
      </c>
      <c r="AM155" s="11" t="s">
        <v>157</v>
      </c>
      <c r="AQ155" s="11" t="s">
        <v>79</v>
      </c>
      <c r="AR155" s="11" t="s">
        <v>155</v>
      </c>
      <c r="AS155" s="11" t="s">
        <v>75</v>
      </c>
      <c r="AT155" s="11" t="s">
        <v>80</v>
      </c>
      <c r="AW155" s="11" t="s">
        <v>955</v>
      </c>
      <c r="AX155" s="18" t="str">
        <f t="shared" si="224"/>
        <v/>
      </c>
      <c r="AZ155" s="11" t="s">
        <v>310</v>
      </c>
      <c r="BD155" s="15">
        <v>45596.0</v>
      </c>
      <c r="BE155" s="15">
        <v>45596.0</v>
      </c>
      <c r="BJ155" s="11">
        <v>2022.0</v>
      </c>
      <c r="BK155" s="11">
        <v>2022.0</v>
      </c>
      <c r="BL155" s="16">
        <f t="shared" si="62"/>
        <v>1</v>
      </c>
      <c r="BM155" s="18" t="str">
        <f t="shared" si="63"/>
        <v>2022</v>
      </c>
      <c r="BN155" s="18" t="str">
        <f t="shared" ref="BN155:CC155" si="238">IF(ISNUMBER(SEARCH(BN$1, $BM155)), ($K155/$BL155), "")</f>
        <v/>
      </c>
      <c r="BO155" s="18" t="str">
        <f t="shared" si="238"/>
        <v/>
      </c>
      <c r="BP155" s="20">
        <f t="shared" si="238"/>
        <v>550867</v>
      </c>
      <c r="BQ155" s="18" t="str">
        <f t="shared" si="238"/>
        <v/>
      </c>
      <c r="BR155" s="18" t="str">
        <f t="shared" si="238"/>
        <v/>
      </c>
      <c r="BS155" s="18" t="str">
        <f t="shared" si="238"/>
        <v/>
      </c>
      <c r="BT155" s="18" t="str">
        <f t="shared" si="238"/>
        <v/>
      </c>
      <c r="BU155" s="18" t="str">
        <f t="shared" si="238"/>
        <v/>
      </c>
      <c r="BV155" s="18" t="str">
        <f t="shared" si="238"/>
        <v/>
      </c>
      <c r="BW155" s="18" t="str">
        <f t="shared" si="238"/>
        <v/>
      </c>
      <c r="BX155" s="18" t="str">
        <f t="shared" si="238"/>
        <v/>
      </c>
      <c r="BY155" s="18" t="str">
        <f t="shared" si="238"/>
        <v/>
      </c>
      <c r="BZ155" s="18" t="str">
        <f t="shared" si="238"/>
        <v/>
      </c>
      <c r="CA155" s="18" t="str">
        <f t="shared" si="238"/>
        <v/>
      </c>
      <c r="CB155" s="18" t="str">
        <f t="shared" si="238"/>
        <v/>
      </c>
      <c r="CC155" s="18" t="str">
        <f t="shared" si="238"/>
        <v/>
      </c>
    </row>
    <row r="156" ht="16.5" customHeight="1">
      <c r="A156" s="11" t="s">
        <v>987</v>
      </c>
      <c r="C156" s="11"/>
      <c r="D156" s="11" t="s">
        <v>64</v>
      </c>
      <c r="E156" s="11">
        <v>540095.0</v>
      </c>
      <c r="F156" s="11">
        <v>540095.0</v>
      </c>
      <c r="G156" s="11" t="s">
        <v>151</v>
      </c>
      <c r="H156" s="12">
        <v>588703.0</v>
      </c>
      <c r="I156" s="12">
        <v>588703.0</v>
      </c>
      <c r="J156" s="13">
        <v>540095.0</v>
      </c>
      <c r="K156" s="13">
        <v>540095.0</v>
      </c>
      <c r="L156" s="11" t="s">
        <v>86</v>
      </c>
      <c r="M156" s="11" t="s">
        <v>67</v>
      </c>
      <c r="V156" s="11" t="s">
        <v>988</v>
      </c>
      <c r="X156" s="11" t="s">
        <v>155</v>
      </c>
      <c r="Y156" s="11" t="s">
        <v>75</v>
      </c>
      <c r="AI156" s="15"/>
      <c r="AL156" s="11">
        <v>588703.0</v>
      </c>
      <c r="AM156" s="11" t="s">
        <v>157</v>
      </c>
      <c r="AQ156" s="11" t="s">
        <v>79</v>
      </c>
      <c r="AR156" s="11" t="s">
        <v>155</v>
      </c>
      <c r="AS156" s="11" t="s">
        <v>75</v>
      </c>
      <c r="AT156" s="11" t="s">
        <v>80</v>
      </c>
      <c r="AW156" s="11" t="s">
        <v>96</v>
      </c>
      <c r="AX156" s="18" t="str">
        <f t="shared" si="224"/>
        <v/>
      </c>
      <c r="AZ156" s="11" t="s">
        <v>310</v>
      </c>
      <c r="BD156" s="15">
        <v>45596.0</v>
      </c>
      <c r="BE156" s="15">
        <v>45596.0</v>
      </c>
      <c r="BJ156" s="11">
        <v>2023.0</v>
      </c>
      <c r="BK156" s="11">
        <v>2023.0</v>
      </c>
      <c r="BL156" s="16">
        <f t="shared" si="62"/>
        <v>1</v>
      </c>
      <c r="BM156" s="18" t="str">
        <f t="shared" si="63"/>
        <v>2023</v>
      </c>
      <c r="BN156" s="18" t="str">
        <f t="shared" ref="BN156:CC156" si="239">IF(ISNUMBER(SEARCH(BN$1, $BM156)), ($K156/$BL156), "")</f>
        <v/>
      </c>
      <c r="BO156" s="18" t="str">
        <f t="shared" si="239"/>
        <v/>
      </c>
      <c r="BP156" s="18" t="str">
        <f t="shared" si="239"/>
        <v/>
      </c>
      <c r="BQ156" s="20">
        <f t="shared" si="239"/>
        <v>540095</v>
      </c>
      <c r="BR156" s="18" t="str">
        <f t="shared" si="239"/>
        <v/>
      </c>
      <c r="BS156" s="18" t="str">
        <f t="shared" si="239"/>
        <v/>
      </c>
      <c r="BT156" s="18" t="str">
        <f t="shared" si="239"/>
        <v/>
      </c>
      <c r="BU156" s="18" t="str">
        <f t="shared" si="239"/>
        <v/>
      </c>
      <c r="BV156" s="18" t="str">
        <f t="shared" si="239"/>
        <v/>
      </c>
      <c r="BW156" s="18" t="str">
        <f t="shared" si="239"/>
        <v/>
      </c>
      <c r="BX156" s="18" t="str">
        <f t="shared" si="239"/>
        <v/>
      </c>
      <c r="BY156" s="18" t="str">
        <f t="shared" si="239"/>
        <v/>
      </c>
      <c r="BZ156" s="18" t="str">
        <f t="shared" si="239"/>
        <v/>
      </c>
      <c r="CA156" s="18" t="str">
        <f t="shared" si="239"/>
        <v/>
      </c>
      <c r="CB156" s="18" t="str">
        <f t="shared" si="239"/>
        <v/>
      </c>
      <c r="CC156" s="18" t="str">
        <f t="shared" si="239"/>
        <v/>
      </c>
    </row>
    <row r="157" ht="16.5" customHeight="1">
      <c r="A157" s="11" t="s">
        <v>989</v>
      </c>
      <c r="C157" s="11"/>
      <c r="D157" s="11" t="s">
        <v>64</v>
      </c>
      <c r="E157" s="11">
        <v>539807.0</v>
      </c>
      <c r="F157" s="11">
        <v>539807.0</v>
      </c>
      <c r="G157" s="11" t="s">
        <v>151</v>
      </c>
      <c r="H157" s="12">
        <v>588390.0</v>
      </c>
      <c r="I157" s="12">
        <v>588390.0</v>
      </c>
      <c r="J157" s="13">
        <v>539807.0</v>
      </c>
      <c r="K157" s="13">
        <v>539807.0</v>
      </c>
      <c r="L157" s="11" t="s">
        <v>86</v>
      </c>
      <c r="M157" s="11" t="s">
        <v>67</v>
      </c>
      <c r="V157" s="11" t="s">
        <v>990</v>
      </c>
      <c r="X157" s="11" t="s">
        <v>155</v>
      </c>
      <c r="Y157" s="11" t="s">
        <v>75</v>
      </c>
      <c r="AI157" s="15">
        <v>44933.0</v>
      </c>
      <c r="AL157" s="11">
        <v>588390.0</v>
      </c>
      <c r="AM157" s="11" t="s">
        <v>157</v>
      </c>
      <c r="AQ157" s="11" t="s">
        <v>79</v>
      </c>
      <c r="AR157" s="11" t="s">
        <v>155</v>
      </c>
      <c r="AS157" s="11" t="s">
        <v>75</v>
      </c>
      <c r="AT157" s="11" t="s">
        <v>80</v>
      </c>
      <c r="AW157" s="11" t="s">
        <v>96</v>
      </c>
      <c r="AX157" s="18" t="str">
        <f t="shared" si="224"/>
        <v/>
      </c>
      <c r="AZ157" s="11" t="s">
        <v>132</v>
      </c>
      <c r="BD157" s="15">
        <v>45596.0</v>
      </c>
      <c r="BE157" s="15">
        <v>45596.0</v>
      </c>
      <c r="BJ157" s="11">
        <v>2023.0</v>
      </c>
      <c r="BK157" s="11">
        <v>2023.0</v>
      </c>
      <c r="BL157" s="16">
        <f t="shared" si="62"/>
        <v>1</v>
      </c>
      <c r="BM157" s="18" t="str">
        <f t="shared" si="63"/>
        <v>2023</v>
      </c>
      <c r="BN157" s="18" t="str">
        <f t="shared" ref="BN157:CC157" si="240">IF(ISNUMBER(SEARCH(BN$1, $BM157)), ($K157/$BL157), "")</f>
        <v/>
      </c>
      <c r="BO157" s="18" t="str">
        <f t="shared" si="240"/>
        <v/>
      </c>
      <c r="BP157" s="18" t="str">
        <f t="shared" si="240"/>
        <v/>
      </c>
      <c r="BQ157" s="20">
        <f t="shared" si="240"/>
        <v>539807</v>
      </c>
      <c r="BR157" s="18" t="str">
        <f t="shared" si="240"/>
        <v/>
      </c>
      <c r="BS157" s="18" t="str">
        <f t="shared" si="240"/>
        <v/>
      </c>
      <c r="BT157" s="18" t="str">
        <f t="shared" si="240"/>
        <v/>
      </c>
      <c r="BU157" s="18" t="str">
        <f t="shared" si="240"/>
        <v/>
      </c>
      <c r="BV157" s="18" t="str">
        <f t="shared" si="240"/>
        <v/>
      </c>
      <c r="BW157" s="18" t="str">
        <f t="shared" si="240"/>
        <v/>
      </c>
      <c r="BX157" s="18" t="str">
        <f t="shared" si="240"/>
        <v/>
      </c>
      <c r="BY157" s="18" t="str">
        <f t="shared" si="240"/>
        <v/>
      </c>
      <c r="BZ157" s="18" t="str">
        <f t="shared" si="240"/>
        <v/>
      </c>
      <c r="CA157" s="18" t="str">
        <f t="shared" si="240"/>
        <v/>
      </c>
      <c r="CB157" s="18" t="str">
        <f t="shared" si="240"/>
        <v/>
      </c>
      <c r="CC157" s="18" t="str">
        <f t="shared" si="240"/>
        <v/>
      </c>
    </row>
    <row r="158" ht="16.5" customHeight="1">
      <c r="A158" s="11" t="s">
        <v>991</v>
      </c>
      <c r="B158" s="11" t="s">
        <v>992</v>
      </c>
      <c r="C158" s="11"/>
      <c r="D158" s="11" t="s">
        <v>64</v>
      </c>
      <c r="E158" s="27">
        <v>448703.0</v>
      </c>
      <c r="F158" s="27">
        <v>448703.0</v>
      </c>
      <c r="G158" s="11" t="s">
        <v>135</v>
      </c>
      <c r="H158" s="12">
        <v>635038.0</v>
      </c>
      <c r="I158" s="12">
        <v>635038.0</v>
      </c>
      <c r="J158" s="13">
        <f t="shared" ref="J158:K158" si="241">E158*1.19</f>
        <v>533956.57</v>
      </c>
      <c r="K158" s="13">
        <f t="shared" si="241"/>
        <v>533956.57</v>
      </c>
      <c r="L158" s="11" t="s">
        <v>86</v>
      </c>
      <c r="M158" s="11" t="s">
        <v>67</v>
      </c>
      <c r="N158" s="14" t="s">
        <v>993</v>
      </c>
      <c r="O158" s="11" t="s">
        <v>994</v>
      </c>
      <c r="T158" s="11" t="s">
        <v>995</v>
      </c>
      <c r="V158" s="11" t="s">
        <v>836</v>
      </c>
      <c r="W158" s="11" t="s">
        <v>104</v>
      </c>
      <c r="X158" s="11" t="s">
        <v>142</v>
      </c>
      <c r="Y158" s="11" t="s">
        <v>75</v>
      </c>
      <c r="AE158" s="11" t="s">
        <v>119</v>
      </c>
      <c r="AI158" s="15">
        <v>44470.0</v>
      </c>
      <c r="AL158" s="11">
        <v>635038.0</v>
      </c>
      <c r="AM158" s="11" t="s">
        <v>143</v>
      </c>
      <c r="AN158" s="11" t="s">
        <v>695</v>
      </c>
      <c r="AQ158" s="11" t="s">
        <v>79</v>
      </c>
      <c r="AR158" s="11" t="s">
        <v>146</v>
      </c>
      <c r="AS158" s="11" t="s">
        <v>75</v>
      </c>
      <c r="AT158" s="11" t="s">
        <v>375</v>
      </c>
      <c r="AW158" s="11" t="s">
        <v>96</v>
      </c>
      <c r="AX158" s="18" t="str">
        <f t="shared" si="224"/>
        <v/>
      </c>
      <c r="AZ158" s="11" t="s">
        <v>241</v>
      </c>
      <c r="BD158" s="15">
        <v>45377.0</v>
      </c>
      <c r="BE158" s="15">
        <v>45779.0</v>
      </c>
      <c r="BI158" s="11" t="s">
        <v>83</v>
      </c>
      <c r="BJ158" s="11">
        <v>2021.0</v>
      </c>
      <c r="BK158" s="11">
        <v>2023.0</v>
      </c>
      <c r="BL158" s="16">
        <f t="shared" si="62"/>
        <v>3</v>
      </c>
      <c r="BM158" s="18" t="str">
        <f t="shared" si="63"/>
        <v>2021, 2022, 2023</v>
      </c>
      <c r="BN158" s="18" t="str">
        <f t="shared" ref="BN158:CC158" si="242">IF(ISNUMBER(SEARCH(BN$1, $BM158)), ($K158/$BL158), "")</f>
        <v/>
      </c>
      <c r="BO158" s="20">
        <f t="shared" si="242"/>
        <v>177985.5233</v>
      </c>
      <c r="BP158" s="20">
        <f t="shared" si="242"/>
        <v>177985.5233</v>
      </c>
      <c r="BQ158" s="20">
        <f t="shared" si="242"/>
        <v>177985.5233</v>
      </c>
      <c r="BR158" s="18" t="str">
        <f t="shared" si="242"/>
        <v/>
      </c>
      <c r="BS158" s="18" t="str">
        <f t="shared" si="242"/>
        <v/>
      </c>
      <c r="BT158" s="18" t="str">
        <f t="shared" si="242"/>
        <v/>
      </c>
      <c r="BU158" s="18" t="str">
        <f t="shared" si="242"/>
        <v/>
      </c>
      <c r="BV158" s="18" t="str">
        <f t="shared" si="242"/>
        <v/>
      </c>
      <c r="BW158" s="18" t="str">
        <f t="shared" si="242"/>
        <v/>
      </c>
      <c r="BX158" s="18" t="str">
        <f t="shared" si="242"/>
        <v/>
      </c>
      <c r="BY158" s="18" t="str">
        <f t="shared" si="242"/>
        <v/>
      </c>
      <c r="BZ158" s="18" t="str">
        <f t="shared" si="242"/>
        <v/>
      </c>
      <c r="CA158" s="18" t="str">
        <f t="shared" si="242"/>
        <v/>
      </c>
      <c r="CB158" s="18" t="str">
        <f t="shared" si="242"/>
        <v/>
      </c>
      <c r="CC158" s="18" t="str">
        <f t="shared" si="242"/>
        <v/>
      </c>
    </row>
    <row r="159" ht="16.5" customHeight="1">
      <c r="A159" s="11" t="s">
        <v>996</v>
      </c>
      <c r="B159" s="11"/>
      <c r="C159" s="11"/>
      <c r="D159" s="11" t="s">
        <v>64</v>
      </c>
      <c r="E159" s="11">
        <v>537447.0</v>
      </c>
      <c r="F159" s="11">
        <v>537447.0</v>
      </c>
      <c r="G159" s="11" t="s">
        <v>151</v>
      </c>
      <c r="H159" s="12">
        <v>585817.0</v>
      </c>
      <c r="I159" s="12">
        <v>585817.0</v>
      </c>
      <c r="J159" s="13">
        <v>537447.0</v>
      </c>
      <c r="K159" s="13">
        <v>537447.0</v>
      </c>
      <c r="L159" s="11" t="s">
        <v>86</v>
      </c>
      <c r="M159" s="11" t="s">
        <v>67</v>
      </c>
      <c r="N159" s="11"/>
      <c r="O159" s="11"/>
      <c r="T159" s="11"/>
      <c r="V159" s="11" t="s">
        <v>997</v>
      </c>
      <c r="W159" s="11"/>
      <c r="X159" s="11" t="s">
        <v>155</v>
      </c>
      <c r="Y159" s="11" t="s">
        <v>75</v>
      </c>
      <c r="AE159" s="11"/>
      <c r="AI159" s="15">
        <v>45293.0</v>
      </c>
      <c r="AL159" s="11">
        <v>585817.0</v>
      </c>
      <c r="AM159" s="11" t="s">
        <v>157</v>
      </c>
      <c r="AQ159" s="11" t="s">
        <v>79</v>
      </c>
      <c r="AR159" s="11" t="s">
        <v>155</v>
      </c>
      <c r="AS159" s="11" t="s">
        <v>75</v>
      </c>
      <c r="AT159" s="11" t="s">
        <v>80</v>
      </c>
      <c r="AW159" s="11" t="s">
        <v>96</v>
      </c>
      <c r="AX159" s="18" t="str">
        <f t="shared" si="224"/>
        <v/>
      </c>
      <c r="AZ159" s="11" t="s">
        <v>520</v>
      </c>
      <c r="BD159" s="15">
        <v>45596.0</v>
      </c>
      <c r="BE159" s="15">
        <v>45596.0</v>
      </c>
      <c r="BI159" s="11"/>
      <c r="BJ159" s="11">
        <v>2024.0</v>
      </c>
      <c r="BK159" s="11">
        <v>2024.0</v>
      </c>
      <c r="BL159" s="16">
        <f t="shared" si="62"/>
        <v>1</v>
      </c>
      <c r="BM159" s="18" t="str">
        <f t="shared" si="63"/>
        <v>2024</v>
      </c>
      <c r="BN159" s="18" t="str">
        <f t="shared" ref="BN159:CC159" si="243">IF(ISNUMBER(SEARCH(BN$1, $BM159)), ($K159/$BL159), "")</f>
        <v/>
      </c>
      <c r="BO159" s="18" t="str">
        <f t="shared" si="243"/>
        <v/>
      </c>
      <c r="BP159" s="18" t="str">
        <f t="shared" si="243"/>
        <v/>
      </c>
      <c r="BQ159" s="18" t="str">
        <f t="shared" si="243"/>
        <v/>
      </c>
      <c r="BR159" s="20">
        <f t="shared" si="243"/>
        <v>537447</v>
      </c>
      <c r="BS159" s="18" t="str">
        <f t="shared" si="243"/>
        <v/>
      </c>
      <c r="BT159" s="18" t="str">
        <f t="shared" si="243"/>
        <v/>
      </c>
      <c r="BU159" s="18" t="str">
        <f t="shared" si="243"/>
        <v/>
      </c>
      <c r="BV159" s="18" t="str">
        <f t="shared" si="243"/>
        <v/>
      </c>
      <c r="BW159" s="18" t="str">
        <f t="shared" si="243"/>
        <v/>
      </c>
      <c r="BX159" s="18" t="str">
        <f t="shared" si="243"/>
        <v/>
      </c>
      <c r="BY159" s="18" t="str">
        <f t="shared" si="243"/>
        <v/>
      </c>
      <c r="BZ159" s="18" t="str">
        <f t="shared" si="243"/>
        <v/>
      </c>
      <c r="CA159" s="18" t="str">
        <f t="shared" si="243"/>
        <v/>
      </c>
      <c r="CB159" s="18" t="str">
        <f t="shared" si="243"/>
        <v/>
      </c>
      <c r="CC159" s="18" t="str">
        <f t="shared" si="243"/>
        <v/>
      </c>
    </row>
    <row r="160" ht="16.5" customHeight="1">
      <c r="A160" s="11" t="s">
        <v>998</v>
      </c>
      <c r="C160" s="11"/>
      <c r="D160" s="11" t="s">
        <v>64</v>
      </c>
      <c r="E160" s="27">
        <v>530502.0</v>
      </c>
      <c r="F160" s="27">
        <v>530502.0</v>
      </c>
      <c r="G160" s="11" t="s">
        <v>135</v>
      </c>
      <c r="H160" s="12">
        <v>663128.0</v>
      </c>
      <c r="I160" s="12">
        <v>663128.0</v>
      </c>
      <c r="J160" s="13">
        <f t="shared" ref="J160:K160" si="244">E160*1.19</f>
        <v>631297.38</v>
      </c>
      <c r="K160" s="13">
        <f t="shared" si="244"/>
        <v>631297.38</v>
      </c>
      <c r="L160" s="11" t="s">
        <v>86</v>
      </c>
      <c r="M160" s="11" t="s">
        <v>67</v>
      </c>
      <c r="T160" s="11" t="s">
        <v>999</v>
      </c>
      <c r="V160" s="11" t="s">
        <v>1000</v>
      </c>
      <c r="X160" s="11" t="s">
        <v>142</v>
      </c>
      <c r="Y160" s="11" t="s">
        <v>75</v>
      </c>
      <c r="AI160" s="15">
        <v>44927.0</v>
      </c>
      <c r="AJ160" s="11">
        <v>49.0</v>
      </c>
      <c r="AK160" s="11" t="s">
        <v>430</v>
      </c>
      <c r="AL160" s="11">
        <v>13533.0</v>
      </c>
      <c r="AM160" s="11" t="s">
        <v>143</v>
      </c>
      <c r="AN160" s="11" t="s">
        <v>669</v>
      </c>
      <c r="AQ160" s="11" t="s">
        <v>79</v>
      </c>
      <c r="AR160" s="11" t="s">
        <v>146</v>
      </c>
      <c r="AS160" s="11" t="s">
        <v>75</v>
      </c>
      <c r="AT160" s="11" t="s">
        <v>107</v>
      </c>
      <c r="AU160" s="18" t="s">
        <v>108</v>
      </c>
      <c r="AW160" s="11" t="s">
        <v>96</v>
      </c>
      <c r="AX160" s="18" t="str">
        <f t="shared" si="224"/>
        <v/>
      </c>
      <c r="AZ160" s="11" t="s">
        <v>124</v>
      </c>
      <c r="BD160" s="15">
        <v>45596.0</v>
      </c>
      <c r="BE160" s="15">
        <v>45779.0</v>
      </c>
      <c r="BJ160" s="11">
        <v>2023.0</v>
      </c>
      <c r="BK160" s="11">
        <v>2026.0</v>
      </c>
      <c r="BL160" s="16">
        <f t="shared" si="62"/>
        <v>4</v>
      </c>
      <c r="BM160" s="18" t="str">
        <f t="shared" si="63"/>
        <v>2023, 2024, 2025, 2026</v>
      </c>
      <c r="BN160" s="18" t="str">
        <f t="shared" ref="BN160:CC160" si="245">IF(ISNUMBER(SEARCH(BN$1, $BM160)), ($K160/$BL160), "")</f>
        <v/>
      </c>
      <c r="BO160" s="18" t="str">
        <f t="shared" si="245"/>
        <v/>
      </c>
      <c r="BP160" s="18" t="str">
        <f t="shared" si="245"/>
        <v/>
      </c>
      <c r="BQ160" s="20">
        <f t="shared" si="245"/>
        <v>157824.345</v>
      </c>
      <c r="BR160" s="20">
        <f t="shared" si="245"/>
        <v>157824.345</v>
      </c>
      <c r="BS160" s="20">
        <f t="shared" si="245"/>
        <v>157824.345</v>
      </c>
      <c r="BT160" s="20">
        <f t="shared" si="245"/>
        <v>157824.345</v>
      </c>
      <c r="BU160" s="18" t="str">
        <f t="shared" si="245"/>
        <v/>
      </c>
      <c r="BV160" s="18" t="str">
        <f t="shared" si="245"/>
        <v/>
      </c>
      <c r="BW160" s="18" t="str">
        <f t="shared" si="245"/>
        <v/>
      </c>
      <c r="BX160" s="18" t="str">
        <f t="shared" si="245"/>
        <v/>
      </c>
      <c r="BY160" s="18" t="str">
        <f t="shared" si="245"/>
        <v/>
      </c>
      <c r="BZ160" s="18" t="str">
        <f t="shared" si="245"/>
        <v/>
      </c>
      <c r="CA160" s="18" t="str">
        <f t="shared" si="245"/>
        <v/>
      </c>
      <c r="CB160" s="18" t="str">
        <f t="shared" si="245"/>
        <v/>
      </c>
      <c r="CC160" s="18" t="str">
        <f t="shared" si="245"/>
        <v/>
      </c>
    </row>
    <row r="161" ht="16.5" customHeight="1">
      <c r="A161" s="11" t="s">
        <v>953</v>
      </c>
      <c r="C161" s="11"/>
      <c r="D161" s="11" t="s">
        <v>64</v>
      </c>
      <c r="E161" s="11">
        <v>523573.0</v>
      </c>
      <c r="F161" s="11">
        <v>523573.0</v>
      </c>
      <c r="G161" s="11" t="s">
        <v>151</v>
      </c>
      <c r="H161" s="12">
        <v>570695.0</v>
      </c>
      <c r="I161" s="12">
        <v>570695.0</v>
      </c>
      <c r="J161" s="13">
        <v>523573.0</v>
      </c>
      <c r="K161" s="13">
        <v>523573.0</v>
      </c>
      <c r="L161" s="11" t="s">
        <v>86</v>
      </c>
      <c r="M161" s="11" t="s">
        <v>67</v>
      </c>
      <c r="T161" s="11"/>
      <c r="V161" s="11" t="s">
        <v>1001</v>
      </c>
      <c r="X161" s="11" t="s">
        <v>155</v>
      </c>
      <c r="Y161" s="11" t="s">
        <v>75</v>
      </c>
      <c r="AI161" s="15">
        <v>44562.0</v>
      </c>
      <c r="AJ161" s="11"/>
      <c r="AK161" s="11"/>
      <c r="AL161" s="11">
        <v>570695.0</v>
      </c>
      <c r="AM161" s="11" t="s">
        <v>157</v>
      </c>
      <c r="AQ161" s="11" t="s">
        <v>79</v>
      </c>
      <c r="AR161" s="11" t="s">
        <v>155</v>
      </c>
      <c r="AS161" s="11" t="s">
        <v>75</v>
      </c>
      <c r="AT161" s="11" t="s">
        <v>80</v>
      </c>
      <c r="AW161" s="11" t="s">
        <v>955</v>
      </c>
      <c r="AX161" s="18" t="str">
        <f t="shared" si="224"/>
        <v/>
      </c>
      <c r="AZ161" s="11" t="s">
        <v>310</v>
      </c>
      <c r="BD161" s="15">
        <v>45596.0</v>
      </c>
      <c r="BE161" s="15">
        <v>45596.0</v>
      </c>
      <c r="BJ161" s="11">
        <v>2022.0</v>
      </c>
      <c r="BK161" s="11">
        <v>2022.0</v>
      </c>
      <c r="BL161" s="16">
        <f t="shared" si="62"/>
        <v>1</v>
      </c>
      <c r="BM161" s="18" t="str">
        <f t="shared" si="63"/>
        <v>2022</v>
      </c>
      <c r="BN161" s="18" t="str">
        <f t="shared" ref="BN161:CC161" si="246">IF(ISNUMBER(SEARCH(BN$1, $BM161)), ($K161/$BL161), "")</f>
        <v/>
      </c>
      <c r="BO161" s="18" t="str">
        <f t="shared" si="246"/>
        <v/>
      </c>
      <c r="BP161" s="20">
        <f t="shared" si="246"/>
        <v>523573</v>
      </c>
      <c r="BQ161" s="18" t="str">
        <f t="shared" si="246"/>
        <v/>
      </c>
      <c r="BR161" s="18" t="str">
        <f t="shared" si="246"/>
        <v/>
      </c>
      <c r="BS161" s="18" t="str">
        <f t="shared" si="246"/>
        <v/>
      </c>
      <c r="BT161" s="18" t="str">
        <f t="shared" si="246"/>
        <v/>
      </c>
      <c r="BU161" s="18" t="str">
        <f t="shared" si="246"/>
        <v/>
      </c>
      <c r="BV161" s="18" t="str">
        <f t="shared" si="246"/>
        <v/>
      </c>
      <c r="BW161" s="18" t="str">
        <f t="shared" si="246"/>
        <v/>
      </c>
      <c r="BX161" s="18" t="str">
        <f t="shared" si="246"/>
        <v/>
      </c>
      <c r="BY161" s="18" t="str">
        <f t="shared" si="246"/>
        <v/>
      </c>
      <c r="BZ161" s="18" t="str">
        <f t="shared" si="246"/>
        <v/>
      </c>
      <c r="CA161" s="18" t="str">
        <f t="shared" si="246"/>
        <v/>
      </c>
      <c r="CB161" s="18" t="str">
        <f t="shared" si="246"/>
        <v/>
      </c>
      <c r="CC161" s="18" t="str">
        <f t="shared" si="246"/>
        <v/>
      </c>
    </row>
    <row r="162" ht="16.5" customHeight="1">
      <c r="A162" s="11" t="s">
        <v>1002</v>
      </c>
      <c r="C162" s="11"/>
      <c r="D162" s="11" t="s">
        <v>64</v>
      </c>
      <c r="E162" s="27">
        <v>523355.0</v>
      </c>
      <c r="F162" s="27">
        <v>523355.0</v>
      </c>
      <c r="G162" s="11" t="s">
        <v>135</v>
      </c>
      <c r="H162" s="12">
        <v>651315.0</v>
      </c>
      <c r="I162" s="12">
        <v>651315.0</v>
      </c>
      <c r="J162" s="13">
        <f t="shared" ref="J162:K162" si="247">E162*1.19</f>
        <v>622792.45</v>
      </c>
      <c r="K162" s="13">
        <f t="shared" si="247"/>
        <v>622792.45</v>
      </c>
      <c r="L162" s="11" t="s">
        <v>86</v>
      </c>
      <c r="M162" s="11"/>
      <c r="N162" s="14" t="s">
        <v>1003</v>
      </c>
      <c r="O162" s="11" t="s">
        <v>72</v>
      </c>
      <c r="P162" s="11"/>
      <c r="Q162" s="11"/>
      <c r="R162" s="11" t="s">
        <v>1004</v>
      </c>
      <c r="S162" s="11" t="s">
        <v>1005</v>
      </c>
      <c r="T162" s="11" t="s">
        <v>1006</v>
      </c>
      <c r="U162" s="11" t="s">
        <v>1007</v>
      </c>
      <c r="V162" s="11" t="s">
        <v>1008</v>
      </c>
      <c r="W162" s="11" t="s">
        <v>92</v>
      </c>
      <c r="X162" s="11" t="s">
        <v>142</v>
      </c>
      <c r="Y162" s="11" t="s">
        <v>75</v>
      </c>
      <c r="Z162" s="11" t="s">
        <v>72</v>
      </c>
      <c r="AD162" s="11" t="s">
        <v>1009</v>
      </c>
      <c r="AE162" s="11" t="s">
        <v>76</v>
      </c>
      <c r="AI162" s="15">
        <v>44805.0</v>
      </c>
      <c r="AJ162" s="11">
        <v>2.0</v>
      </c>
      <c r="AK162" s="11" t="s">
        <v>77</v>
      </c>
      <c r="AL162" s="11">
        <v>325658.0</v>
      </c>
      <c r="AM162" s="11" t="s">
        <v>143</v>
      </c>
      <c r="AN162" s="11" t="s">
        <v>144</v>
      </c>
      <c r="AQ162" s="11" t="s">
        <v>79</v>
      </c>
      <c r="AR162" s="11" t="s">
        <v>146</v>
      </c>
      <c r="AS162" s="11" t="s">
        <v>75</v>
      </c>
      <c r="AT162" s="11" t="s">
        <v>375</v>
      </c>
      <c r="AW162" s="11" t="s">
        <v>96</v>
      </c>
      <c r="AX162" s="18" t="str">
        <f t="shared" si="224"/>
        <v/>
      </c>
      <c r="AZ162" s="11" t="s">
        <v>290</v>
      </c>
      <c r="BD162" s="15">
        <v>45035.0</v>
      </c>
      <c r="BE162" s="15">
        <v>45779.0</v>
      </c>
      <c r="BI162" s="11" t="s">
        <v>149</v>
      </c>
      <c r="BJ162" s="11">
        <v>2022.0</v>
      </c>
      <c r="BK162" s="11">
        <v>2024.0</v>
      </c>
      <c r="BL162" s="16">
        <f t="shared" si="62"/>
        <v>3</v>
      </c>
      <c r="BM162" s="18" t="str">
        <f t="shared" si="63"/>
        <v>2022, 2023, 2024</v>
      </c>
      <c r="BN162" s="18" t="str">
        <f t="shared" ref="BN162:CC162" si="248">IF(ISNUMBER(SEARCH(BN$1, $BM162)), ($K162/$BL162), "")</f>
        <v/>
      </c>
      <c r="BO162" s="18" t="str">
        <f t="shared" si="248"/>
        <v/>
      </c>
      <c r="BP162" s="20">
        <f t="shared" si="248"/>
        <v>207597.4833</v>
      </c>
      <c r="BQ162" s="20">
        <f t="shared" si="248"/>
        <v>207597.4833</v>
      </c>
      <c r="BR162" s="20">
        <f t="shared" si="248"/>
        <v>207597.4833</v>
      </c>
      <c r="BS162" s="18" t="str">
        <f t="shared" si="248"/>
        <v/>
      </c>
      <c r="BT162" s="18" t="str">
        <f t="shared" si="248"/>
        <v/>
      </c>
      <c r="BU162" s="18" t="str">
        <f t="shared" si="248"/>
        <v/>
      </c>
      <c r="BV162" s="18" t="str">
        <f t="shared" si="248"/>
        <v/>
      </c>
      <c r="BW162" s="18" t="str">
        <f t="shared" si="248"/>
        <v/>
      </c>
      <c r="BX162" s="18" t="str">
        <f t="shared" si="248"/>
        <v/>
      </c>
      <c r="BY162" s="18" t="str">
        <f t="shared" si="248"/>
        <v/>
      </c>
      <c r="BZ162" s="18" t="str">
        <f t="shared" si="248"/>
        <v/>
      </c>
      <c r="CA162" s="18" t="str">
        <f t="shared" si="248"/>
        <v/>
      </c>
      <c r="CB162" s="18" t="str">
        <f t="shared" si="248"/>
        <v/>
      </c>
      <c r="CC162" s="18" t="str">
        <f t="shared" si="248"/>
        <v/>
      </c>
    </row>
    <row r="163" ht="16.5" customHeight="1">
      <c r="A163" s="11" t="s">
        <v>1010</v>
      </c>
      <c r="B163" s="11" t="s">
        <v>1011</v>
      </c>
      <c r="C163" s="11"/>
      <c r="D163" s="11" t="s">
        <v>64</v>
      </c>
      <c r="E163" s="11">
        <v>522799.0</v>
      </c>
      <c r="F163" s="11">
        <v>522799.0</v>
      </c>
      <c r="G163" s="11" t="s">
        <v>726</v>
      </c>
      <c r="H163" s="12">
        <v>575079.0</v>
      </c>
      <c r="I163" s="12">
        <v>575079.0</v>
      </c>
      <c r="J163" s="13">
        <f t="shared" ref="J163:K163" si="249">E163*1.07</f>
        <v>559394.93</v>
      </c>
      <c r="K163" s="13">
        <f t="shared" si="249"/>
        <v>559394.93</v>
      </c>
      <c r="L163" s="11" t="s">
        <v>86</v>
      </c>
      <c r="M163" s="11" t="s">
        <v>67</v>
      </c>
      <c r="N163" s="14" t="s">
        <v>1012</v>
      </c>
      <c r="O163" s="11" t="s">
        <v>1013</v>
      </c>
      <c r="P163" s="11"/>
      <c r="Q163" s="11"/>
      <c r="R163" s="11"/>
      <c r="S163" s="11"/>
      <c r="T163" s="11" t="s">
        <v>1014</v>
      </c>
      <c r="U163" s="11"/>
      <c r="V163" s="11"/>
      <c r="W163" s="11"/>
      <c r="X163" s="11"/>
      <c r="Y163" s="11" t="s">
        <v>75</v>
      </c>
      <c r="Z163" s="11"/>
      <c r="AD163" s="11"/>
      <c r="AE163" s="11"/>
      <c r="AI163" s="15">
        <v>44835.0</v>
      </c>
      <c r="AJ163" s="11">
        <v>24.0</v>
      </c>
      <c r="AK163" s="11" t="s">
        <v>430</v>
      </c>
      <c r="AL163" s="11">
        <v>23962.0</v>
      </c>
      <c r="AM163" s="11" t="s">
        <v>730</v>
      </c>
      <c r="AN163" s="11"/>
      <c r="AQ163" s="11" t="s">
        <v>79</v>
      </c>
      <c r="AR163" s="11" t="s">
        <v>731</v>
      </c>
      <c r="AS163" s="11" t="s">
        <v>75</v>
      </c>
      <c r="AT163" s="11" t="s">
        <v>80</v>
      </c>
      <c r="AW163" s="11" t="s">
        <v>96</v>
      </c>
      <c r="AX163" s="18" t="str">
        <f t="shared" si="224"/>
        <v/>
      </c>
      <c r="AY163" s="11" t="s">
        <v>444</v>
      </c>
      <c r="AZ163" s="11" t="s">
        <v>191</v>
      </c>
      <c r="BD163" s="15">
        <v>45596.0</v>
      </c>
      <c r="BE163" s="15">
        <v>45779.0</v>
      </c>
      <c r="BI163" s="11"/>
      <c r="BJ163" s="11">
        <v>2022.0</v>
      </c>
      <c r="BK163" s="11">
        <v>2024.0</v>
      </c>
      <c r="BL163" s="16">
        <f t="shared" si="62"/>
        <v>3</v>
      </c>
      <c r="BM163" s="18" t="str">
        <f t="shared" si="63"/>
        <v>2022, 2023, 2024</v>
      </c>
      <c r="BN163" s="18" t="str">
        <f t="shared" ref="BN163:CC163" si="250">IF(ISNUMBER(SEARCH(BN$1, $BM163)), ($K163/$BL163), "")</f>
        <v/>
      </c>
      <c r="BO163" s="18" t="str">
        <f t="shared" si="250"/>
        <v/>
      </c>
      <c r="BP163" s="20">
        <f t="shared" si="250"/>
        <v>186464.9767</v>
      </c>
      <c r="BQ163" s="20">
        <f t="shared" si="250"/>
        <v>186464.9767</v>
      </c>
      <c r="BR163" s="20">
        <f t="shared" si="250"/>
        <v>186464.9767</v>
      </c>
      <c r="BS163" s="18" t="str">
        <f t="shared" si="250"/>
        <v/>
      </c>
      <c r="BT163" s="18" t="str">
        <f t="shared" si="250"/>
        <v/>
      </c>
      <c r="BU163" s="18" t="str">
        <f t="shared" si="250"/>
        <v/>
      </c>
      <c r="BV163" s="18" t="str">
        <f t="shared" si="250"/>
        <v/>
      </c>
      <c r="BW163" s="18" t="str">
        <f t="shared" si="250"/>
        <v/>
      </c>
      <c r="BX163" s="18" t="str">
        <f t="shared" si="250"/>
        <v/>
      </c>
      <c r="BY163" s="18" t="str">
        <f t="shared" si="250"/>
        <v/>
      </c>
      <c r="BZ163" s="18" t="str">
        <f t="shared" si="250"/>
        <v/>
      </c>
      <c r="CA163" s="18" t="str">
        <f t="shared" si="250"/>
        <v/>
      </c>
      <c r="CB163" s="18" t="str">
        <f t="shared" si="250"/>
        <v/>
      </c>
      <c r="CC163" s="18" t="str">
        <f t="shared" si="250"/>
        <v/>
      </c>
    </row>
    <row r="164" ht="16.5" customHeight="1">
      <c r="A164" s="11" t="s">
        <v>1015</v>
      </c>
      <c r="B164" s="11" t="s">
        <v>908</v>
      </c>
      <c r="C164" s="11"/>
      <c r="D164" s="11" t="s">
        <v>64</v>
      </c>
      <c r="E164" s="11">
        <v>521407.0</v>
      </c>
      <c r="F164" s="11">
        <v>521407.0</v>
      </c>
      <c r="G164" s="11" t="s">
        <v>151</v>
      </c>
      <c r="H164" s="12">
        <v>563410.0</v>
      </c>
      <c r="I164" s="12">
        <v>563410.0</v>
      </c>
      <c r="J164" s="13">
        <v>521407.0</v>
      </c>
      <c r="K164" s="13">
        <v>521407.0</v>
      </c>
      <c r="L164" s="11" t="s">
        <v>86</v>
      </c>
      <c r="M164" s="11"/>
      <c r="N164" s="14" t="s">
        <v>1016</v>
      </c>
      <c r="O164" s="11" t="s">
        <v>1017</v>
      </c>
      <c r="T164" s="11"/>
      <c r="V164" s="11" t="s">
        <v>911</v>
      </c>
      <c r="X164" s="11" t="s">
        <v>155</v>
      </c>
      <c r="Y164" s="11" t="s">
        <v>75</v>
      </c>
      <c r="AI164" s="15">
        <v>45170.0</v>
      </c>
      <c r="AJ164" s="11"/>
      <c r="AK164" s="11"/>
      <c r="AL164" s="11">
        <v>563410.0</v>
      </c>
      <c r="AM164" s="11" t="s">
        <v>912</v>
      </c>
      <c r="AN164" s="11"/>
      <c r="AQ164" s="11" t="s">
        <v>79</v>
      </c>
      <c r="AR164" s="11" t="s">
        <v>155</v>
      </c>
      <c r="AS164" s="11" t="s">
        <v>75</v>
      </c>
      <c r="AT164" s="11" t="s">
        <v>80</v>
      </c>
      <c r="AW164" s="11" t="s">
        <v>96</v>
      </c>
      <c r="AX164" s="18" t="str">
        <f t="shared" si="224"/>
        <v/>
      </c>
      <c r="AZ164" s="11" t="s">
        <v>132</v>
      </c>
      <c r="BD164" s="15">
        <v>45671.0</v>
      </c>
      <c r="BE164" s="15">
        <v>45779.0</v>
      </c>
      <c r="BJ164" s="11">
        <v>2023.0</v>
      </c>
      <c r="BK164" s="11">
        <v>2026.0</v>
      </c>
      <c r="BL164" s="16">
        <f t="shared" si="62"/>
        <v>4</v>
      </c>
      <c r="BM164" s="18" t="str">
        <f t="shared" si="63"/>
        <v>2023, 2024, 2025, 2026</v>
      </c>
      <c r="BN164" s="18" t="str">
        <f t="shared" ref="BN164:CC164" si="251">IF(ISNUMBER(SEARCH(BN$1, $BM164)), ($K164/$BL164), "")</f>
        <v/>
      </c>
      <c r="BO164" s="18" t="str">
        <f t="shared" si="251"/>
        <v/>
      </c>
      <c r="BP164" s="18" t="str">
        <f t="shared" si="251"/>
        <v/>
      </c>
      <c r="BQ164" s="20">
        <f t="shared" si="251"/>
        <v>130351.75</v>
      </c>
      <c r="BR164" s="20">
        <f t="shared" si="251"/>
        <v>130351.75</v>
      </c>
      <c r="BS164" s="20">
        <f t="shared" si="251"/>
        <v>130351.75</v>
      </c>
      <c r="BT164" s="20">
        <f t="shared" si="251"/>
        <v>130351.75</v>
      </c>
      <c r="BU164" s="18" t="str">
        <f t="shared" si="251"/>
        <v/>
      </c>
      <c r="BV164" s="18" t="str">
        <f t="shared" si="251"/>
        <v/>
      </c>
      <c r="BW164" s="18" t="str">
        <f t="shared" si="251"/>
        <v/>
      </c>
      <c r="BX164" s="18" t="str">
        <f t="shared" si="251"/>
        <v/>
      </c>
      <c r="BY164" s="18" t="str">
        <f t="shared" si="251"/>
        <v/>
      </c>
      <c r="BZ164" s="18" t="str">
        <f t="shared" si="251"/>
        <v/>
      </c>
      <c r="CA164" s="18" t="str">
        <f t="shared" si="251"/>
        <v/>
      </c>
      <c r="CB164" s="18" t="str">
        <f t="shared" si="251"/>
        <v/>
      </c>
      <c r="CC164" s="18" t="str">
        <f t="shared" si="251"/>
        <v/>
      </c>
    </row>
    <row r="165" ht="16.5" customHeight="1">
      <c r="A165" s="11" t="s">
        <v>1018</v>
      </c>
      <c r="B165" s="11"/>
      <c r="C165" s="11"/>
      <c r="D165" s="11" t="s">
        <v>64</v>
      </c>
      <c r="E165" s="11">
        <v>514795.0</v>
      </c>
      <c r="F165" s="11">
        <v>514795.0</v>
      </c>
      <c r="G165" s="11" t="s">
        <v>151</v>
      </c>
      <c r="H165" s="12">
        <v>561127.0</v>
      </c>
      <c r="I165" s="12">
        <v>561127.0</v>
      </c>
      <c r="J165" s="13">
        <v>514795.0</v>
      </c>
      <c r="K165" s="13">
        <v>514795.0</v>
      </c>
      <c r="L165" s="11" t="s">
        <v>86</v>
      </c>
      <c r="M165" s="11" t="s">
        <v>67</v>
      </c>
      <c r="N165" s="11"/>
      <c r="O165" s="11"/>
      <c r="V165" s="11" t="s">
        <v>1019</v>
      </c>
      <c r="X165" s="11"/>
      <c r="Y165" s="11" t="s">
        <v>75</v>
      </c>
      <c r="AI165" s="15">
        <v>44805.0</v>
      </c>
      <c r="AL165" s="11">
        <v>561127.0</v>
      </c>
      <c r="AM165" s="11" t="s">
        <v>912</v>
      </c>
      <c r="AN165" s="11"/>
      <c r="AQ165" s="11" t="s">
        <v>79</v>
      </c>
      <c r="AR165" s="11" t="s">
        <v>155</v>
      </c>
      <c r="AS165" s="11" t="s">
        <v>75</v>
      </c>
      <c r="AT165" s="11" t="s">
        <v>80</v>
      </c>
      <c r="AW165" s="11" t="s">
        <v>96</v>
      </c>
      <c r="AX165" s="18" t="str">
        <f t="shared" si="224"/>
        <v/>
      </c>
      <c r="AZ165" s="11" t="s">
        <v>132</v>
      </c>
      <c r="BD165" s="15">
        <v>45596.0</v>
      </c>
      <c r="BE165" s="15">
        <v>45596.0</v>
      </c>
      <c r="BJ165" s="11">
        <v>2022.0</v>
      </c>
      <c r="BK165" s="11">
        <v>2022.0</v>
      </c>
      <c r="BL165" s="16">
        <f t="shared" si="62"/>
        <v>1</v>
      </c>
      <c r="BM165" s="18" t="str">
        <f t="shared" si="63"/>
        <v>2022</v>
      </c>
      <c r="BN165" s="18" t="str">
        <f t="shared" ref="BN165:CC165" si="252">IF(ISNUMBER(SEARCH(BN$1, $BM165)), ($K165/$BL165), "")</f>
        <v/>
      </c>
      <c r="BO165" s="18" t="str">
        <f t="shared" si="252"/>
        <v/>
      </c>
      <c r="BP165" s="20">
        <f t="shared" si="252"/>
        <v>514795</v>
      </c>
      <c r="BQ165" s="18" t="str">
        <f t="shared" si="252"/>
        <v/>
      </c>
      <c r="BR165" s="18" t="str">
        <f t="shared" si="252"/>
        <v/>
      </c>
      <c r="BS165" s="18" t="str">
        <f t="shared" si="252"/>
        <v/>
      </c>
      <c r="BT165" s="18" t="str">
        <f t="shared" si="252"/>
        <v/>
      </c>
      <c r="BU165" s="18" t="str">
        <f t="shared" si="252"/>
        <v/>
      </c>
      <c r="BV165" s="18" t="str">
        <f t="shared" si="252"/>
        <v/>
      </c>
      <c r="BW165" s="18" t="str">
        <f t="shared" si="252"/>
        <v/>
      </c>
      <c r="BX165" s="18" t="str">
        <f t="shared" si="252"/>
        <v/>
      </c>
      <c r="BY165" s="18" t="str">
        <f t="shared" si="252"/>
        <v/>
      </c>
      <c r="BZ165" s="18" t="str">
        <f t="shared" si="252"/>
        <v/>
      </c>
      <c r="CA165" s="18" t="str">
        <f t="shared" si="252"/>
        <v/>
      </c>
      <c r="CB165" s="18" t="str">
        <f t="shared" si="252"/>
        <v/>
      </c>
      <c r="CC165" s="18" t="str">
        <f t="shared" si="252"/>
        <v/>
      </c>
    </row>
    <row r="166" ht="16.5" customHeight="1">
      <c r="A166" s="11" t="s">
        <v>953</v>
      </c>
      <c r="C166" s="11"/>
      <c r="D166" s="11" t="s">
        <v>64</v>
      </c>
      <c r="E166" s="11">
        <v>510161.0</v>
      </c>
      <c r="F166" s="11">
        <v>510161.0</v>
      </c>
      <c r="G166" s="11" t="s">
        <v>151</v>
      </c>
      <c r="H166" s="12">
        <v>556076.0</v>
      </c>
      <c r="I166" s="12">
        <v>556076.0</v>
      </c>
      <c r="J166" s="13">
        <v>510161.0</v>
      </c>
      <c r="K166" s="13">
        <v>510161.0</v>
      </c>
      <c r="L166" s="11" t="s">
        <v>86</v>
      </c>
      <c r="M166" s="11" t="s">
        <v>67</v>
      </c>
      <c r="V166" s="11" t="s">
        <v>1020</v>
      </c>
      <c r="X166" s="11" t="s">
        <v>155</v>
      </c>
      <c r="Y166" s="11" t="s">
        <v>75</v>
      </c>
      <c r="AI166" s="15"/>
      <c r="AL166" s="11">
        <v>556076.0</v>
      </c>
      <c r="AM166" s="11" t="s">
        <v>157</v>
      </c>
      <c r="AN166" s="11"/>
      <c r="AQ166" s="11" t="s">
        <v>79</v>
      </c>
      <c r="AR166" s="11" t="s">
        <v>155</v>
      </c>
      <c r="AS166" s="11" t="s">
        <v>75</v>
      </c>
      <c r="AT166" s="11" t="s">
        <v>80</v>
      </c>
      <c r="AW166" s="11" t="s">
        <v>955</v>
      </c>
      <c r="AX166" s="18" t="str">
        <f t="shared" si="224"/>
        <v/>
      </c>
      <c r="AZ166" s="11" t="s">
        <v>310</v>
      </c>
      <c r="BD166" s="15">
        <v>45596.0</v>
      </c>
      <c r="BE166" s="15">
        <v>45596.0</v>
      </c>
      <c r="BJ166" s="11">
        <v>2023.0</v>
      </c>
      <c r="BK166" s="11">
        <v>2023.0</v>
      </c>
      <c r="BL166" s="16">
        <f t="shared" si="62"/>
        <v>1</v>
      </c>
      <c r="BM166" s="18" t="str">
        <f t="shared" si="63"/>
        <v>2023</v>
      </c>
      <c r="BN166" s="18" t="str">
        <f t="shared" ref="BN166:CC166" si="253">IF(ISNUMBER(SEARCH(BN$1, $BM166)), ($K166/$BL166), "")</f>
        <v/>
      </c>
      <c r="BO166" s="18" t="str">
        <f t="shared" si="253"/>
        <v/>
      </c>
      <c r="BP166" s="18" t="str">
        <f t="shared" si="253"/>
        <v/>
      </c>
      <c r="BQ166" s="20">
        <f t="shared" si="253"/>
        <v>510161</v>
      </c>
      <c r="BR166" s="18" t="str">
        <f t="shared" si="253"/>
        <v/>
      </c>
      <c r="BS166" s="18" t="str">
        <f t="shared" si="253"/>
        <v/>
      </c>
      <c r="BT166" s="18" t="str">
        <f t="shared" si="253"/>
        <v/>
      </c>
      <c r="BU166" s="18" t="str">
        <f t="shared" si="253"/>
        <v/>
      </c>
      <c r="BV166" s="18" t="str">
        <f t="shared" si="253"/>
        <v/>
      </c>
      <c r="BW166" s="18" t="str">
        <f t="shared" si="253"/>
        <v/>
      </c>
      <c r="BX166" s="18" t="str">
        <f t="shared" si="253"/>
        <v/>
      </c>
      <c r="BY166" s="18" t="str">
        <f t="shared" si="253"/>
        <v/>
      </c>
      <c r="BZ166" s="18" t="str">
        <f t="shared" si="253"/>
        <v/>
      </c>
      <c r="CA166" s="18" t="str">
        <f t="shared" si="253"/>
        <v/>
      </c>
      <c r="CB166" s="18" t="str">
        <f t="shared" si="253"/>
        <v/>
      </c>
      <c r="CC166" s="18" t="str">
        <f t="shared" si="253"/>
        <v/>
      </c>
    </row>
    <row r="167" ht="16.5" customHeight="1">
      <c r="A167" s="11" t="s">
        <v>1021</v>
      </c>
      <c r="C167" s="11"/>
      <c r="D167" s="11" t="s">
        <v>64</v>
      </c>
      <c r="E167" s="11">
        <v>504680.0</v>
      </c>
      <c r="F167" s="11">
        <v>504680.0</v>
      </c>
      <c r="G167" s="11" t="s">
        <v>151</v>
      </c>
      <c r="H167" s="12">
        <v>550101.0</v>
      </c>
      <c r="I167" s="12">
        <v>550101.0</v>
      </c>
      <c r="J167" s="13">
        <v>504680.0</v>
      </c>
      <c r="K167" s="13">
        <v>504680.0</v>
      </c>
      <c r="L167" s="11" t="s">
        <v>86</v>
      </c>
      <c r="M167" s="11" t="s">
        <v>67</v>
      </c>
      <c r="N167" s="14" t="s">
        <v>1022</v>
      </c>
      <c r="V167" s="11" t="s">
        <v>815</v>
      </c>
      <c r="X167" s="11" t="s">
        <v>155</v>
      </c>
      <c r="Y167" s="11" t="s">
        <v>75</v>
      </c>
      <c r="AI167" s="15">
        <v>45397.0</v>
      </c>
      <c r="AL167" s="11">
        <v>550101.0</v>
      </c>
      <c r="AM167" s="11" t="s">
        <v>157</v>
      </c>
      <c r="AN167" s="11"/>
      <c r="AQ167" s="11" t="s">
        <v>79</v>
      </c>
      <c r="AR167" s="11" t="s">
        <v>155</v>
      </c>
      <c r="AS167" s="11" t="s">
        <v>75</v>
      </c>
      <c r="AT167" s="11" t="s">
        <v>80</v>
      </c>
      <c r="AU167" s="18" t="s">
        <v>262</v>
      </c>
      <c r="AW167" s="11" t="s">
        <v>96</v>
      </c>
      <c r="AX167" s="18" t="str">
        <f t="shared" si="224"/>
        <v/>
      </c>
      <c r="AZ167" s="11" t="s">
        <v>132</v>
      </c>
      <c r="BD167" s="15">
        <v>45596.0</v>
      </c>
      <c r="BE167" s="15">
        <v>45779.0</v>
      </c>
      <c r="BJ167" s="11">
        <v>2024.0</v>
      </c>
      <c r="BK167" s="11">
        <v>2027.0</v>
      </c>
      <c r="BL167" s="16">
        <f t="shared" si="62"/>
        <v>4</v>
      </c>
      <c r="BM167" s="18" t="str">
        <f t="shared" si="63"/>
        <v>2024, 2025, 2026, 2027</v>
      </c>
      <c r="BN167" s="18" t="str">
        <f t="shared" ref="BN167:CC167" si="254">IF(ISNUMBER(SEARCH(BN$1, $BM167)), ($K167/$BL167), "")</f>
        <v/>
      </c>
      <c r="BO167" s="18" t="str">
        <f t="shared" si="254"/>
        <v/>
      </c>
      <c r="BP167" s="18" t="str">
        <f t="shared" si="254"/>
        <v/>
      </c>
      <c r="BQ167" s="18" t="str">
        <f t="shared" si="254"/>
        <v/>
      </c>
      <c r="BR167" s="20">
        <f t="shared" si="254"/>
        <v>126170</v>
      </c>
      <c r="BS167" s="20">
        <f t="shared" si="254"/>
        <v>126170</v>
      </c>
      <c r="BT167" s="20">
        <f t="shared" si="254"/>
        <v>126170</v>
      </c>
      <c r="BU167" s="20">
        <f t="shared" si="254"/>
        <v>126170</v>
      </c>
      <c r="BV167" s="18" t="str">
        <f t="shared" si="254"/>
        <v/>
      </c>
      <c r="BW167" s="18" t="str">
        <f t="shared" si="254"/>
        <v/>
      </c>
      <c r="BX167" s="18" t="str">
        <f t="shared" si="254"/>
        <v/>
      </c>
      <c r="BY167" s="18" t="str">
        <f t="shared" si="254"/>
        <v/>
      </c>
      <c r="BZ167" s="18" t="str">
        <f t="shared" si="254"/>
        <v/>
      </c>
      <c r="CA167" s="18" t="str">
        <f t="shared" si="254"/>
        <v/>
      </c>
      <c r="CB167" s="18" t="str">
        <f t="shared" si="254"/>
        <v/>
      </c>
      <c r="CC167" s="18" t="str">
        <f t="shared" si="254"/>
        <v/>
      </c>
    </row>
    <row r="168" ht="16.5" customHeight="1">
      <c r="A168" s="11" t="s">
        <v>1023</v>
      </c>
      <c r="C168" s="11"/>
      <c r="D168" s="11" t="s">
        <v>64</v>
      </c>
      <c r="E168" s="11">
        <v>500554.0</v>
      </c>
      <c r="F168" s="11">
        <v>500554.0</v>
      </c>
      <c r="G168" s="11" t="s">
        <v>151</v>
      </c>
      <c r="H168" s="12">
        <v>545604.0</v>
      </c>
      <c r="I168" s="12">
        <v>545604.0</v>
      </c>
      <c r="J168" s="13">
        <v>500554.0</v>
      </c>
      <c r="K168" s="13">
        <v>500554.0</v>
      </c>
      <c r="L168" s="11" t="s">
        <v>86</v>
      </c>
      <c r="M168" s="11" t="s">
        <v>67</v>
      </c>
      <c r="N168" s="14" t="s">
        <v>1024</v>
      </c>
      <c r="V168" s="11" t="s">
        <v>1025</v>
      </c>
      <c r="X168" s="11" t="s">
        <v>155</v>
      </c>
      <c r="Y168" s="11" t="s">
        <v>75</v>
      </c>
      <c r="AI168" s="15">
        <v>45246.0</v>
      </c>
      <c r="AL168" s="11">
        <v>545604.0</v>
      </c>
      <c r="AM168" s="11" t="s">
        <v>157</v>
      </c>
      <c r="AN168" s="11"/>
      <c r="AQ168" s="11" t="s">
        <v>79</v>
      </c>
      <c r="AR168" s="11" t="s">
        <v>155</v>
      </c>
      <c r="AS168" s="11" t="s">
        <v>75</v>
      </c>
      <c r="AT168" s="11" t="s">
        <v>80</v>
      </c>
      <c r="AW168" s="11" t="s">
        <v>96</v>
      </c>
      <c r="AX168" s="18" t="str">
        <f t="shared" si="224"/>
        <v/>
      </c>
      <c r="AZ168" s="11" t="s">
        <v>132</v>
      </c>
      <c r="BD168" s="15">
        <v>45596.0</v>
      </c>
      <c r="BE168" s="15">
        <v>45779.0</v>
      </c>
      <c r="BJ168" s="11">
        <v>2023.0</v>
      </c>
      <c r="BK168" s="11">
        <v>2026.0</v>
      </c>
      <c r="BL168" s="16">
        <f t="shared" si="62"/>
        <v>4</v>
      </c>
      <c r="BM168" s="18" t="str">
        <f t="shared" si="63"/>
        <v>2023, 2024, 2025, 2026</v>
      </c>
      <c r="BN168" s="18" t="str">
        <f t="shared" ref="BN168:CC168" si="255">IF(ISNUMBER(SEARCH(BN$1, $BM168)), ($K168/$BL168), "")</f>
        <v/>
      </c>
      <c r="BO168" s="18" t="str">
        <f t="shared" si="255"/>
        <v/>
      </c>
      <c r="BP168" s="18" t="str">
        <f t="shared" si="255"/>
        <v/>
      </c>
      <c r="BQ168" s="20">
        <f t="shared" si="255"/>
        <v>125138.5</v>
      </c>
      <c r="BR168" s="20">
        <f t="shared" si="255"/>
        <v>125138.5</v>
      </c>
      <c r="BS168" s="20">
        <f t="shared" si="255"/>
        <v>125138.5</v>
      </c>
      <c r="BT168" s="20">
        <f t="shared" si="255"/>
        <v>125138.5</v>
      </c>
      <c r="BU168" s="18" t="str">
        <f t="shared" si="255"/>
        <v/>
      </c>
      <c r="BV168" s="18" t="str">
        <f t="shared" si="255"/>
        <v/>
      </c>
      <c r="BW168" s="18" t="str">
        <f t="shared" si="255"/>
        <v/>
      </c>
      <c r="BX168" s="18" t="str">
        <f t="shared" si="255"/>
        <v/>
      </c>
      <c r="BY168" s="18" t="str">
        <f t="shared" si="255"/>
        <v/>
      </c>
      <c r="BZ168" s="18" t="str">
        <f t="shared" si="255"/>
        <v/>
      </c>
      <c r="CA168" s="18" t="str">
        <f t="shared" si="255"/>
        <v/>
      </c>
      <c r="CB168" s="18" t="str">
        <f t="shared" si="255"/>
        <v/>
      </c>
      <c r="CC168" s="18" t="str">
        <f t="shared" si="255"/>
        <v/>
      </c>
    </row>
    <row r="169" ht="16.5" customHeight="1">
      <c r="A169" s="11" t="s">
        <v>1026</v>
      </c>
      <c r="C169" s="11"/>
      <c r="D169" s="11" t="s">
        <v>64</v>
      </c>
      <c r="E169" s="11">
        <v>500000.0</v>
      </c>
      <c r="F169" s="11">
        <v>500000.0</v>
      </c>
      <c r="G169" s="11" t="s">
        <v>151</v>
      </c>
      <c r="H169" s="12">
        <v>540987.0</v>
      </c>
      <c r="I169" s="12">
        <v>540987.0</v>
      </c>
      <c r="J169" s="13">
        <v>500000.0</v>
      </c>
      <c r="K169" s="13">
        <v>500000.0</v>
      </c>
      <c r="L169" s="11" t="s">
        <v>86</v>
      </c>
      <c r="M169" s="11" t="s">
        <v>67</v>
      </c>
      <c r="N169" s="14" t="s">
        <v>1027</v>
      </c>
      <c r="P169" s="11"/>
      <c r="Q169" s="11"/>
      <c r="R169" s="11" t="s">
        <v>1028</v>
      </c>
      <c r="T169" s="11" t="s">
        <v>1029</v>
      </c>
      <c r="U169" s="11" t="s">
        <v>72</v>
      </c>
      <c r="V169" s="11" t="s">
        <v>1030</v>
      </c>
      <c r="W169" s="11" t="s">
        <v>104</v>
      </c>
      <c r="X169" s="11" t="s">
        <v>155</v>
      </c>
      <c r="Y169" s="11" t="s">
        <v>75</v>
      </c>
      <c r="Z169" s="11" t="s">
        <v>72</v>
      </c>
      <c r="AC169" s="11" t="s">
        <v>1031</v>
      </c>
      <c r="AD169" s="11" t="s">
        <v>1032</v>
      </c>
      <c r="AE169" s="11" t="s">
        <v>76</v>
      </c>
      <c r="AI169" s="15">
        <v>45250.0</v>
      </c>
      <c r="AJ169" s="11">
        <v>1.0</v>
      </c>
      <c r="AK169" s="11" t="s">
        <v>77</v>
      </c>
      <c r="AL169" s="11">
        <v>540987.0</v>
      </c>
      <c r="AM169" s="11" t="s">
        <v>157</v>
      </c>
      <c r="AN169" s="11"/>
      <c r="AQ169" s="11" t="s">
        <v>79</v>
      </c>
      <c r="AR169" s="11" t="s">
        <v>155</v>
      </c>
      <c r="AS169" s="11" t="s">
        <v>75</v>
      </c>
      <c r="AT169" s="11" t="s">
        <v>107</v>
      </c>
      <c r="AU169" s="18" t="s">
        <v>189</v>
      </c>
      <c r="AW169" s="11" t="s">
        <v>96</v>
      </c>
      <c r="AX169" s="18" t="str">
        <f t="shared" si="224"/>
        <v/>
      </c>
      <c r="AZ169" s="11" t="s">
        <v>132</v>
      </c>
      <c r="BD169" s="15">
        <v>45264.0</v>
      </c>
      <c r="BE169" s="15">
        <v>45264.0</v>
      </c>
      <c r="BI169" s="11" t="s">
        <v>83</v>
      </c>
      <c r="BJ169" s="11">
        <v>2023.0</v>
      </c>
      <c r="BK169" s="11">
        <v>2024.0</v>
      </c>
      <c r="BL169" s="16">
        <f t="shared" si="62"/>
        <v>2</v>
      </c>
      <c r="BM169" s="18" t="str">
        <f t="shared" si="63"/>
        <v>2023, 2024</v>
      </c>
      <c r="BN169" s="18" t="str">
        <f t="shared" ref="BN169:CC169" si="256">IF(ISNUMBER(SEARCH(BN$1, $BM169)), ($K169/$BL169), "")</f>
        <v/>
      </c>
      <c r="BO169" s="18" t="str">
        <f t="shared" si="256"/>
        <v/>
      </c>
      <c r="BP169" s="18" t="str">
        <f t="shared" si="256"/>
        <v/>
      </c>
      <c r="BQ169" s="20">
        <f t="shared" si="256"/>
        <v>250000</v>
      </c>
      <c r="BR169" s="20">
        <f t="shared" si="256"/>
        <v>250000</v>
      </c>
      <c r="BS169" s="18" t="str">
        <f t="shared" si="256"/>
        <v/>
      </c>
      <c r="BT169" s="18" t="str">
        <f t="shared" si="256"/>
        <v/>
      </c>
      <c r="BU169" s="18" t="str">
        <f t="shared" si="256"/>
        <v/>
      </c>
      <c r="BV169" s="18" t="str">
        <f t="shared" si="256"/>
        <v/>
      </c>
      <c r="BW169" s="18" t="str">
        <f t="shared" si="256"/>
        <v/>
      </c>
      <c r="BX169" s="18" t="str">
        <f t="shared" si="256"/>
        <v/>
      </c>
      <c r="BY169" s="18" t="str">
        <f t="shared" si="256"/>
        <v/>
      </c>
      <c r="BZ169" s="18" t="str">
        <f t="shared" si="256"/>
        <v/>
      </c>
      <c r="CA169" s="18" t="str">
        <f t="shared" si="256"/>
        <v/>
      </c>
      <c r="CB169" s="18" t="str">
        <f t="shared" si="256"/>
        <v/>
      </c>
      <c r="CC169" s="18" t="str">
        <f t="shared" si="256"/>
        <v/>
      </c>
    </row>
    <row r="170" ht="16.5" customHeight="1">
      <c r="A170" s="11" t="s">
        <v>1033</v>
      </c>
      <c r="B170" s="11" t="s">
        <v>1034</v>
      </c>
      <c r="C170" s="11"/>
      <c r="D170" s="11" t="s">
        <v>64</v>
      </c>
      <c r="E170" s="27">
        <v>500000.0</v>
      </c>
      <c r="F170" s="27">
        <v>500000.0</v>
      </c>
      <c r="G170" s="11" t="s">
        <v>135</v>
      </c>
      <c r="H170" s="12">
        <v>639535.0</v>
      </c>
      <c r="I170" s="12">
        <v>639535.0</v>
      </c>
      <c r="J170" s="13">
        <f t="shared" ref="J170:K170" si="257">E170*1.19</f>
        <v>595000</v>
      </c>
      <c r="K170" s="13">
        <f t="shared" si="257"/>
        <v>595000</v>
      </c>
      <c r="L170" s="11" t="s">
        <v>86</v>
      </c>
      <c r="M170" s="11" t="s">
        <v>67</v>
      </c>
      <c r="N170" s="14" t="s">
        <v>1035</v>
      </c>
      <c r="O170" s="11" t="s">
        <v>1036</v>
      </c>
      <c r="P170" s="11"/>
      <c r="Q170" s="11"/>
      <c r="R170" s="11" t="s">
        <v>1037</v>
      </c>
      <c r="T170" s="11" t="s">
        <v>1038</v>
      </c>
      <c r="U170" s="11" t="s">
        <v>72</v>
      </c>
      <c r="V170" s="11" t="s">
        <v>1039</v>
      </c>
      <c r="W170" s="11" t="s">
        <v>104</v>
      </c>
      <c r="X170" s="11" t="s">
        <v>142</v>
      </c>
      <c r="Y170" s="11" t="s">
        <v>75</v>
      </c>
      <c r="Z170" s="11" t="s">
        <v>72</v>
      </c>
      <c r="AC170" s="11"/>
      <c r="AD170" s="11" t="s">
        <v>1040</v>
      </c>
      <c r="AE170" s="11" t="s">
        <v>76</v>
      </c>
      <c r="AI170" s="15">
        <v>45130.0</v>
      </c>
      <c r="AJ170" s="11">
        <v>2.0</v>
      </c>
      <c r="AK170" s="11" t="s">
        <v>77</v>
      </c>
      <c r="AL170" s="11">
        <v>319768.0</v>
      </c>
      <c r="AM170" s="39" t="s">
        <v>1041</v>
      </c>
      <c r="AN170" s="11"/>
      <c r="AO170" s="11" t="s">
        <v>232</v>
      </c>
      <c r="AQ170" s="11" t="s">
        <v>79</v>
      </c>
      <c r="AR170" s="11" t="s">
        <v>146</v>
      </c>
      <c r="AS170" s="11" t="s">
        <v>75</v>
      </c>
      <c r="AT170" s="11" t="s">
        <v>80</v>
      </c>
      <c r="AW170" s="11" t="s">
        <v>96</v>
      </c>
      <c r="AX170" s="18" t="str">
        <f t="shared" si="224"/>
        <v/>
      </c>
      <c r="AZ170" s="11" t="s">
        <v>310</v>
      </c>
      <c r="BD170" s="15">
        <v>45421.0</v>
      </c>
      <c r="BE170" s="15">
        <v>45779.0</v>
      </c>
      <c r="BI170" s="11" t="s">
        <v>83</v>
      </c>
      <c r="BJ170" s="11">
        <v>2023.0</v>
      </c>
      <c r="BK170" s="11">
        <v>2025.0</v>
      </c>
      <c r="BL170" s="16">
        <f t="shared" si="62"/>
        <v>3</v>
      </c>
      <c r="BM170" s="18" t="str">
        <f t="shared" si="63"/>
        <v>2023, 2024, 2025</v>
      </c>
      <c r="BN170" s="18" t="str">
        <f t="shared" ref="BN170:CC170" si="258">IF(ISNUMBER(SEARCH(BN$1, $BM170)), ($K170/$BL170), "")</f>
        <v/>
      </c>
      <c r="BO170" s="18" t="str">
        <f t="shared" si="258"/>
        <v/>
      </c>
      <c r="BP170" s="18" t="str">
        <f t="shared" si="258"/>
        <v/>
      </c>
      <c r="BQ170" s="20">
        <f t="shared" si="258"/>
        <v>198333.3333</v>
      </c>
      <c r="BR170" s="20">
        <f t="shared" si="258"/>
        <v>198333.3333</v>
      </c>
      <c r="BS170" s="20">
        <f t="shared" si="258"/>
        <v>198333.3333</v>
      </c>
      <c r="BT170" s="18" t="str">
        <f t="shared" si="258"/>
        <v/>
      </c>
      <c r="BU170" s="18" t="str">
        <f t="shared" si="258"/>
        <v/>
      </c>
      <c r="BV170" s="18" t="str">
        <f t="shared" si="258"/>
        <v/>
      </c>
      <c r="BW170" s="18" t="str">
        <f t="shared" si="258"/>
        <v/>
      </c>
      <c r="BX170" s="18" t="str">
        <f t="shared" si="258"/>
        <v/>
      </c>
      <c r="BY170" s="18" t="str">
        <f t="shared" si="258"/>
        <v/>
      </c>
      <c r="BZ170" s="18" t="str">
        <f t="shared" si="258"/>
        <v/>
      </c>
      <c r="CA170" s="18" t="str">
        <f t="shared" si="258"/>
        <v/>
      </c>
      <c r="CB170" s="18" t="str">
        <f t="shared" si="258"/>
        <v/>
      </c>
      <c r="CC170" s="18" t="str">
        <f t="shared" si="258"/>
        <v/>
      </c>
    </row>
    <row r="171" ht="16.5" customHeight="1">
      <c r="A171" s="11" t="s">
        <v>1042</v>
      </c>
      <c r="B171" s="11" t="s">
        <v>1043</v>
      </c>
      <c r="C171" s="11"/>
      <c r="D171" s="11" t="s">
        <v>64</v>
      </c>
      <c r="E171" s="11">
        <v>500000.0</v>
      </c>
      <c r="F171" s="11">
        <v>500000.0</v>
      </c>
      <c r="G171" s="11" t="s">
        <v>215</v>
      </c>
      <c r="H171" s="12">
        <v>47000.0</v>
      </c>
      <c r="I171" s="12">
        <v>47000.0</v>
      </c>
      <c r="J171" s="13">
        <f t="shared" ref="J171:K171" si="259">E171*0.091</f>
        <v>45500</v>
      </c>
      <c r="K171" s="13">
        <f t="shared" si="259"/>
        <v>45500</v>
      </c>
      <c r="L171" s="11" t="s">
        <v>86</v>
      </c>
      <c r="M171" s="11" t="s">
        <v>67</v>
      </c>
      <c r="N171" s="14" t="s">
        <v>1044</v>
      </c>
      <c r="O171" s="11" t="s">
        <v>1045</v>
      </c>
      <c r="P171" s="11"/>
      <c r="Q171" s="11"/>
      <c r="R171" s="11"/>
      <c r="T171" s="11"/>
      <c r="U171" s="11"/>
      <c r="V171" s="11" t="s">
        <v>429</v>
      </c>
      <c r="W171" s="11"/>
      <c r="X171" s="11" t="s">
        <v>218</v>
      </c>
      <c r="Y171" s="11" t="s">
        <v>75</v>
      </c>
      <c r="Z171" s="11"/>
      <c r="AD171" s="11"/>
      <c r="AE171" s="11"/>
      <c r="AI171" s="15">
        <v>44419.0</v>
      </c>
      <c r="AJ171" s="11">
        <v>10.0</v>
      </c>
      <c r="AK171" s="11" t="s">
        <v>219</v>
      </c>
      <c r="AL171" s="11">
        <v>4700.0</v>
      </c>
      <c r="AM171" s="11" t="s">
        <v>485</v>
      </c>
      <c r="AN171" s="11"/>
      <c r="AO171" s="11"/>
      <c r="AQ171" s="11" t="s">
        <v>79</v>
      </c>
      <c r="AR171" s="11" t="s">
        <v>218</v>
      </c>
      <c r="AS171" s="11" t="s">
        <v>75</v>
      </c>
      <c r="AT171" s="11" t="s">
        <v>80</v>
      </c>
      <c r="AW171" s="11" t="s">
        <v>96</v>
      </c>
      <c r="AX171" s="18" t="str">
        <f t="shared" si="224"/>
        <v/>
      </c>
      <c r="AZ171" s="11" t="s">
        <v>1046</v>
      </c>
      <c r="BD171" s="15">
        <v>45596.0</v>
      </c>
      <c r="BE171" s="15">
        <v>45779.0</v>
      </c>
      <c r="BI171" s="11"/>
      <c r="BJ171" s="11">
        <v>2021.0</v>
      </c>
      <c r="BK171" s="11">
        <v>2022.0</v>
      </c>
      <c r="BL171" s="16">
        <f t="shared" si="62"/>
        <v>2</v>
      </c>
      <c r="BM171" s="18" t="str">
        <f t="shared" si="63"/>
        <v>2021, 2022</v>
      </c>
      <c r="BN171" s="18" t="str">
        <f t="shared" ref="BN171:CC171" si="260">IF(ISNUMBER(SEARCH(BN$1, $BM171)), ($K171/$BL171), "")</f>
        <v/>
      </c>
      <c r="BO171" s="20">
        <f t="shared" si="260"/>
        <v>22750</v>
      </c>
      <c r="BP171" s="20">
        <f t="shared" si="260"/>
        <v>22750</v>
      </c>
      <c r="BQ171" s="18" t="str">
        <f t="shared" si="260"/>
        <v/>
      </c>
      <c r="BR171" s="18" t="str">
        <f t="shared" si="260"/>
        <v/>
      </c>
      <c r="BS171" s="18" t="str">
        <f t="shared" si="260"/>
        <v/>
      </c>
      <c r="BT171" s="18" t="str">
        <f t="shared" si="260"/>
        <v/>
      </c>
      <c r="BU171" s="18" t="str">
        <f t="shared" si="260"/>
        <v/>
      </c>
      <c r="BV171" s="18" t="str">
        <f t="shared" si="260"/>
        <v/>
      </c>
      <c r="BW171" s="18" t="str">
        <f t="shared" si="260"/>
        <v/>
      </c>
      <c r="BX171" s="18" t="str">
        <f t="shared" si="260"/>
        <v/>
      </c>
      <c r="BY171" s="18" t="str">
        <f t="shared" si="260"/>
        <v/>
      </c>
      <c r="BZ171" s="18" t="str">
        <f t="shared" si="260"/>
        <v/>
      </c>
      <c r="CA171" s="18" t="str">
        <f t="shared" si="260"/>
        <v/>
      </c>
      <c r="CB171" s="18" t="str">
        <f t="shared" si="260"/>
        <v/>
      </c>
      <c r="CC171" s="18" t="str">
        <f t="shared" si="260"/>
        <v/>
      </c>
    </row>
    <row r="172" ht="16.5" customHeight="1">
      <c r="A172" s="11" t="s">
        <v>1047</v>
      </c>
      <c r="B172" s="11"/>
      <c r="C172" s="11"/>
      <c r="D172" s="11" t="s">
        <v>64</v>
      </c>
      <c r="E172" s="11">
        <v>499931.0</v>
      </c>
      <c r="F172" s="11">
        <v>499931.0</v>
      </c>
      <c r="G172" s="11" t="s">
        <v>151</v>
      </c>
      <c r="H172" s="12">
        <v>544925.0</v>
      </c>
      <c r="I172" s="12">
        <v>544925.0</v>
      </c>
      <c r="J172" s="13">
        <v>499931.0</v>
      </c>
      <c r="K172" s="13">
        <v>499931.0</v>
      </c>
      <c r="L172" s="11" t="s">
        <v>86</v>
      </c>
      <c r="M172" s="11" t="s">
        <v>67</v>
      </c>
      <c r="N172" s="14" t="s">
        <v>1048</v>
      </c>
      <c r="O172" s="11"/>
      <c r="V172" s="11" t="s">
        <v>1049</v>
      </c>
      <c r="X172" s="11" t="s">
        <v>155</v>
      </c>
      <c r="Y172" s="11" t="s">
        <v>75</v>
      </c>
      <c r="AI172" s="15">
        <v>45200.0</v>
      </c>
      <c r="AJ172" s="11"/>
      <c r="AK172" s="11"/>
      <c r="AL172" s="11">
        <v>544925.0</v>
      </c>
      <c r="AM172" s="11" t="s">
        <v>157</v>
      </c>
      <c r="AN172" s="11"/>
      <c r="AQ172" s="11" t="s">
        <v>79</v>
      </c>
      <c r="AR172" s="11" t="s">
        <v>155</v>
      </c>
      <c r="AS172" s="11" t="s">
        <v>75</v>
      </c>
      <c r="AT172" s="11" t="s">
        <v>375</v>
      </c>
      <c r="AW172" s="11" t="s">
        <v>96</v>
      </c>
      <c r="AX172" s="18" t="str">
        <f t="shared" si="224"/>
        <v/>
      </c>
      <c r="AZ172" s="11" t="s">
        <v>241</v>
      </c>
      <c r="BD172" s="15">
        <v>45596.0</v>
      </c>
      <c r="BE172" s="15">
        <v>45779.0</v>
      </c>
      <c r="BJ172" s="11">
        <v>2023.0</v>
      </c>
      <c r="BK172" s="11">
        <v>2026.0</v>
      </c>
      <c r="BL172" s="16">
        <f t="shared" si="62"/>
        <v>4</v>
      </c>
      <c r="BM172" s="18" t="str">
        <f t="shared" si="63"/>
        <v>2023, 2024, 2025, 2026</v>
      </c>
      <c r="BN172" s="18" t="str">
        <f t="shared" ref="BN172:CC172" si="261">IF(ISNUMBER(SEARCH(BN$1, $BM172)), ($K172/$BL172), "")</f>
        <v/>
      </c>
      <c r="BO172" s="18" t="str">
        <f t="shared" si="261"/>
        <v/>
      </c>
      <c r="BP172" s="18" t="str">
        <f t="shared" si="261"/>
        <v/>
      </c>
      <c r="BQ172" s="20">
        <f t="shared" si="261"/>
        <v>124982.75</v>
      </c>
      <c r="BR172" s="20">
        <f t="shared" si="261"/>
        <v>124982.75</v>
      </c>
      <c r="BS172" s="20">
        <f t="shared" si="261"/>
        <v>124982.75</v>
      </c>
      <c r="BT172" s="20">
        <f t="shared" si="261"/>
        <v>124982.75</v>
      </c>
      <c r="BU172" s="18" t="str">
        <f t="shared" si="261"/>
        <v/>
      </c>
      <c r="BV172" s="18" t="str">
        <f t="shared" si="261"/>
        <v/>
      </c>
      <c r="BW172" s="18" t="str">
        <f t="shared" si="261"/>
        <v/>
      </c>
      <c r="BX172" s="18" t="str">
        <f t="shared" si="261"/>
        <v/>
      </c>
      <c r="BY172" s="18" t="str">
        <f t="shared" si="261"/>
        <v/>
      </c>
      <c r="BZ172" s="18" t="str">
        <f t="shared" si="261"/>
        <v/>
      </c>
      <c r="CA172" s="18" t="str">
        <f t="shared" si="261"/>
        <v/>
      </c>
      <c r="CB172" s="18" t="str">
        <f t="shared" si="261"/>
        <v/>
      </c>
      <c r="CC172" s="18" t="str">
        <f t="shared" si="261"/>
        <v/>
      </c>
    </row>
    <row r="173" ht="16.5" customHeight="1">
      <c r="A173" s="11" t="s">
        <v>1050</v>
      </c>
      <c r="B173" s="18" t="s">
        <v>1051</v>
      </c>
      <c r="C173" s="18" t="s">
        <v>1052</v>
      </c>
      <c r="D173" s="11" t="s">
        <v>64</v>
      </c>
      <c r="E173" s="11">
        <v>498297.0</v>
      </c>
      <c r="F173" s="11">
        <v>498297.0</v>
      </c>
      <c r="G173" s="11" t="s">
        <v>151</v>
      </c>
      <c r="H173" s="12">
        <v>543144.0</v>
      </c>
      <c r="I173" s="12">
        <v>543144.0</v>
      </c>
      <c r="J173" s="13">
        <v>498297.0</v>
      </c>
      <c r="K173" s="13">
        <v>498297.0</v>
      </c>
      <c r="L173" s="11" t="s">
        <v>86</v>
      </c>
      <c r="M173" s="11" t="s">
        <v>67</v>
      </c>
      <c r="N173" s="11"/>
      <c r="O173" s="34" t="s">
        <v>1053</v>
      </c>
      <c r="V173" s="11" t="s">
        <v>1054</v>
      </c>
      <c r="X173" s="11"/>
      <c r="Y173" s="11" t="s">
        <v>75</v>
      </c>
      <c r="AD173" s="18" t="s">
        <v>1055</v>
      </c>
      <c r="AI173" s="15">
        <v>44378.0</v>
      </c>
      <c r="AL173" s="11">
        <v>543144.0</v>
      </c>
      <c r="AM173" s="11" t="s">
        <v>912</v>
      </c>
      <c r="AN173" s="11"/>
      <c r="AQ173" s="11" t="s">
        <v>79</v>
      </c>
      <c r="AR173" s="11" t="s">
        <v>155</v>
      </c>
      <c r="AS173" s="11" t="s">
        <v>75</v>
      </c>
      <c r="AT173" s="11" t="s">
        <v>80</v>
      </c>
      <c r="AU173" s="18" t="s">
        <v>147</v>
      </c>
      <c r="AW173" s="11" t="s">
        <v>96</v>
      </c>
      <c r="AX173" s="11" t="s">
        <v>82</v>
      </c>
      <c r="AZ173" s="11" t="s">
        <v>132</v>
      </c>
      <c r="BD173" s="15">
        <v>45596.0</v>
      </c>
      <c r="BE173" s="15">
        <v>45596.0</v>
      </c>
      <c r="BJ173" s="11">
        <v>2021.0</v>
      </c>
      <c r="BK173" s="11">
        <v>2021.0</v>
      </c>
      <c r="BL173" s="16">
        <f t="shared" si="62"/>
        <v>1</v>
      </c>
      <c r="BM173" s="18" t="str">
        <f t="shared" si="63"/>
        <v>2021</v>
      </c>
      <c r="BN173" s="18" t="str">
        <f t="shared" ref="BN173:CC173" si="262">IF(ISNUMBER(SEARCH(BN$1, $BM173)), ($K173/$BL173), "")</f>
        <v/>
      </c>
      <c r="BO173" s="20">
        <f t="shared" si="262"/>
        <v>498297</v>
      </c>
      <c r="BP173" s="18" t="str">
        <f t="shared" si="262"/>
        <v/>
      </c>
      <c r="BQ173" s="18" t="str">
        <f t="shared" si="262"/>
        <v/>
      </c>
      <c r="BR173" s="18" t="str">
        <f t="shared" si="262"/>
        <v/>
      </c>
      <c r="BS173" s="18" t="str">
        <f t="shared" si="262"/>
        <v/>
      </c>
      <c r="BT173" s="18" t="str">
        <f t="shared" si="262"/>
        <v/>
      </c>
      <c r="BU173" s="18" t="str">
        <f t="shared" si="262"/>
        <v/>
      </c>
      <c r="BV173" s="18" t="str">
        <f t="shared" si="262"/>
        <v/>
      </c>
      <c r="BW173" s="18" t="str">
        <f t="shared" si="262"/>
        <v/>
      </c>
      <c r="BX173" s="18" t="str">
        <f t="shared" si="262"/>
        <v/>
      </c>
      <c r="BY173" s="18" t="str">
        <f t="shared" si="262"/>
        <v/>
      </c>
      <c r="BZ173" s="18" t="str">
        <f t="shared" si="262"/>
        <v/>
      </c>
      <c r="CA173" s="18" t="str">
        <f t="shared" si="262"/>
        <v/>
      </c>
      <c r="CB173" s="18" t="str">
        <f t="shared" si="262"/>
        <v/>
      </c>
      <c r="CC173" s="18" t="str">
        <f t="shared" si="262"/>
        <v/>
      </c>
    </row>
    <row r="174" ht="16.5" customHeight="1">
      <c r="A174" s="11" t="s">
        <v>1056</v>
      </c>
      <c r="B174" s="11" t="s">
        <v>1057</v>
      </c>
      <c r="C174" s="11"/>
      <c r="D174" s="11" t="s">
        <v>64</v>
      </c>
      <c r="E174" s="11">
        <v>492958.0</v>
      </c>
      <c r="F174" s="11">
        <v>492958.0</v>
      </c>
      <c r="G174" s="11" t="s">
        <v>215</v>
      </c>
      <c r="H174" s="12">
        <v>47800.0</v>
      </c>
      <c r="I174" s="12">
        <v>47800.0</v>
      </c>
      <c r="J174" s="13">
        <f t="shared" ref="J174:K174" si="263">E174*0.091</f>
        <v>44859.178</v>
      </c>
      <c r="K174" s="13">
        <f t="shared" si="263"/>
        <v>44859.178</v>
      </c>
      <c r="L174" s="11" t="s">
        <v>86</v>
      </c>
      <c r="M174" s="11" t="s">
        <v>67</v>
      </c>
      <c r="N174" s="14" t="s">
        <v>1058</v>
      </c>
      <c r="O174" s="11" t="s">
        <v>1059</v>
      </c>
      <c r="P174" s="11"/>
      <c r="Q174" s="11"/>
      <c r="R174" s="11" t="s">
        <v>1060</v>
      </c>
      <c r="T174" s="11" t="s">
        <v>1061</v>
      </c>
      <c r="U174" s="11" t="s">
        <v>1062</v>
      </c>
      <c r="V174" s="11" t="s">
        <v>423</v>
      </c>
      <c r="W174" s="11" t="s">
        <v>92</v>
      </c>
      <c r="X174" s="11" t="s">
        <v>218</v>
      </c>
      <c r="Y174" s="11" t="s">
        <v>75</v>
      </c>
      <c r="Z174" s="11" t="s">
        <v>72</v>
      </c>
      <c r="AD174" s="11" t="s">
        <v>1063</v>
      </c>
      <c r="AE174" s="11" t="s">
        <v>76</v>
      </c>
      <c r="AI174" s="15">
        <v>44501.0</v>
      </c>
      <c r="AJ174" s="11">
        <v>1.0</v>
      </c>
      <c r="AK174" s="11" t="s">
        <v>230</v>
      </c>
      <c r="AL174" s="11">
        <v>47800.0</v>
      </c>
      <c r="AM174" s="11" t="s">
        <v>485</v>
      </c>
      <c r="AN174" s="11"/>
      <c r="AQ174" s="11" t="s">
        <v>79</v>
      </c>
      <c r="AR174" s="11" t="s">
        <v>218</v>
      </c>
      <c r="AS174" s="11" t="s">
        <v>75</v>
      </c>
      <c r="AT174" s="11" t="s">
        <v>80</v>
      </c>
      <c r="AW174" s="11" t="s">
        <v>96</v>
      </c>
      <c r="AX174" s="18" t="str">
        <f t="shared" ref="AX174:AX250" si="265">IFERROR(INDEX('full database 2024'!AR:AR, MATCH(A174, 'full database 2024'!B:B, 0)), "")</f>
        <v/>
      </c>
      <c r="AZ174" s="11" t="s">
        <v>132</v>
      </c>
      <c r="BD174" s="15">
        <v>45037.0</v>
      </c>
      <c r="BE174" s="15">
        <v>45779.0</v>
      </c>
      <c r="BI174" s="11" t="s">
        <v>83</v>
      </c>
      <c r="BJ174" s="11">
        <v>2021.0</v>
      </c>
      <c r="BK174" s="11">
        <v>2022.0</v>
      </c>
      <c r="BL174" s="16">
        <f t="shared" si="62"/>
        <v>2</v>
      </c>
      <c r="BM174" s="18" t="str">
        <f t="shared" si="63"/>
        <v>2021, 2022</v>
      </c>
      <c r="BN174" s="18" t="str">
        <f t="shared" ref="BN174:CC174" si="264">IF(ISNUMBER(SEARCH(BN$1, $BM174)), ($K174/$BL174), "")</f>
        <v/>
      </c>
      <c r="BO174" s="20">
        <f t="shared" si="264"/>
        <v>22429.589</v>
      </c>
      <c r="BP174" s="20">
        <f t="shared" si="264"/>
        <v>22429.589</v>
      </c>
      <c r="BQ174" s="18" t="str">
        <f t="shared" si="264"/>
        <v/>
      </c>
      <c r="BR174" s="18" t="str">
        <f t="shared" si="264"/>
        <v/>
      </c>
      <c r="BS174" s="18" t="str">
        <f t="shared" si="264"/>
        <v/>
      </c>
      <c r="BT174" s="18" t="str">
        <f t="shared" si="264"/>
        <v/>
      </c>
      <c r="BU174" s="18" t="str">
        <f t="shared" si="264"/>
        <v/>
      </c>
      <c r="BV174" s="18" t="str">
        <f t="shared" si="264"/>
        <v/>
      </c>
      <c r="BW174" s="18" t="str">
        <f t="shared" si="264"/>
        <v/>
      </c>
      <c r="BX174" s="18" t="str">
        <f t="shared" si="264"/>
        <v/>
      </c>
      <c r="BY174" s="18" t="str">
        <f t="shared" si="264"/>
        <v/>
      </c>
      <c r="BZ174" s="18" t="str">
        <f t="shared" si="264"/>
        <v/>
      </c>
      <c r="CA174" s="18" t="str">
        <f t="shared" si="264"/>
        <v/>
      </c>
      <c r="CB174" s="18" t="str">
        <f t="shared" si="264"/>
        <v/>
      </c>
      <c r="CC174" s="18" t="str">
        <f t="shared" si="264"/>
        <v/>
      </c>
    </row>
    <row r="175" ht="16.5" customHeight="1">
      <c r="A175" s="11" t="s">
        <v>1064</v>
      </c>
      <c r="B175" s="11" t="s">
        <v>908</v>
      </c>
      <c r="C175" s="11"/>
      <c r="D175" s="11" t="s">
        <v>64</v>
      </c>
      <c r="E175" s="11">
        <v>492612.0</v>
      </c>
      <c r="F175" s="11">
        <v>492612.0</v>
      </c>
      <c r="G175" s="11" t="s">
        <v>151</v>
      </c>
      <c r="H175" s="12">
        <v>544627.0</v>
      </c>
      <c r="I175" s="12">
        <v>544627.0</v>
      </c>
      <c r="J175" s="13">
        <v>492612.0</v>
      </c>
      <c r="K175" s="13">
        <v>492612.0</v>
      </c>
      <c r="L175" s="11" t="s">
        <v>86</v>
      </c>
      <c r="M175" s="11"/>
      <c r="N175" s="14" t="s">
        <v>1065</v>
      </c>
      <c r="O175" s="11" t="s">
        <v>1066</v>
      </c>
      <c r="V175" s="11" t="s">
        <v>1067</v>
      </c>
      <c r="X175" s="11" t="s">
        <v>155</v>
      </c>
      <c r="Y175" s="11" t="s">
        <v>75</v>
      </c>
      <c r="AI175" s="15">
        <v>44105.0</v>
      </c>
      <c r="AJ175" s="11"/>
      <c r="AK175" s="11"/>
      <c r="AL175" s="11">
        <v>544627.0</v>
      </c>
      <c r="AM175" s="11" t="s">
        <v>157</v>
      </c>
      <c r="AN175" s="11"/>
      <c r="AQ175" s="11" t="s">
        <v>79</v>
      </c>
      <c r="AR175" s="11" t="s">
        <v>155</v>
      </c>
      <c r="AS175" s="11" t="s">
        <v>75</v>
      </c>
      <c r="AT175" s="11" t="s">
        <v>80</v>
      </c>
      <c r="AW175" s="11" t="s">
        <v>96</v>
      </c>
      <c r="AX175" s="18" t="str">
        <f t="shared" si="265"/>
        <v/>
      </c>
      <c r="AZ175" s="11" t="s">
        <v>191</v>
      </c>
      <c r="BD175" s="15">
        <v>45671.0</v>
      </c>
      <c r="BE175" s="15">
        <v>45779.0</v>
      </c>
      <c r="BJ175" s="11">
        <v>2020.0</v>
      </c>
      <c r="BK175" s="11">
        <v>2024.0</v>
      </c>
      <c r="BL175" s="16">
        <f t="shared" si="62"/>
        <v>5</v>
      </c>
      <c r="BM175" s="18" t="str">
        <f t="shared" si="63"/>
        <v>2020, 2021, 2022, 2023, 2024</v>
      </c>
      <c r="BN175" s="20">
        <f t="shared" ref="BN175:CC175" si="266">IF(ISNUMBER(SEARCH(BN$1, $BM175)), ($K175/$BL175), "")</f>
        <v>98522.4</v>
      </c>
      <c r="BO175" s="20">
        <f t="shared" si="266"/>
        <v>98522.4</v>
      </c>
      <c r="BP175" s="20">
        <f t="shared" si="266"/>
        <v>98522.4</v>
      </c>
      <c r="BQ175" s="20">
        <f t="shared" si="266"/>
        <v>98522.4</v>
      </c>
      <c r="BR175" s="20">
        <f t="shared" si="266"/>
        <v>98522.4</v>
      </c>
      <c r="BS175" s="18" t="str">
        <f t="shared" si="266"/>
        <v/>
      </c>
      <c r="BT175" s="18" t="str">
        <f t="shared" si="266"/>
        <v/>
      </c>
      <c r="BU175" s="18" t="str">
        <f t="shared" si="266"/>
        <v/>
      </c>
      <c r="BV175" s="18" t="str">
        <f t="shared" si="266"/>
        <v/>
      </c>
      <c r="BW175" s="18" t="str">
        <f t="shared" si="266"/>
        <v/>
      </c>
      <c r="BX175" s="18" t="str">
        <f t="shared" si="266"/>
        <v/>
      </c>
      <c r="BY175" s="18" t="str">
        <f t="shared" si="266"/>
        <v/>
      </c>
      <c r="BZ175" s="18" t="str">
        <f t="shared" si="266"/>
        <v/>
      </c>
      <c r="CA175" s="18" t="str">
        <f t="shared" si="266"/>
        <v/>
      </c>
      <c r="CB175" s="18" t="str">
        <f t="shared" si="266"/>
        <v/>
      </c>
      <c r="CC175" s="18" t="str">
        <f t="shared" si="266"/>
        <v/>
      </c>
    </row>
    <row r="176" ht="16.5" customHeight="1">
      <c r="A176" s="11" t="s">
        <v>1068</v>
      </c>
      <c r="B176" s="11" t="s">
        <v>1069</v>
      </c>
      <c r="C176" s="11"/>
      <c r="D176" s="11" t="s">
        <v>64</v>
      </c>
      <c r="E176" s="27">
        <v>487748.0</v>
      </c>
      <c r="F176" s="27">
        <v>487748.0</v>
      </c>
      <c r="G176" s="11" t="s">
        <v>135</v>
      </c>
      <c r="H176" s="12">
        <v>629195.0</v>
      </c>
      <c r="I176" s="12">
        <v>629195.0</v>
      </c>
      <c r="J176" s="13">
        <f t="shared" ref="J176:K176" si="267">E176*1.19</f>
        <v>580420.12</v>
      </c>
      <c r="K176" s="13">
        <f t="shared" si="267"/>
        <v>580420.12</v>
      </c>
      <c r="L176" s="11" t="s">
        <v>86</v>
      </c>
      <c r="M176" s="11" t="s">
        <v>67</v>
      </c>
      <c r="N176" s="14" t="s">
        <v>1070</v>
      </c>
      <c r="O176" s="11" t="s">
        <v>1071</v>
      </c>
      <c r="P176" s="11"/>
      <c r="Q176" s="11"/>
      <c r="R176" s="11" t="s">
        <v>915</v>
      </c>
      <c r="T176" s="11" t="s">
        <v>1072</v>
      </c>
      <c r="U176" s="11" t="s">
        <v>72</v>
      </c>
      <c r="V176" s="11" t="s">
        <v>1073</v>
      </c>
      <c r="W176" s="11" t="s">
        <v>104</v>
      </c>
      <c r="X176" s="11" t="s">
        <v>142</v>
      </c>
      <c r="Y176" s="11" t="s">
        <v>75</v>
      </c>
      <c r="Z176" s="11" t="s">
        <v>72</v>
      </c>
      <c r="AE176" s="11" t="s">
        <v>119</v>
      </c>
      <c r="AI176" s="15">
        <v>45210.0</v>
      </c>
      <c r="AJ176" s="11">
        <v>1.0</v>
      </c>
      <c r="AK176" s="11" t="s">
        <v>77</v>
      </c>
      <c r="AL176" s="11">
        <v>629195.0</v>
      </c>
      <c r="AM176" s="11" t="s">
        <v>143</v>
      </c>
      <c r="AN176" s="11" t="s">
        <v>695</v>
      </c>
      <c r="AQ176" s="11" t="s">
        <v>79</v>
      </c>
      <c r="AR176" s="11" t="s">
        <v>146</v>
      </c>
      <c r="AS176" s="11" t="s">
        <v>75</v>
      </c>
      <c r="AT176" s="11" t="s">
        <v>80</v>
      </c>
      <c r="AU176" s="18" t="s">
        <v>262</v>
      </c>
      <c r="AW176" s="11" t="s">
        <v>96</v>
      </c>
      <c r="AX176" s="18" t="str">
        <f t="shared" si="265"/>
        <v/>
      </c>
      <c r="AZ176" s="11" t="s">
        <v>132</v>
      </c>
      <c r="BD176" s="15">
        <v>45265.0</v>
      </c>
      <c r="BE176" s="15">
        <v>45779.0</v>
      </c>
      <c r="BI176" s="11" t="s">
        <v>83</v>
      </c>
      <c r="BJ176" s="11">
        <v>2023.0</v>
      </c>
      <c r="BK176" s="11">
        <v>2024.0</v>
      </c>
      <c r="BL176" s="16">
        <f t="shared" si="62"/>
        <v>2</v>
      </c>
      <c r="BM176" s="18" t="str">
        <f t="shared" si="63"/>
        <v>2023, 2024</v>
      </c>
      <c r="BN176" s="18" t="str">
        <f t="shared" ref="BN176:CC176" si="268">IF(ISNUMBER(SEARCH(BN$1, $BM176)), ($K176/$BL176), "")</f>
        <v/>
      </c>
      <c r="BO176" s="18" t="str">
        <f t="shared" si="268"/>
        <v/>
      </c>
      <c r="BP176" s="18" t="str">
        <f t="shared" si="268"/>
        <v/>
      </c>
      <c r="BQ176" s="20">
        <f t="shared" si="268"/>
        <v>290210.06</v>
      </c>
      <c r="BR176" s="20">
        <f t="shared" si="268"/>
        <v>290210.06</v>
      </c>
      <c r="BS176" s="18" t="str">
        <f t="shared" si="268"/>
        <v/>
      </c>
      <c r="BT176" s="18" t="str">
        <f t="shared" si="268"/>
        <v/>
      </c>
      <c r="BU176" s="18" t="str">
        <f t="shared" si="268"/>
        <v/>
      </c>
      <c r="BV176" s="18" t="str">
        <f t="shared" si="268"/>
        <v/>
      </c>
      <c r="BW176" s="18" t="str">
        <f t="shared" si="268"/>
        <v/>
      </c>
      <c r="BX176" s="18" t="str">
        <f t="shared" si="268"/>
        <v/>
      </c>
      <c r="BY176" s="18" t="str">
        <f t="shared" si="268"/>
        <v/>
      </c>
      <c r="BZ176" s="18" t="str">
        <f t="shared" si="268"/>
        <v/>
      </c>
      <c r="CA176" s="18" t="str">
        <f t="shared" si="268"/>
        <v/>
      </c>
      <c r="CB176" s="18" t="str">
        <f t="shared" si="268"/>
        <v/>
      </c>
      <c r="CC176" s="18" t="str">
        <f t="shared" si="268"/>
        <v/>
      </c>
    </row>
    <row r="177" ht="16.5" customHeight="1">
      <c r="A177" s="11" t="s">
        <v>1074</v>
      </c>
      <c r="B177" s="11" t="s">
        <v>1075</v>
      </c>
      <c r="C177" s="11"/>
      <c r="D177" s="11" t="s">
        <v>64</v>
      </c>
      <c r="E177" s="27">
        <v>487500.0</v>
      </c>
      <c r="F177" s="27">
        <v>487500.0</v>
      </c>
      <c r="G177" s="11" t="s">
        <v>135</v>
      </c>
      <c r="H177" s="12">
        <v>619600.0</v>
      </c>
      <c r="I177" s="12">
        <v>619600.0</v>
      </c>
      <c r="J177" s="13">
        <f t="shared" ref="J177:K177" si="269">E177*1.19</f>
        <v>580125</v>
      </c>
      <c r="K177" s="13">
        <f t="shared" si="269"/>
        <v>580125</v>
      </c>
      <c r="L177" s="11" t="s">
        <v>86</v>
      </c>
      <c r="M177" s="11" t="s">
        <v>67</v>
      </c>
      <c r="N177" s="14" t="s">
        <v>849</v>
      </c>
      <c r="O177" s="11" t="s">
        <v>1076</v>
      </c>
      <c r="P177" s="11"/>
      <c r="Q177" s="11"/>
      <c r="R177" s="11" t="s">
        <v>1077</v>
      </c>
      <c r="T177" s="11" t="s">
        <v>1078</v>
      </c>
      <c r="U177" s="11" t="s">
        <v>72</v>
      </c>
      <c r="V177" s="11" t="s">
        <v>1079</v>
      </c>
      <c r="W177" s="11" t="s">
        <v>104</v>
      </c>
      <c r="X177" s="11" t="s">
        <v>142</v>
      </c>
      <c r="Y177" s="11" t="s">
        <v>75</v>
      </c>
      <c r="Z177" s="11" t="s">
        <v>72</v>
      </c>
      <c r="AD177" s="11" t="s">
        <v>1080</v>
      </c>
      <c r="AE177" s="11" t="s">
        <v>76</v>
      </c>
      <c r="AI177" s="15">
        <v>45200.0</v>
      </c>
      <c r="AJ177" s="11">
        <v>1.0</v>
      </c>
      <c r="AK177" s="11" t="s">
        <v>77</v>
      </c>
      <c r="AL177" s="11">
        <v>619600.0</v>
      </c>
      <c r="AM177" s="11" t="s">
        <v>143</v>
      </c>
      <c r="AN177" s="11" t="s">
        <v>144</v>
      </c>
      <c r="AQ177" s="11" t="s">
        <v>79</v>
      </c>
      <c r="AR177" s="11" t="s">
        <v>146</v>
      </c>
      <c r="AS177" s="11" t="s">
        <v>75</v>
      </c>
      <c r="AT177" s="11" t="s">
        <v>375</v>
      </c>
      <c r="AW177" s="11" t="s">
        <v>96</v>
      </c>
      <c r="AX177" s="18" t="str">
        <f t="shared" si="265"/>
        <v/>
      </c>
      <c r="AZ177" s="11" t="s">
        <v>1081</v>
      </c>
      <c r="BD177" s="15">
        <v>45275.0</v>
      </c>
      <c r="BE177" s="15">
        <v>45779.0</v>
      </c>
      <c r="BI177" s="11" t="s">
        <v>243</v>
      </c>
      <c r="BJ177" s="11">
        <v>2023.0</v>
      </c>
      <c r="BK177" s="11">
        <v>2024.0</v>
      </c>
      <c r="BL177" s="16">
        <f t="shared" si="62"/>
        <v>2</v>
      </c>
      <c r="BM177" s="18" t="str">
        <f t="shared" si="63"/>
        <v>2023, 2024</v>
      </c>
      <c r="BN177" s="18" t="str">
        <f t="shared" ref="BN177:CC177" si="270">IF(ISNUMBER(SEARCH(BN$1, $BM177)), ($K177/$BL177), "")</f>
        <v/>
      </c>
      <c r="BO177" s="18" t="str">
        <f t="shared" si="270"/>
        <v/>
      </c>
      <c r="BP177" s="18" t="str">
        <f t="shared" si="270"/>
        <v/>
      </c>
      <c r="BQ177" s="20">
        <f t="shared" si="270"/>
        <v>290062.5</v>
      </c>
      <c r="BR177" s="20">
        <f t="shared" si="270"/>
        <v>290062.5</v>
      </c>
      <c r="BS177" s="18" t="str">
        <f t="shared" si="270"/>
        <v/>
      </c>
      <c r="BT177" s="18" t="str">
        <f t="shared" si="270"/>
        <v/>
      </c>
      <c r="BU177" s="18" t="str">
        <f t="shared" si="270"/>
        <v/>
      </c>
      <c r="BV177" s="18" t="str">
        <f t="shared" si="270"/>
        <v/>
      </c>
      <c r="BW177" s="18" t="str">
        <f t="shared" si="270"/>
        <v/>
      </c>
      <c r="BX177" s="18" t="str">
        <f t="shared" si="270"/>
        <v/>
      </c>
      <c r="BY177" s="18" t="str">
        <f t="shared" si="270"/>
        <v/>
      </c>
      <c r="BZ177" s="18" t="str">
        <f t="shared" si="270"/>
        <v/>
      </c>
      <c r="CA177" s="18" t="str">
        <f t="shared" si="270"/>
        <v/>
      </c>
      <c r="CB177" s="18" t="str">
        <f t="shared" si="270"/>
        <v/>
      </c>
      <c r="CC177" s="18" t="str">
        <f t="shared" si="270"/>
        <v/>
      </c>
    </row>
    <row r="178" ht="16.5" customHeight="1">
      <c r="A178" s="11" t="s">
        <v>1082</v>
      </c>
      <c r="B178" s="11" t="s">
        <v>1083</v>
      </c>
      <c r="C178" s="11"/>
      <c r="D178" s="11" t="s">
        <v>64</v>
      </c>
      <c r="E178" s="27">
        <v>487500.0</v>
      </c>
      <c r="F178" s="27">
        <v>487500.0</v>
      </c>
      <c r="G178" s="11" t="s">
        <v>135</v>
      </c>
      <c r="H178" s="12">
        <v>619600.0</v>
      </c>
      <c r="I178" s="12">
        <v>619600.0</v>
      </c>
      <c r="J178" s="13">
        <f t="shared" ref="J178:K178" si="271">E178*1.19</f>
        <v>580125</v>
      </c>
      <c r="K178" s="13">
        <f t="shared" si="271"/>
        <v>580125</v>
      </c>
      <c r="L178" s="11" t="s">
        <v>86</v>
      </c>
      <c r="M178" s="11" t="s">
        <v>67</v>
      </c>
      <c r="N178" s="14" t="s">
        <v>849</v>
      </c>
      <c r="O178" s="11" t="s">
        <v>1084</v>
      </c>
      <c r="P178" s="11"/>
      <c r="Q178" s="11"/>
      <c r="R178" s="11" t="s">
        <v>1077</v>
      </c>
      <c r="T178" s="11" t="s">
        <v>1085</v>
      </c>
      <c r="U178" s="11" t="s">
        <v>72</v>
      </c>
      <c r="V178" s="11" t="s">
        <v>1086</v>
      </c>
      <c r="W178" s="11" t="s">
        <v>104</v>
      </c>
      <c r="X178" s="11" t="s">
        <v>142</v>
      </c>
      <c r="Y178" s="11" t="s">
        <v>75</v>
      </c>
      <c r="Z178" s="11" t="s">
        <v>72</v>
      </c>
      <c r="AD178" s="11" t="s">
        <v>1087</v>
      </c>
      <c r="AE178" s="11" t="s">
        <v>76</v>
      </c>
      <c r="AI178" s="15">
        <v>45200.0</v>
      </c>
      <c r="AJ178" s="11">
        <v>1.0</v>
      </c>
      <c r="AK178" s="11" t="s">
        <v>77</v>
      </c>
      <c r="AL178" s="11">
        <v>619600.0</v>
      </c>
      <c r="AM178" s="11" t="s">
        <v>143</v>
      </c>
      <c r="AN178" s="11" t="s">
        <v>144</v>
      </c>
      <c r="AQ178" s="11" t="s">
        <v>79</v>
      </c>
      <c r="AR178" s="11" t="s">
        <v>146</v>
      </c>
      <c r="AS178" s="11" t="s">
        <v>75</v>
      </c>
      <c r="AT178" s="11" t="s">
        <v>107</v>
      </c>
      <c r="AU178" s="18" t="s">
        <v>108</v>
      </c>
      <c r="AW178" s="11" t="s">
        <v>96</v>
      </c>
      <c r="AX178" s="18" t="str">
        <f t="shared" si="265"/>
        <v/>
      </c>
      <c r="AZ178" s="11" t="s">
        <v>535</v>
      </c>
      <c r="BD178" s="15">
        <v>45275.0</v>
      </c>
      <c r="BE178" s="15">
        <v>45779.0</v>
      </c>
      <c r="BI178" s="11" t="s">
        <v>243</v>
      </c>
      <c r="BJ178" s="11">
        <v>2023.0</v>
      </c>
      <c r="BK178" s="11">
        <v>2024.0</v>
      </c>
      <c r="BL178" s="16">
        <f t="shared" si="62"/>
        <v>2</v>
      </c>
      <c r="BM178" s="18" t="str">
        <f t="shared" si="63"/>
        <v>2023, 2024</v>
      </c>
      <c r="BN178" s="18" t="str">
        <f t="shared" ref="BN178:CC178" si="272">IF(ISNUMBER(SEARCH(BN$1, $BM178)), ($K178/$BL178), "")</f>
        <v/>
      </c>
      <c r="BO178" s="18" t="str">
        <f t="shared" si="272"/>
        <v/>
      </c>
      <c r="BP178" s="18" t="str">
        <f t="shared" si="272"/>
        <v/>
      </c>
      <c r="BQ178" s="20">
        <f t="shared" si="272"/>
        <v>290062.5</v>
      </c>
      <c r="BR178" s="20">
        <f t="shared" si="272"/>
        <v>290062.5</v>
      </c>
      <c r="BS178" s="18" t="str">
        <f t="shared" si="272"/>
        <v/>
      </c>
      <c r="BT178" s="18" t="str">
        <f t="shared" si="272"/>
        <v/>
      </c>
      <c r="BU178" s="18" t="str">
        <f t="shared" si="272"/>
        <v/>
      </c>
      <c r="BV178" s="18" t="str">
        <f t="shared" si="272"/>
        <v/>
      </c>
      <c r="BW178" s="18" t="str">
        <f t="shared" si="272"/>
        <v/>
      </c>
      <c r="BX178" s="18" t="str">
        <f t="shared" si="272"/>
        <v/>
      </c>
      <c r="BY178" s="18" t="str">
        <f t="shared" si="272"/>
        <v/>
      </c>
      <c r="BZ178" s="18" t="str">
        <f t="shared" si="272"/>
        <v/>
      </c>
      <c r="CA178" s="18" t="str">
        <f t="shared" si="272"/>
        <v/>
      </c>
      <c r="CB178" s="18" t="str">
        <f t="shared" si="272"/>
        <v/>
      </c>
      <c r="CC178" s="18" t="str">
        <f t="shared" si="272"/>
        <v/>
      </c>
    </row>
    <row r="179" ht="16.5" customHeight="1">
      <c r="A179" s="11" t="s">
        <v>1088</v>
      </c>
      <c r="B179" s="11" t="s">
        <v>1089</v>
      </c>
      <c r="C179" s="11"/>
      <c r="D179" s="11" t="s">
        <v>64</v>
      </c>
      <c r="E179" s="27">
        <v>487500.0</v>
      </c>
      <c r="F179" s="27">
        <v>487500.0</v>
      </c>
      <c r="G179" s="11" t="s">
        <v>135</v>
      </c>
      <c r="H179" s="12">
        <v>619600.0</v>
      </c>
      <c r="I179" s="12">
        <v>619600.0</v>
      </c>
      <c r="J179" s="13">
        <f t="shared" ref="J179:K179" si="273">E179*1.19</f>
        <v>580125</v>
      </c>
      <c r="K179" s="13">
        <f t="shared" si="273"/>
        <v>580125</v>
      </c>
      <c r="L179" s="11" t="s">
        <v>86</v>
      </c>
      <c r="M179" s="11" t="s">
        <v>67</v>
      </c>
      <c r="N179" s="14" t="s">
        <v>849</v>
      </c>
      <c r="O179" s="11" t="s">
        <v>1090</v>
      </c>
      <c r="P179" s="11"/>
      <c r="Q179" s="11"/>
      <c r="R179" s="11" t="s">
        <v>1077</v>
      </c>
      <c r="T179" s="11" t="s">
        <v>1091</v>
      </c>
      <c r="U179" s="11" t="s">
        <v>72</v>
      </c>
      <c r="V179" s="11" t="s">
        <v>1092</v>
      </c>
      <c r="W179" s="11" t="s">
        <v>104</v>
      </c>
      <c r="X179" s="11" t="s">
        <v>142</v>
      </c>
      <c r="Y179" s="11" t="s">
        <v>75</v>
      </c>
      <c r="Z179" s="11" t="s">
        <v>72</v>
      </c>
      <c r="AD179" s="11" t="s">
        <v>1093</v>
      </c>
      <c r="AE179" s="11" t="s">
        <v>76</v>
      </c>
      <c r="AI179" s="15">
        <v>45200.0</v>
      </c>
      <c r="AJ179" s="11">
        <v>1.0</v>
      </c>
      <c r="AK179" s="11" t="s">
        <v>77</v>
      </c>
      <c r="AL179" s="11">
        <v>619600.0</v>
      </c>
      <c r="AM179" s="11" t="s">
        <v>143</v>
      </c>
      <c r="AN179" s="11" t="s">
        <v>144</v>
      </c>
      <c r="AQ179" s="11" t="s">
        <v>79</v>
      </c>
      <c r="AR179" s="11" t="s">
        <v>146</v>
      </c>
      <c r="AS179" s="11" t="s">
        <v>75</v>
      </c>
      <c r="AT179" s="11" t="s">
        <v>375</v>
      </c>
      <c r="AW179" s="11" t="s">
        <v>96</v>
      </c>
      <c r="AX179" s="18" t="str">
        <f t="shared" si="265"/>
        <v/>
      </c>
      <c r="AZ179" s="11" t="s">
        <v>529</v>
      </c>
      <c r="BD179" s="15">
        <v>45275.0</v>
      </c>
      <c r="BE179" s="15">
        <v>45779.0</v>
      </c>
      <c r="BI179" s="11" t="s">
        <v>243</v>
      </c>
      <c r="BJ179" s="11">
        <v>2023.0</v>
      </c>
      <c r="BK179" s="11">
        <v>2024.0</v>
      </c>
      <c r="BL179" s="16">
        <f t="shared" si="62"/>
        <v>2</v>
      </c>
      <c r="BM179" s="18" t="str">
        <f t="shared" si="63"/>
        <v>2023, 2024</v>
      </c>
      <c r="BN179" s="18" t="str">
        <f t="shared" ref="BN179:CC179" si="274">IF(ISNUMBER(SEARCH(BN$1, $BM179)), ($K179/$BL179), "")</f>
        <v/>
      </c>
      <c r="BO179" s="18" t="str">
        <f t="shared" si="274"/>
        <v/>
      </c>
      <c r="BP179" s="18" t="str">
        <f t="shared" si="274"/>
        <v/>
      </c>
      <c r="BQ179" s="20">
        <f t="shared" si="274"/>
        <v>290062.5</v>
      </c>
      <c r="BR179" s="20">
        <f t="shared" si="274"/>
        <v>290062.5</v>
      </c>
      <c r="BS179" s="18" t="str">
        <f t="shared" si="274"/>
        <v/>
      </c>
      <c r="BT179" s="18" t="str">
        <f t="shared" si="274"/>
        <v/>
      </c>
      <c r="BU179" s="18" t="str">
        <f t="shared" si="274"/>
        <v/>
      </c>
      <c r="BV179" s="18" t="str">
        <f t="shared" si="274"/>
        <v/>
      </c>
      <c r="BW179" s="18" t="str">
        <f t="shared" si="274"/>
        <v/>
      </c>
      <c r="BX179" s="18" t="str">
        <f t="shared" si="274"/>
        <v/>
      </c>
      <c r="BY179" s="18" t="str">
        <f t="shared" si="274"/>
        <v/>
      </c>
      <c r="BZ179" s="18" t="str">
        <f t="shared" si="274"/>
        <v/>
      </c>
      <c r="CA179" s="18" t="str">
        <f t="shared" si="274"/>
        <v/>
      </c>
      <c r="CB179" s="18" t="str">
        <f t="shared" si="274"/>
        <v/>
      </c>
      <c r="CC179" s="18" t="str">
        <f t="shared" si="274"/>
        <v/>
      </c>
    </row>
    <row r="180" ht="16.5" customHeight="1">
      <c r="A180" s="11" t="s">
        <v>1094</v>
      </c>
      <c r="B180" s="11" t="s">
        <v>1095</v>
      </c>
      <c r="C180" s="11"/>
      <c r="D180" s="11" t="s">
        <v>64</v>
      </c>
      <c r="E180" s="27">
        <v>487500.0</v>
      </c>
      <c r="F180" s="27">
        <v>487500.0</v>
      </c>
      <c r="G180" s="11" t="s">
        <v>135</v>
      </c>
      <c r="H180" s="12">
        <v>619600.0</v>
      </c>
      <c r="I180" s="12">
        <v>619600.0</v>
      </c>
      <c r="J180" s="13">
        <f t="shared" ref="J180:K180" si="275">E180*1.19</f>
        <v>580125</v>
      </c>
      <c r="K180" s="13">
        <f t="shared" si="275"/>
        <v>580125</v>
      </c>
      <c r="L180" s="11" t="s">
        <v>86</v>
      </c>
      <c r="M180" s="11" t="s">
        <v>67</v>
      </c>
      <c r="N180" s="14" t="s">
        <v>849</v>
      </c>
      <c r="O180" s="11" t="s">
        <v>1096</v>
      </c>
      <c r="P180" s="11"/>
      <c r="Q180" s="11"/>
      <c r="R180" s="11" t="s">
        <v>1077</v>
      </c>
      <c r="T180" s="11" t="s">
        <v>1097</v>
      </c>
      <c r="U180" s="11" t="s">
        <v>72</v>
      </c>
      <c r="V180" s="11" t="s">
        <v>1098</v>
      </c>
      <c r="W180" s="11" t="s">
        <v>104</v>
      </c>
      <c r="X180" s="11" t="s">
        <v>142</v>
      </c>
      <c r="Y180" s="11" t="s">
        <v>75</v>
      </c>
      <c r="Z180" s="11" t="s">
        <v>72</v>
      </c>
      <c r="AD180" s="11" t="s">
        <v>1000</v>
      </c>
      <c r="AE180" s="11" t="s">
        <v>76</v>
      </c>
      <c r="AI180" s="15">
        <v>45200.0</v>
      </c>
      <c r="AJ180" s="11">
        <v>1.0</v>
      </c>
      <c r="AK180" s="11" t="s">
        <v>77</v>
      </c>
      <c r="AL180" s="11">
        <v>619600.0</v>
      </c>
      <c r="AM180" s="11" t="s">
        <v>143</v>
      </c>
      <c r="AN180" s="11" t="s">
        <v>144</v>
      </c>
      <c r="AQ180" s="11" t="s">
        <v>79</v>
      </c>
      <c r="AR180" s="11" t="s">
        <v>146</v>
      </c>
      <c r="AS180" s="11" t="s">
        <v>75</v>
      </c>
      <c r="AT180" s="11" t="s">
        <v>107</v>
      </c>
      <c r="AU180" s="18" t="s">
        <v>108</v>
      </c>
      <c r="AW180" s="11" t="s">
        <v>96</v>
      </c>
      <c r="AX180" s="18" t="str">
        <f t="shared" si="265"/>
        <v/>
      </c>
      <c r="AY180" s="11" t="s">
        <v>299</v>
      </c>
      <c r="AZ180" s="11" t="s">
        <v>535</v>
      </c>
      <c r="BD180" s="15">
        <v>45275.0</v>
      </c>
      <c r="BE180" s="15">
        <v>45779.0</v>
      </c>
      <c r="BI180" s="11" t="s">
        <v>149</v>
      </c>
      <c r="BJ180" s="11">
        <v>2023.0</v>
      </c>
      <c r="BK180" s="11">
        <v>2024.0</v>
      </c>
      <c r="BL180" s="16">
        <f t="shared" si="62"/>
        <v>2</v>
      </c>
      <c r="BM180" s="18" t="str">
        <f t="shared" si="63"/>
        <v>2023, 2024</v>
      </c>
      <c r="BN180" s="18" t="str">
        <f t="shared" ref="BN180:CC180" si="276">IF(ISNUMBER(SEARCH(BN$1, $BM180)), ($K180/$BL180), "")</f>
        <v/>
      </c>
      <c r="BO180" s="18" t="str">
        <f t="shared" si="276"/>
        <v/>
      </c>
      <c r="BP180" s="18" t="str">
        <f t="shared" si="276"/>
        <v/>
      </c>
      <c r="BQ180" s="20">
        <f t="shared" si="276"/>
        <v>290062.5</v>
      </c>
      <c r="BR180" s="20">
        <f t="shared" si="276"/>
        <v>290062.5</v>
      </c>
      <c r="BS180" s="18" t="str">
        <f t="shared" si="276"/>
        <v/>
      </c>
      <c r="BT180" s="18" t="str">
        <f t="shared" si="276"/>
        <v/>
      </c>
      <c r="BU180" s="18" t="str">
        <f t="shared" si="276"/>
        <v/>
      </c>
      <c r="BV180" s="18" t="str">
        <f t="shared" si="276"/>
        <v/>
      </c>
      <c r="BW180" s="18" t="str">
        <f t="shared" si="276"/>
        <v/>
      </c>
      <c r="BX180" s="18" t="str">
        <f t="shared" si="276"/>
        <v/>
      </c>
      <c r="BY180" s="18" t="str">
        <f t="shared" si="276"/>
        <v/>
      </c>
      <c r="BZ180" s="18" t="str">
        <f t="shared" si="276"/>
        <v/>
      </c>
      <c r="CA180" s="18" t="str">
        <f t="shared" si="276"/>
        <v/>
      </c>
      <c r="CB180" s="18" t="str">
        <f t="shared" si="276"/>
        <v/>
      </c>
      <c r="CC180" s="18" t="str">
        <f t="shared" si="276"/>
        <v/>
      </c>
    </row>
    <row r="181" ht="16.5" customHeight="1">
      <c r="A181" s="11" t="s">
        <v>1099</v>
      </c>
      <c r="B181" s="11" t="s">
        <v>1100</v>
      </c>
      <c r="C181" s="11"/>
      <c r="D181" s="11" t="s">
        <v>64</v>
      </c>
      <c r="E181" s="27">
        <v>487500.0</v>
      </c>
      <c r="F181" s="27">
        <v>487500.0</v>
      </c>
      <c r="G181" s="11" t="s">
        <v>135</v>
      </c>
      <c r="H181" s="12">
        <v>619600.0</v>
      </c>
      <c r="I181" s="12">
        <v>619600.0</v>
      </c>
      <c r="J181" s="13">
        <f t="shared" ref="J181:K181" si="277">E181*1.19</f>
        <v>580125</v>
      </c>
      <c r="K181" s="13">
        <f t="shared" si="277"/>
        <v>580125</v>
      </c>
      <c r="L181" s="11" t="s">
        <v>86</v>
      </c>
      <c r="M181" s="11" t="s">
        <v>67</v>
      </c>
      <c r="N181" s="14" t="s">
        <v>849</v>
      </c>
      <c r="O181" s="11" t="s">
        <v>1101</v>
      </c>
      <c r="P181" s="11"/>
      <c r="Q181" s="11"/>
      <c r="R181" s="11" t="s">
        <v>1077</v>
      </c>
      <c r="T181" s="11" t="s">
        <v>1102</v>
      </c>
      <c r="U181" s="11" t="s">
        <v>72</v>
      </c>
      <c r="V181" s="11" t="s">
        <v>1103</v>
      </c>
      <c r="W181" s="11" t="s">
        <v>104</v>
      </c>
      <c r="X181" s="11" t="s">
        <v>142</v>
      </c>
      <c r="Y181" s="11" t="s">
        <v>75</v>
      </c>
      <c r="Z181" s="11" t="s">
        <v>72</v>
      </c>
      <c r="AD181" s="11" t="s">
        <v>1092</v>
      </c>
      <c r="AE181" s="11" t="s">
        <v>76</v>
      </c>
      <c r="AI181" s="15">
        <v>45200.0</v>
      </c>
      <c r="AJ181" s="11">
        <v>1.0</v>
      </c>
      <c r="AK181" s="11" t="s">
        <v>77</v>
      </c>
      <c r="AL181" s="11">
        <v>619600.0</v>
      </c>
      <c r="AM181" s="11" t="s">
        <v>143</v>
      </c>
      <c r="AN181" s="11" t="s">
        <v>144</v>
      </c>
      <c r="AQ181" s="11" t="s">
        <v>79</v>
      </c>
      <c r="AR181" s="11" t="s">
        <v>146</v>
      </c>
      <c r="AS181" s="11" t="s">
        <v>75</v>
      </c>
      <c r="AT181" s="11" t="s">
        <v>375</v>
      </c>
      <c r="AW181" s="11" t="s">
        <v>96</v>
      </c>
      <c r="AX181" s="18" t="str">
        <f t="shared" si="265"/>
        <v/>
      </c>
      <c r="AZ181" s="11" t="s">
        <v>241</v>
      </c>
      <c r="BD181" s="15">
        <v>45275.0</v>
      </c>
      <c r="BE181" s="15">
        <v>45779.0</v>
      </c>
      <c r="BI181" s="11" t="s">
        <v>243</v>
      </c>
      <c r="BJ181" s="11">
        <v>2023.0</v>
      </c>
      <c r="BK181" s="11">
        <v>2024.0</v>
      </c>
      <c r="BL181" s="16">
        <f t="shared" si="62"/>
        <v>2</v>
      </c>
      <c r="BM181" s="18" t="str">
        <f t="shared" si="63"/>
        <v>2023, 2024</v>
      </c>
      <c r="BN181" s="18" t="str">
        <f t="shared" ref="BN181:CC181" si="278">IF(ISNUMBER(SEARCH(BN$1, $BM181)), ($K181/$BL181), "")</f>
        <v/>
      </c>
      <c r="BO181" s="18" t="str">
        <f t="shared" si="278"/>
        <v/>
      </c>
      <c r="BP181" s="18" t="str">
        <f t="shared" si="278"/>
        <v/>
      </c>
      <c r="BQ181" s="20">
        <f t="shared" si="278"/>
        <v>290062.5</v>
      </c>
      <c r="BR181" s="20">
        <f t="shared" si="278"/>
        <v>290062.5</v>
      </c>
      <c r="BS181" s="18" t="str">
        <f t="shared" si="278"/>
        <v/>
      </c>
      <c r="BT181" s="18" t="str">
        <f t="shared" si="278"/>
        <v/>
      </c>
      <c r="BU181" s="18" t="str">
        <f t="shared" si="278"/>
        <v/>
      </c>
      <c r="BV181" s="18" t="str">
        <f t="shared" si="278"/>
        <v/>
      </c>
      <c r="BW181" s="18" t="str">
        <f t="shared" si="278"/>
        <v/>
      </c>
      <c r="BX181" s="18" t="str">
        <f t="shared" si="278"/>
        <v/>
      </c>
      <c r="BY181" s="18" t="str">
        <f t="shared" si="278"/>
        <v/>
      </c>
      <c r="BZ181" s="18" t="str">
        <f t="shared" si="278"/>
        <v/>
      </c>
      <c r="CA181" s="18" t="str">
        <f t="shared" si="278"/>
        <v/>
      </c>
      <c r="CB181" s="18" t="str">
        <f t="shared" si="278"/>
        <v/>
      </c>
      <c r="CC181" s="18" t="str">
        <f t="shared" si="278"/>
        <v/>
      </c>
    </row>
    <row r="182" ht="16.5" customHeight="1">
      <c r="A182" s="11" t="s">
        <v>1104</v>
      </c>
      <c r="B182" s="11" t="s">
        <v>1105</v>
      </c>
      <c r="C182" s="11"/>
      <c r="D182" s="11" t="s">
        <v>64</v>
      </c>
      <c r="E182" s="27">
        <v>487500.0</v>
      </c>
      <c r="F182" s="27">
        <v>487500.0</v>
      </c>
      <c r="G182" s="11" t="s">
        <v>135</v>
      </c>
      <c r="H182" s="12">
        <v>619600.0</v>
      </c>
      <c r="I182" s="12">
        <v>619600.0</v>
      </c>
      <c r="J182" s="13">
        <f t="shared" ref="J182:K182" si="279">E182*1.19</f>
        <v>580125</v>
      </c>
      <c r="K182" s="13">
        <f t="shared" si="279"/>
        <v>580125</v>
      </c>
      <c r="L182" s="11" t="s">
        <v>86</v>
      </c>
      <c r="M182" s="11" t="s">
        <v>67</v>
      </c>
      <c r="N182" s="14" t="s">
        <v>849</v>
      </c>
      <c r="O182" s="11" t="s">
        <v>1106</v>
      </c>
      <c r="P182" s="11"/>
      <c r="Q182" s="11"/>
      <c r="R182" s="11" t="s">
        <v>1077</v>
      </c>
      <c r="T182" s="11" t="s">
        <v>1107</v>
      </c>
      <c r="U182" s="11" t="s">
        <v>1108</v>
      </c>
      <c r="V182" s="11" t="s">
        <v>918</v>
      </c>
      <c r="W182" s="11" t="s">
        <v>92</v>
      </c>
      <c r="X182" s="11" t="s">
        <v>142</v>
      </c>
      <c r="Y182" s="11" t="s">
        <v>75</v>
      </c>
      <c r="Z182" s="11" t="s">
        <v>72</v>
      </c>
      <c r="AD182" s="11" t="s">
        <v>1109</v>
      </c>
      <c r="AE182" s="11" t="s">
        <v>76</v>
      </c>
      <c r="AI182" s="15">
        <v>45200.0</v>
      </c>
      <c r="AJ182" s="11">
        <v>1.0</v>
      </c>
      <c r="AK182" s="11" t="s">
        <v>77</v>
      </c>
      <c r="AL182" s="11">
        <v>619600.0</v>
      </c>
      <c r="AM182" s="11" t="s">
        <v>143</v>
      </c>
      <c r="AN182" s="11" t="s">
        <v>144</v>
      </c>
      <c r="AO182" s="11"/>
      <c r="AQ182" s="11" t="s">
        <v>79</v>
      </c>
      <c r="AR182" s="11" t="s">
        <v>146</v>
      </c>
      <c r="AS182" s="11" t="s">
        <v>75</v>
      </c>
      <c r="AT182" s="11" t="s">
        <v>107</v>
      </c>
      <c r="AU182" s="18" t="s">
        <v>189</v>
      </c>
      <c r="AW182" s="11" t="s">
        <v>96</v>
      </c>
      <c r="AX182" s="18" t="str">
        <f t="shared" si="265"/>
        <v/>
      </c>
      <c r="AZ182" s="11" t="s">
        <v>191</v>
      </c>
      <c r="BD182" s="15">
        <v>45275.0</v>
      </c>
      <c r="BE182" s="15">
        <v>45779.0</v>
      </c>
      <c r="BI182" s="11" t="s">
        <v>243</v>
      </c>
      <c r="BJ182" s="11">
        <v>2023.0</v>
      </c>
      <c r="BK182" s="11">
        <v>2024.0</v>
      </c>
      <c r="BL182" s="16">
        <f t="shared" si="62"/>
        <v>2</v>
      </c>
      <c r="BM182" s="18" t="str">
        <f t="shared" si="63"/>
        <v>2023, 2024</v>
      </c>
      <c r="BN182" s="18" t="str">
        <f t="shared" ref="BN182:CC182" si="280">IF(ISNUMBER(SEARCH(BN$1, $BM182)), ($K182/$BL182), "")</f>
        <v/>
      </c>
      <c r="BO182" s="18" t="str">
        <f t="shared" si="280"/>
        <v/>
      </c>
      <c r="BP182" s="18" t="str">
        <f t="shared" si="280"/>
        <v/>
      </c>
      <c r="BQ182" s="20">
        <f t="shared" si="280"/>
        <v>290062.5</v>
      </c>
      <c r="BR182" s="20">
        <f t="shared" si="280"/>
        <v>290062.5</v>
      </c>
      <c r="BS182" s="18" t="str">
        <f t="shared" si="280"/>
        <v/>
      </c>
      <c r="BT182" s="18" t="str">
        <f t="shared" si="280"/>
        <v/>
      </c>
      <c r="BU182" s="18" t="str">
        <f t="shared" si="280"/>
        <v/>
      </c>
      <c r="BV182" s="18" t="str">
        <f t="shared" si="280"/>
        <v/>
      </c>
      <c r="BW182" s="18" t="str">
        <f t="shared" si="280"/>
        <v/>
      </c>
      <c r="BX182" s="18" t="str">
        <f t="shared" si="280"/>
        <v/>
      </c>
      <c r="BY182" s="18" t="str">
        <f t="shared" si="280"/>
        <v/>
      </c>
      <c r="BZ182" s="18" t="str">
        <f t="shared" si="280"/>
        <v/>
      </c>
      <c r="CA182" s="18" t="str">
        <f t="shared" si="280"/>
        <v/>
      </c>
      <c r="CB182" s="18" t="str">
        <f t="shared" si="280"/>
        <v/>
      </c>
      <c r="CC182" s="18" t="str">
        <f t="shared" si="280"/>
        <v/>
      </c>
    </row>
    <row r="183" ht="16.5" customHeight="1">
      <c r="A183" s="11" t="s">
        <v>1110</v>
      </c>
      <c r="B183" s="11"/>
      <c r="C183" s="11"/>
      <c r="D183" s="11" t="s">
        <v>64</v>
      </c>
      <c r="E183" s="27">
        <v>487500.0</v>
      </c>
      <c r="F183" s="27">
        <v>487500.0</v>
      </c>
      <c r="G183" s="11" t="s">
        <v>135</v>
      </c>
      <c r="H183" s="12">
        <v>619600.0</v>
      </c>
      <c r="I183" s="12">
        <v>619600.0</v>
      </c>
      <c r="J183" s="13">
        <f t="shared" ref="J183:K183" si="281">E183*1.19</f>
        <v>580125</v>
      </c>
      <c r="K183" s="13">
        <f t="shared" si="281"/>
        <v>580125</v>
      </c>
      <c r="L183" s="11" t="s">
        <v>86</v>
      </c>
      <c r="M183" s="11" t="s">
        <v>67</v>
      </c>
      <c r="N183" s="14" t="s">
        <v>849</v>
      </c>
      <c r="O183" s="11"/>
      <c r="P183" s="11"/>
      <c r="Q183" s="11"/>
      <c r="R183" s="11" t="s">
        <v>1077</v>
      </c>
      <c r="T183" s="11" t="s">
        <v>1111</v>
      </c>
      <c r="U183" s="11" t="s">
        <v>199</v>
      </c>
      <c r="V183" s="11" t="s">
        <v>1112</v>
      </c>
      <c r="W183" s="11" t="s">
        <v>92</v>
      </c>
      <c r="X183" s="11" t="s">
        <v>142</v>
      </c>
      <c r="Y183" s="11" t="s">
        <v>75</v>
      </c>
      <c r="Z183" s="11" t="s">
        <v>72</v>
      </c>
      <c r="AD183" s="11" t="s">
        <v>1113</v>
      </c>
      <c r="AE183" s="11" t="s">
        <v>76</v>
      </c>
      <c r="AI183" s="15">
        <v>45200.0</v>
      </c>
      <c r="AJ183" s="11">
        <v>1.0</v>
      </c>
      <c r="AK183" s="11" t="s">
        <v>77</v>
      </c>
      <c r="AL183" s="11">
        <v>619600.0</v>
      </c>
      <c r="AM183" s="11" t="s">
        <v>143</v>
      </c>
      <c r="AN183" s="11" t="s">
        <v>144</v>
      </c>
      <c r="AQ183" s="11" t="s">
        <v>79</v>
      </c>
      <c r="AR183" s="11" t="s">
        <v>146</v>
      </c>
      <c r="AS183" s="11" t="s">
        <v>75</v>
      </c>
      <c r="AT183" s="11" t="s">
        <v>375</v>
      </c>
      <c r="AW183" s="11" t="s">
        <v>96</v>
      </c>
      <c r="AX183" s="18" t="str">
        <f t="shared" si="265"/>
        <v/>
      </c>
      <c r="AZ183" s="11" t="s">
        <v>529</v>
      </c>
      <c r="BD183" s="15">
        <v>45275.0</v>
      </c>
      <c r="BE183" s="15">
        <v>45779.0</v>
      </c>
      <c r="BI183" s="11" t="s">
        <v>243</v>
      </c>
      <c r="BJ183" s="11">
        <v>2023.0</v>
      </c>
      <c r="BK183" s="11">
        <v>2024.0</v>
      </c>
      <c r="BL183" s="16">
        <f t="shared" si="62"/>
        <v>2</v>
      </c>
      <c r="BM183" s="18" t="str">
        <f t="shared" si="63"/>
        <v>2023, 2024</v>
      </c>
      <c r="BN183" s="18" t="str">
        <f t="shared" ref="BN183:CC183" si="282">IF(ISNUMBER(SEARCH(BN$1, $BM183)), ($K183/$BL183), "")</f>
        <v/>
      </c>
      <c r="BO183" s="18" t="str">
        <f t="shared" si="282"/>
        <v/>
      </c>
      <c r="BP183" s="18" t="str">
        <f t="shared" si="282"/>
        <v/>
      </c>
      <c r="BQ183" s="20">
        <f t="shared" si="282"/>
        <v>290062.5</v>
      </c>
      <c r="BR183" s="20">
        <f t="shared" si="282"/>
        <v>290062.5</v>
      </c>
      <c r="BS183" s="18" t="str">
        <f t="shared" si="282"/>
        <v/>
      </c>
      <c r="BT183" s="18" t="str">
        <f t="shared" si="282"/>
        <v/>
      </c>
      <c r="BU183" s="18" t="str">
        <f t="shared" si="282"/>
        <v/>
      </c>
      <c r="BV183" s="18" t="str">
        <f t="shared" si="282"/>
        <v/>
      </c>
      <c r="BW183" s="18" t="str">
        <f t="shared" si="282"/>
        <v/>
      </c>
      <c r="BX183" s="18" t="str">
        <f t="shared" si="282"/>
        <v/>
      </c>
      <c r="BY183" s="18" t="str">
        <f t="shared" si="282"/>
        <v/>
      </c>
      <c r="BZ183" s="18" t="str">
        <f t="shared" si="282"/>
        <v/>
      </c>
      <c r="CA183" s="18" t="str">
        <f t="shared" si="282"/>
        <v/>
      </c>
      <c r="CB183" s="18" t="str">
        <f t="shared" si="282"/>
        <v/>
      </c>
      <c r="CC183" s="18" t="str">
        <f t="shared" si="282"/>
        <v/>
      </c>
    </row>
    <row r="184" ht="16.5" customHeight="1">
      <c r="A184" s="11" t="s">
        <v>1114</v>
      </c>
      <c r="C184" s="11"/>
      <c r="D184" s="11" t="s">
        <v>64</v>
      </c>
      <c r="E184" s="27">
        <v>487500.0</v>
      </c>
      <c r="F184" s="27">
        <v>487500.0</v>
      </c>
      <c r="G184" s="11" t="s">
        <v>135</v>
      </c>
      <c r="H184" s="12">
        <v>619600.0</v>
      </c>
      <c r="I184" s="12">
        <v>619600.0</v>
      </c>
      <c r="J184" s="13">
        <f t="shared" ref="J184:K184" si="283">E184*1.19</f>
        <v>580125</v>
      </c>
      <c r="K184" s="13">
        <f t="shared" si="283"/>
        <v>580125</v>
      </c>
      <c r="L184" s="11" t="s">
        <v>86</v>
      </c>
      <c r="M184" s="11" t="s">
        <v>67</v>
      </c>
      <c r="N184" s="14" t="s">
        <v>849</v>
      </c>
      <c r="P184" s="11"/>
      <c r="Q184" s="11"/>
      <c r="R184" s="11" t="s">
        <v>1077</v>
      </c>
      <c r="T184" s="11" t="s">
        <v>1115</v>
      </c>
      <c r="U184" s="11" t="s">
        <v>72</v>
      </c>
      <c r="V184" s="11" t="s">
        <v>1116</v>
      </c>
      <c r="W184" s="11" t="s">
        <v>104</v>
      </c>
      <c r="X184" s="11" t="s">
        <v>142</v>
      </c>
      <c r="Y184" s="11" t="s">
        <v>75</v>
      </c>
      <c r="Z184" s="11" t="s">
        <v>72</v>
      </c>
      <c r="AD184" s="11" t="s">
        <v>1117</v>
      </c>
      <c r="AE184" s="11" t="s">
        <v>76</v>
      </c>
      <c r="AI184" s="15">
        <v>45200.0</v>
      </c>
      <c r="AJ184" s="11">
        <v>1.0</v>
      </c>
      <c r="AK184" s="11" t="s">
        <v>77</v>
      </c>
      <c r="AL184" s="11">
        <v>619600.0</v>
      </c>
      <c r="AM184" s="11" t="s">
        <v>143</v>
      </c>
      <c r="AN184" s="11" t="s">
        <v>144</v>
      </c>
      <c r="AQ184" s="11" t="s">
        <v>79</v>
      </c>
      <c r="AR184" s="11" t="s">
        <v>146</v>
      </c>
      <c r="AS184" s="11" t="s">
        <v>75</v>
      </c>
      <c r="AT184" s="11" t="s">
        <v>80</v>
      </c>
      <c r="AW184" s="11" t="s">
        <v>96</v>
      </c>
      <c r="AX184" s="18" t="str">
        <f t="shared" si="265"/>
        <v/>
      </c>
      <c r="AY184" s="11" t="s">
        <v>299</v>
      </c>
      <c r="AZ184" s="11" t="s">
        <v>191</v>
      </c>
      <c r="BD184" s="15">
        <v>45275.0</v>
      </c>
      <c r="BE184" s="15">
        <v>45779.0</v>
      </c>
      <c r="BI184" s="11" t="s">
        <v>243</v>
      </c>
      <c r="BJ184" s="11">
        <v>2023.0</v>
      </c>
      <c r="BK184" s="11">
        <v>2024.0</v>
      </c>
      <c r="BL184" s="16">
        <f t="shared" si="62"/>
        <v>2</v>
      </c>
      <c r="BM184" s="18" t="str">
        <f t="shared" si="63"/>
        <v>2023, 2024</v>
      </c>
      <c r="BN184" s="18" t="str">
        <f t="shared" ref="BN184:CC184" si="284">IF(ISNUMBER(SEARCH(BN$1, $BM184)), ($K184/$BL184), "")</f>
        <v/>
      </c>
      <c r="BO184" s="18" t="str">
        <f t="shared" si="284"/>
        <v/>
      </c>
      <c r="BP184" s="18" t="str">
        <f t="shared" si="284"/>
        <v/>
      </c>
      <c r="BQ184" s="20">
        <f t="shared" si="284"/>
        <v>290062.5</v>
      </c>
      <c r="BR184" s="20">
        <f t="shared" si="284"/>
        <v>290062.5</v>
      </c>
      <c r="BS184" s="18" t="str">
        <f t="shared" si="284"/>
        <v/>
      </c>
      <c r="BT184" s="18" t="str">
        <f t="shared" si="284"/>
        <v/>
      </c>
      <c r="BU184" s="18" t="str">
        <f t="shared" si="284"/>
        <v/>
      </c>
      <c r="BV184" s="18" t="str">
        <f t="shared" si="284"/>
        <v/>
      </c>
      <c r="BW184" s="18" t="str">
        <f t="shared" si="284"/>
        <v/>
      </c>
      <c r="BX184" s="18" t="str">
        <f t="shared" si="284"/>
        <v/>
      </c>
      <c r="BY184" s="18" t="str">
        <f t="shared" si="284"/>
        <v/>
      </c>
      <c r="BZ184" s="18" t="str">
        <f t="shared" si="284"/>
        <v/>
      </c>
      <c r="CA184" s="18" t="str">
        <f t="shared" si="284"/>
        <v/>
      </c>
      <c r="CB184" s="18" t="str">
        <f t="shared" si="284"/>
        <v/>
      </c>
      <c r="CC184" s="18" t="str">
        <f t="shared" si="284"/>
        <v/>
      </c>
    </row>
    <row r="185" ht="16.5" customHeight="1">
      <c r="A185" s="11" t="s">
        <v>1118</v>
      </c>
      <c r="B185" s="11" t="s">
        <v>1119</v>
      </c>
      <c r="C185" s="11"/>
      <c r="D185" s="11" t="s">
        <v>64</v>
      </c>
      <c r="E185" s="27">
        <v>487500.0</v>
      </c>
      <c r="F185" s="27">
        <v>487500.0</v>
      </c>
      <c r="G185" s="11" t="s">
        <v>135</v>
      </c>
      <c r="H185" s="12">
        <v>619600.0</v>
      </c>
      <c r="I185" s="12">
        <v>619600.0</v>
      </c>
      <c r="J185" s="13">
        <f t="shared" ref="J185:K185" si="285">E185*1.19</f>
        <v>580125</v>
      </c>
      <c r="K185" s="13">
        <f t="shared" si="285"/>
        <v>580125</v>
      </c>
      <c r="L185" s="11" t="s">
        <v>86</v>
      </c>
      <c r="M185" s="11" t="s">
        <v>67</v>
      </c>
      <c r="N185" s="14" t="s">
        <v>849</v>
      </c>
      <c r="O185" s="11" t="s">
        <v>1120</v>
      </c>
      <c r="P185" s="11"/>
      <c r="Q185" s="11"/>
      <c r="R185" s="11" t="s">
        <v>1077</v>
      </c>
      <c r="T185" s="11" t="s">
        <v>1121</v>
      </c>
      <c r="U185" s="11" t="s">
        <v>72</v>
      </c>
      <c r="V185" s="11" t="s">
        <v>1122</v>
      </c>
      <c r="W185" s="11" t="s">
        <v>104</v>
      </c>
      <c r="X185" s="11" t="s">
        <v>142</v>
      </c>
      <c r="Y185" s="11" t="s">
        <v>75</v>
      </c>
      <c r="Z185" s="11" t="s">
        <v>72</v>
      </c>
      <c r="AD185" s="11" t="s">
        <v>870</v>
      </c>
      <c r="AE185" s="11" t="s">
        <v>76</v>
      </c>
      <c r="AI185" s="15">
        <v>45200.0</v>
      </c>
      <c r="AJ185" s="11">
        <v>1.0</v>
      </c>
      <c r="AK185" s="11" t="s">
        <v>77</v>
      </c>
      <c r="AL185" s="11">
        <v>619600.0</v>
      </c>
      <c r="AM185" s="11" t="s">
        <v>143</v>
      </c>
      <c r="AN185" s="11" t="s">
        <v>144</v>
      </c>
      <c r="AQ185" s="11" t="s">
        <v>79</v>
      </c>
      <c r="AR185" s="11" t="s">
        <v>146</v>
      </c>
      <c r="AS185" s="11" t="s">
        <v>75</v>
      </c>
      <c r="AT185" s="11" t="s">
        <v>80</v>
      </c>
      <c r="AW185" s="11" t="s">
        <v>96</v>
      </c>
      <c r="AX185" s="18" t="str">
        <f t="shared" si="265"/>
        <v/>
      </c>
      <c r="AZ185" s="11" t="s">
        <v>132</v>
      </c>
      <c r="BD185" s="15">
        <v>45275.0</v>
      </c>
      <c r="BE185" s="15">
        <v>45779.0</v>
      </c>
      <c r="BI185" s="11" t="s">
        <v>243</v>
      </c>
      <c r="BJ185" s="11">
        <v>2023.0</v>
      </c>
      <c r="BK185" s="11">
        <v>2024.0</v>
      </c>
      <c r="BL185" s="16">
        <f t="shared" si="62"/>
        <v>2</v>
      </c>
      <c r="BM185" s="18" t="str">
        <f t="shared" si="63"/>
        <v>2023, 2024</v>
      </c>
      <c r="BN185" s="18" t="str">
        <f t="shared" ref="BN185:CC185" si="286">IF(ISNUMBER(SEARCH(BN$1, $BM185)), ($K185/$BL185), "")</f>
        <v/>
      </c>
      <c r="BO185" s="18" t="str">
        <f t="shared" si="286"/>
        <v/>
      </c>
      <c r="BP185" s="18" t="str">
        <f t="shared" si="286"/>
        <v/>
      </c>
      <c r="BQ185" s="20">
        <f t="shared" si="286"/>
        <v>290062.5</v>
      </c>
      <c r="BR185" s="20">
        <f t="shared" si="286"/>
        <v>290062.5</v>
      </c>
      <c r="BS185" s="18" t="str">
        <f t="shared" si="286"/>
        <v/>
      </c>
      <c r="BT185" s="18" t="str">
        <f t="shared" si="286"/>
        <v/>
      </c>
      <c r="BU185" s="18" t="str">
        <f t="shared" si="286"/>
        <v/>
      </c>
      <c r="BV185" s="18" t="str">
        <f t="shared" si="286"/>
        <v/>
      </c>
      <c r="BW185" s="18" t="str">
        <f t="shared" si="286"/>
        <v/>
      </c>
      <c r="BX185" s="18" t="str">
        <f t="shared" si="286"/>
        <v/>
      </c>
      <c r="BY185" s="18" t="str">
        <f t="shared" si="286"/>
        <v/>
      </c>
      <c r="BZ185" s="18" t="str">
        <f t="shared" si="286"/>
        <v/>
      </c>
      <c r="CA185" s="18" t="str">
        <f t="shared" si="286"/>
        <v/>
      </c>
      <c r="CB185" s="18" t="str">
        <f t="shared" si="286"/>
        <v/>
      </c>
      <c r="CC185" s="18" t="str">
        <f t="shared" si="286"/>
        <v/>
      </c>
    </row>
    <row r="186" ht="16.5" customHeight="1">
      <c r="A186" s="11" t="s">
        <v>1123</v>
      </c>
      <c r="B186" s="11" t="s">
        <v>1124</v>
      </c>
      <c r="C186" s="11"/>
      <c r="D186" s="11" t="s">
        <v>64</v>
      </c>
      <c r="E186" s="27">
        <v>487500.0</v>
      </c>
      <c r="F186" s="27">
        <v>487500.0</v>
      </c>
      <c r="G186" s="11" t="s">
        <v>135</v>
      </c>
      <c r="H186" s="12">
        <v>619600.0</v>
      </c>
      <c r="I186" s="12">
        <v>619600.0</v>
      </c>
      <c r="J186" s="13">
        <f t="shared" ref="J186:K186" si="287">E186*1.19</f>
        <v>580125</v>
      </c>
      <c r="K186" s="13">
        <f t="shared" si="287"/>
        <v>580125</v>
      </c>
      <c r="L186" s="11" t="s">
        <v>86</v>
      </c>
      <c r="M186" s="11" t="s">
        <v>67</v>
      </c>
      <c r="N186" s="14" t="s">
        <v>849</v>
      </c>
      <c r="O186" s="11" t="s">
        <v>1125</v>
      </c>
      <c r="P186" s="11"/>
      <c r="Q186" s="11"/>
      <c r="R186" s="11" t="s">
        <v>1077</v>
      </c>
      <c r="T186" s="11" t="s">
        <v>1126</v>
      </c>
      <c r="U186" s="11" t="s">
        <v>72</v>
      </c>
      <c r="V186" s="11" t="s">
        <v>1127</v>
      </c>
      <c r="W186" s="11" t="s">
        <v>104</v>
      </c>
      <c r="X186" s="11" t="s">
        <v>142</v>
      </c>
      <c r="Y186" s="11" t="s">
        <v>75</v>
      </c>
      <c r="Z186" s="11" t="s">
        <v>72</v>
      </c>
      <c r="AD186" s="11" t="s">
        <v>1128</v>
      </c>
      <c r="AE186" s="11" t="s">
        <v>76</v>
      </c>
      <c r="AI186" s="15">
        <v>45200.0</v>
      </c>
      <c r="AJ186" s="11">
        <v>1.0</v>
      </c>
      <c r="AK186" s="11" t="s">
        <v>77</v>
      </c>
      <c r="AL186" s="11">
        <v>619600.0</v>
      </c>
      <c r="AM186" s="11" t="s">
        <v>143</v>
      </c>
      <c r="AN186" s="11" t="s">
        <v>144</v>
      </c>
      <c r="AQ186" s="11" t="s">
        <v>79</v>
      </c>
      <c r="AR186" s="11" t="s">
        <v>146</v>
      </c>
      <c r="AS186" s="11" t="s">
        <v>75</v>
      </c>
      <c r="AT186" s="11" t="s">
        <v>80</v>
      </c>
      <c r="AW186" s="11" t="s">
        <v>96</v>
      </c>
      <c r="AX186" s="18" t="str">
        <f t="shared" si="265"/>
        <v/>
      </c>
      <c r="AZ186" s="11" t="s">
        <v>395</v>
      </c>
      <c r="BD186" s="15">
        <v>45275.0</v>
      </c>
      <c r="BE186" s="15">
        <v>45779.0</v>
      </c>
      <c r="BI186" s="11" t="s">
        <v>243</v>
      </c>
      <c r="BJ186" s="11">
        <v>2023.0</v>
      </c>
      <c r="BK186" s="11">
        <v>2024.0</v>
      </c>
      <c r="BL186" s="16">
        <f t="shared" si="62"/>
        <v>2</v>
      </c>
      <c r="BM186" s="18" t="str">
        <f t="shared" si="63"/>
        <v>2023, 2024</v>
      </c>
      <c r="BN186" s="18" t="str">
        <f t="shared" ref="BN186:CC186" si="288">IF(ISNUMBER(SEARCH(BN$1, $BM186)), ($K186/$BL186), "")</f>
        <v/>
      </c>
      <c r="BO186" s="18" t="str">
        <f t="shared" si="288"/>
        <v/>
      </c>
      <c r="BP186" s="18" t="str">
        <f t="shared" si="288"/>
        <v/>
      </c>
      <c r="BQ186" s="20">
        <f t="shared" si="288"/>
        <v>290062.5</v>
      </c>
      <c r="BR186" s="20">
        <f t="shared" si="288"/>
        <v>290062.5</v>
      </c>
      <c r="BS186" s="18" t="str">
        <f t="shared" si="288"/>
        <v/>
      </c>
      <c r="BT186" s="18" t="str">
        <f t="shared" si="288"/>
        <v/>
      </c>
      <c r="BU186" s="18" t="str">
        <f t="shared" si="288"/>
        <v/>
      </c>
      <c r="BV186" s="18" t="str">
        <f t="shared" si="288"/>
        <v/>
      </c>
      <c r="BW186" s="18" t="str">
        <f t="shared" si="288"/>
        <v/>
      </c>
      <c r="BX186" s="18" t="str">
        <f t="shared" si="288"/>
        <v/>
      </c>
      <c r="BY186" s="18" t="str">
        <f t="shared" si="288"/>
        <v/>
      </c>
      <c r="BZ186" s="18" t="str">
        <f t="shared" si="288"/>
        <v/>
      </c>
      <c r="CA186" s="18" t="str">
        <f t="shared" si="288"/>
        <v/>
      </c>
      <c r="CB186" s="18" t="str">
        <f t="shared" si="288"/>
        <v/>
      </c>
      <c r="CC186" s="18" t="str">
        <f t="shared" si="288"/>
        <v/>
      </c>
    </row>
    <row r="187" ht="16.5" customHeight="1">
      <c r="A187" s="11" t="s">
        <v>1129</v>
      </c>
      <c r="B187" s="11"/>
      <c r="C187" s="11"/>
      <c r="D187" s="11" t="s">
        <v>64</v>
      </c>
      <c r="E187" s="27">
        <v>487500.0</v>
      </c>
      <c r="F187" s="27">
        <v>487500.0</v>
      </c>
      <c r="G187" s="11" t="s">
        <v>135</v>
      </c>
      <c r="H187" s="12">
        <v>619600.0</v>
      </c>
      <c r="I187" s="12">
        <v>619600.0</v>
      </c>
      <c r="J187" s="13">
        <f t="shared" ref="J187:K187" si="289">E187*1.19</f>
        <v>580125</v>
      </c>
      <c r="K187" s="13">
        <f t="shared" si="289"/>
        <v>580125</v>
      </c>
      <c r="L187" s="11" t="s">
        <v>86</v>
      </c>
      <c r="M187" s="11" t="s">
        <v>67</v>
      </c>
      <c r="N187" s="14" t="s">
        <v>849</v>
      </c>
      <c r="O187" s="11"/>
      <c r="P187" s="11"/>
      <c r="Q187" s="11"/>
      <c r="R187" s="11" t="s">
        <v>1077</v>
      </c>
      <c r="T187" s="11" t="s">
        <v>1130</v>
      </c>
      <c r="U187" s="11" t="s">
        <v>72</v>
      </c>
      <c r="V187" s="11" t="s">
        <v>1131</v>
      </c>
      <c r="W187" s="11" t="s">
        <v>104</v>
      </c>
      <c r="X187" s="11" t="s">
        <v>142</v>
      </c>
      <c r="Y187" s="11" t="s">
        <v>75</v>
      </c>
      <c r="Z187" s="11" t="s">
        <v>72</v>
      </c>
      <c r="AD187" s="11" t="s">
        <v>200</v>
      </c>
      <c r="AE187" s="11" t="s">
        <v>76</v>
      </c>
      <c r="AI187" s="15">
        <v>45200.0</v>
      </c>
      <c r="AJ187" s="11">
        <v>1.0</v>
      </c>
      <c r="AK187" s="11" t="s">
        <v>77</v>
      </c>
      <c r="AL187" s="11">
        <v>619600.0</v>
      </c>
      <c r="AM187" s="11" t="s">
        <v>143</v>
      </c>
      <c r="AN187" s="11" t="s">
        <v>144</v>
      </c>
      <c r="AQ187" s="11" t="s">
        <v>79</v>
      </c>
      <c r="AR187" s="11" t="s">
        <v>146</v>
      </c>
      <c r="AS187" s="11" t="s">
        <v>75</v>
      </c>
      <c r="AT187" s="11" t="s">
        <v>107</v>
      </c>
      <c r="AU187" s="18" t="s">
        <v>108</v>
      </c>
      <c r="AW187" s="11" t="s">
        <v>96</v>
      </c>
      <c r="AX187" s="18" t="str">
        <f t="shared" si="265"/>
        <v/>
      </c>
      <c r="AZ187" s="11" t="s">
        <v>535</v>
      </c>
      <c r="BD187" s="15">
        <v>45275.0</v>
      </c>
      <c r="BE187" s="15">
        <v>45779.0</v>
      </c>
      <c r="BI187" s="11" t="s">
        <v>243</v>
      </c>
      <c r="BJ187" s="11">
        <v>2023.0</v>
      </c>
      <c r="BK187" s="11">
        <v>2024.0</v>
      </c>
      <c r="BL187" s="16">
        <f t="shared" si="62"/>
        <v>2</v>
      </c>
      <c r="BM187" s="18" t="str">
        <f t="shared" si="63"/>
        <v>2023, 2024</v>
      </c>
      <c r="BN187" s="18" t="str">
        <f t="shared" ref="BN187:CC187" si="290">IF(ISNUMBER(SEARCH(BN$1, $BM187)), ($K187/$BL187), "")</f>
        <v/>
      </c>
      <c r="BO187" s="18" t="str">
        <f t="shared" si="290"/>
        <v/>
      </c>
      <c r="BP187" s="18" t="str">
        <f t="shared" si="290"/>
        <v/>
      </c>
      <c r="BQ187" s="20">
        <f t="shared" si="290"/>
        <v>290062.5</v>
      </c>
      <c r="BR187" s="20">
        <f t="shared" si="290"/>
        <v>290062.5</v>
      </c>
      <c r="BS187" s="18" t="str">
        <f t="shared" si="290"/>
        <v/>
      </c>
      <c r="BT187" s="18" t="str">
        <f t="shared" si="290"/>
        <v/>
      </c>
      <c r="BU187" s="18" t="str">
        <f t="shared" si="290"/>
        <v/>
      </c>
      <c r="BV187" s="18" t="str">
        <f t="shared" si="290"/>
        <v/>
      </c>
      <c r="BW187" s="18" t="str">
        <f t="shared" si="290"/>
        <v/>
      </c>
      <c r="BX187" s="18" t="str">
        <f t="shared" si="290"/>
        <v/>
      </c>
      <c r="BY187" s="18" t="str">
        <f t="shared" si="290"/>
        <v/>
      </c>
      <c r="BZ187" s="18" t="str">
        <f t="shared" si="290"/>
        <v/>
      </c>
      <c r="CA187" s="18" t="str">
        <f t="shared" si="290"/>
        <v/>
      </c>
      <c r="CB187" s="18" t="str">
        <f t="shared" si="290"/>
        <v/>
      </c>
      <c r="CC187" s="18" t="str">
        <f t="shared" si="290"/>
        <v/>
      </c>
    </row>
    <row r="188" ht="16.5" customHeight="1">
      <c r="A188" s="11" t="s">
        <v>1132</v>
      </c>
      <c r="B188" s="11" t="s">
        <v>1133</v>
      </c>
      <c r="C188" s="11"/>
      <c r="D188" s="11" t="s">
        <v>64</v>
      </c>
      <c r="E188" s="27">
        <v>487500.0</v>
      </c>
      <c r="F188" s="27">
        <v>487500.0</v>
      </c>
      <c r="G188" s="11" t="s">
        <v>135</v>
      </c>
      <c r="H188" s="12">
        <v>619600.0</v>
      </c>
      <c r="I188" s="12">
        <v>619600.0</v>
      </c>
      <c r="J188" s="13">
        <f t="shared" ref="J188:K188" si="291">E188*1.19</f>
        <v>580125</v>
      </c>
      <c r="K188" s="13">
        <f t="shared" si="291"/>
        <v>580125</v>
      </c>
      <c r="L188" s="11" t="s">
        <v>86</v>
      </c>
      <c r="M188" s="11" t="s">
        <v>67</v>
      </c>
      <c r="N188" s="14" t="s">
        <v>849</v>
      </c>
      <c r="O188" s="11" t="s">
        <v>1134</v>
      </c>
      <c r="P188" s="11"/>
      <c r="Q188" s="11"/>
      <c r="R188" s="11" t="s">
        <v>1077</v>
      </c>
      <c r="T188" s="11" t="s">
        <v>1135</v>
      </c>
      <c r="U188" s="11" t="s">
        <v>72</v>
      </c>
      <c r="V188" s="11" t="s">
        <v>1136</v>
      </c>
      <c r="W188" s="11" t="s">
        <v>104</v>
      </c>
      <c r="X188" s="11" t="s">
        <v>142</v>
      </c>
      <c r="Y188" s="11" t="s">
        <v>75</v>
      </c>
      <c r="Z188" s="11" t="s">
        <v>72</v>
      </c>
      <c r="AD188" s="11" t="s">
        <v>1137</v>
      </c>
      <c r="AE188" s="11" t="s">
        <v>76</v>
      </c>
      <c r="AI188" s="15">
        <v>45200.0</v>
      </c>
      <c r="AJ188" s="11">
        <v>1.0</v>
      </c>
      <c r="AK188" s="11" t="s">
        <v>77</v>
      </c>
      <c r="AL188" s="11">
        <v>619600.0</v>
      </c>
      <c r="AM188" s="11" t="s">
        <v>143</v>
      </c>
      <c r="AN188" s="11" t="s">
        <v>144</v>
      </c>
      <c r="AQ188" s="11" t="s">
        <v>79</v>
      </c>
      <c r="AR188" s="11" t="s">
        <v>146</v>
      </c>
      <c r="AS188" s="11" t="s">
        <v>75</v>
      </c>
      <c r="AT188" s="11" t="s">
        <v>375</v>
      </c>
      <c r="AW188" s="11" t="s">
        <v>96</v>
      </c>
      <c r="AX188" s="18" t="str">
        <f t="shared" si="265"/>
        <v/>
      </c>
      <c r="AZ188" s="11" t="s">
        <v>124</v>
      </c>
      <c r="BD188" s="15">
        <v>45275.0</v>
      </c>
      <c r="BE188" s="15">
        <v>45779.0</v>
      </c>
      <c r="BI188" s="11" t="s">
        <v>243</v>
      </c>
      <c r="BJ188" s="11">
        <v>2023.0</v>
      </c>
      <c r="BK188" s="11">
        <v>2024.0</v>
      </c>
      <c r="BL188" s="16">
        <f t="shared" si="62"/>
        <v>2</v>
      </c>
      <c r="BM188" s="18" t="str">
        <f t="shared" si="63"/>
        <v>2023, 2024</v>
      </c>
      <c r="BN188" s="18" t="str">
        <f t="shared" ref="BN188:CC188" si="292">IF(ISNUMBER(SEARCH(BN$1, $BM188)), ($K188/$BL188), "")</f>
        <v/>
      </c>
      <c r="BO188" s="18" t="str">
        <f t="shared" si="292"/>
        <v/>
      </c>
      <c r="BP188" s="18" t="str">
        <f t="shared" si="292"/>
        <v/>
      </c>
      <c r="BQ188" s="20">
        <f t="shared" si="292"/>
        <v>290062.5</v>
      </c>
      <c r="BR188" s="20">
        <f t="shared" si="292"/>
        <v>290062.5</v>
      </c>
      <c r="BS188" s="18" t="str">
        <f t="shared" si="292"/>
        <v/>
      </c>
      <c r="BT188" s="18" t="str">
        <f t="shared" si="292"/>
        <v/>
      </c>
      <c r="BU188" s="18" t="str">
        <f t="shared" si="292"/>
        <v/>
      </c>
      <c r="BV188" s="18" t="str">
        <f t="shared" si="292"/>
        <v/>
      </c>
      <c r="BW188" s="18" t="str">
        <f t="shared" si="292"/>
        <v/>
      </c>
      <c r="BX188" s="18" t="str">
        <f t="shared" si="292"/>
        <v/>
      </c>
      <c r="BY188" s="18" t="str">
        <f t="shared" si="292"/>
        <v/>
      </c>
      <c r="BZ188" s="18" t="str">
        <f t="shared" si="292"/>
        <v/>
      </c>
      <c r="CA188" s="18" t="str">
        <f t="shared" si="292"/>
        <v/>
      </c>
      <c r="CB188" s="18" t="str">
        <f t="shared" si="292"/>
        <v/>
      </c>
      <c r="CC188" s="18" t="str">
        <f t="shared" si="292"/>
        <v/>
      </c>
    </row>
    <row r="189" ht="16.5" customHeight="1">
      <c r="A189" s="11" t="s">
        <v>1138</v>
      </c>
      <c r="B189" s="11"/>
      <c r="C189" s="11"/>
      <c r="D189" s="11" t="s">
        <v>64</v>
      </c>
      <c r="E189" s="27">
        <v>487500.0</v>
      </c>
      <c r="F189" s="27">
        <v>487500.0</v>
      </c>
      <c r="G189" s="11" t="s">
        <v>135</v>
      </c>
      <c r="H189" s="12">
        <v>619600.0</v>
      </c>
      <c r="I189" s="12">
        <v>619600.0</v>
      </c>
      <c r="J189" s="13">
        <f t="shared" ref="J189:K189" si="293">E189*1.19</f>
        <v>580125</v>
      </c>
      <c r="K189" s="13">
        <f t="shared" si="293"/>
        <v>580125</v>
      </c>
      <c r="L189" s="11" t="s">
        <v>86</v>
      </c>
      <c r="M189" s="11" t="s">
        <v>67</v>
      </c>
      <c r="N189" s="14" t="s">
        <v>849</v>
      </c>
      <c r="O189" s="11"/>
      <c r="P189" s="11"/>
      <c r="Q189" s="11"/>
      <c r="R189" s="11" t="s">
        <v>1077</v>
      </c>
      <c r="T189" s="11" t="s">
        <v>1072</v>
      </c>
      <c r="U189" s="11" t="s">
        <v>72</v>
      </c>
      <c r="V189" s="11" t="s">
        <v>1073</v>
      </c>
      <c r="W189" s="11" t="s">
        <v>104</v>
      </c>
      <c r="X189" s="11" t="s">
        <v>142</v>
      </c>
      <c r="Y189" s="11" t="s">
        <v>75</v>
      </c>
      <c r="Z189" s="11" t="s">
        <v>72</v>
      </c>
      <c r="AD189" s="11" t="s">
        <v>1139</v>
      </c>
      <c r="AE189" s="11" t="s">
        <v>76</v>
      </c>
      <c r="AI189" s="15">
        <v>45200.0</v>
      </c>
      <c r="AJ189" s="11">
        <v>1.0</v>
      </c>
      <c r="AK189" s="11" t="s">
        <v>77</v>
      </c>
      <c r="AL189" s="11">
        <v>619600.0</v>
      </c>
      <c r="AM189" s="11" t="s">
        <v>143</v>
      </c>
      <c r="AN189" s="11" t="s">
        <v>144</v>
      </c>
      <c r="AQ189" s="11" t="s">
        <v>79</v>
      </c>
      <c r="AR189" s="11" t="s">
        <v>146</v>
      </c>
      <c r="AS189" s="11" t="s">
        <v>75</v>
      </c>
      <c r="AT189" s="11" t="s">
        <v>107</v>
      </c>
      <c r="AU189" s="18" t="s">
        <v>108</v>
      </c>
      <c r="AW189" s="11" t="s">
        <v>96</v>
      </c>
      <c r="AX189" s="18" t="str">
        <f t="shared" si="265"/>
        <v/>
      </c>
      <c r="AZ189" s="11" t="s">
        <v>124</v>
      </c>
      <c r="BD189" s="15">
        <v>45275.0</v>
      </c>
      <c r="BE189" s="15">
        <v>45779.0</v>
      </c>
      <c r="BI189" s="11" t="s">
        <v>243</v>
      </c>
      <c r="BJ189" s="11">
        <v>2023.0</v>
      </c>
      <c r="BK189" s="11">
        <v>2024.0</v>
      </c>
      <c r="BL189" s="16">
        <f t="shared" si="62"/>
        <v>2</v>
      </c>
      <c r="BM189" s="18" t="str">
        <f t="shared" si="63"/>
        <v>2023, 2024</v>
      </c>
      <c r="BN189" s="18" t="str">
        <f t="shared" ref="BN189:CC189" si="294">IF(ISNUMBER(SEARCH(BN$1, $BM189)), ($K189/$BL189), "")</f>
        <v/>
      </c>
      <c r="BO189" s="18" t="str">
        <f t="shared" si="294"/>
        <v/>
      </c>
      <c r="BP189" s="18" t="str">
        <f t="shared" si="294"/>
        <v/>
      </c>
      <c r="BQ189" s="20">
        <f t="shared" si="294"/>
        <v>290062.5</v>
      </c>
      <c r="BR189" s="20">
        <f t="shared" si="294"/>
        <v>290062.5</v>
      </c>
      <c r="BS189" s="18" t="str">
        <f t="shared" si="294"/>
        <v/>
      </c>
      <c r="BT189" s="18" t="str">
        <f t="shared" si="294"/>
        <v/>
      </c>
      <c r="BU189" s="18" t="str">
        <f t="shared" si="294"/>
        <v/>
      </c>
      <c r="BV189" s="18" t="str">
        <f t="shared" si="294"/>
        <v/>
      </c>
      <c r="BW189" s="18" t="str">
        <f t="shared" si="294"/>
        <v/>
      </c>
      <c r="BX189" s="18" t="str">
        <f t="shared" si="294"/>
        <v/>
      </c>
      <c r="BY189" s="18" t="str">
        <f t="shared" si="294"/>
        <v/>
      </c>
      <c r="BZ189" s="18" t="str">
        <f t="shared" si="294"/>
        <v/>
      </c>
      <c r="CA189" s="18" t="str">
        <f t="shared" si="294"/>
        <v/>
      </c>
      <c r="CB189" s="18" t="str">
        <f t="shared" si="294"/>
        <v/>
      </c>
      <c r="CC189" s="18" t="str">
        <f t="shared" si="294"/>
        <v/>
      </c>
    </row>
    <row r="190" ht="16.5" customHeight="1">
      <c r="A190" s="11" t="s">
        <v>1140</v>
      </c>
      <c r="B190" s="11" t="s">
        <v>1141</v>
      </c>
      <c r="C190" s="11"/>
      <c r="D190" s="11" t="s">
        <v>64</v>
      </c>
      <c r="E190" s="27">
        <v>487500.0</v>
      </c>
      <c r="F190" s="27">
        <v>487500.0</v>
      </c>
      <c r="G190" s="11" t="s">
        <v>135</v>
      </c>
      <c r="H190" s="12">
        <v>619600.0</v>
      </c>
      <c r="I190" s="12">
        <v>619600.0</v>
      </c>
      <c r="J190" s="13">
        <f t="shared" ref="J190:K190" si="295">E190*1.19</f>
        <v>580125</v>
      </c>
      <c r="K190" s="13">
        <f t="shared" si="295"/>
        <v>580125</v>
      </c>
      <c r="L190" s="11" t="s">
        <v>86</v>
      </c>
      <c r="M190" s="11" t="s">
        <v>67</v>
      </c>
      <c r="N190" s="14" t="s">
        <v>849</v>
      </c>
      <c r="O190" s="11" t="s">
        <v>1142</v>
      </c>
      <c r="P190" s="11"/>
      <c r="Q190" s="11"/>
      <c r="R190" s="11" t="s">
        <v>1077</v>
      </c>
      <c r="T190" s="11" t="s">
        <v>1143</v>
      </c>
      <c r="U190" s="11" t="s">
        <v>72</v>
      </c>
      <c r="V190" s="11" t="s">
        <v>1144</v>
      </c>
      <c r="W190" s="11" t="s">
        <v>104</v>
      </c>
      <c r="X190" s="11" t="s">
        <v>142</v>
      </c>
      <c r="Y190" s="11" t="s">
        <v>75</v>
      </c>
      <c r="Z190" s="11" t="s">
        <v>72</v>
      </c>
      <c r="AD190" s="11" t="s">
        <v>1145</v>
      </c>
      <c r="AE190" s="11" t="s">
        <v>76</v>
      </c>
      <c r="AI190" s="15">
        <v>45200.0</v>
      </c>
      <c r="AJ190" s="11">
        <v>1.0</v>
      </c>
      <c r="AK190" s="11" t="s">
        <v>77</v>
      </c>
      <c r="AL190" s="11">
        <v>619600.0</v>
      </c>
      <c r="AM190" s="11" t="s">
        <v>143</v>
      </c>
      <c r="AN190" s="11" t="s">
        <v>144</v>
      </c>
      <c r="AQ190" s="11" t="s">
        <v>79</v>
      </c>
      <c r="AR190" s="11" t="s">
        <v>146</v>
      </c>
      <c r="AS190" s="11" t="s">
        <v>75</v>
      </c>
      <c r="AT190" s="11" t="s">
        <v>375</v>
      </c>
      <c r="AW190" s="11" t="s">
        <v>96</v>
      </c>
      <c r="AX190" s="18" t="str">
        <f t="shared" si="265"/>
        <v/>
      </c>
      <c r="AZ190" s="11" t="s">
        <v>124</v>
      </c>
      <c r="BD190" s="15">
        <v>45275.0</v>
      </c>
      <c r="BE190" s="15">
        <v>45779.0</v>
      </c>
      <c r="BI190" s="11" t="s">
        <v>243</v>
      </c>
      <c r="BJ190" s="11">
        <v>2023.0</v>
      </c>
      <c r="BK190" s="11">
        <v>2024.0</v>
      </c>
      <c r="BL190" s="16">
        <f t="shared" si="62"/>
        <v>2</v>
      </c>
      <c r="BM190" s="18" t="str">
        <f t="shared" si="63"/>
        <v>2023, 2024</v>
      </c>
      <c r="BN190" s="18" t="str">
        <f t="shared" ref="BN190:CC190" si="296">IF(ISNUMBER(SEARCH(BN$1, $BM190)), ($K190/$BL190), "")</f>
        <v/>
      </c>
      <c r="BO190" s="18" t="str">
        <f t="shared" si="296"/>
        <v/>
      </c>
      <c r="BP190" s="18" t="str">
        <f t="shared" si="296"/>
        <v/>
      </c>
      <c r="BQ190" s="20">
        <f t="shared" si="296"/>
        <v>290062.5</v>
      </c>
      <c r="BR190" s="20">
        <f t="shared" si="296"/>
        <v>290062.5</v>
      </c>
      <c r="BS190" s="18" t="str">
        <f t="shared" si="296"/>
        <v/>
      </c>
      <c r="BT190" s="18" t="str">
        <f t="shared" si="296"/>
        <v/>
      </c>
      <c r="BU190" s="18" t="str">
        <f t="shared" si="296"/>
        <v/>
      </c>
      <c r="BV190" s="18" t="str">
        <f t="shared" si="296"/>
        <v/>
      </c>
      <c r="BW190" s="18" t="str">
        <f t="shared" si="296"/>
        <v/>
      </c>
      <c r="BX190" s="18" t="str">
        <f t="shared" si="296"/>
        <v/>
      </c>
      <c r="BY190" s="18" t="str">
        <f t="shared" si="296"/>
        <v/>
      </c>
      <c r="BZ190" s="18" t="str">
        <f t="shared" si="296"/>
        <v/>
      </c>
      <c r="CA190" s="18" t="str">
        <f t="shared" si="296"/>
        <v/>
      </c>
      <c r="CB190" s="18" t="str">
        <f t="shared" si="296"/>
        <v/>
      </c>
      <c r="CC190" s="18" t="str">
        <f t="shared" si="296"/>
        <v/>
      </c>
    </row>
    <row r="191" ht="16.5" customHeight="1">
      <c r="A191" s="11" t="s">
        <v>1146</v>
      </c>
      <c r="B191" s="11" t="s">
        <v>1147</v>
      </c>
      <c r="C191" s="11"/>
      <c r="D191" s="11" t="s">
        <v>64</v>
      </c>
      <c r="E191" s="27">
        <v>487500.0</v>
      </c>
      <c r="F191" s="27">
        <v>487500.0</v>
      </c>
      <c r="G191" s="11" t="s">
        <v>135</v>
      </c>
      <c r="H191" s="12">
        <v>619600.0</v>
      </c>
      <c r="I191" s="12">
        <v>619600.0</v>
      </c>
      <c r="J191" s="13">
        <f t="shared" ref="J191:K191" si="297">E191*1.19</f>
        <v>580125</v>
      </c>
      <c r="K191" s="13">
        <f t="shared" si="297"/>
        <v>580125</v>
      </c>
      <c r="L191" s="11" t="s">
        <v>86</v>
      </c>
      <c r="M191" s="11" t="s">
        <v>67</v>
      </c>
      <c r="N191" s="14" t="s">
        <v>849</v>
      </c>
      <c r="O191" s="11" t="s">
        <v>1148</v>
      </c>
      <c r="P191" s="11"/>
      <c r="Q191" s="11"/>
      <c r="R191" s="11" t="s">
        <v>1077</v>
      </c>
      <c r="T191" s="11" t="s">
        <v>1149</v>
      </c>
      <c r="U191" s="11" t="s">
        <v>72</v>
      </c>
      <c r="V191" s="11" t="s">
        <v>1150</v>
      </c>
      <c r="W191" s="11" t="s">
        <v>104</v>
      </c>
      <c r="X191" s="11" t="s">
        <v>142</v>
      </c>
      <c r="Y191" s="11" t="s">
        <v>75</v>
      </c>
      <c r="Z191" s="11" t="s">
        <v>72</v>
      </c>
      <c r="AD191" s="11" t="s">
        <v>1151</v>
      </c>
      <c r="AE191" s="11" t="s">
        <v>76</v>
      </c>
      <c r="AI191" s="15">
        <v>45200.0</v>
      </c>
      <c r="AJ191" s="11">
        <v>1.0</v>
      </c>
      <c r="AK191" s="11" t="s">
        <v>77</v>
      </c>
      <c r="AL191" s="11">
        <v>619600.0</v>
      </c>
      <c r="AM191" s="11" t="s">
        <v>143</v>
      </c>
      <c r="AN191" s="11" t="s">
        <v>144</v>
      </c>
      <c r="AQ191" s="11" t="s">
        <v>79</v>
      </c>
      <c r="AR191" s="11" t="s">
        <v>146</v>
      </c>
      <c r="AS191" s="11" t="s">
        <v>75</v>
      </c>
      <c r="AT191" s="11" t="s">
        <v>107</v>
      </c>
      <c r="AU191" s="18" t="s">
        <v>189</v>
      </c>
      <c r="AW191" s="11" t="s">
        <v>96</v>
      </c>
      <c r="AX191" s="18" t="str">
        <f t="shared" si="265"/>
        <v/>
      </c>
      <c r="AZ191" s="11" t="s">
        <v>124</v>
      </c>
      <c r="BD191" s="15">
        <v>45275.0</v>
      </c>
      <c r="BE191" s="15">
        <v>45779.0</v>
      </c>
      <c r="BI191" s="11" t="s">
        <v>243</v>
      </c>
      <c r="BJ191" s="11">
        <v>2023.0</v>
      </c>
      <c r="BK191" s="11">
        <v>2024.0</v>
      </c>
      <c r="BL191" s="16">
        <f t="shared" si="62"/>
        <v>2</v>
      </c>
      <c r="BM191" s="18" t="str">
        <f t="shared" si="63"/>
        <v>2023, 2024</v>
      </c>
      <c r="BN191" s="18" t="str">
        <f t="shared" ref="BN191:CC191" si="298">IF(ISNUMBER(SEARCH(BN$1, $BM191)), ($K191/$BL191), "")</f>
        <v/>
      </c>
      <c r="BO191" s="18" t="str">
        <f t="shared" si="298"/>
        <v/>
      </c>
      <c r="BP191" s="18" t="str">
        <f t="shared" si="298"/>
        <v/>
      </c>
      <c r="BQ191" s="20">
        <f t="shared" si="298"/>
        <v>290062.5</v>
      </c>
      <c r="BR191" s="20">
        <f t="shared" si="298"/>
        <v>290062.5</v>
      </c>
      <c r="BS191" s="18" t="str">
        <f t="shared" si="298"/>
        <v/>
      </c>
      <c r="BT191" s="18" t="str">
        <f t="shared" si="298"/>
        <v/>
      </c>
      <c r="BU191" s="18" t="str">
        <f t="shared" si="298"/>
        <v/>
      </c>
      <c r="BV191" s="18" t="str">
        <f t="shared" si="298"/>
        <v/>
      </c>
      <c r="BW191" s="18" t="str">
        <f t="shared" si="298"/>
        <v/>
      </c>
      <c r="BX191" s="18" t="str">
        <f t="shared" si="298"/>
        <v/>
      </c>
      <c r="BY191" s="18" t="str">
        <f t="shared" si="298"/>
        <v/>
      </c>
      <c r="BZ191" s="18" t="str">
        <f t="shared" si="298"/>
        <v/>
      </c>
      <c r="CA191" s="18" t="str">
        <f t="shared" si="298"/>
        <v/>
      </c>
      <c r="CB191" s="18" t="str">
        <f t="shared" si="298"/>
        <v/>
      </c>
      <c r="CC191" s="18" t="str">
        <f t="shared" si="298"/>
        <v/>
      </c>
    </row>
    <row r="192" ht="16.5" customHeight="1">
      <c r="A192" s="11" t="s">
        <v>1152</v>
      </c>
      <c r="B192" s="11" t="s">
        <v>908</v>
      </c>
      <c r="C192" s="11"/>
      <c r="D192" s="11" t="s">
        <v>64</v>
      </c>
      <c r="E192" s="11">
        <v>479912.0</v>
      </c>
      <c r="F192" s="11">
        <v>479912.0</v>
      </c>
      <c r="G192" s="11" t="s">
        <v>151</v>
      </c>
      <c r="H192" s="12">
        <v>539700.0</v>
      </c>
      <c r="I192" s="12">
        <v>539700.0</v>
      </c>
      <c r="J192" s="13">
        <v>479912.0</v>
      </c>
      <c r="K192" s="13">
        <v>479912.0</v>
      </c>
      <c r="L192" s="11" t="s">
        <v>86</v>
      </c>
      <c r="M192" s="11"/>
      <c r="N192" s="14" t="s">
        <v>1153</v>
      </c>
      <c r="O192" s="11" t="s">
        <v>1154</v>
      </c>
      <c r="P192" s="11"/>
      <c r="Q192" s="11"/>
      <c r="R192" s="11"/>
      <c r="T192" s="11"/>
      <c r="U192" s="11"/>
      <c r="V192" s="11" t="s">
        <v>1067</v>
      </c>
      <c r="W192" s="11"/>
      <c r="X192" s="11" t="s">
        <v>155</v>
      </c>
      <c r="Y192" s="11" t="s">
        <v>75</v>
      </c>
      <c r="Z192" s="11"/>
      <c r="AD192" s="11"/>
      <c r="AE192" s="11"/>
      <c r="AI192" s="15">
        <v>43831.0</v>
      </c>
      <c r="AJ192" s="11"/>
      <c r="AK192" s="11"/>
      <c r="AL192" s="11">
        <v>539700.0</v>
      </c>
      <c r="AM192" s="11" t="s">
        <v>157</v>
      </c>
      <c r="AN192" s="11"/>
      <c r="AQ192" s="11" t="s">
        <v>79</v>
      </c>
      <c r="AR192" s="11" t="s">
        <v>155</v>
      </c>
      <c r="AS192" s="11" t="s">
        <v>75</v>
      </c>
      <c r="AT192" s="11" t="s">
        <v>80</v>
      </c>
      <c r="AW192" s="11" t="s">
        <v>96</v>
      </c>
      <c r="AX192" s="18" t="str">
        <f t="shared" si="265"/>
        <v/>
      </c>
      <c r="AZ192" s="11" t="s">
        <v>132</v>
      </c>
      <c r="BD192" s="15">
        <v>45671.0</v>
      </c>
      <c r="BE192" s="15">
        <v>45779.0</v>
      </c>
      <c r="BI192" s="11"/>
      <c r="BJ192" s="11">
        <v>2020.0</v>
      </c>
      <c r="BK192" s="11">
        <v>2022.0</v>
      </c>
      <c r="BL192" s="16">
        <f t="shared" si="62"/>
        <v>3</v>
      </c>
      <c r="BM192" s="18" t="str">
        <f t="shared" si="63"/>
        <v>2020, 2021, 2022</v>
      </c>
      <c r="BN192" s="20">
        <f t="shared" ref="BN192:CC192" si="299">IF(ISNUMBER(SEARCH(BN$1, $BM192)), ($K192/$BL192), "")</f>
        <v>159970.6667</v>
      </c>
      <c r="BO192" s="20">
        <f t="shared" si="299"/>
        <v>159970.6667</v>
      </c>
      <c r="BP192" s="20">
        <f t="shared" si="299"/>
        <v>159970.6667</v>
      </c>
      <c r="BQ192" s="18" t="str">
        <f t="shared" si="299"/>
        <v/>
      </c>
      <c r="BR192" s="18" t="str">
        <f t="shared" si="299"/>
        <v/>
      </c>
      <c r="BS192" s="18" t="str">
        <f t="shared" si="299"/>
        <v/>
      </c>
      <c r="BT192" s="18" t="str">
        <f t="shared" si="299"/>
        <v/>
      </c>
      <c r="BU192" s="18" t="str">
        <f t="shared" si="299"/>
        <v/>
      </c>
      <c r="BV192" s="18" t="str">
        <f t="shared" si="299"/>
        <v/>
      </c>
      <c r="BW192" s="18" t="str">
        <f t="shared" si="299"/>
        <v/>
      </c>
      <c r="BX192" s="18" t="str">
        <f t="shared" si="299"/>
        <v/>
      </c>
      <c r="BY192" s="18" t="str">
        <f t="shared" si="299"/>
        <v/>
      </c>
      <c r="BZ192" s="18" t="str">
        <f t="shared" si="299"/>
        <v/>
      </c>
      <c r="CA192" s="18" t="str">
        <f t="shared" si="299"/>
        <v/>
      </c>
      <c r="CB192" s="18" t="str">
        <f t="shared" si="299"/>
        <v/>
      </c>
      <c r="CC192" s="18" t="str">
        <f t="shared" si="299"/>
        <v/>
      </c>
    </row>
    <row r="193" ht="16.5" customHeight="1">
      <c r="A193" s="11" t="s">
        <v>1155</v>
      </c>
      <c r="B193" s="11" t="s">
        <v>1156</v>
      </c>
      <c r="C193" s="11"/>
      <c r="D193" s="11" t="s">
        <v>64</v>
      </c>
      <c r="E193" s="11">
        <v>472068.0</v>
      </c>
      <c r="F193" s="11">
        <v>472068.0</v>
      </c>
      <c r="G193" s="11" t="s">
        <v>151</v>
      </c>
      <c r="H193" s="12">
        <v>510098.0</v>
      </c>
      <c r="I193" s="12">
        <v>510098.0</v>
      </c>
      <c r="J193" s="13">
        <v>472068.0</v>
      </c>
      <c r="K193" s="13">
        <v>472068.0</v>
      </c>
      <c r="L193" s="11" t="s">
        <v>86</v>
      </c>
      <c r="N193" s="14" t="s">
        <v>1157</v>
      </c>
      <c r="O193" s="11" t="s">
        <v>1158</v>
      </c>
      <c r="P193" s="11"/>
      <c r="Q193" s="11"/>
      <c r="R193" s="11" t="s">
        <v>1159</v>
      </c>
      <c r="T193" s="11" t="s">
        <v>1160</v>
      </c>
      <c r="U193" s="11" t="s">
        <v>72</v>
      </c>
      <c r="V193" s="11" t="s">
        <v>1161</v>
      </c>
      <c r="W193" s="11" t="s">
        <v>104</v>
      </c>
      <c r="X193" s="11" t="s">
        <v>155</v>
      </c>
      <c r="Y193" s="11" t="s">
        <v>75</v>
      </c>
      <c r="Z193" s="11" t="s">
        <v>72</v>
      </c>
      <c r="AD193" s="11" t="s">
        <v>72</v>
      </c>
      <c r="AE193" s="11" t="s">
        <v>119</v>
      </c>
      <c r="AI193" s="15">
        <v>45214.0</v>
      </c>
      <c r="AJ193" s="11">
        <v>2.0</v>
      </c>
      <c r="AK193" s="11" t="s">
        <v>77</v>
      </c>
      <c r="AL193" s="11">
        <v>255049.0</v>
      </c>
      <c r="AM193" s="11" t="s">
        <v>157</v>
      </c>
      <c r="AN193" s="11"/>
      <c r="AO193" s="11" t="s">
        <v>374</v>
      </c>
      <c r="AQ193" s="11" t="s">
        <v>79</v>
      </c>
      <c r="AR193" s="11" t="s">
        <v>155</v>
      </c>
      <c r="AS193" s="11" t="s">
        <v>75</v>
      </c>
      <c r="AT193" s="11" t="s">
        <v>375</v>
      </c>
      <c r="AW193" s="11" t="s">
        <v>96</v>
      </c>
      <c r="AX193" s="18" t="str">
        <f t="shared" si="265"/>
        <v/>
      </c>
      <c r="AZ193" s="11" t="s">
        <v>241</v>
      </c>
      <c r="BD193" s="15">
        <v>45435.0</v>
      </c>
      <c r="BE193" s="15">
        <v>45454.0</v>
      </c>
      <c r="BI193" s="11" t="s">
        <v>83</v>
      </c>
      <c r="BJ193" s="11">
        <v>2023.0</v>
      </c>
      <c r="BK193" s="11">
        <v>2025.0</v>
      </c>
      <c r="BL193" s="16">
        <f t="shared" si="62"/>
        <v>3</v>
      </c>
      <c r="BM193" s="18" t="str">
        <f t="shared" si="63"/>
        <v>2023, 2024, 2025</v>
      </c>
      <c r="BN193" s="18" t="str">
        <f t="shared" ref="BN193:CC193" si="300">IF(ISNUMBER(SEARCH(BN$1, $BM193)), ($K193/$BL193), "")</f>
        <v/>
      </c>
      <c r="BO193" s="18" t="str">
        <f t="shared" si="300"/>
        <v/>
      </c>
      <c r="BP193" s="18" t="str">
        <f t="shared" si="300"/>
        <v/>
      </c>
      <c r="BQ193" s="20">
        <f t="shared" si="300"/>
        <v>157356</v>
      </c>
      <c r="BR193" s="20">
        <f t="shared" si="300"/>
        <v>157356</v>
      </c>
      <c r="BS193" s="20">
        <f t="shared" si="300"/>
        <v>157356</v>
      </c>
      <c r="BT193" s="18" t="str">
        <f t="shared" si="300"/>
        <v/>
      </c>
      <c r="BU193" s="18" t="str">
        <f t="shared" si="300"/>
        <v/>
      </c>
      <c r="BV193" s="18" t="str">
        <f t="shared" si="300"/>
        <v/>
      </c>
      <c r="BW193" s="18" t="str">
        <f t="shared" si="300"/>
        <v/>
      </c>
      <c r="BX193" s="18" t="str">
        <f t="shared" si="300"/>
        <v/>
      </c>
      <c r="BY193" s="18" t="str">
        <f t="shared" si="300"/>
        <v/>
      </c>
      <c r="BZ193" s="18" t="str">
        <f t="shared" si="300"/>
        <v/>
      </c>
      <c r="CA193" s="18" t="str">
        <f t="shared" si="300"/>
        <v/>
      </c>
      <c r="CB193" s="18" t="str">
        <f t="shared" si="300"/>
        <v/>
      </c>
      <c r="CC193" s="18" t="str">
        <f t="shared" si="300"/>
        <v/>
      </c>
    </row>
    <row r="194" ht="16.5" customHeight="1">
      <c r="A194" s="11" t="s">
        <v>1162</v>
      </c>
      <c r="B194" s="11"/>
      <c r="C194" s="11"/>
      <c r="D194" s="11" t="s">
        <v>64</v>
      </c>
      <c r="E194" s="11">
        <v>469948.0</v>
      </c>
      <c r="F194" s="11">
        <v>469948.0</v>
      </c>
      <c r="G194" s="11" t="s">
        <v>151</v>
      </c>
      <c r="H194" s="12">
        <v>507544.0</v>
      </c>
      <c r="I194" s="12">
        <v>507544.0</v>
      </c>
      <c r="J194" s="13">
        <v>469948.0</v>
      </c>
      <c r="K194" s="13">
        <v>469948.0</v>
      </c>
      <c r="L194" s="11" t="s">
        <v>86</v>
      </c>
      <c r="M194" s="11" t="s">
        <v>67</v>
      </c>
      <c r="N194" s="11"/>
      <c r="O194" s="11"/>
      <c r="P194" s="11"/>
      <c r="Q194" s="11"/>
      <c r="R194" s="11"/>
      <c r="T194" s="11"/>
      <c r="U194" s="11"/>
      <c r="V194" s="11" t="s">
        <v>1163</v>
      </c>
      <c r="W194" s="11"/>
      <c r="X194" s="11" t="s">
        <v>155</v>
      </c>
      <c r="Y194" s="11" t="s">
        <v>75</v>
      </c>
      <c r="Z194" s="11"/>
      <c r="AD194" s="11"/>
      <c r="AE194" s="11"/>
      <c r="AI194" s="15">
        <v>44930.0</v>
      </c>
      <c r="AJ194" s="11"/>
      <c r="AK194" s="11"/>
      <c r="AL194" s="11">
        <v>507544.0</v>
      </c>
      <c r="AM194" s="11" t="s">
        <v>812</v>
      </c>
      <c r="AN194" s="11"/>
      <c r="AO194" s="11"/>
      <c r="AQ194" s="11" t="s">
        <v>79</v>
      </c>
      <c r="AR194" s="11" t="s">
        <v>155</v>
      </c>
      <c r="AS194" s="11" t="s">
        <v>75</v>
      </c>
      <c r="AT194" s="11" t="s">
        <v>80</v>
      </c>
      <c r="AW194" s="11" t="s">
        <v>96</v>
      </c>
      <c r="AX194" s="18" t="str">
        <f t="shared" si="265"/>
        <v/>
      </c>
      <c r="AZ194" s="11" t="s">
        <v>310</v>
      </c>
      <c r="BD194" s="15">
        <v>45596.0</v>
      </c>
      <c r="BE194" s="15">
        <v>45596.0</v>
      </c>
      <c r="BI194" s="11"/>
      <c r="BJ194" s="11">
        <v>2023.0</v>
      </c>
      <c r="BK194" s="11">
        <v>2023.0</v>
      </c>
      <c r="BL194" s="16">
        <f t="shared" si="62"/>
        <v>1</v>
      </c>
      <c r="BM194" s="18" t="str">
        <f t="shared" si="63"/>
        <v>2023</v>
      </c>
      <c r="BN194" s="18" t="str">
        <f t="shared" ref="BN194:CC194" si="301">IF(ISNUMBER(SEARCH(BN$1, $BM194)), ($K194/$BL194), "")</f>
        <v/>
      </c>
      <c r="BO194" s="18" t="str">
        <f t="shared" si="301"/>
        <v/>
      </c>
      <c r="BP194" s="18" t="str">
        <f t="shared" si="301"/>
        <v/>
      </c>
      <c r="BQ194" s="20">
        <f t="shared" si="301"/>
        <v>469948</v>
      </c>
      <c r="BR194" s="18" t="str">
        <f t="shared" si="301"/>
        <v/>
      </c>
      <c r="BS194" s="18" t="str">
        <f t="shared" si="301"/>
        <v/>
      </c>
      <c r="BT194" s="18" t="str">
        <f t="shared" si="301"/>
        <v/>
      </c>
      <c r="BU194" s="18" t="str">
        <f t="shared" si="301"/>
        <v/>
      </c>
      <c r="BV194" s="18" t="str">
        <f t="shared" si="301"/>
        <v/>
      </c>
      <c r="BW194" s="18" t="str">
        <f t="shared" si="301"/>
        <v/>
      </c>
      <c r="BX194" s="18" t="str">
        <f t="shared" si="301"/>
        <v/>
      </c>
      <c r="BY194" s="18" t="str">
        <f t="shared" si="301"/>
        <v/>
      </c>
      <c r="BZ194" s="18" t="str">
        <f t="shared" si="301"/>
        <v/>
      </c>
      <c r="CA194" s="18" t="str">
        <f t="shared" si="301"/>
        <v/>
      </c>
      <c r="CB194" s="18" t="str">
        <f t="shared" si="301"/>
        <v/>
      </c>
      <c r="CC194" s="18" t="str">
        <f t="shared" si="301"/>
        <v/>
      </c>
    </row>
    <row r="195" ht="16.5" customHeight="1">
      <c r="A195" s="11" t="s">
        <v>1164</v>
      </c>
      <c r="C195" s="11"/>
      <c r="D195" s="11" t="s">
        <v>64</v>
      </c>
      <c r="E195" s="11">
        <v>465722.0</v>
      </c>
      <c r="F195" s="11">
        <v>465722.0</v>
      </c>
      <c r="G195" s="11" t="s">
        <v>151</v>
      </c>
      <c r="H195" s="12">
        <v>549552.0</v>
      </c>
      <c r="I195" s="12">
        <v>549552.0</v>
      </c>
      <c r="J195" s="13">
        <v>465722.0</v>
      </c>
      <c r="K195" s="13">
        <v>465722.0</v>
      </c>
      <c r="L195" s="11" t="s">
        <v>86</v>
      </c>
      <c r="M195" s="11" t="s">
        <v>67</v>
      </c>
      <c r="N195" s="14" t="s">
        <v>1165</v>
      </c>
      <c r="T195" s="11" t="s">
        <v>1166</v>
      </c>
      <c r="V195" s="11" t="s">
        <v>1167</v>
      </c>
      <c r="W195" s="11" t="s">
        <v>384</v>
      </c>
      <c r="X195" s="11" t="s">
        <v>731</v>
      </c>
      <c r="Y195" s="11" t="s">
        <v>75</v>
      </c>
      <c r="AC195" s="11" t="s">
        <v>1168</v>
      </c>
      <c r="AD195" s="11" t="s">
        <v>1169</v>
      </c>
      <c r="AE195" s="11" t="s">
        <v>76</v>
      </c>
      <c r="AI195" s="15">
        <v>44199.0</v>
      </c>
      <c r="AL195" s="11">
        <v>549552.0</v>
      </c>
      <c r="AM195" s="11" t="s">
        <v>730</v>
      </c>
      <c r="AN195" s="11"/>
      <c r="AQ195" s="11" t="s">
        <v>79</v>
      </c>
      <c r="AR195" s="11" t="s">
        <v>731</v>
      </c>
      <c r="AS195" s="11" t="s">
        <v>75</v>
      </c>
      <c r="AT195" s="11" t="s">
        <v>80</v>
      </c>
      <c r="AW195" s="11" t="s">
        <v>96</v>
      </c>
      <c r="AX195" s="18" t="str">
        <f t="shared" si="265"/>
        <v/>
      </c>
      <c r="AZ195" s="11" t="s">
        <v>395</v>
      </c>
      <c r="BD195" s="15">
        <v>45377.0</v>
      </c>
      <c r="BE195" s="15">
        <v>45377.0</v>
      </c>
      <c r="BI195" s="11" t="s">
        <v>83</v>
      </c>
      <c r="BJ195" s="11">
        <v>2021.0</v>
      </c>
      <c r="BK195" s="11">
        <v>2023.0</v>
      </c>
      <c r="BL195" s="16">
        <f t="shared" si="62"/>
        <v>3</v>
      </c>
      <c r="BM195" s="18" t="str">
        <f t="shared" si="63"/>
        <v>2021, 2022, 2023</v>
      </c>
      <c r="BN195" s="18" t="str">
        <f t="shared" ref="BN195:CC195" si="302">IF(ISNUMBER(SEARCH(BN$1, $BM195)), ($K195/$BL195), "")</f>
        <v/>
      </c>
      <c r="BO195" s="20">
        <f t="shared" si="302"/>
        <v>155240.6667</v>
      </c>
      <c r="BP195" s="20">
        <f t="shared" si="302"/>
        <v>155240.6667</v>
      </c>
      <c r="BQ195" s="20">
        <f t="shared" si="302"/>
        <v>155240.6667</v>
      </c>
      <c r="BR195" s="18" t="str">
        <f t="shared" si="302"/>
        <v/>
      </c>
      <c r="BS195" s="18" t="str">
        <f t="shared" si="302"/>
        <v/>
      </c>
      <c r="BT195" s="18" t="str">
        <f t="shared" si="302"/>
        <v/>
      </c>
      <c r="BU195" s="18" t="str">
        <f t="shared" si="302"/>
        <v/>
      </c>
      <c r="BV195" s="18" t="str">
        <f t="shared" si="302"/>
        <v/>
      </c>
      <c r="BW195" s="18" t="str">
        <f t="shared" si="302"/>
        <v/>
      </c>
      <c r="BX195" s="18" t="str">
        <f t="shared" si="302"/>
        <v/>
      </c>
      <c r="BY195" s="18" t="str">
        <f t="shared" si="302"/>
        <v/>
      </c>
      <c r="BZ195" s="18" t="str">
        <f t="shared" si="302"/>
        <v/>
      </c>
      <c r="CA195" s="18" t="str">
        <f t="shared" si="302"/>
        <v/>
      </c>
      <c r="CB195" s="18" t="str">
        <f t="shared" si="302"/>
        <v/>
      </c>
      <c r="CC195" s="18" t="str">
        <f t="shared" si="302"/>
        <v/>
      </c>
    </row>
    <row r="196" ht="16.5" customHeight="1">
      <c r="A196" s="11" t="s">
        <v>1170</v>
      </c>
      <c r="C196" s="11"/>
      <c r="D196" s="11" t="s">
        <v>64</v>
      </c>
      <c r="E196" s="11">
        <v>460573.0</v>
      </c>
      <c r="F196" s="11">
        <v>460573.0</v>
      </c>
      <c r="G196" s="11" t="s">
        <v>151</v>
      </c>
      <c r="H196" s="12">
        <v>502025.0</v>
      </c>
      <c r="I196" s="12">
        <v>502025.0</v>
      </c>
      <c r="J196" s="13">
        <v>460573.0</v>
      </c>
      <c r="K196" s="13">
        <v>460573.0</v>
      </c>
      <c r="L196" s="11" t="s">
        <v>86</v>
      </c>
      <c r="M196" s="11" t="s">
        <v>67</v>
      </c>
      <c r="N196" s="11"/>
      <c r="T196" s="11"/>
      <c r="V196" s="11" t="s">
        <v>1171</v>
      </c>
      <c r="W196" s="11"/>
      <c r="X196" s="11" t="s">
        <v>155</v>
      </c>
      <c r="Y196" s="11" t="s">
        <v>75</v>
      </c>
      <c r="AC196" s="11"/>
      <c r="AD196" s="11"/>
      <c r="AE196" s="11"/>
      <c r="AI196" s="15">
        <v>45047.0</v>
      </c>
      <c r="AL196" s="11">
        <v>502025.0</v>
      </c>
      <c r="AM196" s="11" t="s">
        <v>812</v>
      </c>
      <c r="AN196" s="11"/>
      <c r="AQ196" s="11" t="s">
        <v>79</v>
      </c>
      <c r="AR196" s="11" t="s">
        <v>155</v>
      </c>
      <c r="AS196" s="11" t="s">
        <v>75</v>
      </c>
      <c r="AT196" s="11" t="s">
        <v>107</v>
      </c>
      <c r="AU196" s="18" t="s">
        <v>189</v>
      </c>
      <c r="AW196" s="11" t="s">
        <v>96</v>
      </c>
      <c r="AX196" s="18" t="str">
        <f t="shared" si="265"/>
        <v/>
      </c>
      <c r="AZ196" s="11" t="s">
        <v>124</v>
      </c>
      <c r="BD196" s="15">
        <v>45596.0</v>
      </c>
      <c r="BE196" s="15">
        <v>45596.0</v>
      </c>
      <c r="BI196" s="11"/>
      <c r="BJ196" s="11">
        <v>2023.0</v>
      </c>
      <c r="BK196" s="11">
        <v>2023.0</v>
      </c>
      <c r="BL196" s="16">
        <f t="shared" si="62"/>
        <v>1</v>
      </c>
      <c r="BM196" s="18" t="str">
        <f t="shared" si="63"/>
        <v>2023</v>
      </c>
      <c r="BN196" s="18" t="str">
        <f t="shared" ref="BN196:CC196" si="303">IF(ISNUMBER(SEARCH(BN$1, $BM196)), ($K196/$BL196), "")</f>
        <v/>
      </c>
      <c r="BO196" s="18" t="str">
        <f t="shared" si="303"/>
        <v/>
      </c>
      <c r="BP196" s="18" t="str">
        <f t="shared" si="303"/>
        <v/>
      </c>
      <c r="BQ196" s="20">
        <f t="shared" si="303"/>
        <v>460573</v>
      </c>
      <c r="BR196" s="18" t="str">
        <f t="shared" si="303"/>
        <v/>
      </c>
      <c r="BS196" s="18" t="str">
        <f t="shared" si="303"/>
        <v/>
      </c>
      <c r="BT196" s="18" t="str">
        <f t="shared" si="303"/>
        <v/>
      </c>
      <c r="BU196" s="18" t="str">
        <f t="shared" si="303"/>
        <v/>
      </c>
      <c r="BV196" s="18" t="str">
        <f t="shared" si="303"/>
        <v/>
      </c>
      <c r="BW196" s="18" t="str">
        <f t="shared" si="303"/>
        <v/>
      </c>
      <c r="BX196" s="18" t="str">
        <f t="shared" si="303"/>
        <v/>
      </c>
      <c r="BY196" s="18" t="str">
        <f t="shared" si="303"/>
        <v/>
      </c>
      <c r="BZ196" s="18" t="str">
        <f t="shared" si="303"/>
        <v/>
      </c>
      <c r="CA196" s="18" t="str">
        <f t="shared" si="303"/>
        <v/>
      </c>
      <c r="CB196" s="18" t="str">
        <f t="shared" si="303"/>
        <v/>
      </c>
      <c r="CC196" s="18" t="str">
        <f t="shared" si="303"/>
        <v/>
      </c>
    </row>
    <row r="197" ht="16.5" customHeight="1">
      <c r="A197" s="11" t="s">
        <v>1172</v>
      </c>
      <c r="C197" s="11"/>
      <c r="D197" s="11" t="s">
        <v>64</v>
      </c>
      <c r="E197" s="27">
        <v>457800.0</v>
      </c>
      <c r="F197" s="27">
        <v>366209.0</v>
      </c>
      <c r="G197" s="11" t="s">
        <v>135</v>
      </c>
      <c r="H197" s="12">
        <v>480690.0</v>
      </c>
      <c r="I197" s="12">
        <v>384519.0</v>
      </c>
      <c r="J197" s="13">
        <f t="shared" ref="J197:K197" si="304">E197*1.19</f>
        <v>544782</v>
      </c>
      <c r="K197" s="13">
        <f t="shared" si="304"/>
        <v>435788.71</v>
      </c>
      <c r="L197" s="11" t="s">
        <v>86</v>
      </c>
      <c r="M197" s="11" t="s">
        <v>67</v>
      </c>
      <c r="N197" s="14" t="s">
        <v>1173</v>
      </c>
      <c r="P197" s="11"/>
      <c r="Q197" s="11"/>
      <c r="R197" s="11" t="s">
        <v>666</v>
      </c>
      <c r="S197" s="11" t="s">
        <v>1174</v>
      </c>
      <c r="T197" s="11" t="s">
        <v>1175</v>
      </c>
      <c r="V197" s="11" t="s">
        <v>1176</v>
      </c>
      <c r="W197" s="11" t="s">
        <v>92</v>
      </c>
      <c r="X197" s="11" t="s">
        <v>142</v>
      </c>
      <c r="Y197" s="11" t="s">
        <v>75</v>
      </c>
      <c r="AE197" s="11" t="s">
        <v>119</v>
      </c>
      <c r="AI197" s="15">
        <v>44562.0</v>
      </c>
      <c r="AJ197" s="11">
        <v>5.0</v>
      </c>
      <c r="AK197" s="11" t="s">
        <v>77</v>
      </c>
      <c r="AL197" s="11">
        <v>96138.0</v>
      </c>
      <c r="AM197" s="11" t="s">
        <v>143</v>
      </c>
      <c r="AN197" s="11" t="s">
        <v>144</v>
      </c>
      <c r="AQ197" s="11" t="s">
        <v>79</v>
      </c>
      <c r="AR197" s="11" t="s">
        <v>146</v>
      </c>
      <c r="AS197" s="11" t="s">
        <v>75</v>
      </c>
      <c r="AT197" s="11" t="s">
        <v>80</v>
      </c>
      <c r="AW197" s="11" t="s">
        <v>96</v>
      </c>
      <c r="AX197" s="18" t="str">
        <f t="shared" si="265"/>
        <v/>
      </c>
      <c r="AZ197" s="11" t="s">
        <v>520</v>
      </c>
      <c r="BD197" s="15">
        <v>45377.0</v>
      </c>
      <c r="BE197" s="15">
        <v>45779.0</v>
      </c>
      <c r="BI197" s="11" t="s">
        <v>83</v>
      </c>
      <c r="BJ197" s="11">
        <v>2022.0</v>
      </c>
      <c r="BK197" s="11">
        <v>2027.0</v>
      </c>
      <c r="BL197" s="16">
        <f t="shared" si="62"/>
        <v>6</v>
      </c>
      <c r="BM197" s="18" t="str">
        <f t="shared" si="63"/>
        <v>2022, 2023, 2024, 2025, 2026, 2027</v>
      </c>
      <c r="BN197" s="18" t="str">
        <f t="shared" ref="BN197:CC197" si="305">IF(ISNUMBER(SEARCH(BN$1, $BM197)), ($K197/$BL197), "")</f>
        <v/>
      </c>
      <c r="BO197" s="18" t="str">
        <f t="shared" si="305"/>
        <v/>
      </c>
      <c r="BP197" s="20">
        <f t="shared" si="305"/>
        <v>72631.45167</v>
      </c>
      <c r="BQ197" s="20">
        <f t="shared" si="305"/>
        <v>72631.45167</v>
      </c>
      <c r="BR197" s="20">
        <f t="shared" si="305"/>
        <v>72631.45167</v>
      </c>
      <c r="BS197" s="20">
        <f t="shared" si="305"/>
        <v>72631.45167</v>
      </c>
      <c r="BT197" s="20">
        <f t="shared" si="305"/>
        <v>72631.45167</v>
      </c>
      <c r="BU197" s="20">
        <f t="shared" si="305"/>
        <v>72631.45167</v>
      </c>
      <c r="BV197" s="18" t="str">
        <f t="shared" si="305"/>
        <v/>
      </c>
      <c r="BW197" s="18" t="str">
        <f t="shared" si="305"/>
        <v/>
      </c>
      <c r="BX197" s="18" t="str">
        <f t="shared" si="305"/>
        <v/>
      </c>
      <c r="BY197" s="18" t="str">
        <f t="shared" si="305"/>
        <v/>
      </c>
      <c r="BZ197" s="18" t="str">
        <f t="shared" si="305"/>
        <v/>
      </c>
      <c r="CA197" s="18" t="str">
        <f t="shared" si="305"/>
        <v/>
      </c>
      <c r="CB197" s="18" t="str">
        <f t="shared" si="305"/>
        <v/>
      </c>
      <c r="CC197" s="18" t="str">
        <f t="shared" si="305"/>
        <v/>
      </c>
    </row>
    <row r="198" ht="16.5" customHeight="1">
      <c r="A198" s="11" t="s">
        <v>1177</v>
      </c>
      <c r="B198" s="11" t="s">
        <v>908</v>
      </c>
      <c r="C198" s="11"/>
      <c r="D198" s="11" t="s">
        <v>64</v>
      </c>
      <c r="E198" s="11">
        <v>446119.0</v>
      </c>
      <c r="F198" s="11">
        <v>446119.0</v>
      </c>
      <c r="G198" s="11" t="s">
        <v>151</v>
      </c>
      <c r="H198" s="12">
        <v>482057.0</v>
      </c>
      <c r="I198" s="12">
        <v>482057.0</v>
      </c>
      <c r="J198" s="13">
        <v>446119.0</v>
      </c>
      <c r="K198" s="13">
        <v>446119.0</v>
      </c>
      <c r="L198" s="11" t="s">
        <v>86</v>
      </c>
      <c r="M198" s="11"/>
      <c r="N198" s="14" t="s">
        <v>1178</v>
      </c>
      <c r="O198" s="11" t="s">
        <v>1179</v>
      </c>
      <c r="P198" s="11"/>
      <c r="Q198" s="11"/>
      <c r="R198" s="11"/>
      <c r="S198" s="11"/>
      <c r="T198" s="11"/>
      <c r="V198" s="11" t="s">
        <v>911</v>
      </c>
      <c r="W198" s="11"/>
      <c r="X198" s="11" t="s">
        <v>155</v>
      </c>
      <c r="Y198" s="11" t="s">
        <v>75</v>
      </c>
      <c r="AE198" s="11"/>
      <c r="AI198" s="15">
        <v>45231.0</v>
      </c>
      <c r="AJ198" s="11"/>
      <c r="AK198" s="11"/>
      <c r="AL198" s="11">
        <v>482057.0</v>
      </c>
      <c r="AM198" s="11" t="s">
        <v>912</v>
      </c>
      <c r="AN198" s="11"/>
      <c r="AQ198" s="11" t="s">
        <v>79</v>
      </c>
      <c r="AR198" s="11" t="s">
        <v>155</v>
      </c>
      <c r="AS198" s="11" t="s">
        <v>75</v>
      </c>
      <c r="AT198" s="11" t="s">
        <v>80</v>
      </c>
      <c r="AW198" s="11" t="s">
        <v>96</v>
      </c>
      <c r="AX198" s="18" t="str">
        <f t="shared" si="265"/>
        <v/>
      </c>
      <c r="AY198" s="11" t="s">
        <v>1180</v>
      </c>
      <c r="AZ198" s="11" t="s">
        <v>191</v>
      </c>
      <c r="BD198" s="15">
        <v>45671.0</v>
      </c>
      <c r="BE198" s="15">
        <v>45779.0</v>
      </c>
      <c r="BI198" s="11"/>
      <c r="BJ198" s="11">
        <v>2023.0</v>
      </c>
      <c r="BK198" s="11">
        <v>2026.0</v>
      </c>
      <c r="BL198" s="16">
        <f t="shared" si="62"/>
        <v>4</v>
      </c>
      <c r="BM198" s="18" t="str">
        <f t="shared" si="63"/>
        <v>2023, 2024, 2025, 2026</v>
      </c>
      <c r="BN198" s="18" t="str">
        <f t="shared" ref="BN198:CC198" si="306">IF(ISNUMBER(SEARCH(BN$1, $BM198)), ($K198/$BL198), "")</f>
        <v/>
      </c>
      <c r="BO198" s="18" t="str">
        <f t="shared" si="306"/>
        <v/>
      </c>
      <c r="BP198" s="18" t="str">
        <f t="shared" si="306"/>
        <v/>
      </c>
      <c r="BQ198" s="20">
        <f t="shared" si="306"/>
        <v>111529.75</v>
      </c>
      <c r="BR198" s="20">
        <f t="shared" si="306"/>
        <v>111529.75</v>
      </c>
      <c r="BS198" s="20">
        <f t="shared" si="306"/>
        <v>111529.75</v>
      </c>
      <c r="BT198" s="20">
        <f t="shared" si="306"/>
        <v>111529.75</v>
      </c>
      <c r="BU198" s="18" t="str">
        <f t="shared" si="306"/>
        <v/>
      </c>
      <c r="BV198" s="18" t="str">
        <f t="shared" si="306"/>
        <v/>
      </c>
      <c r="BW198" s="18" t="str">
        <f t="shared" si="306"/>
        <v/>
      </c>
      <c r="BX198" s="18" t="str">
        <f t="shared" si="306"/>
        <v/>
      </c>
      <c r="BY198" s="18" t="str">
        <f t="shared" si="306"/>
        <v/>
      </c>
      <c r="BZ198" s="18" t="str">
        <f t="shared" si="306"/>
        <v/>
      </c>
      <c r="CA198" s="18" t="str">
        <f t="shared" si="306"/>
        <v/>
      </c>
      <c r="CB198" s="18" t="str">
        <f t="shared" si="306"/>
        <v/>
      </c>
      <c r="CC198" s="18" t="str">
        <f t="shared" si="306"/>
        <v/>
      </c>
    </row>
    <row r="199" ht="16.5" customHeight="1">
      <c r="A199" s="11" t="s">
        <v>1181</v>
      </c>
      <c r="B199" s="11"/>
      <c r="C199" s="11"/>
      <c r="D199" s="11" t="s">
        <v>64</v>
      </c>
      <c r="E199" s="11">
        <v>442349.0</v>
      </c>
      <c r="F199" s="11">
        <v>442349.0</v>
      </c>
      <c r="G199" s="11" t="s">
        <v>367</v>
      </c>
      <c r="H199" s="12">
        <v>110587.0</v>
      </c>
      <c r="I199" s="12">
        <v>110587.0</v>
      </c>
      <c r="J199" s="13">
        <f t="shared" ref="J199:K199" si="307">E199*0.23</f>
        <v>101740.27</v>
      </c>
      <c r="K199" s="13">
        <f t="shared" si="307"/>
        <v>101740.27</v>
      </c>
      <c r="L199" s="11" t="s">
        <v>86</v>
      </c>
      <c r="M199" s="11" t="s">
        <v>67</v>
      </c>
      <c r="N199" s="11"/>
      <c r="O199" s="11"/>
      <c r="T199" s="11" t="s">
        <v>1182</v>
      </c>
      <c r="V199" s="11" t="s">
        <v>1183</v>
      </c>
      <c r="X199" s="11" t="s">
        <v>372</v>
      </c>
      <c r="Y199" s="11" t="s">
        <v>75</v>
      </c>
      <c r="AI199" s="15">
        <v>44393.0</v>
      </c>
      <c r="AJ199" s="11">
        <v>36.0</v>
      </c>
      <c r="AK199" s="11" t="s">
        <v>430</v>
      </c>
      <c r="AL199" s="11">
        <v>3072.0</v>
      </c>
      <c r="AM199" s="18" t="s">
        <v>1184</v>
      </c>
      <c r="AN199" s="11"/>
      <c r="AQ199" s="11" t="s">
        <v>79</v>
      </c>
      <c r="AR199" s="11" t="s">
        <v>372</v>
      </c>
      <c r="AS199" s="11" t="s">
        <v>75</v>
      </c>
      <c r="AT199" s="25" t="s">
        <v>122</v>
      </c>
      <c r="AU199" s="18" t="s">
        <v>1185</v>
      </c>
      <c r="AW199" s="11" t="s">
        <v>96</v>
      </c>
      <c r="AX199" s="18" t="str">
        <f t="shared" si="265"/>
        <v/>
      </c>
      <c r="AZ199" s="11" t="s">
        <v>398</v>
      </c>
      <c r="BD199" s="15">
        <v>45596.0</v>
      </c>
      <c r="BE199" s="15">
        <v>45596.0</v>
      </c>
      <c r="BJ199" s="11">
        <v>2021.0</v>
      </c>
      <c r="BK199" s="11">
        <v>2023.0</v>
      </c>
      <c r="BL199" s="16">
        <f t="shared" si="62"/>
        <v>3</v>
      </c>
      <c r="BM199" s="18" t="str">
        <f t="shared" si="63"/>
        <v>2021, 2022, 2023</v>
      </c>
      <c r="BN199" s="18" t="str">
        <f t="shared" ref="BN199:CC199" si="308">IF(ISNUMBER(SEARCH(BN$1, $BM199)), ($K199/$BL199), "")</f>
        <v/>
      </c>
      <c r="BO199" s="20">
        <f t="shared" si="308"/>
        <v>33913.42333</v>
      </c>
      <c r="BP199" s="20">
        <f t="shared" si="308"/>
        <v>33913.42333</v>
      </c>
      <c r="BQ199" s="20">
        <f t="shared" si="308"/>
        <v>33913.42333</v>
      </c>
      <c r="BR199" s="18" t="str">
        <f t="shared" si="308"/>
        <v/>
      </c>
      <c r="BS199" s="18" t="str">
        <f t="shared" si="308"/>
        <v/>
      </c>
      <c r="BT199" s="18" t="str">
        <f t="shared" si="308"/>
        <v/>
      </c>
      <c r="BU199" s="18" t="str">
        <f t="shared" si="308"/>
        <v/>
      </c>
      <c r="BV199" s="18" t="str">
        <f t="shared" si="308"/>
        <v/>
      </c>
      <c r="BW199" s="18" t="str">
        <f t="shared" si="308"/>
        <v/>
      </c>
      <c r="BX199" s="18" t="str">
        <f t="shared" si="308"/>
        <v/>
      </c>
      <c r="BY199" s="18" t="str">
        <f t="shared" si="308"/>
        <v/>
      </c>
      <c r="BZ199" s="18" t="str">
        <f t="shared" si="308"/>
        <v/>
      </c>
      <c r="CA199" s="18" t="str">
        <f t="shared" si="308"/>
        <v/>
      </c>
      <c r="CB199" s="18" t="str">
        <f t="shared" si="308"/>
        <v/>
      </c>
      <c r="CC199" s="18" t="str">
        <f t="shared" si="308"/>
        <v/>
      </c>
    </row>
    <row r="200" ht="16.5" customHeight="1">
      <c r="A200" s="11" t="s">
        <v>1186</v>
      </c>
      <c r="B200" s="11" t="s">
        <v>1156</v>
      </c>
      <c r="C200" s="11"/>
      <c r="D200" s="11" t="s">
        <v>64</v>
      </c>
      <c r="E200" s="11">
        <v>427650.0</v>
      </c>
      <c r="F200" s="11">
        <v>427650.0</v>
      </c>
      <c r="G200" s="11" t="s">
        <v>151</v>
      </c>
      <c r="H200" s="12">
        <v>462100.0</v>
      </c>
      <c r="I200" s="12">
        <v>462100.0</v>
      </c>
      <c r="J200" s="13">
        <v>427650.0</v>
      </c>
      <c r="K200" s="13">
        <v>427650.0</v>
      </c>
      <c r="L200" s="11" t="s">
        <v>86</v>
      </c>
      <c r="M200" s="11"/>
      <c r="N200" s="14" t="s">
        <v>1187</v>
      </c>
      <c r="O200" s="11" t="s">
        <v>1188</v>
      </c>
      <c r="P200" s="11"/>
      <c r="Q200" s="11"/>
      <c r="R200" s="11" t="s">
        <v>1189</v>
      </c>
      <c r="T200" s="11" t="s">
        <v>1190</v>
      </c>
      <c r="U200" s="11" t="s">
        <v>72</v>
      </c>
      <c r="V200" s="11" t="s">
        <v>1191</v>
      </c>
      <c r="W200" s="11" t="s">
        <v>92</v>
      </c>
      <c r="X200" s="11" t="s">
        <v>155</v>
      </c>
      <c r="Y200" s="11" t="s">
        <v>75</v>
      </c>
      <c r="Z200" s="11" t="s">
        <v>72</v>
      </c>
      <c r="AD200" s="11" t="s">
        <v>72</v>
      </c>
      <c r="AE200" s="11" t="s">
        <v>119</v>
      </c>
      <c r="AI200" s="15">
        <v>45214.0</v>
      </c>
      <c r="AJ200" s="11">
        <v>2.0</v>
      </c>
      <c r="AK200" s="11" t="s">
        <v>77</v>
      </c>
      <c r="AL200" s="11">
        <v>231050.0</v>
      </c>
      <c r="AM200" s="11" t="s">
        <v>157</v>
      </c>
      <c r="AN200" s="11"/>
      <c r="AO200" s="11" t="s">
        <v>374</v>
      </c>
      <c r="AQ200" s="11" t="s">
        <v>79</v>
      </c>
      <c r="AR200" s="11" t="s">
        <v>155</v>
      </c>
      <c r="AS200" s="11" t="s">
        <v>75</v>
      </c>
      <c r="AT200" s="11" t="s">
        <v>375</v>
      </c>
      <c r="AW200" s="11" t="s">
        <v>96</v>
      </c>
      <c r="AX200" s="18" t="str">
        <f t="shared" si="265"/>
        <v/>
      </c>
      <c r="AZ200" s="11" t="s">
        <v>241</v>
      </c>
      <c r="BD200" s="15">
        <v>45435.0</v>
      </c>
      <c r="BE200" s="15">
        <v>45454.0</v>
      </c>
      <c r="BI200" s="11" t="s">
        <v>83</v>
      </c>
      <c r="BJ200" s="11">
        <v>2023.0</v>
      </c>
      <c r="BK200" s="11">
        <v>2025.0</v>
      </c>
      <c r="BL200" s="16">
        <f t="shared" si="62"/>
        <v>3</v>
      </c>
      <c r="BM200" s="18" t="str">
        <f t="shared" si="63"/>
        <v>2023, 2024, 2025</v>
      </c>
      <c r="BN200" s="18" t="str">
        <f t="shared" ref="BN200:CC200" si="309">IF(ISNUMBER(SEARCH(BN$1, $BM200)), ($K200/$BL200), "")</f>
        <v/>
      </c>
      <c r="BO200" s="18" t="str">
        <f t="shared" si="309"/>
        <v/>
      </c>
      <c r="BP200" s="18" t="str">
        <f t="shared" si="309"/>
        <v/>
      </c>
      <c r="BQ200" s="20">
        <f t="shared" si="309"/>
        <v>142550</v>
      </c>
      <c r="BR200" s="20">
        <f t="shared" si="309"/>
        <v>142550</v>
      </c>
      <c r="BS200" s="20">
        <f t="shared" si="309"/>
        <v>142550</v>
      </c>
      <c r="BT200" s="18" t="str">
        <f t="shared" si="309"/>
        <v/>
      </c>
      <c r="BU200" s="18" t="str">
        <f t="shared" si="309"/>
        <v/>
      </c>
      <c r="BV200" s="18" t="str">
        <f t="shared" si="309"/>
        <v/>
      </c>
      <c r="BW200" s="18" t="str">
        <f t="shared" si="309"/>
        <v/>
      </c>
      <c r="BX200" s="18" t="str">
        <f t="shared" si="309"/>
        <v/>
      </c>
      <c r="BY200" s="18" t="str">
        <f t="shared" si="309"/>
        <v/>
      </c>
      <c r="BZ200" s="18" t="str">
        <f t="shared" si="309"/>
        <v/>
      </c>
      <c r="CA200" s="18" t="str">
        <f t="shared" si="309"/>
        <v/>
      </c>
      <c r="CB200" s="18" t="str">
        <f t="shared" si="309"/>
        <v/>
      </c>
      <c r="CC200" s="18" t="str">
        <f t="shared" si="309"/>
        <v/>
      </c>
    </row>
    <row r="201" ht="16.5" customHeight="1">
      <c r="A201" s="11" t="s">
        <v>1192</v>
      </c>
      <c r="B201" s="11"/>
      <c r="C201" s="11"/>
      <c r="D201" s="11" t="s">
        <v>64</v>
      </c>
      <c r="E201" s="11">
        <v>427212.0</v>
      </c>
      <c r="F201" s="11">
        <v>427212.0</v>
      </c>
      <c r="G201" s="11" t="s">
        <v>151</v>
      </c>
      <c r="H201" s="12">
        <v>465661.0</v>
      </c>
      <c r="I201" s="12">
        <v>465661.0</v>
      </c>
      <c r="J201" s="13">
        <v>427212.0</v>
      </c>
      <c r="K201" s="13">
        <v>427212.0</v>
      </c>
      <c r="L201" s="11" t="s">
        <v>86</v>
      </c>
      <c r="M201" s="11" t="s">
        <v>67</v>
      </c>
      <c r="N201" s="14" t="s">
        <v>1193</v>
      </c>
      <c r="O201" s="11"/>
      <c r="P201" s="11"/>
      <c r="Q201" s="11"/>
      <c r="R201" s="11"/>
      <c r="T201" s="11"/>
      <c r="U201" s="11"/>
      <c r="V201" s="11" t="s">
        <v>1194</v>
      </c>
      <c r="W201" s="11"/>
      <c r="X201" s="11" t="s">
        <v>155</v>
      </c>
      <c r="Y201" s="11" t="s">
        <v>75</v>
      </c>
      <c r="Z201" s="11"/>
      <c r="AD201" s="11"/>
      <c r="AE201" s="11"/>
      <c r="AI201" s="15">
        <v>45231.0</v>
      </c>
      <c r="AJ201" s="11"/>
      <c r="AK201" s="11"/>
      <c r="AL201" s="11">
        <v>465661.0</v>
      </c>
      <c r="AM201" s="11" t="s">
        <v>157</v>
      </c>
      <c r="AN201" s="11"/>
      <c r="AO201" s="11"/>
      <c r="AQ201" s="11" t="s">
        <v>79</v>
      </c>
      <c r="AR201" s="11" t="s">
        <v>155</v>
      </c>
      <c r="AS201" s="11" t="s">
        <v>75</v>
      </c>
      <c r="AT201" s="11" t="s">
        <v>80</v>
      </c>
      <c r="AW201" s="11" t="s">
        <v>96</v>
      </c>
      <c r="AX201" s="18" t="str">
        <f t="shared" si="265"/>
        <v/>
      </c>
      <c r="AZ201" s="11" t="s">
        <v>395</v>
      </c>
      <c r="BD201" s="15">
        <v>45596.0</v>
      </c>
      <c r="BE201" s="15">
        <v>45779.0</v>
      </c>
      <c r="BI201" s="11"/>
      <c r="BJ201" s="11">
        <v>2023.0</v>
      </c>
      <c r="BK201" s="11">
        <v>2026.0</v>
      </c>
      <c r="BL201" s="16">
        <f t="shared" si="62"/>
        <v>4</v>
      </c>
      <c r="BM201" s="18" t="str">
        <f t="shared" si="63"/>
        <v>2023, 2024, 2025, 2026</v>
      </c>
      <c r="BN201" s="18" t="str">
        <f t="shared" ref="BN201:CC201" si="310">IF(ISNUMBER(SEARCH(BN$1, $BM201)), ($K201/$BL201), "")</f>
        <v/>
      </c>
      <c r="BO201" s="18" t="str">
        <f t="shared" si="310"/>
        <v/>
      </c>
      <c r="BP201" s="18" t="str">
        <f t="shared" si="310"/>
        <v/>
      </c>
      <c r="BQ201" s="20">
        <f t="shared" si="310"/>
        <v>106803</v>
      </c>
      <c r="BR201" s="20">
        <f t="shared" si="310"/>
        <v>106803</v>
      </c>
      <c r="BS201" s="20">
        <f t="shared" si="310"/>
        <v>106803</v>
      </c>
      <c r="BT201" s="20">
        <f t="shared" si="310"/>
        <v>106803</v>
      </c>
      <c r="BU201" s="18" t="str">
        <f t="shared" si="310"/>
        <v/>
      </c>
      <c r="BV201" s="18" t="str">
        <f t="shared" si="310"/>
        <v/>
      </c>
      <c r="BW201" s="18" t="str">
        <f t="shared" si="310"/>
        <v/>
      </c>
      <c r="BX201" s="18" t="str">
        <f t="shared" si="310"/>
        <v/>
      </c>
      <c r="BY201" s="18" t="str">
        <f t="shared" si="310"/>
        <v/>
      </c>
      <c r="BZ201" s="18" t="str">
        <f t="shared" si="310"/>
        <v/>
      </c>
      <c r="CA201" s="18" t="str">
        <f t="shared" si="310"/>
        <v/>
      </c>
      <c r="CB201" s="18" t="str">
        <f t="shared" si="310"/>
        <v/>
      </c>
      <c r="CC201" s="18" t="str">
        <f t="shared" si="310"/>
        <v/>
      </c>
    </row>
    <row r="202" ht="16.5" customHeight="1">
      <c r="A202" s="11" t="s">
        <v>1195</v>
      </c>
      <c r="C202" s="11"/>
      <c r="D202" s="11" t="s">
        <v>64</v>
      </c>
      <c r="E202" s="11">
        <v>426701.0</v>
      </c>
      <c r="F202" s="11">
        <v>426701.0</v>
      </c>
      <c r="G202" s="11" t="s">
        <v>151</v>
      </c>
      <c r="H202" s="12">
        <v>478267.0</v>
      </c>
      <c r="I202" s="12">
        <v>478267.0</v>
      </c>
      <c r="J202" s="13">
        <v>426701.0</v>
      </c>
      <c r="K202" s="13">
        <v>426701.0</v>
      </c>
      <c r="L202" s="11" t="s">
        <v>86</v>
      </c>
      <c r="M202" s="11" t="s">
        <v>67</v>
      </c>
      <c r="N202" s="14" t="s">
        <v>1196</v>
      </c>
      <c r="V202" s="11" t="s">
        <v>1197</v>
      </c>
      <c r="X202" s="11" t="s">
        <v>155</v>
      </c>
      <c r="Y202" s="11" t="s">
        <v>75</v>
      </c>
      <c r="AI202" s="15">
        <v>43922.0</v>
      </c>
      <c r="AL202" s="11">
        <v>478267.0</v>
      </c>
      <c r="AM202" s="11" t="s">
        <v>1198</v>
      </c>
      <c r="AN202" s="11"/>
      <c r="AQ202" s="11" t="s">
        <v>79</v>
      </c>
      <c r="AR202" s="11" t="s">
        <v>155</v>
      </c>
      <c r="AS202" s="11" t="s">
        <v>75</v>
      </c>
      <c r="AT202" s="11" t="s">
        <v>80</v>
      </c>
      <c r="AU202" s="18" t="s">
        <v>262</v>
      </c>
      <c r="AW202" s="11" t="s">
        <v>96</v>
      </c>
      <c r="AX202" s="18" t="str">
        <f t="shared" si="265"/>
        <v/>
      </c>
      <c r="AZ202" s="11" t="s">
        <v>132</v>
      </c>
      <c r="BD202" s="15">
        <v>45596.0</v>
      </c>
      <c r="BE202" s="15">
        <v>45596.0</v>
      </c>
      <c r="BJ202" s="11">
        <v>2020.0</v>
      </c>
      <c r="BK202" s="11">
        <v>2023.0</v>
      </c>
      <c r="BL202" s="16">
        <f t="shared" si="62"/>
        <v>4</v>
      </c>
      <c r="BM202" s="18" t="str">
        <f t="shared" si="63"/>
        <v>2020, 2021, 2022, 2023</v>
      </c>
      <c r="BN202" s="20">
        <f t="shared" ref="BN202:CC202" si="311">IF(ISNUMBER(SEARCH(BN$1, $BM202)), ($K202/$BL202), "")</f>
        <v>106675.25</v>
      </c>
      <c r="BO202" s="20">
        <f t="shared" si="311"/>
        <v>106675.25</v>
      </c>
      <c r="BP202" s="20">
        <f t="shared" si="311"/>
        <v>106675.25</v>
      </c>
      <c r="BQ202" s="20">
        <f t="shared" si="311"/>
        <v>106675.25</v>
      </c>
      <c r="BR202" s="18" t="str">
        <f t="shared" si="311"/>
        <v/>
      </c>
      <c r="BS202" s="18" t="str">
        <f t="shared" si="311"/>
        <v/>
      </c>
      <c r="BT202" s="18" t="str">
        <f t="shared" si="311"/>
        <v/>
      </c>
      <c r="BU202" s="18" t="str">
        <f t="shared" si="311"/>
        <v/>
      </c>
      <c r="BV202" s="18" t="str">
        <f t="shared" si="311"/>
        <v/>
      </c>
      <c r="BW202" s="18" t="str">
        <f t="shared" si="311"/>
        <v/>
      </c>
      <c r="BX202" s="18" t="str">
        <f t="shared" si="311"/>
        <v/>
      </c>
      <c r="BY202" s="18" t="str">
        <f t="shared" si="311"/>
        <v/>
      </c>
      <c r="BZ202" s="18" t="str">
        <f t="shared" si="311"/>
        <v/>
      </c>
      <c r="CA202" s="18" t="str">
        <f t="shared" si="311"/>
        <v/>
      </c>
      <c r="CB202" s="18" t="str">
        <f t="shared" si="311"/>
        <v/>
      </c>
      <c r="CC202" s="18" t="str">
        <f t="shared" si="311"/>
        <v/>
      </c>
    </row>
    <row r="203" ht="16.5" customHeight="1">
      <c r="A203" s="11" t="s">
        <v>1199</v>
      </c>
      <c r="C203" s="11"/>
      <c r="D203" s="11" t="s">
        <v>64</v>
      </c>
      <c r="E203" s="11">
        <v>423961.0</v>
      </c>
      <c r="F203" s="11">
        <v>423961.0</v>
      </c>
      <c r="G203" s="11" t="s">
        <v>151</v>
      </c>
      <c r="H203" s="12">
        <v>462118.0</v>
      </c>
      <c r="I203" s="12">
        <v>462118.0</v>
      </c>
      <c r="J203" s="13">
        <v>423961.0</v>
      </c>
      <c r="K203" s="13">
        <v>423961.0</v>
      </c>
      <c r="L203" s="11" t="s">
        <v>86</v>
      </c>
      <c r="M203" s="11" t="s">
        <v>67</v>
      </c>
      <c r="N203" s="11"/>
      <c r="V203" s="11" t="s">
        <v>1200</v>
      </c>
      <c r="X203" s="11"/>
      <c r="Y203" s="11" t="s">
        <v>75</v>
      </c>
      <c r="AI203" s="15">
        <v>44931.0</v>
      </c>
      <c r="AL203" s="11">
        <v>462118.0</v>
      </c>
      <c r="AM203" s="11" t="s">
        <v>157</v>
      </c>
      <c r="AN203" s="11"/>
      <c r="AQ203" s="11" t="s">
        <v>79</v>
      </c>
      <c r="AR203" s="11" t="s">
        <v>155</v>
      </c>
      <c r="AS203" s="11" t="s">
        <v>75</v>
      </c>
      <c r="AT203" s="11" t="s">
        <v>80</v>
      </c>
      <c r="AW203" s="11" t="s">
        <v>96</v>
      </c>
      <c r="AX203" s="18" t="str">
        <f t="shared" si="265"/>
        <v/>
      </c>
      <c r="AZ203" s="11" t="s">
        <v>310</v>
      </c>
      <c r="BD203" s="15">
        <v>45596.0</v>
      </c>
      <c r="BE203" s="15">
        <v>45596.0</v>
      </c>
      <c r="BJ203" s="11">
        <v>2023.0</v>
      </c>
      <c r="BK203" s="11">
        <v>2023.0</v>
      </c>
      <c r="BL203" s="16">
        <f t="shared" si="62"/>
        <v>1</v>
      </c>
      <c r="BM203" s="18" t="str">
        <f t="shared" si="63"/>
        <v>2023</v>
      </c>
      <c r="BN203" s="18" t="str">
        <f t="shared" ref="BN203:CC203" si="312">IF(ISNUMBER(SEARCH(BN$1, $BM203)), ($K203/$BL203), "")</f>
        <v/>
      </c>
      <c r="BO203" s="18" t="str">
        <f t="shared" si="312"/>
        <v/>
      </c>
      <c r="BP203" s="18" t="str">
        <f t="shared" si="312"/>
        <v/>
      </c>
      <c r="BQ203" s="20">
        <f t="shared" si="312"/>
        <v>423961</v>
      </c>
      <c r="BR203" s="18" t="str">
        <f t="shared" si="312"/>
        <v/>
      </c>
      <c r="BS203" s="18" t="str">
        <f t="shared" si="312"/>
        <v/>
      </c>
      <c r="BT203" s="18" t="str">
        <f t="shared" si="312"/>
        <v/>
      </c>
      <c r="BU203" s="18" t="str">
        <f t="shared" si="312"/>
        <v/>
      </c>
      <c r="BV203" s="18" t="str">
        <f t="shared" si="312"/>
        <v/>
      </c>
      <c r="BW203" s="18" t="str">
        <f t="shared" si="312"/>
        <v/>
      </c>
      <c r="BX203" s="18" t="str">
        <f t="shared" si="312"/>
        <v/>
      </c>
      <c r="BY203" s="18" t="str">
        <f t="shared" si="312"/>
        <v/>
      </c>
      <c r="BZ203" s="18" t="str">
        <f t="shared" si="312"/>
        <v/>
      </c>
      <c r="CA203" s="18" t="str">
        <f t="shared" si="312"/>
        <v/>
      </c>
      <c r="CB203" s="18" t="str">
        <f t="shared" si="312"/>
        <v/>
      </c>
      <c r="CC203" s="18" t="str">
        <f t="shared" si="312"/>
        <v/>
      </c>
    </row>
    <row r="204" ht="16.5" customHeight="1">
      <c r="A204" s="11" t="s">
        <v>1201</v>
      </c>
      <c r="C204" s="11"/>
      <c r="D204" s="11" t="s">
        <v>64</v>
      </c>
      <c r="E204" s="11">
        <v>421440.0</v>
      </c>
      <c r="F204" s="11">
        <v>421440.0</v>
      </c>
      <c r="G204" s="11" t="s">
        <v>151</v>
      </c>
      <c r="H204" s="12">
        <v>459370.0</v>
      </c>
      <c r="I204" s="12">
        <v>459370.0</v>
      </c>
      <c r="J204" s="13">
        <v>421440.0</v>
      </c>
      <c r="K204" s="13">
        <v>421440.0</v>
      </c>
      <c r="L204" s="11" t="s">
        <v>86</v>
      </c>
      <c r="M204" s="11" t="s">
        <v>67</v>
      </c>
      <c r="N204" s="14" t="s">
        <v>1202</v>
      </c>
      <c r="V204" s="11" t="s">
        <v>1203</v>
      </c>
      <c r="X204" s="11" t="s">
        <v>155</v>
      </c>
      <c r="Y204" s="11" t="s">
        <v>75</v>
      </c>
      <c r="AI204" s="15">
        <v>45200.0</v>
      </c>
      <c r="AL204" s="11">
        <v>459370.0</v>
      </c>
      <c r="AM204" s="11" t="s">
        <v>157</v>
      </c>
      <c r="AN204" s="11"/>
      <c r="AQ204" s="11" t="s">
        <v>79</v>
      </c>
      <c r="AR204" s="11" t="s">
        <v>155</v>
      </c>
      <c r="AS204" s="11" t="s">
        <v>75</v>
      </c>
      <c r="AT204" s="11" t="s">
        <v>375</v>
      </c>
      <c r="AW204" s="11" t="s">
        <v>96</v>
      </c>
      <c r="AX204" s="18" t="str">
        <f t="shared" si="265"/>
        <v/>
      </c>
      <c r="AZ204" s="11" t="s">
        <v>241</v>
      </c>
      <c r="BD204" s="15">
        <v>45596.0</v>
      </c>
      <c r="BE204" s="15">
        <v>45779.0</v>
      </c>
      <c r="BJ204" s="11">
        <v>2023.0</v>
      </c>
      <c r="BK204" s="11">
        <v>2026.0</v>
      </c>
      <c r="BL204" s="16">
        <f t="shared" si="62"/>
        <v>4</v>
      </c>
      <c r="BM204" s="18" t="str">
        <f t="shared" si="63"/>
        <v>2023, 2024, 2025, 2026</v>
      </c>
      <c r="BN204" s="18" t="str">
        <f t="shared" ref="BN204:CC204" si="313">IF(ISNUMBER(SEARCH(BN$1, $BM204)), ($K204/$BL204), "")</f>
        <v/>
      </c>
      <c r="BO204" s="18" t="str">
        <f t="shared" si="313"/>
        <v/>
      </c>
      <c r="BP204" s="18" t="str">
        <f t="shared" si="313"/>
        <v/>
      </c>
      <c r="BQ204" s="20">
        <f t="shared" si="313"/>
        <v>105360</v>
      </c>
      <c r="BR204" s="20">
        <f t="shared" si="313"/>
        <v>105360</v>
      </c>
      <c r="BS204" s="20">
        <f t="shared" si="313"/>
        <v>105360</v>
      </c>
      <c r="BT204" s="20">
        <f t="shared" si="313"/>
        <v>105360</v>
      </c>
      <c r="BU204" s="18" t="str">
        <f t="shared" si="313"/>
        <v/>
      </c>
      <c r="BV204" s="18" t="str">
        <f t="shared" si="313"/>
        <v/>
      </c>
      <c r="BW204" s="18" t="str">
        <f t="shared" si="313"/>
        <v/>
      </c>
      <c r="BX204" s="18" t="str">
        <f t="shared" si="313"/>
        <v/>
      </c>
      <c r="BY204" s="18" t="str">
        <f t="shared" si="313"/>
        <v/>
      </c>
      <c r="BZ204" s="18" t="str">
        <f t="shared" si="313"/>
        <v/>
      </c>
      <c r="CA204" s="18" t="str">
        <f t="shared" si="313"/>
        <v/>
      </c>
      <c r="CB204" s="18" t="str">
        <f t="shared" si="313"/>
        <v/>
      </c>
      <c r="CC204" s="18" t="str">
        <f t="shared" si="313"/>
        <v/>
      </c>
    </row>
    <row r="205" ht="16.5" customHeight="1">
      <c r="A205" s="11" t="s">
        <v>1204</v>
      </c>
      <c r="B205" s="11" t="s">
        <v>1205</v>
      </c>
      <c r="C205" s="11"/>
      <c r="D205" s="11" t="s">
        <v>64</v>
      </c>
      <c r="E205" s="27">
        <v>419200.0</v>
      </c>
      <c r="F205" s="27">
        <v>335345.0</v>
      </c>
      <c r="G205" s="11" t="s">
        <v>135</v>
      </c>
      <c r="H205" s="12">
        <v>452736.0</v>
      </c>
      <c r="I205" s="12">
        <v>362173.0</v>
      </c>
      <c r="J205" s="13">
        <f t="shared" ref="J205:K205" si="314">E205*1.19</f>
        <v>498848</v>
      </c>
      <c r="K205" s="13">
        <f t="shared" si="314"/>
        <v>399060.55</v>
      </c>
      <c r="L205" s="11" t="s">
        <v>86</v>
      </c>
      <c r="M205" s="11" t="s">
        <v>67</v>
      </c>
      <c r="N205" s="14" t="s">
        <v>1206</v>
      </c>
      <c r="O205" s="11" t="s">
        <v>1207</v>
      </c>
      <c r="P205" s="11"/>
      <c r="Q205" s="11"/>
      <c r="R205" s="11" t="s">
        <v>666</v>
      </c>
      <c r="T205" s="11" t="s">
        <v>1208</v>
      </c>
      <c r="V205" s="11" t="s">
        <v>1209</v>
      </c>
      <c r="W205" s="11" t="s">
        <v>104</v>
      </c>
      <c r="X205" s="11" t="s">
        <v>142</v>
      </c>
      <c r="Y205" s="11" t="s">
        <v>75</v>
      </c>
      <c r="AE205" s="11" t="s">
        <v>119</v>
      </c>
      <c r="AI205" s="15">
        <v>44927.0</v>
      </c>
      <c r="AJ205" s="11">
        <v>1.5</v>
      </c>
      <c r="AK205" s="11" t="s">
        <v>77</v>
      </c>
      <c r="AL205" s="11">
        <v>301824.0</v>
      </c>
      <c r="AM205" s="11" t="s">
        <v>143</v>
      </c>
      <c r="AN205" s="11" t="s">
        <v>695</v>
      </c>
      <c r="AQ205" s="11" t="s">
        <v>79</v>
      </c>
      <c r="AR205" s="11" t="s">
        <v>146</v>
      </c>
      <c r="AS205" s="11" t="s">
        <v>75</v>
      </c>
      <c r="AT205" s="11" t="s">
        <v>375</v>
      </c>
      <c r="AW205" s="11" t="s">
        <v>96</v>
      </c>
      <c r="AX205" s="18" t="str">
        <f t="shared" si="265"/>
        <v/>
      </c>
      <c r="AZ205" s="11" t="s">
        <v>529</v>
      </c>
      <c r="BD205" s="15">
        <v>45377.0</v>
      </c>
      <c r="BE205" s="15">
        <v>45779.0</v>
      </c>
      <c r="BI205" s="11" t="s">
        <v>83</v>
      </c>
      <c r="BJ205" s="11">
        <v>2023.0</v>
      </c>
      <c r="BK205" s="11">
        <v>2025.0</v>
      </c>
      <c r="BL205" s="16">
        <f t="shared" si="62"/>
        <v>3</v>
      </c>
      <c r="BM205" s="18" t="str">
        <f t="shared" si="63"/>
        <v>2023, 2024, 2025</v>
      </c>
      <c r="BN205" s="18" t="str">
        <f t="shared" ref="BN205:CC205" si="315">IF(ISNUMBER(SEARCH(BN$1, $BM205)), ($K205/$BL205), "")</f>
        <v/>
      </c>
      <c r="BO205" s="18" t="str">
        <f t="shared" si="315"/>
        <v/>
      </c>
      <c r="BP205" s="18" t="str">
        <f t="shared" si="315"/>
        <v/>
      </c>
      <c r="BQ205" s="20">
        <f t="shared" si="315"/>
        <v>133020.1833</v>
      </c>
      <c r="BR205" s="20">
        <f t="shared" si="315"/>
        <v>133020.1833</v>
      </c>
      <c r="BS205" s="20">
        <f t="shared" si="315"/>
        <v>133020.1833</v>
      </c>
      <c r="BT205" s="18" t="str">
        <f t="shared" si="315"/>
        <v/>
      </c>
      <c r="BU205" s="18" t="str">
        <f t="shared" si="315"/>
        <v/>
      </c>
      <c r="BV205" s="18" t="str">
        <f t="shared" si="315"/>
        <v/>
      </c>
      <c r="BW205" s="18" t="str">
        <f t="shared" si="315"/>
        <v/>
      </c>
      <c r="BX205" s="18" t="str">
        <f t="shared" si="315"/>
        <v/>
      </c>
      <c r="BY205" s="18" t="str">
        <f t="shared" si="315"/>
        <v/>
      </c>
      <c r="BZ205" s="18" t="str">
        <f t="shared" si="315"/>
        <v/>
      </c>
      <c r="CA205" s="18" t="str">
        <f t="shared" si="315"/>
        <v/>
      </c>
      <c r="CB205" s="18" t="str">
        <f t="shared" si="315"/>
        <v/>
      </c>
      <c r="CC205" s="18" t="str">
        <f t="shared" si="315"/>
        <v/>
      </c>
    </row>
    <row r="206" ht="16.5" customHeight="1">
      <c r="A206" s="11" t="s">
        <v>1210</v>
      </c>
      <c r="B206" s="11"/>
      <c r="C206" s="11"/>
      <c r="D206" s="11" t="s">
        <v>64</v>
      </c>
      <c r="E206" s="27">
        <v>416685.0</v>
      </c>
      <c r="F206" s="27">
        <v>416685.0</v>
      </c>
      <c r="G206" s="11" t="s">
        <v>135</v>
      </c>
      <c r="H206" s="12">
        <v>520856.0</v>
      </c>
      <c r="I206" s="12">
        <v>520856.0</v>
      </c>
      <c r="J206" s="13">
        <f t="shared" ref="J206:K206" si="316">E206*1.19</f>
        <v>495855.15</v>
      </c>
      <c r="K206" s="13">
        <f t="shared" si="316"/>
        <v>495855.15</v>
      </c>
      <c r="L206" s="11" t="s">
        <v>86</v>
      </c>
      <c r="M206" s="11" t="s">
        <v>67</v>
      </c>
      <c r="N206" s="14" t="s">
        <v>1211</v>
      </c>
      <c r="O206" s="11"/>
      <c r="P206" s="11"/>
      <c r="Q206" s="11"/>
      <c r="R206" s="11"/>
      <c r="T206" s="11" t="s">
        <v>1212</v>
      </c>
      <c r="V206" s="11" t="s">
        <v>1213</v>
      </c>
      <c r="W206" s="11"/>
      <c r="X206" s="11" t="s">
        <v>142</v>
      </c>
      <c r="Y206" s="11" t="s">
        <v>75</v>
      </c>
      <c r="AE206" s="11"/>
      <c r="AI206" s="15">
        <v>44937.0</v>
      </c>
      <c r="AJ206" s="11">
        <v>12.0</v>
      </c>
      <c r="AK206" s="11" t="s">
        <v>219</v>
      </c>
      <c r="AL206" s="11">
        <v>43405.0</v>
      </c>
      <c r="AM206" s="11" t="s">
        <v>143</v>
      </c>
      <c r="AN206" s="11" t="s">
        <v>695</v>
      </c>
      <c r="AQ206" s="11" t="s">
        <v>79</v>
      </c>
      <c r="AR206" s="11" t="s">
        <v>146</v>
      </c>
      <c r="AS206" s="11" t="s">
        <v>75</v>
      </c>
      <c r="AT206" s="11" t="s">
        <v>375</v>
      </c>
      <c r="AW206" s="11" t="s">
        <v>96</v>
      </c>
      <c r="AX206" s="18" t="str">
        <f t="shared" si="265"/>
        <v/>
      </c>
      <c r="AZ206" s="11" t="s">
        <v>634</v>
      </c>
      <c r="BD206" s="15">
        <v>45596.0</v>
      </c>
      <c r="BE206" s="15">
        <v>45779.0</v>
      </c>
      <c r="BI206" s="11"/>
      <c r="BJ206" s="11">
        <v>2023.0</v>
      </c>
      <c r="BK206" s="11">
        <v>2024.0</v>
      </c>
      <c r="BL206" s="16">
        <f t="shared" si="62"/>
        <v>2</v>
      </c>
      <c r="BM206" s="18" t="str">
        <f t="shared" si="63"/>
        <v>2023, 2024</v>
      </c>
      <c r="BN206" s="18" t="str">
        <f t="shared" ref="BN206:CC206" si="317">IF(ISNUMBER(SEARCH(BN$1, $BM206)), ($K206/$BL206), "")</f>
        <v/>
      </c>
      <c r="BO206" s="18" t="str">
        <f t="shared" si="317"/>
        <v/>
      </c>
      <c r="BP206" s="18" t="str">
        <f t="shared" si="317"/>
        <v/>
      </c>
      <c r="BQ206" s="20">
        <f t="shared" si="317"/>
        <v>247927.575</v>
      </c>
      <c r="BR206" s="20">
        <f t="shared" si="317"/>
        <v>247927.575</v>
      </c>
      <c r="BS206" s="18" t="str">
        <f t="shared" si="317"/>
        <v/>
      </c>
      <c r="BT206" s="18" t="str">
        <f t="shared" si="317"/>
        <v/>
      </c>
      <c r="BU206" s="18" t="str">
        <f t="shared" si="317"/>
        <v/>
      </c>
      <c r="BV206" s="18" t="str">
        <f t="shared" si="317"/>
        <v/>
      </c>
      <c r="BW206" s="18" t="str">
        <f t="shared" si="317"/>
        <v/>
      </c>
      <c r="BX206" s="18" t="str">
        <f t="shared" si="317"/>
        <v/>
      </c>
      <c r="BY206" s="18" t="str">
        <f t="shared" si="317"/>
        <v/>
      </c>
      <c r="BZ206" s="18" t="str">
        <f t="shared" si="317"/>
        <v/>
      </c>
      <c r="CA206" s="18" t="str">
        <f t="shared" si="317"/>
        <v/>
      </c>
      <c r="CB206" s="18" t="str">
        <f t="shared" si="317"/>
        <v/>
      </c>
      <c r="CC206" s="18" t="str">
        <f t="shared" si="317"/>
        <v/>
      </c>
    </row>
    <row r="207" ht="16.5" customHeight="1">
      <c r="A207" s="11" t="s">
        <v>1214</v>
      </c>
      <c r="C207" s="11"/>
      <c r="D207" s="11" t="s">
        <v>64</v>
      </c>
      <c r="E207" s="11">
        <v>401144.0</v>
      </c>
      <c r="F207" s="11">
        <v>401144.0</v>
      </c>
      <c r="G207" s="11" t="s">
        <v>151</v>
      </c>
      <c r="H207" s="12">
        <v>473350.0</v>
      </c>
      <c r="I207" s="12">
        <v>473350.0</v>
      </c>
      <c r="J207" s="13">
        <v>401144.0</v>
      </c>
      <c r="K207" s="13">
        <v>401144.0</v>
      </c>
      <c r="L207" s="11" t="s">
        <v>86</v>
      </c>
      <c r="M207" s="11" t="s">
        <v>67</v>
      </c>
      <c r="N207" s="14" t="s">
        <v>1215</v>
      </c>
      <c r="T207" s="11" t="s">
        <v>1216</v>
      </c>
      <c r="V207" s="11" t="s">
        <v>1217</v>
      </c>
      <c r="W207" s="11" t="s">
        <v>104</v>
      </c>
      <c r="X207" s="11" t="s">
        <v>218</v>
      </c>
      <c r="Y207" s="11" t="s">
        <v>75</v>
      </c>
      <c r="AE207" s="11" t="s">
        <v>119</v>
      </c>
      <c r="AI207" s="15">
        <v>44530.0</v>
      </c>
      <c r="AJ207" s="11"/>
      <c r="AK207" s="11"/>
      <c r="AL207" s="11">
        <v>473350.0</v>
      </c>
      <c r="AM207" s="11" t="s">
        <v>485</v>
      </c>
      <c r="AN207" s="11"/>
      <c r="AQ207" s="11" t="s">
        <v>79</v>
      </c>
      <c r="AR207" s="11" t="s">
        <v>218</v>
      </c>
      <c r="AS207" s="11" t="s">
        <v>75</v>
      </c>
      <c r="AT207" s="11" t="s">
        <v>80</v>
      </c>
      <c r="AU207" s="18" t="s">
        <v>262</v>
      </c>
      <c r="AW207" s="11" t="s">
        <v>96</v>
      </c>
      <c r="AX207" s="18" t="str">
        <f t="shared" si="265"/>
        <v/>
      </c>
      <c r="AZ207" s="11" t="s">
        <v>132</v>
      </c>
      <c r="BD207" s="15">
        <v>45377.0</v>
      </c>
      <c r="BE207" s="15">
        <v>45377.0</v>
      </c>
      <c r="BI207" s="11" t="s">
        <v>83</v>
      </c>
      <c r="BJ207" s="11">
        <v>2021.0</v>
      </c>
      <c r="BK207" s="11">
        <v>2023.0</v>
      </c>
      <c r="BL207" s="16">
        <f t="shared" si="62"/>
        <v>3</v>
      </c>
      <c r="BM207" s="18" t="str">
        <f t="shared" si="63"/>
        <v>2021, 2022, 2023</v>
      </c>
      <c r="BN207" s="18" t="str">
        <f t="shared" ref="BN207:CC207" si="318">IF(ISNUMBER(SEARCH(BN$1, $BM207)), ($K207/$BL207), "")</f>
        <v/>
      </c>
      <c r="BO207" s="20">
        <f t="shared" si="318"/>
        <v>133714.6667</v>
      </c>
      <c r="BP207" s="20">
        <f t="shared" si="318"/>
        <v>133714.6667</v>
      </c>
      <c r="BQ207" s="20">
        <f t="shared" si="318"/>
        <v>133714.6667</v>
      </c>
      <c r="BR207" s="18" t="str">
        <f t="shared" si="318"/>
        <v/>
      </c>
      <c r="BS207" s="18" t="str">
        <f t="shared" si="318"/>
        <v/>
      </c>
      <c r="BT207" s="18" t="str">
        <f t="shared" si="318"/>
        <v/>
      </c>
      <c r="BU207" s="18" t="str">
        <f t="shared" si="318"/>
        <v/>
      </c>
      <c r="BV207" s="18" t="str">
        <f t="shared" si="318"/>
        <v/>
      </c>
      <c r="BW207" s="18" t="str">
        <f t="shared" si="318"/>
        <v/>
      </c>
      <c r="BX207" s="18" t="str">
        <f t="shared" si="318"/>
        <v/>
      </c>
      <c r="BY207" s="18" t="str">
        <f t="shared" si="318"/>
        <v/>
      </c>
      <c r="BZ207" s="18" t="str">
        <f t="shared" si="318"/>
        <v/>
      </c>
      <c r="CA207" s="18" t="str">
        <f t="shared" si="318"/>
        <v/>
      </c>
      <c r="CB207" s="18" t="str">
        <f t="shared" si="318"/>
        <v/>
      </c>
      <c r="CC207" s="18" t="str">
        <f t="shared" si="318"/>
        <v/>
      </c>
    </row>
    <row r="208" ht="16.5" customHeight="1">
      <c r="A208" s="11" t="s">
        <v>1218</v>
      </c>
      <c r="C208" s="11"/>
      <c r="D208" s="11" t="s">
        <v>64</v>
      </c>
      <c r="E208" s="11">
        <v>401000.0</v>
      </c>
      <c r="F208" s="11">
        <v>401000.0</v>
      </c>
      <c r="G208" s="11" t="s">
        <v>215</v>
      </c>
      <c r="H208" s="12">
        <v>37694.0</v>
      </c>
      <c r="I208" s="12">
        <v>37694.0</v>
      </c>
      <c r="J208" s="13">
        <f t="shared" ref="J208:K208" si="319">E208*0.091</f>
        <v>36491</v>
      </c>
      <c r="K208" s="13">
        <f t="shared" si="319"/>
        <v>36491</v>
      </c>
      <c r="L208" s="11" t="s">
        <v>86</v>
      </c>
      <c r="M208" s="11" t="s">
        <v>67</v>
      </c>
      <c r="N208" s="11"/>
      <c r="T208" s="11"/>
      <c r="V208" s="11" t="s">
        <v>561</v>
      </c>
      <c r="W208" s="11"/>
      <c r="X208" s="11" t="s">
        <v>218</v>
      </c>
      <c r="Y208" s="11" t="s">
        <v>75</v>
      </c>
      <c r="AE208" s="11"/>
      <c r="AI208" s="15">
        <v>44207.0</v>
      </c>
      <c r="AJ208" s="11">
        <v>11.0</v>
      </c>
      <c r="AK208" s="11" t="s">
        <v>219</v>
      </c>
      <c r="AL208" s="11">
        <v>3427.0</v>
      </c>
      <c r="AM208" s="11" t="s">
        <v>485</v>
      </c>
      <c r="AN208" s="11"/>
      <c r="AQ208" s="11" t="s">
        <v>79</v>
      </c>
      <c r="AR208" s="11" t="s">
        <v>218</v>
      </c>
      <c r="AS208" s="11" t="s">
        <v>75</v>
      </c>
      <c r="AT208" s="11" t="s">
        <v>107</v>
      </c>
      <c r="AU208" s="11" t="s">
        <v>189</v>
      </c>
      <c r="AW208" s="11" t="s">
        <v>96</v>
      </c>
      <c r="AX208" s="18" t="str">
        <f t="shared" si="265"/>
        <v/>
      </c>
      <c r="AZ208" s="11" t="s">
        <v>109</v>
      </c>
      <c r="BD208" s="15">
        <v>45596.0</v>
      </c>
      <c r="BE208" s="15">
        <v>45596.0</v>
      </c>
      <c r="BI208" s="11"/>
      <c r="BJ208" s="11">
        <v>2021.0</v>
      </c>
      <c r="BK208" s="11">
        <v>2022.0</v>
      </c>
      <c r="BL208" s="16">
        <f t="shared" si="62"/>
        <v>2</v>
      </c>
      <c r="BM208" s="18" t="str">
        <f t="shared" si="63"/>
        <v>2021, 2022</v>
      </c>
      <c r="BN208" s="18" t="str">
        <f t="shared" ref="BN208:CC208" si="320">IF(ISNUMBER(SEARCH(BN$1, $BM208)), ($K208/$BL208), "")</f>
        <v/>
      </c>
      <c r="BO208" s="20">
        <f t="shared" si="320"/>
        <v>18245.5</v>
      </c>
      <c r="BP208" s="20">
        <f t="shared" si="320"/>
        <v>18245.5</v>
      </c>
      <c r="BQ208" s="18" t="str">
        <f t="shared" si="320"/>
        <v/>
      </c>
      <c r="BR208" s="18" t="str">
        <f t="shared" si="320"/>
        <v/>
      </c>
      <c r="BS208" s="18" t="str">
        <f t="shared" si="320"/>
        <v/>
      </c>
      <c r="BT208" s="18" t="str">
        <f t="shared" si="320"/>
        <v/>
      </c>
      <c r="BU208" s="18" t="str">
        <f t="shared" si="320"/>
        <v/>
      </c>
      <c r="BV208" s="18" t="str">
        <f t="shared" si="320"/>
        <v/>
      </c>
      <c r="BW208" s="18" t="str">
        <f t="shared" si="320"/>
        <v/>
      </c>
      <c r="BX208" s="18" t="str">
        <f t="shared" si="320"/>
        <v/>
      </c>
      <c r="BY208" s="18" t="str">
        <f t="shared" si="320"/>
        <v/>
      </c>
      <c r="BZ208" s="18" t="str">
        <f t="shared" si="320"/>
        <v/>
      </c>
      <c r="CA208" s="18" t="str">
        <f t="shared" si="320"/>
        <v/>
      </c>
      <c r="CB208" s="18" t="str">
        <f t="shared" si="320"/>
        <v/>
      </c>
      <c r="CC208" s="18" t="str">
        <f t="shared" si="320"/>
        <v/>
      </c>
    </row>
    <row r="209" ht="16.5" customHeight="1">
      <c r="A209" s="11" t="s">
        <v>1219</v>
      </c>
      <c r="C209" s="11"/>
      <c r="D209" s="11" t="s">
        <v>64</v>
      </c>
      <c r="E209" s="11">
        <v>399377.0</v>
      </c>
      <c r="F209" s="11">
        <v>399377.0</v>
      </c>
      <c r="G209" s="11" t="s">
        <v>151</v>
      </c>
      <c r="H209" s="12">
        <v>435321.0</v>
      </c>
      <c r="I209" s="12">
        <v>435321.0</v>
      </c>
      <c r="J209" s="13">
        <v>399377.0</v>
      </c>
      <c r="K209" s="13">
        <v>399377.0</v>
      </c>
      <c r="L209" s="11" t="s">
        <v>86</v>
      </c>
      <c r="M209" s="11" t="s">
        <v>67</v>
      </c>
      <c r="N209" s="14" t="s">
        <v>1220</v>
      </c>
      <c r="V209" s="11" t="s">
        <v>1221</v>
      </c>
      <c r="X209" s="11" t="s">
        <v>155</v>
      </c>
      <c r="Y209" s="11" t="s">
        <v>75</v>
      </c>
      <c r="AI209" s="15">
        <v>45200.0</v>
      </c>
      <c r="AJ209" s="11"/>
      <c r="AK209" s="11"/>
      <c r="AL209" s="11">
        <v>435321.0</v>
      </c>
      <c r="AM209" s="11" t="s">
        <v>157</v>
      </c>
      <c r="AN209" s="11"/>
      <c r="AQ209" s="11" t="s">
        <v>79</v>
      </c>
      <c r="AR209" s="11" t="s">
        <v>155</v>
      </c>
      <c r="AS209" s="11" t="s">
        <v>75</v>
      </c>
      <c r="AT209" s="11" t="s">
        <v>375</v>
      </c>
      <c r="AW209" s="11" t="s">
        <v>96</v>
      </c>
      <c r="AX209" s="18" t="str">
        <f t="shared" si="265"/>
        <v/>
      </c>
      <c r="AZ209" s="11" t="s">
        <v>529</v>
      </c>
      <c r="BD209" s="15">
        <v>45596.0</v>
      </c>
      <c r="BE209" s="15">
        <v>45779.0</v>
      </c>
      <c r="BJ209" s="11">
        <v>2023.0</v>
      </c>
      <c r="BK209" s="11">
        <v>2026.0</v>
      </c>
      <c r="BL209" s="16">
        <f t="shared" si="62"/>
        <v>4</v>
      </c>
      <c r="BM209" s="18" t="str">
        <f t="shared" si="63"/>
        <v>2023, 2024, 2025, 2026</v>
      </c>
      <c r="BN209" s="18" t="str">
        <f t="shared" ref="BN209:CC209" si="321">IF(ISNUMBER(SEARCH(BN$1, $BM209)), ($K209/$BL209), "")</f>
        <v/>
      </c>
      <c r="BO209" s="18" t="str">
        <f t="shared" si="321"/>
        <v/>
      </c>
      <c r="BP209" s="18" t="str">
        <f t="shared" si="321"/>
        <v/>
      </c>
      <c r="BQ209" s="20">
        <f t="shared" si="321"/>
        <v>99844.25</v>
      </c>
      <c r="BR209" s="20">
        <f t="shared" si="321"/>
        <v>99844.25</v>
      </c>
      <c r="BS209" s="20">
        <f t="shared" si="321"/>
        <v>99844.25</v>
      </c>
      <c r="BT209" s="20">
        <f t="shared" si="321"/>
        <v>99844.25</v>
      </c>
      <c r="BU209" s="18" t="str">
        <f t="shared" si="321"/>
        <v/>
      </c>
      <c r="BV209" s="18" t="str">
        <f t="shared" si="321"/>
        <v/>
      </c>
      <c r="BW209" s="18" t="str">
        <f t="shared" si="321"/>
        <v/>
      </c>
      <c r="BX209" s="18" t="str">
        <f t="shared" si="321"/>
        <v/>
      </c>
      <c r="BY209" s="18" t="str">
        <f t="shared" si="321"/>
        <v/>
      </c>
      <c r="BZ209" s="18" t="str">
        <f t="shared" si="321"/>
        <v/>
      </c>
      <c r="CA209" s="18" t="str">
        <f t="shared" si="321"/>
        <v/>
      </c>
      <c r="CB209" s="18" t="str">
        <f t="shared" si="321"/>
        <v/>
      </c>
      <c r="CC209" s="18" t="str">
        <f t="shared" si="321"/>
        <v/>
      </c>
    </row>
    <row r="210" ht="16.5" customHeight="1">
      <c r="A210" s="11" t="s">
        <v>1222</v>
      </c>
      <c r="C210" s="11"/>
      <c r="D210" s="11" t="s">
        <v>64</v>
      </c>
      <c r="E210" s="11">
        <v>398240.0</v>
      </c>
      <c r="F210" s="11">
        <v>398240.0</v>
      </c>
      <c r="G210" s="11" t="s">
        <v>151</v>
      </c>
      <c r="H210" s="12">
        <v>434082.0</v>
      </c>
      <c r="I210" s="12">
        <v>434082.0</v>
      </c>
      <c r="J210" s="13">
        <v>398240.0</v>
      </c>
      <c r="K210" s="13">
        <v>398240.0</v>
      </c>
      <c r="L210" s="11" t="s">
        <v>86</v>
      </c>
      <c r="M210" s="11" t="s">
        <v>67</v>
      </c>
      <c r="N210" s="11"/>
      <c r="V210" s="11" t="s">
        <v>1223</v>
      </c>
      <c r="X210" s="11"/>
      <c r="Y210" s="11" t="s">
        <v>75</v>
      </c>
      <c r="AI210" s="15">
        <v>45047.0</v>
      </c>
      <c r="AL210" s="11">
        <v>434082.0</v>
      </c>
      <c r="AM210" s="11" t="s">
        <v>912</v>
      </c>
      <c r="AN210" s="11"/>
      <c r="AQ210" s="11" t="s">
        <v>79</v>
      </c>
      <c r="AR210" s="11" t="s">
        <v>155</v>
      </c>
      <c r="AS210" s="11" t="s">
        <v>75</v>
      </c>
      <c r="AT210" s="11" t="s">
        <v>80</v>
      </c>
      <c r="AW210" s="11" t="s">
        <v>96</v>
      </c>
      <c r="AX210" s="18" t="str">
        <f t="shared" si="265"/>
        <v/>
      </c>
      <c r="AZ210" s="11" t="s">
        <v>395</v>
      </c>
      <c r="BD210" s="15">
        <v>45596.0</v>
      </c>
      <c r="BE210" s="15">
        <v>45596.0</v>
      </c>
      <c r="BJ210" s="11">
        <v>2023.0</v>
      </c>
      <c r="BK210" s="11">
        <v>2023.0</v>
      </c>
      <c r="BL210" s="16">
        <f t="shared" si="62"/>
        <v>1</v>
      </c>
      <c r="BM210" s="18" t="str">
        <f t="shared" si="63"/>
        <v>2023</v>
      </c>
      <c r="BN210" s="18" t="str">
        <f t="shared" ref="BN210:CC210" si="322">IF(ISNUMBER(SEARCH(BN$1, $BM210)), ($K210/$BL210), "")</f>
        <v/>
      </c>
      <c r="BO210" s="18" t="str">
        <f t="shared" si="322"/>
        <v/>
      </c>
      <c r="BP210" s="18" t="str">
        <f t="shared" si="322"/>
        <v/>
      </c>
      <c r="BQ210" s="20">
        <f t="shared" si="322"/>
        <v>398240</v>
      </c>
      <c r="BR210" s="18" t="str">
        <f t="shared" si="322"/>
        <v/>
      </c>
      <c r="BS210" s="18" t="str">
        <f t="shared" si="322"/>
        <v/>
      </c>
      <c r="BT210" s="18" t="str">
        <f t="shared" si="322"/>
        <v/>
      </c>
      <c r="BU210" s="18" t="str">
        <f t="shared" si="322"/>
        <v/>
      </c>
      <c r="BV210" s="18" t="str">
        <f t="shared" si="322"/>
        <v/>
      </c>
      <c r="BW210" s="18" t="str">
        <f t="shared" si="322"/>
        <v/>
      </c>
      <c r="BX210" s="18" t="str">
        <f t="shared" si="322"/>
        <v/>
      </c>
      <c r="BY210" s="18" t="str">
        <f t="shared" si="322"/>
        <v/>
      </c>
      <c r="BZ210" s="18" t="str">
        <f t="shared" si="322"/>
        <v/>
      </c>
      <c r="CA210" s="18" t="str">
        <f t="shared" si="322"/>
        <v/>
      </c>
      <c r="CB210" s="18" t="str">
        <f t="shared" si="322"/>
        <v/>
      </c>
      <c r="CC210" s="18" t="str">
        <f t="shared" si="322"/>
        <v/>
      </c>
    </row>
    <row r="211" ht="16.5" customHeight="1">
      <c r="A211" s="11" t="s">
        <v>1224</v>
      </c>
      <c r="C211" s="11"/>
      <c r="D211" s="11" t="s">
        <v>64</v>
      </c>
      <c r="E211" s="11">
        <v>395843.0</v>
      </c>
      <c r="F211" s="11">
        <v>395843.0</v>
      </c>
      <c r="G211" s="11" t="s">
        <v>151</v>
      </c>
      <c r="H211" s="12">
        <v>431469.0</v>
      </c>
      <c r="I211" s="12">
        <v>431469.0</v>
      </c>
      <c r="J211" s="13">
        <v>395843.0</v>
      </c>
      <c r="K211" s="13">
        <v>395843.0</v>
      </c>
      <c r="L211" s="11" t="s">
        <v>86</v>
      </c>
      <c r="M211" s="11" t="s">
        <v>67</v>
      </c>
      <c r="N211" s="14" t="s">
        <v>1225</v>
      </c>
      <c r="V211" s="11" t="s">
        <v>1226</v>
      </c>
      <c r="X211" s="11" t="s">
        <v>155</v>
      </c>
      <c r="Y211" s="11" t="s">
        <v>75</v>
      </c>
      <c r="AI211" s="15">
        <v>45200.0</v>
      </c>
      <c r="AL211" s="11">
        <v>431469.0</v>
      </c>
      <c r="AM211" s="11" t="s">
        <v>157</v>
      </c>
      <c r="AN211" s="11"/>
      <c r="AQ211" s="11" t="s">
        <v>79</v>
      </c>
      <c r="AR211" s="11" t="s">
        <v>155</v>
      </c>
      <c r="AS211" s="11" t="s">
        <v>75</v>
      </c>
      <c r="AT211" s="11" t="s">
        <v>80</v>
      </c>
      <c r="AW211" s="11" t="s">
        <v>96</v>
      </c>
      <c r="AX211" s="18" t="str">
        <f t="shared" si="265"/>
        <v/>
      </c>
      <c r="AZ211" s="11" t="s">
        <v>132</v>
      </c>
      <c r="BD211" s="15">
        <v>45596.0</v>
      </c>
      <c r="BE211" s="15">
        <v>45779.0</v>
      </c>
      <c r="BJ211" s="11">
        <v>2023.0</v>
      </c>
      <c r="BK211" s="11">
        <v>2025.0</v>
      </c>
      <c r="BL211" s="16">
        <f t="shared" si="62"/>
        <v>3</v>
      </c>
      <c r="BM211" s="18" t="str">
        <f t="shared" si="63"/>
        <v>2023, 2024, 2025</v>
      </c>
      <c r="BN211" s="18" t="str">
        <f t="shared" ref="BN211:CC211" si="323">IF(ISNUMBER(SEARCH(BN$1, $BM211)), ($K211/$BL211), "")</f>
        <v/>
      </c>
      <c r="BO211" s="18" t="str">
        <f t="shared" si="323"/>
        <v/>
      </c>
      <c r="BP211" s="18" t="str">
        <f t="shared" si="323"/>
        <v/>
      </c>
      <c r="BQ211" s="20">
        <f t="shared" si="323"/>
        <v>131947.6667</v>
      </c>
      <c r="BR211" s="20">
        <f t="shared" si="323"/>
        <v>131947.6667</v>
      </c>
      <c r="BS211" s="20">
        <f t="shared" si="323"/>
        <v>131947.6667</v>
      </c>
      <c r="BT211" s="18" t="str">
        <f t="shared" si="323"/>
        <v/>
      </c>
      <c r="BU211" s="18" t="str">
        <f t="shared" si="323"/>
        <v/>
      </c>
      <c r="BV211" s="18" t="str">
        <f t="shared" si="323"/>
        <v/>
      </c>
      <c r="BW211" s="18" t="str">
        <f t="shared" si="323"/>
        <v/>
      </c>
      <c r="BX211" s="18" t="str">
        <f t="shared" si="323"/>
        <v/>
      </c>
      <c r="BY211" s="18" t="str">
        <f t="shared" si="323"/>
        <v/>
      </c>
      <c r="BZ211" s="18" t="str">
        <f t="shared" si="323"/>
        <v/>
      </c>
      <c r="CA211" s="18" t="str">
        <f t="shared" si="323"/>
        <v/>
      </c>
      <c r="CB211" s="18" t="str">
        <f t="shared" si="323"/>
        <v/>
      </c>
      <c r="CC211" s="18" t="str">
        <f t="shared" si="323"/>
        <v/>
      </c>
    </row>
    <row r="212" ht="16.5" customHeight="1">
      <c r="A212" s="11" t="s">
        <v>1227</v>
      </c>
      <c r="C212" s="11"/>
      <c r="D212" s="11" t="s">
        <v>64</v>
      </c>
      <c r="E212" s="11">
        <v>394138.0</v>
      </c>
      <c r="F212" s="11">
        <v>394138.0</v>
      </c>
      <c r="G212" s="11" t="s">
        <v>151</v>
      </c>
      <c r="H212" s="12">
        <v>425669.0</v>
      </c>
      <c r="I212" s="12">
        <v>425669.0</v>
      </c>
      <c r="J212" s="13">
        <v>394138.0</v>
      </c>
      <c r="K212" s="13">
        <v>394138.0</v>
      </c>
      <c r="L212" s="11" t="s">
        <v>86</v>
      </c>
      <c r="M212" s="11" t="s">
        <v>67</v>
      </c>
      <c r="N212" s="11"/>
      <c r="V212" s="11" t="s">
        <v>864</v>
      </c>
      <c r="X212" s="11" t="s">
        <v>155</v>
      </c>
      <c r="Y212" s="11" t="s">
        <v>75</v>
      </c>
      <c r="AI212" s="15">
        <v>44927.0</v>
      </c>
      <c r="AL212" s="11">
        <v>425669.0</v>
      </c>
      <c r="AM212" s="11" t="s">
        <v>157</v>
      </c>
      <c r="AN212" s="11"/>
      <c r="AQ212" s="11" t="s">
        <v>79</v>
      </c>
      <c r="AR212" s="11" t="s">
        <v>155</v>
      </c>
      <c r="AS212" s="11" t="s">
        <v>75</v>
      </c>
      <c r="AT212" s="11" t="s">
        <v>80</v>
      </c>
      <c r="AW212" s="11" t="s">
        <v>96</v>
      </c>
      <c r="AX212" s="18" t="str">
        <f t="shared" si="265"/>
        <v/>
      </c>
      <c r="AZ212" s="11" t="s">
        <v>310</v>
      </c>
      <c r="BD212" s="15">
        <v>45596.0</v>
      </c>
      <c r="BE212" s="15">
        <v>45596.0</v>
      </c>
      <c r="BJ212" s="11">
        <v>2023.0</v>
      </c>
      <c r="BK212" s="11">
        <v>2023.0</v>
      </c>
      <c r="BL212" s="16">
        <f t="shared" si="62"/>
        <v>1</v>
      </c>
      <c r="BM212" s="18" t="str">
        <f t="shared" si="63"/>
        <v>2023</v>
      </c>
      <c r="BN212" s="18" t="str">
        <f t="shared" ref="BN212:CC212" si="324">IF(ISNUMBER(SEARCH(BN$1, $BM212)), ($K212/$BL212), "")</f>
        <v/>
      </c>
      <c r="BO212" s="18" t="str">
        <f t="shared" si="324"/>
        <v/>
      </c>
      <c r="BP212" s="18" t="str">
        <f t="shared" si="324"/>
        <v/>
      </c>
      <c r="BQ212" s="20">
        <f t="shared" si="324"/>
        <v>394138</v>
      </c>
      <c r="BR212" s="18" t="str">
        <f t="shared" si="324"/>
        <v/>
      </c>
      <c r="BS212" s="18" t="str">
        <f t="shared" si="324"/>
        <v/>
      </c>
      <c r="BT212" s="18" t="str">
        <f t="shared" si="324"/>
        <v/>
      </c>
      <c r="BU212" s="18" t="str">
        <f t="shared" si="324"/>
        <v/>
      </c>
      <c r="BV212" s="18" t="str">
        <f t="shared" si="324"/>
        <v/>
      </c>
      <c r="BW212" s="18" t="str">
        <f t="shared" si="324"/>
        <v/>
      </c>
      <c r="BX212" s="18" t="str">
        <f t="shared" si="324"/>
        <v/>
      </c>
      <c r="BY212" s="18" t="str">
        <f t="shared" si="324"/>
        <v/>
      </c>
      <c r="BZ212" s="18" t="str">
        <f t="shared" si="324"/>
        <v/>
      </c>
      <c r="CA212" s="18" t="str">
        <f t="shared" si="324"/>
        <v/>
      </c>
      <c r="CB212" s="18" t="str">
        <f t="shared" si="324"/>
        <v/>
      </c>
      <c r="CC212" s="18" t="str">
        <f t="shared" si="324"/>
        <v/>
      </c>
    </row>
    <row r="213" ht="16.5" customHeight="1">
      <c r="A213" s="11" t="s">
        <v>953</v>
      </c>
      <c r="C213" s="11"/>
      <c r="D213" s="11" t="s">
        <v>64</v>
      </c>
      <c r="E213" s="11">
        <v>389247.0</v>
      </c>
      <c r="F213" s="11">
        <v>389247.0</v>
      </c>
      <c r="G213" s="11" t="s">
        <v>151</v>
      </c>
      <c r="H213" s="12">
        <v>424279.0</v>
      </c>
      <c r="I213" s="12">
        <v>424279.0</v>
      </c>
      <c r="J213" s="13">
        <v>389247.0</v>
      </c>
      <c r="K213" s="13">
        <v>389247.0</v>
      </c>
      <c r="L213" s="11" t="s">
        <v>86</v>
      </c>
      <c r="M213" s="11" t="s">
        <v>67</v>
      </c>
      <c r="V213" s="11" t="s">
        <v>1228</v>
      </c>
      <c r="X213" s="11" t="s">
        <v>155</v>
      </c>
      <c r="Y213" s="11" t="s">
        <v>75</v>
      </c>
      <c r="AI213" s="15">
        <v>44562.0</v>
      </c>
      <c r="AL213" s="11">
        <v>424279.0</v>
      </c>
      <c r="AM213" s="11" t="s">
        <v>157</v>
      </c>
      <c r="AN213" s="11"/>
      <c r="AQ213" s="11" t="s">
        <v>79</v>
      </c>
      <c r="AR213" s="11" t="s">
        <v>155</v>
      </c>
      <c r="AS213" s="11" t="s">
        <v>75</v>
      </c>
      <c r="AT213" s="11" t="s">
        <v>80</v>
      </c>
      <c r="AW213" s="11" t="s">
        <v>955</v>
      </c>
      <c r="AX213" s="18" t="str">
        <f t="shared" si="265"/>
        <v/>
      </c>
      <c r="AZ213" s="11" t="s">
        <v>310</v>
      </c>
      <c r="BD213" s="15">
        <v>45596.0</v>
      </c>
      <c r="BE213" s="15">
        <v>45596.0</v>
      </c>
      <c r="BJ213" s="11">
        <v>2022.0</v>
      </c>
      <c r="BK213" s="11">
        <v>2022.0</v>
      </c>
      <c r="BL213" s="16">
        <f t="shared" si="62"/>
        <v>1</v>
      </c>
      <c r="BM213" s="18" t="str">
        <f t="shared" si="63"/>
        <v>2022</v>
      </c>
      <c r="BN213" s="18" t="str">
        <f t="shared" ref="BN213:CC213" si="325">IF(ISNUMBER(SEARCH(BN$1, $BM213)), ($K213/$BL213), "")</f>
        <v/>
      </c>
      <c r="BO213" s="18" t="str">
        <f t="shared" si="325"/>
        <v/>
      </c>
      <c r="BP213" s="20">
        <f t="shared" si="325"/>
        <v>389247</v>
      </c>
      <c r="BQ213" s="18" t="str">
        <f t="shared" si="325"/>
        <v/>
      </c>
      <c r="BR213" s="18" t="str">
        <f t="shared" si="325"/>
        <v/>
      </c>
      <c r="BS213" s="18" t="str">
        <f t="shared" si="325"/>
        <v/>
      </c>
      <c r="BT213" s="18" t="str">
        <f t="shared" si="325"/>
        <v/>
      </c>
      <c r="BU213" s="18" t="str">
        <f t="shared" si="325"/>
        <v/>
      </c>
      <c r="BV213" s="18" t="str">
        <f t="shared" si="325"/>
        <v/>
      </c>
      <c r="BW213" s="18" t="str">
        <f t="shared" si="325"/>
        <v/>
      </c>
      <c r="BX213" s="18" t="str">
        <f t="shared" si="325"/>
        <v/>
      </c>
      <c r="BY213" s="18" t="str">
        <f t="shared" si="325"/>
        <v/>
      </c>
      <c r="BZ213" s="18" t="str">
        <f t="shared" si="325"/>
        <v/>
      </c>
      <c r="CA213" s="18" t="str">
        <f t="shared" si="325"/>
        <v/>
      </c>
      <c r="CB213" s="18" t="str">
        <f t="shared" si="325"/>
        <v/>
      </c>
      <c r="CC213" s="18" t="str">
        <f t="shared" si="325"/>
        <v/>
      </c>
    </row>
    <row r="214" ht="16.5" customHeight="1">
      <c r="A214" s="11" t="s">
        <v>1229</v>
      </c>
      <c r="C214" s="11"/>
      <c r="D214" s="11" t="s">
        <v>64</v>
      </c>
      <c r="E214" s="11">
        <v>385043.0</v>
      </c>
      <c r="F214" s="11">
        <v>385043.0</v>
      </c>
      <c r="G214" s="11" t="s">
        <v>151</v>
      </c>
      <c r="H214" s="12">
        <v>419697.0</v>
      </c>
      <c r="I214" s="12">
        <v>419697.0</v>
      </c>
      <c r="J214" s="13">
        <v>385043.0</v>
      </c>
      <c r="K214" s="13">
        <v>385043.0</v>
      </c>
      <c r="L214" s="11" t="s">
        <v>86</v>
      </c>
      <c r="M214" s="11" t="s">
        <v>67</v>
      </c>
      <c r="V214" s="11" t="s">
        <v>1230</v>
      </c>
      <c r="X214" s="11"/>
      <c r="Y214" s="11" t="s">
        <v>75</v>
      </c>
      <c r="AI214" s="15">
        <v>44621.0</v>
      </c>
      <c r="AL214" s="11">
        <v>419697.0</v>
      </c>
      <c r="AM214" s="11" t="s">
        <v>912</v>
      </c>
      <c r="AN214" s="11"/>
      <c r="AQ214" s="11" t="s">
        <v>79</v>
      </c>
      <c r="AR214" s="11" t="s">
        <v>155</v>
      </c>
      <c r="AS214" s="11" t="s">
        <v>75</v>
      </c>
      <c r="AT214" s="11" t="s">
        <v>80</v>
      </c>
      <c r="AW214" s="11" t="s">
        <v>955</v>
      </c>
      <c r="AX214" s="18" t="str">
        <f t="shared" si="265"/>
        <v/>
      </c>
      <c r="AZ214" s="11" t="s">
        <v>132</v>
      </c>
      <c r="BD214" s="15">
        <v>45596.0</v>
      </c>
      <c r="BE214" s="15">
        <v>45596.0</v>
      </c>
      <c r="BJ214" s="11">
        <v>2022.0</v>
      </c>
      <c r="BK214" s="11">
        <v>2022.0</v>
      </c>
      <c r="BL214" s="16">
        <f t="shared" si="62"/>
        <v>1</v>
      </c>
      <c r="BM214" s="18" t="str">
        <f t="shared" si="63"/>
        <v>2022</v>
      </c>
      <c r="BN214" s="18" t="str">
        <f t="shared" ref="BN214:CC214" si="326">IF(ISNUMBER(SEARCH(BN$1, $BM214)), ($K214/$BL214), "")</f>
        <v/>
      </c>
      <c r="BO214" s="18" t="str">
        <f t="shared" si="326"/>
        <v/>
      </c>
      <c r="BP214" s="20">
        <f t="shared" si="326"/>
        <v>385043</v>
      </c>
      <c r="BQ214" s="18" t="str">
        <f t="shared" si="326"/>
        <v/>
      </c>
      <c r="BR214" s="18" t="str">
        <f t="shared" si="326"/>
        <v/>
      </c>
      <c r="BS214" s="18" t="str">
        <f t="shared" si="326"/>
        <v/>
      </c>
      <c r="BT214" s="18" t="str">
        <f t="shared" si="326"/>
        <v/>
      </c>
      <c r="BU214" s="18" t="str">
        <f t="shared" si="326"/>
        <v/>
      </c>
      <c r="BV214" s="18" t="str">
        <f t="shared" si="326"/>
        <v/>
      </c>
      <c r="BW214" s="18" t="str">
        <f t="shared" si="326"/>
        <v/>
      </c>
      <c r="BX214" s="18" t="str">
        <f t="shared" si="326"/>
        <v/>
      </c>
      <c r="BY214" s="18" t="str">
        <f t="shared" si="326"/>
        <v/>
      </c>
      <c r="BZ214" s="18" t="str">
        <f t="shared" si="326"/>
        <v/>
      </c>
      <c r="CA214" s="18" t="str">
        <f t="shared" si="326"/>
        <v/>
      </c>
      <c r="CB214" s="18" t="str">
        <f t="shared" si="326"/>
        <v/>
      </c>
      <c r="CC214" s="18" t="str">
        <f t="shared" si="326"/>
        <v/>
      </c>
    </row>
    <row r="215" ht="16.5" customHeight="1">
      <c r="A215" s="11" t="s">
        <v>1231</v>
      </c>
      <c r="C215" s="11"/>
      <c r="D215" s="11" t="s">
        <v>64</v>
      </c>
      <c r="E215" s="11">
        <v>380340.0</v>
      </c>
      <c r="F215" s="11">
        <v>380340.0</v>
      </c>
      <c r="G215" s="11" t="s">
        <v>151</v>
      </c>
      <c r="H215" s="12">
        <v>414570.0</v>
      </c>
      <c r="I215" s="12">
        <v>414570.0</v>
      </c>
      <c r="J215" s="13">
        <v>380340.0</v>
      </c>
      <c r="K215" s="13">
        <v>380340.0</v>
      </c>
      <c r="L215" s="11" t="s">
        <v>86</v>
      </c>
      <c r="M215" s="11" t="s">
        <v>67</v>
      </c>
      <c r="V215" s="11" t="s">
        <v>1232</v>
      </c>
      <c r="Y215" s="11" t="s">
        <v>75</v>
      </c>
      <c r="AI215" s="15">
        <v>45170.0</v>
      </c>
      <c r="AL215" s="11">
        <v>414570.0</v>
      </c>
      <c r="AM215" s="11" t="s">
        <v>157</v>
      </c>
      <c r="AN215" s="11"/>
      <c r="AQ215" s="11" t="s">
        <v>79</v>
      </c>
      <c r="AR215" s="11" t="s">
        <v>155</v>
      </c>
      <c r="AS215" s="11" t="s">
        <v>75</v>
      </c>
      <c r="AT215" s="11" t="s">
        <v>107</v>
      </c>
      <c r="AU215" s="18" t="s">
        <v>189</v>
      </c>
      <c r="AW215" s="11" t="s">
        <v>96</v>
      </c>
      <c r="AX215" s="18" t="str">
        <f t="shared" si="265"/>
        <v/>
      </c>
      <c r="AZ215" s="11" t="s">
        <v>191</v>
      </c>
      <c r="BD215" s="15">
        <v>45596.0</v>
      </c>
      <c r="BE215" s="15">
        <v>45596.0</v>
      </c>
      <c r="BJ215" s="11">
        <v>2023.0</v>
      </c>
      <c r="BK215" s="11">
        <v>2023.0</v>
      </c>
      <c r="BL215" s="16">
        <f t="shared" si="62"/>
        <v>1</v>
      </c>
      <c r="BM215" s="18" t="str">
        <f t="shared" si="63"/>
        <v>2023</v>
      </c>
      <c r="BN215" s="18" t="str">
        <f t="shared" ref="BN215:CC215" si="327">IF(ISNUMBER(SEARCH(BN$1, $BM215)), ($K215/$BL215), "")</f>
        <v/>
      </c>
      <c r="BO215" s="18" t="str">
        <f t="shared" si="327"/>
        <v/>
      </c>
      <c r="BP215" s="18" t="str">
        <f t="shared" si="327"/>
        <v/>
      </c>
      <c r="BQ215" s="20">
        <f t="shared" si="327"/>
        <v>380340</v>
      </c>
      <c r="BR215" s="18" t="str">
        <f t="shared" si="327"/>
        <v/>
      </c>
      <c r="BS215" s="18" t="str">
        <f t="shared" si="327"/>
        <v/>
      </c>
      <c r="BT215" s="18" t="str">
        <f t="shared" si="327"/>
        <v/>
      </c>
      <c r="BU215" s="18" t="str">
        <f t="shared" si="327"/>
        <v/>
      </c>
      <c r="BV215" s="18" t="str">
        <f t="shared" si="327"/>
        <v/>
      </c>
      <c r="BW215" s="18" t="str">
        <f t="shared" si="327"/>
        <v/>
      </c>
      <c r="BX215" s="18" t="str">
        <f t="shared" si="327"/>
        <v/>
      </c>
      <c r="BY215" s="18" t="str">
        <f t="shared" si="327"/>
        <v/>
      </c>
      <c r="BZ215" s="18" t="str">
        <f t="shared" si="327"/>
        <v/>
      </c>
      <c r="CA215" s="18" t="str">
        <f t="shared" si="327"/>
        <v/>
      </c>
      <c r="CB215" s="18" t="str">
        <f t="shared" si="327"/>
        <v/>
      </c>
      <c r="CC215" s="18" t="str">
        <f t="shared" si="327"/>
        <v/>
      </c>
    </row>
    <row r="216" ht="16.5" customHeight="1">
      <c r="A216" s="11" t="s">
        <v>1233</v>
      </c>
      <c r="B216" s="11" t="s">
        <v>1234</v>
      </c>
      <c r="C216" s="11"/>
      <c r="D216" s="11" t="s">
        <v>64</v>
      </c>
      <c r="E216" s="27">
        <v>371700.0</v>
      </c>
      <c r="F216" s="27">
        <v>297386.0</v>
      </c>
      <c r="G216" s="11" t="s">
        <v>135</v>
      </c>
      <c r="H216" s="12">
        <v>401436.0</v>
      </c>
      <c r="I216" s="12">
        <v>321177.0</v>
      </c>
      <c r="J216" s="13">
        <f t="shared" ref="J216:K216" si="328">E216*1.19</f>
        <v>442323</v>
      </c>
      <c r="K216" s="13">
        <f t="shared" si="328"/>
        <v>353889.34</v>
      </c>
      <c r="L216" s="11" t="s">
        <v>86</v>
      </c>
      <c r="M216" s="11" t="s">
        <v>67</v>
      </c>
      <c r="N216" s="14" t="s">
        <v>1235</v>
      </c>
      <c r="O216" s="11" t="s">
        <v>1236</v>
      </c>
      <c r="P216" s="11"/>
      <c r="Q216" s="11"/>
      <c r="R216" s="11" t="s">
        <v>666</v>
      </c>
      <c r="T216" s="11" t="s">
        <v>1091</v>
      </c>
      <c r="V216" s="11" t="s">
        <v>1237</v>
      </c>
      <c r="W216" s="11" t="s">
        <v>104</v>
      </c>
      <c r="X216" s="11" t="s">
        <v>142</v>
      </c>
      <c r="Y216" s="11" t="s">
        <v>75</v>
      </c>
      <c r="AD216" s="11" t="s">
        <v>1238</v>
      </c>
      <c r="AE216" s="11" t="s">
        <v>76</v>
      </c>
      <c r="AI216" s="15">
        <v>44927.0</v>
      </c>
      <c r="AJ216" s="11">
        <v>1.0</v>
      </c>
      <c r="AK216" s="11" t="s">
        <v>77</v>
      </c>
      <c r="AL216" s="11">
        <v>401436.0</v>
      </c>
      <c r="AM216" s="11" t="s">
        <v>143</v>
      </c>
      <c r="AN216" s="11" t="s">
        <v>695</v>
      </c>
      <c r="AQ216" s="11" t="s">
        <v>79</v>
      </c>
      <c r="AR216" s="11" t="s">
        <v>146</v>
      </c>
      <c r="AS216" s="11" t="s">
        <v>75</v>
      </c>
      <c r="AT216" s="11" t="s">
        <v>375</v>
      </c>
      <c r="AW216" s="11" t="s">
        <v>96</v>
      </c>
      <c r="AX216" s="18" t="str">
        <f t="shared" si="265"/>
        <v/>
      </c>
      <c r="AZ216" s="11" t="s">
        <v>846</v>
      </c>
      <c r="BD216" s="15">
        <v>45377.0</v>
      </c>
      <c r="BE216" s="15">
        <v>45779.0</v>
      </c>
      <c r="BI216" s="11" t="s">
        <v>83</v>
      </c>
      <c r="BJ216" s="11">
        <v>2023.0</v>
      </c>
      <c r="BK216" s="11">
        <v>2024.0</v>
      </c>
      <c r="BL216" s="16">
        <f t="shared" si="62"/>
        <v>2</v>
      </c>
      <c r="BM216" s="18" t="str">
        <f t="shared" si="63"/>
        <v>2023, 2024</v>
      </c>
      <c r="BN216" s="18" t="str">
        <f t="shared" ref="BN216:CC216" si="329">IF(ISNUMBER(SEARCH(BN$1, $BM216)), ($K216/$BL216), "")</f>
        <v/>
      </c>
      <c r="BO216" s="18" t="str">
        <f t="shared" si="329"/>
        <v/>
      </c>
      <c r="BP216" s="18" t="str">
        <f t="shared" si="329"/>
        <v/>
      </c>
      <c r="BQ216" s="20">
        <f t="shared" si="329"/>
        <v>176944.67</v>
      </c>
      <c r="BR216" s="20">
        <f t="shared" si="329"/>
        <v>176944.67</v>
      </c>
      <c r="BS216" s="18" t="str">
        <f t="shared" si="329"/>
        <v/>
      </c>
      <c r="BT216" s="18" t="str">
        <f t="shared" si="329"/>
        <v/>
      </c>
      <c r="BU216" s="18" t="str">
        <f t="shared" si="329"/>
        <v/>
      </c>
      <c r="BV216" s="18" t="str">
        <f t="shared" si="329"/>
        <v/>
      </c>
      <c r="BW216" s="18" t="str">
        <f t="shared" si="329"/>
        <v/>
      </c>
      <c r="BX216" s="18" t="str">
        <f t="shared" si="329"/>
        <v/>
      </c>
      <c r="BY216" s="18" t="str">
        <f t="shared" si="329"/>
        <v/>
      </c>
      <c r="BZ216" s="18" t="str">
        <f t="shared" si="329"/>
        <v/>
      </c>
      <c r="CA216" s="18" t="str">
        <f t="shared" si="329"/>
        <v/>
      </c>
      <c r="CB216" s="18" t="str">
        <f t="shared" si="329"/>
        <v/>
      </c>
      <c r="CC216" s="18" t="str">
        <f t="shared" si="329"/>
        <v/>
      </c>
    </row>
    <row r="217" ht="16.5" customHeight="1">
      <c r="A217" s="11" t="s">
        <v>1239</v>
      </c>
      <c r="B217" s="11"/>
      <c r="C217" s="11"/>
      <c r="D217" s="11" t="s">
        <v>64</v>
      </c>
      <c r="E217" s="27">
        <v>370212.0</v>
      </c>
      <c r="F217" s="27">
        <v>370212.0</v>
      </c>
      <c r="G217" s="11" t="s">
        <v>135</v>
      </c>
      <c r="H217" s="12">
        <v>477573.0</v>
      </c>
      <c r="I217" s="12">
        <v>477573.0</v>
      </c>
      <c r="J217" s="13">
        <f t="shared" ref="J217:K217" si="330">E217*1.19</f>
        <v>440552.28</v>
      </c>
      <c r="K217" s="13">
        <f t="shared" si="330"/>
        <v>440552.28</v>
      </c>
      <c r="L217" s="11" t="s">
        <v>86</v>
      </c>
      <c r="M217" s="11" t="s">
        <v>67</v>
      </c>
      <c r="N217" s="14" t="s">
        <v>1240</v>
      </c>
      <c r="O217" s="11"/>
      <c r="P217" s="11"/>
      <c r="Q217" s="11"/>
      <c r="R217" s="11" t="s">
        <v>915</v>
      </c>
      <c r="T217" s="11" t="s">
        <v>71</v>
      </c>
      <c r="U217" s="11" t="s">
        <v>72</v>
      </c>
      <c r="V217" s="11" t="s">
        <v>1241</v>
      </c>
      <c r="W217" s="11" t="s">
        <v>92</v>
      </c>
      <c r="X217" s="11" t="s">
        <v>142</v>
      </c>
      <c r="Y217" s="11" t="s">
        <v>75</v>
      </c>
      <c r="Z217" s="11" t="s">
        <v>72</v>
      </c>
      <c r="AD217" s="11"/>
      <c r="AE217" s="11" t="s">
        <v>119</v>
      </c>
      <c r="AI217" s="15">
        <v>45210.0</v>
      </c>
      <c r="AJ217" s="11">
        <v>1.0</v>
      </c>
      <c r="AK217" s="11" t="s">
        <v>77</v>
      </c>
      <c r="AL217" s="11">
        <v>477573.0</v>
      </c>
      <c r="AM217" s="11" t="s">
        <v>143</v>
      </c>
      <c r="AN217" s="11" t="s">
        <v>695</v>
      </c>
      <c r="AQ217" s="11" t="s">
        <v>79</v>
      </c>
      <c r="AR217" s="11" t="s">
        <v>146</v>
      </c>
      <c r="AS217" s="11" t="s">
        <v>75</v>
      </c>
      <c r="AT217" s="11" t="s">
        <v>80</v>
      </c>
      <c r="AW217" s="11" t="s">
        <v>96</v>
      </c>
      <c r="AX217" s="18" t="str">
        <f t="shared" si="265"/>
        <v/>
      </c>
      <c r="AZ217" s="11" t="s">
        <v>191</v>
      </c>
      <c r="BD217" s="15">
        <v>45265.0</v>
      </c>
      <c r="BE217" s="15">
        <v>45779.0</v>
      </c>
      <c r="BI217" s="11" t="s">
        <v>83</v>
      </c>
      <c r="BJ217" s="11">
        <v>2023.0</v>
      </c>
      <c r="BK217" s="11">
        <v>2024.0</v>
      </c>
      <c r="BL217" s="16">
        <f t="shared" si="62"/>
        <v>2</v>
      </c>
      <c r="BM217" s="18" t="str">
        <f t="shared" si="63"/>
        <v>2023, 2024</v>
      </c>
      <c r="BN217" s="18" t="str">
        <f t="shared" ref="BN217:CC217" si="331">IF(ISNUMBER(SEARCH(BN$1, $BM217)), ($K217/$BL217), "")</f>
        <v/>
      </c>
      <c r="BO217" s="18" t="str">
        <f t="shared" si="331"/>
        <v/>
      </c>
      <c r="BP217" s="18" t="str">
        <f t="shared" si="331"/>
        <v/>
      </c>
      <c r="BQ217" s="20">
        <f t="shared" si="331"/>
        <v>220276.14</v>
      </c>
      <c r="BR217" s="20">
        <f t="shared" si="331"/>
        <v>220276.14</v>
      </c>
      <c r="BS217" s="18" t="str">
        <f t="shared" si="331"/>
        <v/>
      </c>
      <c r="BT217" s="18" t="str">
        <f t="shared" si="331"/>
        <v/>
      </c>
      <c r="BU217" s="18" t="str">
        <f t="shared" si="331"/>
        <v/>
      </c>
      <c r="BV217" s="18" t="str">
        <f t="shared" si="331"/>
        <v/>
      </c>
      <c r="BW217" s="18" t="str">
        <f t="shared" si="331"/>
        <v/>
      </c>
      <c r="BX217" s="18" t="str">
        <f t="shared" si="331"/>
        <v/>
      </c>
      <c r="BY217" s="18" t="str">
        <f t="shared" si="331"/>
        <v/>
      </c>
      <c r="BZ217" s="18" t="str">
        <f t="shared" si="331"/>
        <v/>
      </c>
      <c r="CA217" s="18" t="str">
        <f t="shared" si="331"/>
        <v/>
      </c>
      <c r="CB217" s="18" t="str">
        <f t="shared" si="331"/>
        <v/>
      </c>
      <c r="CC217" s="18" t="str">
        <f t="shared" si="331"/>
        <v/>
      </c>
    </row>
    <row r="218" ht="16.5" customHeight="1">
      <c r="A218" s="11" t="s">
        <v>1242</v>
      </c>
      <c r="C218" s="11"/>
      <c r="D218" s="11" t="s">
        <v>64</v>
      </c>
      <c r="E218" s="11">
        <v>367247.0</v>
      </c>
      <c r="F218" s="11">
        <v>367247.0</v>
      </c>
      <c r="G218" s="11" t="s">
        <v>151</v>
      </c>
      <c r="H218" s="12">
        <v>400299.0</v>
      </c>
      <c r="I218" s="12">
        <v>400299.0</v>
      </c>
      <c r="J218" s="13">
        <v>367247.0</v>
      </c>
      <c r="K218" s="13">
        <v>367247.0</v>
      </c>
      <c r="L218" s="11" t="s">
        <v>86</v>
      </c>
      <c r="M218" s="11" t="s">
        <v>67</v>
      </c>
      <c r="N218" s="11"/>
      <c r="P218" s="11"/>
      <c r="Q218" s="11"/>
      <c r="R218" s="11"/>
      <c r="T218" s="11"/>
      <c r="U218" s="11"/>
      <c r="V218" s="11" t="s">
        <v>815</v>
      </c>
      <c r="W218" s="11"/>
      <c r="X218" s="11"/>
      <c r="Y218" s="11" t="s">
        <v>75</v>
      </c>
      <c r="Z218" s="11"/>
      <c r="AE218" s="11"/>
      <c r="AI218" s="15">
        <v>43862.0</v>
      </c>
      <c r="AJ218" s="11"/>
      <c r="AK218" s="11"/>
      <c r="AL218" s="11">
        <v>400299.0</v>
      </c>
      <c r="AM218" s="11" t="s">
        <v>157</v>
      </c>
      <c r="AN218" s="11"/>
      <c r="AQ218" s="11" t="s">
        <v>79</v>
      </c>
      <c r="AR218" s="11" t="s">
        <v>155</v>
      </c>
      <c r="AS218" s="11" t="s">
        <v>75</v>
      </c>
      <c r="AT218" s="11" t="s">
        <v>80</v>
      </c>
      <c r="AW218" s="11" t="s">
        <v>96</v>
      </c>
      <c r="AX218" s="18" t="str">
        <f t="shared" si="265"/>
        <v/>
      </c>
      <c r="AY218" s="11" t="s">
        <v>299</v>
      </c>
      <c r="AZ218" s="11" t="s">
        <v>191</v>
      </c>
      <c r="BD218" s="15">
        <v>45596.0</v>
      </c>
      <c r="BE218" s="15">
        <v>45596.0</v>
      </c>
      <c r="BI218" s="11"/>
      <c r="BJ218" s="11">
        <v>2020.0</v>
      </c>
      <c r="BK218" s="11">
        <v>2020.0</v>
      </c>
      <c r="BL218" s="16">
        <f t="shared" si="62"/>
        <v>1</v>
      </c>
      <c r="BM218" s="18" t="str">
        <f t="shared" si="63"/>
        <v>2020</v>
      </c>
      <c r="BN218" s="20">
        <f t="shared" ref="BN218:CC218" si="332">IF(ISNUMBER(SEARCH(BN$1, $BM218)), ($K218/$BL218), "")</f>
        <v>367247</v>
      </c>
      <c r="BO218" s="18" t="str">
        <f t="shared" si="332"/>
        <v/>
      </c>
      <c r="BP218" s="18" t="str">
        <f t="shared" si="332"/>
        <v/>
      </c>
      <c r="BQ218" s="18" t="str">
        <f t="shared" si="332"/>
        <v/>
      </c>
      <c r="BR218" s="18" t="str">
        <f t="shared" si="332"/>
        <v/>
      </c>
      <c r="BS218" s="18" t="str">
        <f t="shared" si="332"/>
        <v/>
      </c>
      <c r="BT218" s="18" t="str">
        <f t="shared" si="332"/>
        <v/>
      </c>
      <c r="BU218" s="18" t="str">
        <f t="shared" si="332"/>
        <v/>
      </c>
      <c r="BV218" s="18" t="str">
        <f t="shared" si="332"/>
        <v/>
      </c>
      <c r="BW218" s="18" t="str">
        <f t="shared" si="332"/>
        <v/>
      </c>
      <c r="BX218" s="18" t="str">
        <f t="shared" si="332"/>
        <v/>
      </c>
      <c r="BY218" s="18" t="str">
        <f t="shared" si="332"/>
        <v/>
      </c>
      <c r="BZ218" s="18" t="str">
        <f t="shared" si="332"/>
        <v/>
      </c>
      <c r="CA218" s="18" t="str">
        <f t="shared" si="332"/>
        <v/>
      </c>
      <c r="CB218" s="18" t="str">
        <f t="shared" si="332"/>
        <v/>
      </c>
      <c r="CC218" s="18" t="str">
        <f t="shared" si="332"/>
        <v/>
      </c>
    </row>
    <row r="219" ht="16.5" customHeight="1">
      <c r="A219" s="11" t="s">
        <v>1243</v>
      </c>
      <c r="B219" s="11" t="s">
        <v>1244</v>
      </c>
      <c r="C219" s="11"/>
      <c r="D219" s="11" t="s">
        <v>64</v>
      </c>
      <c r="E219" s="27">
        <v>365563.0</v>
      </c>
      <c r="F219" s="27">
        <v>365563.0</v>
      </c>
      <c r="G219" s="11" t="s">
        <v>135</v>
      </c>
      <c r="H219" s="12">
        <v>471576.0</v>
      </c>
      <c r="I219" s="12">
        <v>471576.0</v>
      </c>
      <c r="J219" s="13">
        <f t="shared" ref="J219:K219" si="333">E219*1.19</f>
        <v>435019.97</v>
      </c>
      <c r="K219" s="13">
        <f t="shared" si="333"/>
        <v>435019.97</v>
      </c>
      <c r="L219" s="11" t="s">
        <v>86</v>
      </c>
      <c r="M219" s="11" t="s">
        <v>67</v>
      </c>
      <c r="N219" s="14" t="s">
        <v>1245</v>
      </c>
      <c r="O219" s="11" t="s">
        <v>1246</v>
      </c>
      <c r="P219" s="11"/>
      <c r="Q219" s="11"/>
      <c r="R219" s="11" t="s">
        <v>915</v>
      </c>
      <c r="T219" s="11" t="s">
        <v>1149</v>
      </c>
      <c r="U219" s="11" t="s">
        <v>72</v>
      </c>
      <c r="V219" s="11" t="s">
        <v>1150</v>
      </c>
      <c r="W219" s="11" t="s">
        <v>104</v>
      </c>
      <c r="X219" s="11" t="s">
        <v>142</v>
      </c>
      <c r="Y219" s="11" t="s">
        <v>75</v>
      </c>
      <c r="Z219" s="11" t="s">
        <v>72</v>
      </c>
      <c r="AD219" s="11" t="s">
        <v>1117</v>
      </c>
      <c r="AE219" s="11" t="s">
        <v>76</v>
      </c>
      <c r="AI219" s="15">
        <v>45210.0</v>
      </c>
      <c r="AJ219" s="11">
        <v>1.0</v>
      </c>
      <c r="AK219" s="11" t="s">
        <v>77</v>
      </c>
      <c r="AL219" s="11">
        <v>471576.0</v>
      </c>
      <c r="AM219" s="11" t="s">
        <v>143</v>
      </c>
      <c r="AN219" s="11" t="s">
        <v>695</v>
      </c>
      <c r="AQ219" s="11" t="s">
        <v>79</v>
      </c>
      <c r="AR219" s="11" t="s">
        <v>146</v>
      </c>
      <c r="AS219" s="11" t="s">
        <v>75</v>
      </c>
      <c r="AT219" s="11" t="s">
        <v>80</v>
      </c>
      <c r="AU219" s="18" t="s">
        <v>262</v>
      </c>
      <c r="AW219" s="11" t="s">
        <v>96</v>
      </c>
      <c r="AX219" s="18" t="str">
        <f t="shared" si="265"/>
        <v/>
      </c>
      <c r="AZ219" s="11" t="s">
        <v>191</v>
      </c>
      <c r="BD219" s="15">
        <v>45239.0</v>
      </c>
      <c r="BE219" s="15">
        <v>45779.0</v>
      </c>
      <c r="BI219" s="11" t="s">
        <v>83</v>
      </c>
      <c r="BJ219" s="11">
        <v>2023.0</v>
      </c>
      <c r="BK219" s="11">
        <v>2024.0</v>
      </c>
      <c r="BL219" s="16">
        <f t="shared" si="62"/>
        <v>2</v>
      </c>
      <c r="BM219" s="18" t="str">
        <f t="shared" si="63"/>
        <v>2023, 2024</v>
      </c>
      <c r="BN219" s="18" t="str">
        <f t="shared" ref="BN219:CC219" si="334">IF(ISNUMBER(SEARCH(BN$1, $BM219)), ($K219/$BL219), "")</f>
        <v/>
      </c>
      <c r="BO219" s="18" t="str">
        <f t="shared" si="334"/>
        <v/>
      </c>
      <c r="BP219" s="18" t="str">
        <f t="shared" si="334"/>
        <v/>
      </c>
      <c r="BQ219" s="20">
        <f t="shared" si="334"/>
        <v>217509.985</v>
      </c>
      <c r="BR219" s="20">
        <f t="shared" si="334"/>
        <v>217509.985</v>
      </c>
      <c r="BS219" s="18" t="str">
        <f t="shared" si="334"/>
        <v/>
      </c>
      <c r="BT219" s="18" t="str">
        <f t="shared" si="334"/>
        <v/>
      </c>
      <c r="BU219" s="18" t="str">
        <f t="shared" si="334"/>
        <v/>
      </c>
      <c r="BV219" s="18" t="str">
        <f t="shared" si="334"/>
        <v/>
      </c>
      <c r="BW219" s="18" t="str">
        <f t="shared" si="334"/>
        <v/>
      </c>
      <c r="BX219" s="18" t="str">
        <f t="shared" si="334"/>
        <v/>
      </c>
      <c r="BY219" s="18" t="str">
        <f t="shared" si="334"/>
        <v/>
      </c>
      <c r="BZ219" s="18" t="str">
        <f t="shared" si="334"/>
        <v/>
      </c>
      <c r="CA219" s="18" t="str">
        <f t="shared" si="334"/>
        <v/>
      </c>
      <c r="CB219" s="18" t="str">
        <f t="shared" si="334"/>
        <v/>
      </c>
      <c r="CC219" s="18" t="str">
        <f t="shared" si="334"/>
        <v/>
      </c>
    </row>
    <row r="220" ht="16.5" customHeight="1">
      <c r="A220" s="11" t="s">
        <v>1170</v>
      </c>
      <c r="B220" s="11"/>
      <c r="C220" s="11"/>
      <c r="D220" s="11" t="s">
        <v>64</v>
      </c>
      <c r="E220" s="11">
        <v>357568.0</v>
      </c>
      <c r="F220" s="11">
        <v>357568.0</v>
      </c>
      <c r="G220" s="11" t="s">
        <v>151</v>
      </c>
      <c r="H220" s="12">
        <v>389749.0</v>
      </c>
      <c r="I220" s="12">
        <v>389749.0</v>
      </c>
      <c r="J220" s="13">
        <v>357568.0</v>
      </c>
      <c r="K220" s="13">
        <v>357568.0</v>
      </c>
      <c r="L220" s="11" t="s">
        <v>86</v>
      </c>
      <c r="M220" s="11" t="s">
        <v>67</v>
      </c>
      <c r="N220" s="11"/>
      <c r="O220" s="11"/>
      <c r="P220" s="11"/>
      <c r="Q220" s="11"/>
      <c r="R220" s="11"/>
      <c r="T220" s="11"/>
      <c r="U220" s="11"/>
      <c r="V220" s="11" t="s">
        <v>1247</v>
      </c>
      <c r="W220" s="11"/>
      <c r="X220" s="11" t="s">
        <v>155</v>
      </c>
      <c r="Y220" s="11" t="s">
        <v>75</v>
      </c>
      <c r="Z220" s="11"/>
      <c r="AD220" s="11"/>
      <c r="AE220" s="11"/>
      <c r="AI220" s="15">
        <v>45047.0</v>
      </c>
      <c r="AJ220" s="11"/>
      <c r="AK220" s="11"/>
      <c r="AL220" s="11">
        <v>389749.0</v>
      </c>
      <c r="AM220" s="11" t="s">
        <v>812</v>
      </c>
      <c r="AN220" s="11"/>
      <c r="AQ220" s="11" t="s">
        <v>79</v>
      </c>
      <c r="AR220" s="11" t="s">
        <v>155</v>
      </c>
      <c r="AS220" s="11" t="s">
        <v>75</v>
      </c>
      <c r="AT220" s="11" t="s">
        <v>107</v>
      </c>
      <c r="AU220" s="18" t="s">
        <v>189</v>
      </c>
      <c r="AW220" s="11" t="s">
        <v>96</v>
      </c>
      <c r="AX220" s="18" t="str">
        <f t="shared" si="265"/>
        <v/>
      </c>
      <c r="AZ220" s="11" t="s">
        <v>535</v>
      </c>
      <c r="BD220" s="15">
        <v>45596.0</v>
      </c>
      <c r="BE220" s="15">
        <v>45596.0</v>
      </c>
      <c r="BI220" s="11"/>
      <c r="BJ220" s="11">
        <v>2023.0</v>
      </c>
      <c r="BK220" s="11">
        <v>2023.0</v>
      </c>
      <c r="BL220" s="16">
        <f t="shared" si="62"/>
        <v>1</v>
      </c>
      <c r="BM220" s="18" t="str">
        <f t="shared" si="63"/>
        <v>2023</v>
      </c>
      <c r="BN220" s="18" t="str">
        <f t="shared" ref="BN220:CC220" si="335">IF(ISNUMBER(SEARCH(BN$1, $BM220)), ($K220/$BL220), "")</f>
        <v/>
      </c>
      <c r="BO220" s="18" t="str">
        <f t="shared" si="335"/>
        <v/>
      </c>
      <c r="BP220" s="18" t="str">
        <f t="shared" si="335"/>
        <v/>
      </c>
      <c r="BQ220" s="20">
        <f t="shared" si="335"/>
        <v>357568</v>
      </c>
      <c r="BR220" s="18" t="str">
        <f t="shared" si="335"/>
        <v/>
      </c>
      <c r="BS220" s="18" t="str">
        <f t="shared" si="335"/>
        <v/>
      </c>
      <c r="BT220" s="18" t="str">
        <f t="shared" si="335"/>
        <v/>
      </c>
      <c r="BU220" s="18" t="str">
        <f t="shared" si="335"/>
        <v/>
      </c>
      <c r="BV220" s="18" t="str">
        <f t="shared" si="335"/>
        <v/>
      </c>
      <c r="BW220" s="18" t="str">
        <f t="shared" si="335"/>
        <v/>
      </c>
      <c r="BX220" s="18" t="str">
        <f t="shared" si="335"/>
        <v/>
      </c>
      <c r="BY220" s="18" t="str">
        <f t="shared" si="335"/>
        <v/>
      </c>
      <c r="BZ220" s="18" t="str">
        <f t="shared" si="335"/>
        <v/>
      </c>
      <c r="CA220" s="18" t="str">
        <f t="shared" si="335"/>
        <v/>
      </c>
      <c r="CB220" s="18" t="str">
        <f t="shared" si="335"/>
        <v/>
      </c>
      <c r="CC220" s="18" t="str">
        <f t="shared" si="335"/>
        <v/>
      </c>
    </row>
    <row r="221" ht="16.5" customHeight="1">
      <c r="A221" s="11" t="s">
        <v>814</v>
      </c>
      <c r="C221" s="11"/>
      <c r="D221" s="11" t="s">
        <v>64</v>
      </c>
      <c r="E221" s="11">
        <v>357397.0</v>
      </c>
      <c r="F221" s="11">
        <v>357397.0</v>
      </c>
      <c r="G221" s="11" t="s">
        <v>151</v>
      </c>
      <c r="H221" s="12">
        <v>389563.0</v>
      </c>
      <c r="I221" s="12">
        <v>389563.0</v>
      </c>
      <c r="J221" s="13">
        <v>357397.0</v>
      </c>
      <c r="K221" s="13">
        <v>357397.0</v>
      </c>
      <c r="L221" s="11" t="s">
        <v>86</v>
      </c>
      <c r="M221" s="11" t="s">
        <v>67</v>
      </c>
      <c r="V221" s="11" t="s">
        <v>1248</v>
      </c>
      <c r="X221" s="11" t="s">
        <v>155</v>
      </c>
      <c r="Y221" s="11" t="s">
        <v>75</v>
      </c>
      <c r="AI221" s="15">
        <v>44105.0</v>
      </c>
      <c r="AL221" s="11">
        <v>389563.0</v>
      </c>
      <c r="AM221" s="11" t="s">
        <v>812</v>
      </c>
      <c r="AN221" s="11"/>
      <c r="AQ221" s="11" t="s">
        <v>79</v>
      </c>
      <c r="AR221" s="11" t="s">
        <v>155</v>
      </c>
      <c r="AS221" s="11" t="s">
        <v>75</v>
      </c>
      <c r="AT221" s="25" t="s">
        <v>122</v>
      </c>
      <c r="AW221" s="11" t="s">
        <v>96</v>
      </c>
      <c r="AX221" s="18" t="str">
        <f t="shared" si="265"/>
        <v/>
      </c>
      <c r="AZ221" s="11" t="s">
        <v>132</v>
      </c>
      <c r="BD221" s="15">
        <v>45596.0</v>
      </c>
      <c r="BE221" s="15">
        <v>45596.0</v>
      </c>
      <c r="BJ221" s="11">
        <v>2020.0</v>
      </c>
      <c r="BK221" s="11">
        <v>2020.0</v>
      </c>
      <c r="BL221" s="16">
        <f t="shared" si="62"/>
        <v>1</v>
      </c>
      <c r="BM221" s="18" t="str">
        <f t="shared" si="63"/>
        <v>2020</v>
      </c>
      <c r="BN221" s="20">
        <f t="shared" ref="BN221:CC221" si="336">IF(ISNUMBER(SEARCH(BN$1, $BM221)), ($K221/$BL221), "")</f>
        <v>357397</v>
      </c>
      <c r="BO221" s="18" t="str">
        <f t="shared" si="336"/>
        <v/>
      </c>
      <c r="BP221" s="18" t="str">
        <f t="shared" si="336"/>
        <v/>
      </c>
      <c r="BQ221" s="18" t="str">
        <f t="shared" si="336"/>
        <v/>
      </c>
      <c r="BR221" s="18" t="str">
        <f t="shared" si="336"/>
        <v/>
      </c>
      <c r="BS221" s="18" t="str">
        <f t="shared" si="336"/>
        <v/>
      </c>
      <c r="BT221" s="18" t="str">
        <f t="shared" si="336"/>
        <v/>
      </c>
      <c r="BU221" s="18" t="str">
        <f t="shared" si="336"/>
        <v/>
      </c>
      <c r="BV221" s="18" t="str">
        <f t="shared" si="336"/>
        <v/>
      </c>
      <c r="BW221" s="18" t="str">
        <f t="shared" si="336"/>
        <v/>
      </c>
      <c r="BX221" s="18" t="str">
        <f t="shared" si="336"/>
        <v/>
      </c>
      <c r="BY221" s="18" t="str">
        <f t="shared" si="336"/>
        <v/>
      </c>
      <c r="BZ221" s="18" t="str">
        <f t="shared" si="336"/>
        <v/>
      </c>
      <c r="CA221" s="18" t="str">
        <f t="shared" si="336"/>
        <v/>
      </c>
      <c r="CB221" s="18" t="str">
        <f t="shared" si="336"/>
        <v/>
      </c>
      <c r="CC221" s="18" t="str">
        <f t="shared" si="336"/>
        <v/>
      </c>
    </row>
    <row r="222" ht="16.5" customHeight="1">
      <c r="A222" s="11" t="s">
        <v>1249</v>
      </c>
      <c r="C222" s="11"/>
      <c r="D222" s="11" t="s">
        <v>64</v>
      </c>
      <c r="E222" s="11">
        <v>357251.0</v>
      </c>
      <c r="F222" s="11">
        <v>357251.0</v>
      </c>
      <c r="G222" s="11" t="s">
        <v>151</v>
      </c>
      <c r="H222" s="12">
        <v>389404.0</v>
      </c>
      <c r="I222" s="12">
        <v>389404.0</v>
      </c>
      <c r="J222" s="13">
        <v>357251.0</v>
      </c>
      <c r="K222" s="13">
        <v>357251.0</v>
      </c>
      <c r="L222" s="11" t="s">
        <v>86</v>
      </c>
      <c r="M222" s="11" t="s">
        <v>67</v>
      </c>
      <c r="N222" s="14" t="s">
        <v>1250</v>
      </c>
      <c r="V222" s="11" t="s">
        <v>899</v>
      </c>
      <c r="X222" s="11" t="s">
        <v>155</v>
      </c>
      <c r="Y222" s="11" t="s">
        <v>75</v>
      </c>
      <c r="AI222" s="15">
        <v>45231.0</v>
      </c>
      <c r="AL222" s="11">
        <v>389404.0</v>
      </c>
      <c r="AM222" s="11" t="s">
        <v>157</v>
      </c>
      <c r="AN222" s="11"/>
      <c r="AQ222" s="11" t="s">
        <v>79</v>
      </c>
      <c r="AR222" s="11" t="s">
        <v>155</v>
      </c>
      <c r="AS222" s="11" t="s">
        <v>75</v>
      </c>
      <c r="AT222" s="11" t="s">
        <v>80</v>
      </c>
      <c r="AW222" s="11" t="s">
        <v>96</v>
      </c>
      <c r="AX222" s="18" t="str">
        <f t="shared" si="265"/>
        <v/>
      </c>
      <c r="AZ222" s="11" t="s">
        <v>395</v>
      </c>
      <c r="BD222" s="15">
        <v>45596.0</v>
      </c>
      <c r="BE222" s="15">
        <v>45779.0</v>
      </c>
      <c r="BJ222" s="11">
        <v>2023.0</v>
      </c>
      <c r="BK222" s="11">
        <v>2026.0</v>
      </c>
      <c r="BL222" s="16">
        <f t="shared" si="62"/>
        <v>4</v>
      </c>
      <c r="BM222" s="18" t="str">
        <f t="shared" si="63"/>
        <v>2023, 2024, 2025, 2026</v>
      </c>
      <c r="BN222" s="18" t="str">
        <f t="shared" ref="BN222:CC222" si="337">IF(ISNUMBER(SEARCH(BN$1, $BM222)), ($K222/$BL222), "")</f>
        <v/>
      </c>
      <c r="BO222" s="18" t="str">
        <f t="shared" si="337"/>
        <v/>
      </c>
      <c r="BP222" s="18" t="str">
        <f t="shared" si="337"/>
        <v/>
      </c>
      <c r="BQ222" s="20">
        <f t="shared" si="337"/>
        <v>89312.75</v>
      </c>
      <c r="BR222" s="20">
        <f t="shared" si="337"/>
        <v>89312.75</v>
      </c>
      <c r="BS222" s="20">
        <f t="shared" si="337"/>
        <v>89312.75</v>
      </c>
      <c r="BT222" s="20">
        <f t="shared" si="337"/>
        <v>89312.75</v>
      </c>
      <c r="BU222" s="18" t="str">
        <f t="shared" si="337"/>
        <v/>
      </c>
      <c r="BV222" s="18" t="str">
        <f t="shared" si="337"/>
        <v/>
      </c>
      <c r="BW222" s="18" t="str">
        <f t="shared" si="337"/>
        <v/>
      </c>
      <c r="BX222" s="18" t="str">
        <f t="shared" si="337"/>
        <v/>
      </c>
      <c r="BY222" s="18" t="str">
        <f t="shared" si="337"/>
        <v/>
      </c>
      <c r="BZ222" s="18" t="str">
        <f t="shared" si="337"/>
        <v/>
      </c>
      <c r="CA222" s="18" t="str">
        <f t="shared" si="337"/>
        <v/>
      </c>
      <c r="CB222" s="18" t="str">
        <f t="shared" si="337"/>
        <v/>
      </c>
      <c r="CC222" s="18" t="str">
        <f t="shared" si="337"/>
        <v/>
      </c>
    </row>
    <row r="223" ht="16.5" customHeight="1">
      <c r="A223" s="11" t="s">
        <v>1251</v>
      </c>
      <c r="C223" s="11"/>
      <c r="D223" s="11" t="s">
        <v>64</v>
      </c>
      <c r="E223" s="11">
        <v>351966.0</v>
      </c>
      <c r="F223" s="11">
        <v>351966.0</v>
      </c>
      <c r="G223" s="11" t="s">
        <v>151</v>
      </c>
      <c r="H223" s="12">
        <v>383643.0</v>
      </c>
      <c r="I223" s="12">
        <v>383643.0</v>
      </c>
      <c r="J223" s="13">
        <v>351966.0</v>
      </c>
      <c r="K223" s="13">
        <v>351966.0</v>
      </c>
      <c r="L223" s="11" t="s">
        <v>86</v>
      </c>
      <c r="M223" s="11" t="s">
        <v>67</v>
      </c>
      <c r="N223" s="11"/>
      <c r="V223" s="11" t="s">
        <v>815</v>
      </c>
      <c r="X223" s="11" t="s">
        <v>155</v>
      </c>
      <c r="Y223" s="11" t="s">
        <v>75</v>
      </c>
      <c r="AI223" s="15">
        <v>44263.0</v>
      </c>
      <c r="AL223" s="11">
        <v>383643.0</v>
      </c>
      <c r="AM223" s="11" t="s">
        <v>157</v>
      </c>
      <c r="AN223" s="11"/>
      <c r="AQ223" s="11" t="s">
        <v>79</v>
      </c>
      <c r="AR223" s="11" t="s">
        <v>155</v>
      </c>
      <c r="AS223" s="11" t="s">
        <v>75</v>
      </c>
      <c r="AT223" s="11" t="s">
        <v>80</v>
      </c>
      <c r="AW223" s="11" t="s">
        <v>96</v>
      </c>
      <c r="AX223" s="18" t="str">
        <f t="shared" si="265"/>
        <v/>
      </c>
      <c r="AZ223" s="11" t="s">
        <v>132</v>
      </c>
      <c r="BD223" s="15">
        <v>45596.0</v>
      </c>
      <c r="BE223" s="15">
        <v>45596.0</v>
      </c>
      <c r="BJ223" s="11">
        <v>2021.0</v>
      </c>
      <c r="BK223" s="11">
        <v>2021.0</v>
      </c>
      <c r="BL223" s="16">
        <f t="shared" si="62"/>
        <v>1</v>
      </c>
      <c r="BM223" s="18" t="str">
        <f t="shared" si="63"/>
        <v>2021</v>
      </c>
      <c r="BN223" s="18" t="str">
        <f t="shared" ref="BN223:CC223" si="338">IF(ISNUMBER(SEARCH(BN$1, $BM223)), ($K223/$BL223), "")</f>
        <v/>
      </c>
      <c r="BO223" s="20">
        <f t="shared" si="338"/>
        <v>351966</v>
      </c>
      <c r="BP223" s="18" t="str">
        <f t="shared" si="338"/>
        <v/>
      </c>
      <c r="BQ223" s="18" t="str">
        <f t="shared" si="338"/>
        <v/>
      </c>
      <c r="BR223" s="18" t="str">
        <f t="shared" si="338"/>
        <v/>
      </c>
      <c r="BS223" s="18" t="str">
        <f t="shared" si="338"/>
        <v/>
      </c>
      <c r="BT223" s="18" t="str">
        <f t="shared" si="338"/>
        <v/>
      </c>
      <c r="BU223" s="18" t="str">
        <f t="shared" si="338"/>
        <v/>
      </c>
      <c r="BV223" s="18" t="str">
        <f t="shared" si="338"/>
        <v/>
      </c>
      <c r="BW223" s="18" t="str">
        <f t="shared" si="338"/>
        <v/>
      </c>
      <c r="BX223" s="18" t="str">
        <f t="shared" si="338"/>
        <v/>
      </c>
      <c r="BY223" s="18" t="str">
        <f t="shared" si="338"/>
        <v/>
      </c>
      <c r="BZ223" s="18" t="str">
        <f t="shared" si="338"/>
        <v/>
      </c>
      <c r="CA223" s="18" t="str">
        <f t="shared" si="338"/>
        <v/>
      </c>
      <c r="CB223" s="18" t="str">
        <f t="shared" si="338"/>
        <v/>
      </c>
      <c r="CC223" s="18" t="str">
        <f t="shared" si="338"/>
        <v/>
      </c>
    </row>
    <row r="224" ht="16.5" customHeight="1">
      <c r="A224" s="11" t="s">
        <v>1252</v>
      </c>
      <c r="B224" s="11" t="s">
        <v>908</v>
      </c>
      <c r="C224" s="11"/>
      <c r="D224" s="11" t="s">
        <v>64</v>
      </c>
      <c r="E224" s="11">
        <v>351201.0</v>
      </c>
      <c r="F224" s="11">
        <v>351201.0</v>
      </c>
      <c r="G224" s="11" t="s">
        <v>151</v>
      </c>
      <c r="H224" s="12">
        <v>379485.0</v>
      </c>
      <c r="I224" s="12">
        <v>379485.0</v>
      </c>
      <c r="J224" s="13">
        <v>351201.0</v>
      </c>
      <c r="K224" s="13">
        <v>351201.0</v>
      </c>
      <c r="L224" s="11" t="s">
        <v>86</v>
      </c>
      <c r="M224" s="11"/>
      <c r="N224" s="14" t="s">
        <v>1253</v>
      </c>
      <c r="O224" s="11" t="s">
        <v>1254</v>
      </c>
      <c r="V224" s="11" t="s">
        <v>1255</v>
      </c>
      <c r="X224" s="11" t="s">
        <v>155</v>
      </c>
      <c r="Y224" s="11" t="s">
        <v>75</v>
      </c>
      <c r="AI224" s="15">
        <v>45352.0</v>
      </c>
      <c r="AL224" s="11">
        <v>379485.0</v>
      </c>
      <c r="AM224" s="11" t="s">
        <v>157</v>
      </c>
      <c r="AN224" s="11"/>
      <c r="AQ224" s="11" t="s">
        <v>79</v>
      </c>
      <c r="AR224" s="11" t="s">
        <v>155</v>
      </c>
      <c r="AS224" s="11" t="s">
        <v>75</v>
      </c>
      <c r="AT224" s="11" t="s">
        <v>80</v>
      </c>
      <c r="AU224" s="16" t="s">
        <v>262</v>
      </c>
      <c r="AW224" s="11" t="s">
        <v>96</v>
      </c>
      <c r="AX224" s="18" t="str">
        <f t="shared" si="265"/>
        <v/>
      </c>
      <c r="AZ224" s="11" t="s">
        <v>132</v>
      </c>
      <c r="BD224" s="15">
        <v>45671.0</v>
      </c>
      <c r="BE224" s="15">
        <v>45779.0</v>
      </c>
      <c r="BJ224" s="11">
        <v>2024.0</v>
      </c>
      <c r="BK224" s="11">
        <v>2027.0</v>
      </c>
      <c r="BL224" s="16">
        <f t="shared" si="62"/>
        <v>4</v>
      </c>
      <c r="BM224" s="18" t="str">
        <f t="shared" si="63"/>
        <v>2024, 2025, 2026, 2027</v>
      </c>
      <c r="BN224" s="18" t="str">
        <f t="shared" ref="BN224:CC224" si="339">IF(ISNUMBER(SEARCH(BN$1, $BM224)), ($K224/$BL224), "")</f>
        <v/>
      </c>
      <c r="BO224" s="18" t="str">
        <f t="shared" si="339"/>
        <v/>
      </c>
      <c r="BP224" s="18" t="str">
        <f t="shared" si="339"/>
        <v/>
      </c>
      <c r="BQ224" s="18" t="str">
        <f t="shared" si="339"/>
        <v/>
      </c>
      <c r="BR224" s="20">
        <f t="shared" si="339"/>
        <v>87800.25</v>
      </c>
      <c r="BS224" s="20">
        <f t="shared" si="339"/>
        <v>87800.25</v>
      </c>
      <c r="BT224" s="20">
        <f t="shared" si="339"/>
        <v>87800.25</v>
      </c>
      <c r="BU224" s="20">
        <f t="shared" si="339"/>
        <v>87800.25</v>
      </c>
      <c r="BV224" s="18" t="str">
        <f t="shared" si="339"/>
        <v/>
      </c>
      <c r="BW224" s="18" t="str">
        <f t="shared" si="339"/>
        <v/>
      </c>
      <c r="BX224" s="18" t="str">
        <f t="shared" si="339"/>
        <v/>
      </c>
      <c r="BY224" s="18" t="str">
        <f t="shared" si="339"/>
        <v/>
      </c>
      <c r="BZ224" s="18" t="str">
        <f t="shared" si="339"/>
        <v/>
      </c>
      <c r="CA224" s="18" t="str">
        <f t="shared" si="339"/>
        <v/>
      </c>
      <c r="CB224" s="18" t="str">
        <f t="shared" si="339"/>
        <v/>
      </c>
      <c r="CC224" s="18" t="str">
        <f t="shared" si="339"/>
        <v/>
      </c>
    </row>
    <row r="225" ht="16.5" customHeight="1">
      <c r="A225" s="11" t="s">
        <v>1256</v>
      </c>
      <c r="B225" s="11" t="s">
        <v>908</v>
      </c>
      <c r="C225" s="11"/>
      <c r="D225" s="11" t="s">
        <v>64</v>
      </c>
      <c r="E225" s="11">
        <v>349832.0</v>
      </c>
      <c r="F225" s="11">
        <v>349832.0</v>
      </c>
      <c r="G225" s="11" t="s">
        <v>151</v>
      </c>
      <c r="H225" s="12">
        <v>378007.0</v>
      </c>
      <c r="I225" s="12">
        <v>378007.0</v>
      </c>
      <c r="J225" s="13">
        <v>349832.0</v>
      </c>
      <c r="K225" s="13">
        <v>349832.0</v>
      </c>
      <c r="L225" s="11" t="s">
        <v>86</v>
      </c>
      <c r="N225" s="14" t="s">
        <v>1257</v>
      </c>
      <c r="O225" s="11" t="s">
        <v>1258</v>
      </c>
      <c r="V225" s="11" t="s">
        <v>1259</v>
      </c>
      <c r="X225" s="11" t="s">
        <v>155</v>
      </c>
      <c r="Y225" s="11" t="s">
        <v>75</v>
      </c>
      <c r="AI225" s="15">
        <v>45352.0</v>
      </c>
      <c r="AL225" s="11">
        <v>378007.0</v>
      </c>
      <c r="AM225" s="11" t="s">
        <v>157</v>
      </c>
      <c r="AN225" s="11"/>
      <c r="AQ225" s="11" t="s">
        <v>79</v>
      </c>
      <c r="AR225" s="11" t="s">
        <v>155</v>
      </c>
      <c r="AS225" s="11" t="s">
        <v>75</v>
      </c>
      <c r="AT225" s="11" t="s">
        <v>80</v>
      </c>
      <c r="AU225" s="16" t="s">
        <v>262</v>
      </c>
      <c r="AW225" s="11" t="s">
        <v>96</v>
      </c>
      <c r="AX225" s="18" t="str">
        <f t="shared" si="265"/>
        <v/>
      </c>
      <c r="AZ225" s="11" t="s">
        <v>132</v>
      </c>
      <c r="BD225" s="15">
        <v>45671.0</v>
      </c>
      <c r="BE225" s="15">
        <v>45779.0</v>
      </c>
      <c r="BJ225" s="11">
        <v>2024.0</v>
      </c>
      <c r="BK225" s="11">
        <v>2027.0</v>
      </c>
      <c r="BL225" s="16">
        <f t="shared" si="62"/>
        <v>4</v>
      </c>
      <c r="BM225" s="18" t="str">
        <f t="shared" si="63"/>
        <v>2024, 2025, 2026, 2027</v>
      </c>
      <c r="BN225" s="18" t="str">
        <f t="shared" ref="BN225:CC225" si="340">IF(ISNUMBER(SEARCH(BN$1, $BM225)), ($K225/$BL225), "")</f>
        <v/>
      </c>
      <c r="BO225" s="18" t="str">
        <f t="shared" si="340"/>
        <v/>
      </c>
      <c r="BP225" s="18" t="str">
        <f t="shared" si="340"/>
        <v/>
      </c>
      <c r="BQ225" s="18" t="str">
        <f t="shared" si="340"/>
        <v/>
      </c>
      <c r="BR225" s="20">
        <f t="shared" si="340"/>
        <v>87458</v>
      </c>
      <c r="BS225" s="20">
        <f t="shared" si="340"/>
        <v>87458</v>
      </c>
      <c r="BT225" s="20">
        <f t="shared" si="340"/>
        <v>87458</v>
      </c>
      <c r="BU225" s="20">
        <f t="shared" si="340"/>
        <v>87458</v>
      </c>
      <c r="BV225" s="18" t="str">
        <f t="shared" si="340"/>
        <v/>
      </c>
      <c r="BW225" s="18" t="str">
        <f t="shared" si="340"/>
        <v/>
      </c>
      <c r="BX225" s="18" t="str">
        <f t="shared" si="340"/>
        <v/>
      </c>
      <c r="BY225" s="18" t="str">
        <f t="shared" si="340"/>
        <v/>
      </c>
      <c r="BZ225" s="18" t="str">
        <f t="shared" si="340"/>
        <v/>
      </c>
      <c r="CA225" s="18" t="str">
        <f t="shared" si="340"/>
        <v/>
      </c>
      <c r="CB225" s="18" t="str">
        <f t="shared" si="340"/>
        <v/>
      </c>
      <c r="CC225" s="18" t="str">
        <f t="shared" si="340"/>
        <v/>
      </c>
    </row>
    <row r="226" ht="16.5" customHeight="1">
      <c r="A226" s="11" t="s">
        <v>1260</v>
      </c>
      <c r="B226" s="11" t="s">
        <v>1261</v>
      </c>
      <c r="C226" s="11"/>
      <c r="D226" s="11" t="s">
        <v>64</v>
      </c>
      <c r="E226" s="27">
        <v>349555.0</v>
      </c>
      <c r="F226" s="27">
        <v>349555.0</v>
      </c>
      <c r="G226" s="11" t="s">
        <v>135</v>
      </c>
      <c r="H226" s="12">
        <v>429541.0</v>
      </c>
      <c r="I226" s="12">
        <v>429541.0</v>
      </c>
      <c r="J226" s="13">
        <f t="shared" ref="J226:K226" si="341">E226*1.19</f>
        <v>415970.45</v>
      </c>
      <c r="K226" s="13">
        <f t="shared" si="341"/>
        <v>415970.45</v>
      </c>
      <c r="L226" s="11" t="s">
        <v>86</v>
      </c>
      <c r="N226" s="14" t="s">
        <v>1262</v>
      </c>
      <c r="O226" s="11" t="s">
        <v>1263</v>
      </c>
      <c r="P226" s="11"/>
      <c r="Q226" s="11"/>
      <c r="R226" s="11" t="s">
        <v>1264</v>
      </c>
      <c r="T226" s="11" t="s">
        <v>1265</v>
      </c>
      <c r="U226" s="11" t="s">
        <v>72</v>
      </c>
      <c r="V226" s="11" t="s">
        <v>1136</v>
      </c>
      <c r="W226" s="11" t="s">
        <v>104</v>
      </c>
      <c r="X226" s="11" t="s">
        <v>142</v>
      </c>
      <c r="Y226" s="11" t="s">
        <v>75</v>
      </c>
      <c r="Z226" s="11" t="s">
        <v>72</v>
      </c>
      <c r="AD226" s="11" t="s">
        <v>72</v>
      </c>
      <c r="AE226" s="11" t="s">
        <v>119</v>
      </c>
      <c r="AI226" s="15">
        <v>45322.0</v>
      </c>
      <c r="AJ226" s="11">
        <v>2.0</v>
      </c>
      <c r="AK226" s="11" t="s">
        <v>77</v>
      </c>
      <c r="AL226" s="11">
        <v>214771.0</v>
      </c>
      <c r="AM226" s="11" t="s">
        <v>143</v>
      </c>
      <c r="AN226" s="11" t="s">
        <v>695</v>
      </c>
      <c r="AO226" s="11" t="s">
        <v>374</v>
      </c>
      <c r="AQ226" s="11" t="s">
        <v>79</v>
      </c>
      <c r="AR226" s="11" t="s">
        <v>146</v>
      </c>
      <c r="AS226" s="11" t="s">
        <v>75</v>
      </c>
      <c r="AT226" s="11" t="s">
        <v>375</v>
      </c>
      <c r="AW226" s="11" t="s">
        <v>96</v>
      </c>
      <c r="AX226" s="18" t="str">
        <f t="shared" si="265"/>
        <v/>
      </c>
      <c r="AZ226" s="11" t="s">
        <v>241</v>
      </c>
      <c r="BD226" s="15">
        <v>45434.0</v>
      </c>
      <c r="BE226" s="15">
        <v>45779.0</v>
      </c>
      <c r="BI226" s="11" t="s">
        <v>83</v>
      </c>
      <c r="BJ226" s="11">
        <v>2024.0</v>
      </c>
      <c r="BK226" s="11">
        <v>2026.0</v>
      </c>
      <c r="BL226" s="16">
        <f t="shared" si="62"/>
        <v>3</v>
      </c>
      <c r="BM226" s="18" t="str">
        <f t="shared" si="63"/>
        <v>2024, 2025, 2026</v>
      </c>
      <c r="BN226" s="18" t="str">
        <f t="shared" ref="BN226:CC226" si="342">IF(ISNUMBER(SEARCH(BN$1, $BM226)), ($K226/$BL226), "")</f>
        <v/>
      </c>
      <c r="BO226" s="18" t="str">
        <f t="shared" si="342"/>
        <v/>
      </c>
      <c r="BP226" s="18" t="str">
        <f t="shared" si="342"/>
        <v/>
      </c>
      <c r="BQ226" s="18" t="str">
        <f t="shared" si="342"/>
        <v/>
      </c>
      <c r="BR226" s="20">
        <f t="shared" si="342"/>
        <v>138656.8167</v>
      </c>
      <c r="BS226" s="20">
        <f t="shared" si="342"/>
        <v>138656.8167</v>
      </c>
      <c r="BT226" s="20">
        <f t="shared" si="342"/>
        <v>138656.8167</v>
      </c>
      <c r="BU226" s="18" t="str">
        <f t="shared" si="342"/>
        <v/>
      </c>
      <c r="BV226" s="18" t="str">
        <f t="shared" si="342"/>
        <v/>
      </c>
      <c r="BW226" s="18" t="str">
        <f t="shared" si="342"/>
        <v/>
      </c>
      <c r="BX226" s="18" t="str">
        <f t="shared" si="342"/>
        <v/>
      </c>
      <c r="BY226" s="18" t="str">
        <f t="shared" si="342"/>
        <v/>
      </c>
      <c r="BZ226" s="18" t="str">
        <f t="shared" si="342"/>
        <v/>
      </c>
      <c r="CA226" s="18" t="str">
        <f t="shared" si="342"/>
        <v/>
      </c>
      <c r="CB226" s="18" t="str">
        <f t="shared" si="342"/>
        <v/>
      </c>
      <c r="CC226" s="18" t="str">
        <f t="shared" si="342"/>
        <v/>
      </c>
    </row>
    <row r="227" ht="16.5" customHeight="1">
      <c r="A227" s="11" t="s">
        <v>1266</v>
      </c>
      <c r="B227" s="11" t="s">
        <v>1267</v>
      </c>
      <c r="C227" s="11"/>
      <c r="D227" s="11" t="s">
        <v>64</v>
      </c>
      <c r="E227" s="27">
        <v>349433.0</v>
      </c>
      <c r="F227" s="27">
        <v>349433.0</v>
      </c>
      <c r="G227" s="11" t="s">
        <v>135</v>
      </c>
      <c r="H227" s="12">
        <v>436791.0</v>
      </c>
      <c r="I227" s="12">
        <v>436791.0</v>
      </c>
      <c r="J227" s="13">
        <f t="shared" ref="J227:K227" si="343">E227*1.19</f>
        <v>415825.27</v>
      </c>
      <c r="K227" s="13">
        <f t="shared" si="343"/>
        <v>415825.27</v>
      </c>
      <c r="L227" s="11" t="s">
        <v>86</v>
      </c>
      <c r="M227" s="11" t="s">
        <v>67</v>
      </c>
      <c r="N227" s="14" t="s">
        <v>1268</v>
      </c>
      <c r="O227" s="11" t="s">
        <v>1269</v>
      </c>
      <c r="P227" s="11"/>
      <c r="Q227" s="11"/>
      <c r="R227" s="11"/>
      <c r="T227" s="11" t="s">
        <v>1270</v>
      </c>
      <c r="U227" s="11"/>
      <c r="V227" s="11" t="s">
        <v>1271</v>
      </c>
      <c r="W227" s="11"/>
      <c r="X227" s="11" t="s">
        <v>142</v>
      </c>
      <c r="Y227" s="11" t="s">
        <v>75</v>
      </c>
      <c r="Z227" s="11"/>
      <c r="AD227" s="11"/>
      <c r="AE227" s="11"/>
      <c r="AI227" s="15">
        <v>44932.0</v>
      </c>
      <c r="AJ227" s="11">
        <v>12.0</v>
      </c>
      <c r="AK227" s="11" t="s">
        <v>219</v>
      </c>
      <c r="AL227" s="11">
        <v>36399.0</v>
      </c>
      <c r="AM227" s="11" t="s">
        <v>143</v>
      </c>
      <c r="AN227" s="11" t="s">
        <v>695</v>
      </c>
      <c r="AO227" s="11"/>
      <c r="AQ227" s="11" t="s">
        <v>79</v>
      </c>
      <c r="AR227" s="11" t="s">
        <v>146</v>
      </c>
      <c r="AS227" s="11" t="s">
        <v>75</v>
      </c>
      <c r="AT227" s="11" t="s">
        <v>375</v>
      </c>
      <c r="AW227" s="11" t="s">
        <v>96</v>
      </c>
      <c r="AX227" s="18" t="str">
        <f t="shared" si="265"/>
        <v/>
      </c>
      <c r="AZ227" s="11" t="s">
        <v>241</v>
      </c>
      <c r="BD227" s="15">
        <v>45596.0</v>
      </c>
      <c r="BE227" s="15">
        <v>45779.0</v>
      </c>
      <c r="BI227" s="11"/>
      <c r="BJ227" s="11">
        <v>2023.0</v>
      </c>
      <c r="BK227" s="11">
        <v>2024.0</v>
      </c>
      <c r="BL227" s="16">
        <f t="shared" si="62"/>
        <v>2</v>
      </c>
      <c r="BM227" s="18" t="str">
        <f t="shared" si="63"/>
        <v>2023, 2024</v>
      </c>
      <c r="BN227" s="18" t="str">
        <f t="shared" ref="BN227:CC227" si="344">IF(ISNUMBER(SEARCH(BN$1, $BM227)), ($K227/$BL227), "")</f>
        <v/>
      </c>
      <c r="BO227" s="18" t="str">
        <f t="shared" si="344"/>
        <v/>
      </c>
      <c r="BP227" s="18" t="str">
        <f t="shared" si="344"/>
        <v/>
      </c>
      <c r="BQ227" s="20">
        <f t="shared" si="344"/>
        <v>207912.635</v>
      </c>
      <c r="BR227" s="20">
        <f t="shared" si="344"/>
        <v>207912.635</v>
      </c>
      <c r="BS227" s="18" t="str">
        <f t="shared" si="344"/>
        <v/>
      </c>
      <c r="BT227" s="18" t="str">
        <f t="shared" si="344"/>
        <v/>
      </c>
      <c r="BU227" s="18" t="str">
        <f t="shared" si="344"/>
        <v/>
      </c>
      <c r="BV227" s="18" t="str">
        <f t="shared" si="344"/>
        <v/>
      </c>
      <c r="BW227" s="18" t="str">
        <f t="shared" si="344"/>
        <v/>
      </c>
      <c r="BX227" s="18" t="str">
        <f t="shared" si="344"/>
        <v/>
      </c>
      <c r="BY227" s="18" t="str">
        <f t="shared" si="344"/>
        <v/>
      </c>
      <c r="BZ227" s="18" t="str">
        <f t="shared" si="344"/>
        <v/>
      </c>
      <c r="CA227" s="18" t="str">
        <f t="shared" si="344"/>
        <v/>
      </c>
      <c r="CB227" s="18" t="str">
        <f t="shared" si="344"/>
        <v/>
      </c>
      <c r="CC227" s="18" t="str">
        <f t="shared" si="344"/>
        <v/>
      </c>
    </row>
    <row r="228" ht="16.5" customHeight="1">
      <c r="A228" s="11" t="s">
        <v>1272</v>
      </c>
      <c r="B228" s="11"/>
      <c r="C228" s="11"/>
      <c r="D228" s="11" t="s">
        <v>64</v>
      </c>
      <c r="E228" s="11">
        <v>346201.0</v>
      </c>
      <c r="F228" s="11">
        <v>346201.0</v>
      </c>
      <c r="G228" s="11" t="s">
        <v>151</v>
      </c>
      <c r="H228" s="12">
        <v>377359.0</v>
      </c>
      <c r="I228" s="12">
        <v>377359.0</v>
      </c>
      <c r="J228" s="13">
        <v>346201.0</v>
      </c>
      <c r="K228" s="13">
        <v>346201.0</v>
      </c>
      <c r="L228" s="11" t="s">
        <v>86</v>
      </c>
      <c r="M228" s="11" t="s">
        <v>67</v>
      </c>
      <c r="N228" s="11"/>
      <c r="O228" s="11"/>
      <c r="T228" s="11"/>
      <c r="V228" s="11" t="s">
        <v>1273</v>
      </c>
      <c r="X228" s="11" t="s">
        <v>155</v>
      </c>
      <c r="Y228" s="11" t="s">
        <v>75</v>
      </c>
      <c r="AI228" s="15">
        <v>44573.0</v>
      </c>
      <c r="AJ228" s="11"/>
      <c r="AK228" s="11"/>
      <c r="AL228" s="11">
        <v>377359.0</v>
      </c>
      <c r="AM228" s="11" t="s">
        <v>157</v>
      </c>
      <c r="AN228" s="11"/>
      <c r="AQ228" s="11" t="s">
        <v>79</v>
      </c>
      <c r="AR228" s="11" t="s">
        <v>155</v>
      </c>
      <c r="AS228" s="11" t="s">
        <v>75</v>
      </c>
      <c r="AT228" s="11" t="s">
        <v>80</v>
      </c>
      <c r="AW228" s="11" t="s">
        <v>96</v>
      </c>
      <c r="AX228" s="18" t="str">
        <f t="shared" si="265"/>
        <v/>
      </c>
      <c r="AZ228" s="11" t="s">
        <v>310</v>
      </c>
      <c r="BD228" s="15">
        <v>45596.0</v>
      </c>
      <c r="BE228" s="15">
        <v>45596.0</v>
      </c>
      <c r="BJ228" s="11">
        <v>2022.0</v>
      </c>
      <c r="BK228" s="11">
        <v>2022.0</v>
      </c>
      <c r="BL228" s="16">
        <f t="shared" si="62"/>
        <v>1</v>
      </c>
      <c r="BM228" s="18" t="str">
        <f t="shared" si="63"/>
        <v>2022</v>
      </c>
      <c r="BN228" s="18" t="str">
        <f t="shared" ref="BN228:CC228" si="345">IF(ISNUMBER(SEARCH(BN$1, $BM228)), ($K228/$BL228), "")</f>
        <v/>
      </c>
      <c r="BO228" s="18" t="str">
        <f t="shared" si="345"/>
        <v/>
      </c>
      <c r="BP228" s="20">
        <f t="shared" si="345"/>
        <v>346201</v>
      </c>
      <c r="BQ228" s="18" t="str">
        <f t="shared" si="345"/>
        <v/>
      </c>
      <c r="BR228" s="18" t="str">
        <f t="shared" si="345"/>
        <v/>
      </c>
      <c r="BS228" s="18" t="str">
        <f t="shared" si="345"/>
        <v/>
      </c>
      <c r="BT228" s="18" t="str">
        <f t="shared" si="345"/>
        <v/>
      </c>
      <c r="BU228" s="18" t="str">
        <f t="shared" si="345"/>
        <v/>
      </c>
      <c r="BV228" s="18" t="str">
        <f t="shared" si="345"/>
        <v/>
      </c>
      <c r="BW228" s="18" t="str">
        <f t="shared" si="345"/>
        <v/>
      </c>
      <c r="BX228" s="18" t="str">
        <f t="shared" si="345"/>
        <v/>
      </c>
      <c r="BY228" s="18" t="str">
        <f t="shared" si="345"/>
        <v/>
      </c>
      <c r="BZ228" s="18" t="str">
        <f t="shared" si="345"/>
        <v/>
      </c>
      <c r="CA228" s="18" t="str">
        <f t="shared" si="345"/>
        <v/>
      </c>
      <c r="CB228" s="18" t="str">
        <f t="shared" si="345"/>
        <v/>
      </c>
      <c r="CC228" s="18" t="str">
        <f t="shared" si="345"/>
        <v/>
      </c>
    </row>
    <row r="229" ht="16.5" customHeight="1">
      <c r="A229" s="11" t="s">
        <v>1274</v>
      </c>
      <c r="B229" s="11" t="s">
        <v>1267</v>
      </c>
      <c r="C229" s="11"/>
      <c r="D229" s="11" t="s">
        <v>64</v>
      </c>
      <c r="E229" s="27">
        <v>342068.0</v>
      </c>
      <c r="F229" s="27">
        <v>342068.0</v>
      </c>
      <c r="G229" s="11" t="s">
        <v>135</v>
      </c>
      <c r="H229" s="12">
        <v>425807.0</v>
      </c>
      <c r="I229" s="12">
        <v>425807.0</v>
      </c>
      <c r="J229" s="13">
        <f t="shared" ref="J229:K229" si="346">E229*1.19</f>
        <v>407060.92</v>
      </c>
      <c r="K229" s="13">
        <f t="shared" si="346"/>
        <v>407060.92</v>
      </c>
      <c r="L229" s="11" t="s">
        <v>86</v>
      </c>
      <c r="M229" s="11" t="s">
        <v>67</v>
      </c>
      <c r="N229" s="14" t="s">
        <v>1275</v>
      </c>
      <c r="O229" s="11" t="s">
        <v>1276</v>
      </c>
      <c r="P229" s="11"/>
      <c r="Q229" s="11"/>
      <c r="R229" s="11" t="s">
        <v>1277</v>
      </c>
      <c r="T229" s="11" t="s">
        <v>1278</v>
      </c>
      <c r="U229" s="11" t="s">
        <v>72</v>
      </c>
      <c r="V229" s="11" t="s">
        <v>1279</v>
      </c>
      <c r="W229" s="11" t="s">
        <v>104</v>
      </c>
      <c r="X229" s="11" t="s">
        <v>142</v>
      </c>
      <c r="Y229" s="11" t="s">
        <v>75</v>
      </c>
      <c r="Z229" s="11" t="s">
        <v>72</v>
      </c>
      <c r="AE229" s="11" t="s">
        <v>119</v>
      </c>
      <c r="AI229" s="15">
        <v>44562.0</v>
      </c>
      <c r="AJ229" s="11">
        <v>1.0</v>
      </c>
      <c r="AK229" s="11" t="s">
        <v>230</v>
      </c>
      <c r="AL229" s="11">
        <v>425807.0</v>
      </c>
      <c r="AM229" s="11" t="s">
        <v>143</v>
      </c>
      <c r="AN229" s="11" t="s">
        <v>695</v>
      </c>
      <c r="AQ229" s="11" t="s">
        <v>79</v>
      </c>
      <c r="AR229" s="11" t="s">
        <v>146</v>
      </c>
      <c r="AS229" s="11" t="s">
        <v>75</v>
      </c>
      <c r="AT229" s="11" t="s">
        <v>375</v>
      </c>
      <c r="AW229" s="11" t="s">
        <v>96</v>
      </c>
      <c r="AX229" s="18" t="str">
        <f t="shared" si="265"/>
        <v/>
      </c>
      <c r="AZ229" s="11" t="s">
        <v>529</v>
      </c>
      <c r="BD229" s="15">
        <v>45036.0</v>
      </c>
      <c r="BE229" s="15">
        <v>45779.0</v>
      </c>
      <c r="BI229" s="11" t="s">
        <v>83</v>
      </c>
      <c r="BJ229" s="11">
        <v>2022.0</v>
      </c>
      <c r="BK229" s="11">
        <v>2023.0</v>
      </c>
      <c r="BL229" s="16">
        <f t="shared" si="62"/>
        <v>2</v>
      </c>
      <c r="BM229" s="18" t="str">
        <f t="shared" si="63"/>
        <v>2022, 2023</v>
      </c>
      <c r="BN229" s="18" t="str">
        <f t="shared" ref="BN229:CC229" si="347">IF(ISNUMBER(SEARCH(BN$1, $BM229)), ($K229/$BL229), "")</f>
        <v/>
      </c>
      <c r="BO229" s="18" t="str">
        <f t="shared" si="347"/>
        <v/>
      </c>
      <c r="BP229" s="20">
        <f t="shared" si="347"/>
        <v>203530.46</v>
      </c>
      <c r="BQ229" s="20">
        <f t="shared" si="347"/>
        <v>203530.46</v>
      </c>
      <c r="BR229" s="18" t="str">
        <f t="shared" si="347"/>
        <v/>
      </c>
      <c r="BS229" s="18" t="str">
        <f t="shared" si="347"/>
        <v/>
      </c>
      <c r="BT229" s="18" t="str">
        <f t="shared" si="347"/>
        <v/>
      </c>
      <c r="BU229" s="18" t="str">
        <f t="shared" si="347"/>
        <v/>
      </c>
      <c r="BV229" s="18" t="str">
        <f t="shared" si="347"/>
        <v/>
      </c>
      <c r="BW229" s="18" t="str">
        <f t="shared" si="347"/>
        <v/>
      </c>
      <c r="BX229" s="18" t="str">
        <f t="shared" si="347"/>
        <v/>
      </c>
      <c r="BY229" s="18" t="str">
        <f t="shared" si="347"/>
        <v/>
      </c>
      <c r="BZ229" s="18" t="str">
        <f t="shared" si="347"/>
        <v/>
      </c>
      <c r="CA229" s="18" t="str">
        <f t="shared" si="347"/>
        <v/>
      </c>
      <c r="CB229" s="18" t="str">
        <f t="shared" si="347"/>
        <v/>
      </c>
      <c r="CC229" s="18" t="str">
        <f t="shared" si="347"/>
        <v/>
      </c>
    </row>
    <row r="230" ht="16.5" customHeight="1">
      <c r="A230" s="11" t="s">
        <v>1280</v>
      </c>
      <c r="B230" s="11"/>
      <c r="C230" s="11"/>
      <c r="D230" s="11" t="s">
        <v>64</v>
      </c>
      <c r="E230" s="11">
        <v>339829.0</v>
      </c>
      <c r="F230" s="11">
        <v>339829.0</v>
      </c>
      <c r="G230" s="11" t="s">
        <v>151</v>
      </c>
      <c r="H230" s="12">
        <v>370414.0</v>
      </c>
      <c r="I230" s="12">
        <v>370414.0</v>
      </c>
      <c r="J230" s="13">
        <v>339829.0</v>
      </c>
      <c r="K230" s="13">
        <v>339829.0</v>
      </c>
      <c r="L230" s="11" t="s">
        <v>86</v>
      </c>
      <c r="M230" s="11" t="s">
        <v>67</v>
      </c>
      <c r="N230" s="11"/>
      <c r="O230" s="11"/>
      <c r="P230" s="11"/>
      <c r="Q230" s="11"/>
      <c r="R230" s="11"/>
      <c r="T230" s="11"/>
      <c r="U230" s="11"/>
      <c r="V230" s="11" t="s">
        <v>1230</v>
      </c>
      <c r="W230" s="11"/>
      <c r="X230" s="11"/>
      <c r="Y230" s="11" t="s">
        <v>75</v>
      </c>
      <c r="Z230" s="11"/>
      <c r="AE230" s="11"/>
      <c r="AI230" s="15">
        <v>44682.0</v>
      </c>
      <c r="AJ230" s="11"/>
      <c r="AK230" s="11"/>
      <c r="AL230" s="11">
        <v>370414.0</v>
      </c>
      <c r="AM230" s="11" t="s">
        <v>912</v>
      </c>
      <c r="AN230" s="11"/>
      <c r="AQ230" s="11" t="s">
        <v>79</v>
      </c>
      <c r="AR230" s="11" t="s">
        <v>155</v>
      </c>
      <c r="AS230" s="11" t="s">
        <v>75</v>
      </c>
      <c r="AT230" s="11" t="s">
        <v>80</v>
      </c>
      <c r="AW230" s="11" t="s">
        <v>96</v>
      </c>
      <c r="AX230" s="18" t="str">
        <f t="shared" si="265"/>
        <v/>
      </c>
      <c r="AZ230" s="11" t="s">
        <v>132</v>
      </c>
      <c r="BD230" s="15">
        <v>45596.0</v>
      </c>
      <c r="BE230" s="15">
        <v>45596.0</v>
      </c>
      <c r="BI230" s="11"/>
      <c r="BJ230" s="11">
        <v>2022.0</v>
      </c>
      <c r="BK230" s="11">
        <v>2022.0</v>
      </c>
      <c r="BL230" s="16">
        <f t="shared" si="62"/>
        <v>1</v>
      </c>
      <c r="BM230" s="18" t="str">
        <f t="shared" si="63"/>
        <v>2022</v>
      </c>
      <c r="BN230" s="18" t="str">
        <f t="shared" ref="BN230:CC230" si="348">IF(ISNUMBER(SEARCH(BN$1, $BM230)), ($K230/$BL230), "")</f>
        <v/>
      </c>
      <c r="BO230" s="18" t="str">
        <f t="shared" si="348"/>
        <v/>
      </c>
      <c r="BP230" s="20">
        <f t="shared" si="348"/>
        <v>339829</v>
      </c>
      <c r="BQ230" s="18" t="str">
        <f t="shared" si="348"/>
        <v/>
      </c>
      <c r="BR230" s="18" t="str">
        <f t="shared" si="348"/>
        <v/>
      </c>
      <c r="BS230" s="18" t="str">
        <f t="shared" si="348"/>
        <v/>
      </c>
      <c r="BT230" s="18" t="str">
        <f t="shared" si="348"/>
        <v/>
      </c>
      <c r="BU230" s="18" t="str">
        <f t="shared" si="348"/>
        <v/>
      </c>
      <c r="BV230" s="18" t="str">
        <f t="shared" si="348"/>
        <v/>
      </c>
      <c r="BW230" s="18" t="str">
        <f t="shared" si="348"/>
        <v/>
      </c>
      <c r="BX230" s="18" t="str">
        <f t="shared" si="348"/>
        <v/>
      </c>
      <c r="BY230" s="18" t="str">
        <f t="shared" si="348"/>
        <v/>
      </c>
      <c r="BZ230" s="18" t="str">
        <f t="shared" si="348"/>
        <v/>
      </c>
      <c r="CA230" s="18" t="str">
        <f t="shared" si="348"/>
        <v/>
      </c>
      <c r="CB230" s="18" t="str">
        <f t="shared" si="348"/>
        <v/>
      </c>
      <c r="CC230" s="18" t="str">
        <f t="shared" si="348"/>
        <v/>
      </c>
    </row>
    <row r="231" ht="16.5" customHeight="1">
      <c r="A231" s="11" t="s">
        <v>1281</v>
      </c>
      <c r="C231" s="11"/>
      <c r="D231" s="11" t="s">
        <v>64</v>
      </c>
      <c r="E231" s="11">
        <v>335000.0</v>
      </c>
      <c r="F231" s="11">
        <v>335000.0</v>
      </c>
      <c r="G231" s="11" t="s">
        <v>151</v>
      </c>
      <c r="H231" s="12">
        <v>366754.0</v>
      </c>
      <c r="I231" s="12">
        <v>366754.0</v>
      </c>
      <c r="J231" s="13">
        <v>335000.0</v>
      </c>
      <c r="K231" s="13">
        <v>335000.0</v>
      </c>
      <c r="L231" s="11" t="s">
        <v>86</v>
      </c>
      <c r="M231" s="11" t="s">
        <v>67</v>
      </c>
      <c r="N231" s="14" t="s">
        <v>1282</v>
      </c>
      <c r="P231" s="11"/>
      <c r="Q231" s="11"/>
      <c r="R231" s="11" t="s">
        <v>1283</v>
      </c>
      <c r="T231" s="11" t="s">
        <v>1284</v>
      </c>
      <c r="U231" s="11" t="s">
        <v>72</v>
      </c>
      <c r="V231" s="11" t="s">
        <v>1285</v>
      </c>
      <c r="W231" s="11" t="s">
        <v>104</v>
      </c>
      <c r="X231" s="11" t="s">
        <v>259</v>
      </c>
      <c r="Y231" s="11" t="s">
        <v>75</v>
      </c>
      <c r="Z231" s="11" t="s">
        <v>72</v>
      </c>
      <c r="AE231" s="11" t="s">
        <v>119</v>
      </c>
      <c r="AI231" s="15">
        <v>45279.0</v>
      </c>
      <c r="AJ231" s="11">
        <v>2.0</v>
      </c>
      <c r="AK231" s="11" t="s">
        <v>77</v>
      </c>
      <c r="AL231" s="11">
        <v>183377.0</v>
      </c>
      <c r="AM231" s="11" t="s">
        <v>1286</v>
      </c>
      <c r="AN231" s="11"/>
      <c r="AQ231" s="11" t="s">
        <v>79</v>
      </c>
      <c r="AR231" s="11" t="s">
        <v>259</v>
      </c>
      <c r="AS231" s="11" t="s">
        <v>75</v>
      </c>
      <c r="AT231" s="11" t="s">
        <v>107</v>
      </c>
      <c r="AU231" s="18" t="s">
        <v>189</v>
      </c>
      <c r="AW231" s="11" t="s">
        <v>96</v>
      </c>
      <c r="AX231" s="18" t="str">
        <f t="shared" si="265"/>
        <v/>
      </c>
      <c r="AZ231" s="11" t="s">
        <v>535</v>
      </c>
      <c r="BD231" s="15">
        <v>45293.0</v>
      </c>
      <c r="BE231" s="15">
        <v>45293.0</v>
      </c>
      <c r="BI231" s="11" t="s">
        <v>83</v>
      </c>
      <c r="BJ231" s="11">
        <v>2023.0</v>
      </c>
      <c r="BK231" s="11">
        <v>2025.0</v>
      </c>
      <c r="BL231" s="16">
        <f t="shared" si="62"/>
        <v>3</v>
      </c>
      <c r="BM231" s="18" t="str">
        <f t="shared" si="63"/>
        <v>2023, 2024, 2025</v>
      </c>
      <c r="BN231" s="18" t="str">
        <f t="shared" ref="BN231:CC231" si="349">IF(ISNUMBER(SEARCH(BN$1, $BM231)), ($K231/$BL231), "")</f>
        <v/>
      </c>
      <c r="BO231" s="18" t="str">
        <f t="shared" si="349"/>
        <v/>
      </c>
      <c r="BP231" s="18" t="str">
        <f t="shared" si="349"/>
        <v/>
      </c>
      <c r="BQ231" s="20">
        <f t="shared" si="349"/>
        <v>111666.6667</v>
      </c>
      <c r="BR231" s="20">
        <f t="shared" si="349"/>
        <v>111666.6667</v>
      </c>
      <c r="BS231" s="20">
        <f t="shared" si="349"/>
        <v>111666.6667</v>
      </c>
      <c r="BT231" s="18" t="str">
        <f t="shared" si="349"/>
        <v/>
      </c>
      <c r="BU231" s="18" t="str">
        <f t="shared" si="349"/>
        <v/>
      </c>
      <c r="BV231" s="18" t="str">
        <f t="shared" si="349"/>
        <v/>
      </c>
      <c r="BW231" s="18" t="str">
        <f t="shared" si="349"/>
        <v/>
      </c>
      <c r="BX231" s="18" t="str">
        <f t="shared" si="349"/>
        <v/>
      </c>
      <c r="BY231" s="18" t="str">
        <f t="shared" si="349"/>
        <v/>
      </c>
      <c r="BZ231" s="18" t="str">
        <f t="shared" si="349"/>
        <v/>
      </c>
      <c r="CA231" s="18" t="str">
        <f t="shared" si="349"/>
        <v/>
      </c>
      <c r="CB231" s="18" t="str">
        <f t="shared" si="349"/>
        <v/>
      </c>
      <c r="CC231" s="18" t="str">
        <f t="shared" si="349"/>
        <v/>
      </c>
    </row>
    <row r="232" ht="16.5" customHeight="1">
      <c r="A232" s="11" t="s">
        <v>1287</v>
      </c>
      <c r="B232" s="11" t="s">
        <v>1288</v>
      </c>
      <c r="C232" s="11"/>
      <c r="D232" s="11" t="s">
        <v>64</v>
      </c>
      <c r="E232" s="27">
        <v>332879.0</v>
      </c>
      <c r="F232" s="27">
        <v>332879.0</v>
      </c>
      <c r="G232" s="11" t="s">
        <v>135</v>
      </c>
      <c r="H232" s="12">
        <v>416099.0</v>
      </c>
      <c r="I232" s="12">
        <v>416099.0</v>
      </c>
      <c r="J232" s="13">
        <f t="shared" ref="J232:K232" si="350">E232*1.19</f>
        <v>396126.01</v>
      </c>
      <c r="K232" s="13">
        <f t="shared" si="350"/>
        <v>396126.01</v>
      </c>
      <c r="L232" s="11" t="s">
        <v>86</v>
      </c>
      <c r="M232" s="11" t="s">
        <v>67</v>
      </c>
      <c r="N232" s="14" t="s">
        <v>1289</v>
      </c>
      <c r="O232" s="11" t="s">
        <v>1290</v>
      </c>
      <c r="P232" s="11"/>
      <c r="Q232" s="11"/>
      <c r="R232" s="11"/>
      <c r="T232" s="11" t="s">
        <v>1291</v>
      </c>
      <c r="U232" s="11"/>
      <c r="V232" s="11" t="s">
        <v>1292</v>
      </c>
      <c r="W232" s="11"/>
      <c r="X232" s="11" t="s">
        <v>142</v>
      </c>
      <c r="Y232" s="11" t="s">
        <v>75</v>
      </c>
      <c r="Z232" s="11"/>
      <c r="AE232" s="11"/>
      <c r="AI232" s="15">
        <v>44932.0</v>
      </c>
      <c r="AJ232" s="11">
        <v>12.0</v>
      </c>
      <c r="AK232" s="11" t="s">
        <v>430</v>
      </c>
      <c r="AL232" s="11">
        <v>34675.0</v>
      </c>
      <c r="AM232" s="11" t="s">
        <v>143</v>
      </c>
      <c r="AN232" s="11" t="s">
        <v>695</v>
      </c>
      <c r="AQ232" s="11" t="s">
        <v>79</v>
      </c>
      <c r="AR232" s="11" t="s">
        <v>146</v>
      </c>
      <c r="AS232" s="11" t="s">
        <v>75</v>
      </c>
      <c r="AT232" s="11" t="s">
        <v>107</v>
      </c>
      <c r="AU232" s="18" t="s">
        <v>108</v>
      </c>
      <c r="AW232" s="11" t="s">
        <v>96</v>
      </c>
      <c r="AX232" s="18" t="str">
        <f t="shared" si="265"/>
        <v/>
      </c>
      <c r="AZ232" s="11" t="s">
        <v>535</v>
      </c>
      <c r="BD232" s="15">
        <v>45596.0</v>
      </c>
      <c r="BE232" s="15">
        <v>45779.0</v>
      </c>
      <c r="BI232" s="11"/>
      <c r="BJ232" s="11">
        <v>2023.0</v>
      </c>
      <c r="BK232" s="11">
        <v>2024.0</v>
      </c>
      <c r="BL232" s="16">
        <f t="shared" si="62"/>
        <v>2</v>
      </c>
      <c r="BM232" s="18" t="str">
        <f t="shared" si="63"/>
        <v>2023, 2024</v>
      </c>
      <c r="BN232" s="18" t="str">
        <f t="shared" ref="BN232:CC232" si="351">IF(ISNUMBER(SEARCH(BN$1, $BM232)), ($K232/$BL232), "")</f>
        <v/>
      </c>
      <c r="BO232" s="18" t="str">
        <f t="shared" si="351"/>
        <v/>
      </c>
      <c r="BP232" s="18" t="str">
        <f t="shared" si="351"/>
        <v/>
      </c>
      <c r="BQ232" s="20">
        <f t="shared" si="351"/>
        <v>198063.005</v>
      </c>
      <c r="BR232" s="20">
        <f t="shared" si="351"/>
        <v>198063.005</v>
      </c>
      <c r="BS232" s="18" t="str">
        <f t="shared" si="351"/>
        <v/>
      </c>
      <c r="BT232" s="18" t="str">
        <f t="shared" si="351"/>
        <v/>
      </c>
      <c r="BU232" s="18" t="str">
        <f t="shared" si="351"/>
        <v/>
      </c>
      <c r="BV232" s="18" t="str">
        <f t="shared" si="351"/>
        <v/>
      </c>
      <c r="BW232" s="18" t="str">
        <f t="shared" si="351"/>
        <v/>
      </c>
      <c r="BX232" s="18" t="str">
        <f t="shared" si="351"/>
        <v/>
      </c>
      <c r="BY232" s="18" t="str">
        <f t="shared" si="351"/>
        <v/>
      </c>
      <c r="BZ232" s="18" t="str">
        <f t="shared" si="351"/>
        <v/>
      </c>
      <c r="CA232" s="18" t="str">
        <f t="shared" si="351"/>
        <v/>
      </c>
      <c r="CB232" s="18" t="str">
        <f t="shared" si="351"/>
        <v/>
      </c>
      <c r="CC232" s="18" t="str">
        <f t="shared" si="351"/>
        <v/>
      </c>
    </row>
    <row r="233" ht="16.5" customHeight="1">
      <c r="A233" s="11" t="s">
        <v>1293</v>
      </c>
      <c r="B233" s="11"/>
      <c r="C233" s="11"/>
      <c r="D233" s="11" t="s">
        <v>64</v>
      </c>
      <c r="E233" s="11">
        <v>332250.0</v>
      </c>
      <c r="F233" s="11">
        <v>332250.0</v>
      </c>
      <c r="G233" s="11" t="s">
        <v>151</v>
      </c>
      <c r="H233" s="12">
        <v>362153.0</v>
      </c>
      <c r="I233" s="12">
        <v>362153.0</v>
      </c>
      <c r="J233" s="13">
        <v>332250.0</v>
      </c>
      <c r="K233" s="13">
        <v>332250.0</v>
      </c>
      <c r="L233" s="11" t="s">
        <v>86</v>
      </c>
      <c r="M233" s="11" t="s">
        <v>67</v>
      </c>
      <c r="N233" s="11"/>
      <c r="O233" s="11"/>
      <c r="T233" s="11"/>
      <c r="V233" s="11" t="s">
        <v>1294</v>
      </c>
      <c r="X233" s="11"/>
      <c r="Y233" s="11" t="s">
        <v>75</v>
      </c>
      <c r="AI233" s="15">
        <v>44929.0</v>
      </c>
      <c r="AJ233" s="11"/>
      <c r="AK233" s="11"/>
      <c r="AL233" s="11">
        <v>362153.0</v>
      </c>
      <c r="AM233" s="11" t="s">
        <v>157</v>
      </c>
      <c r="AN233" s="11"/>
      <c r="AQ233" s="11" t="s">
        <v>79</v>
      </c>
      <c r="AR233" s="11" t="s">
        <v>155</v>
      </c>
      <c r="AS233" s="11" t="s">
        <v>75</v>
      </c>
      <c r="AT233" s="11" t="s">
        <v>80</v>
      </c>
      <c r="AW233" s="11" t="s">
        <v>96</v>
      </c>
      <c r="AX233" s="18" t="str">
        <f t="shared" si="265"/>
        <v/>
      </c>
      <c r="AZ233" s="11" t="s">
        <v>310</v>
      </c>
      <c r="BD233" s="15">
        <v>45596.0</v>
      </c>
      <c r="BE233" s="15">
        <v>45596.0</v>
      </c>
      <c r="BJ233" s="11">
        <v>2023.0</v>
      </c>
      <c r="BK233" s="11">
        <v>2023.0</v>
      </c>
      <c r="BL233" s="16">
        <f t="shared" si="62"/>
        <v>1</v>
      </c>
      <c r="BM233" s="18" t="str">
        <f t="shared" si="63"/>
        <v>2023</v>
      </c>
      <c r="BN233" s="18" t="str">
        <f t="shared" ref="BN233:CC233" si="352">IF(ISNUMBER(SEARCH(BN$1, $BM233)), ($K233/$BL233), "")</f>
        <v/>
      </c>
      <c r="BO233" s="18" t="str">
        <f t="shared" si="352"/>
        <v/>
      </c>
      <c r="BP233" s="18" t="str">
        <f t="shared" si="352"/>
        <v/>
      </c>
      <c r="BQ233" s="20">
        <f t="shared" si="352"/>
        <v>332250</v>
      </c>
      <c r="BR233" s="18" t="str">
        <f t="shared" si="352"/>
        <v/>
      </c>
      <c r="BS233" s="18" t="str">
        <f t="shared" si="352"/>
        <v/>
      </c>
      <c r="BT233" s="18" t="str">
        <f t="shared" si="352"/>
        <v/>
      </c>
      <c r="BU233" s="18" t="str">
        <f t="shared" si="352"/>
        <v/>
      </c>
      <c r="BV233" s="18" t="str">
        <f t="shared" si="352"/>
        <v/>
      </c>
      <c r="BW233" s="18" t="str">
        <f t="shared" si="352"/>
        <v/>
      </c>
      <c r="BX233" s="18" t="str">
        <f t="shared" si="352"/>
        <v/>
      </c>
      <c r="BY233" s="18" t="str">
        <f t="shared" si="352"/>
        <v/>
      </c>
      <c r="BZ233" s="18" t="str">
        <f t="shared" si="352"/>
        <v/>
      </c>
      <c r="CA233" s="18" t="str">
        <f t="shared" si="352"/>
        <v/>
      </c>
      <c r="CB233" s="18" t="str">
        <f t="shared" si="352"/>
        <v/>
      </c>
      <c r="CC233" s="18" t="str">
        <f t="shared" si="352"/>
        <v/>
      </c>
    </row>
    <row r="234" ht="16.5" customHeight="1">
      <c r="A234" s="11" t="s">
        <v>1295</v>
      </c>
      <c r="B234" s="11" t="s">
        <v>1296</v>
      </c>
      <c r="C234" s="11"/>
      <c r="D234" s="11" t="s">
        <v>64</v>
      </c>
      <c r="E234" s="11">
        <v>328161.0</v>
      </c>
      <c r="F234" s="11">
        <v>328161.0</v>
      </c>
      <c r="G234" s="11" t="s">
        <v>215</v>
      </c>
      <c r="H234" s="12">
        <v>30847.0</v>
      </c>
      <c r="I234" s="12">
        <v>30847.0</v>
      </c>
      <c r="J234" s="13">
        <f t="shared" ref="J234:K234" si="353">E234*0.091</f>
        <v>29862.651</v>
      </c>
      <c r="K234" s="13">
        <f t="shared" si="353"/>
        <v>29862.651</v>
      </c>
      <c r="L234" s="11" t="s">
        <v>86</v>
      </c>
      <c r="M234" s="11" t="s">
        <v>67</v>
      </c>
      <c r="N234" s="14" t="s">
        <v>1297</v>
      </c>
      <c r="O234" s="11" t="s">
        <v>1298</v>
      </c>
      <c r="V234" s="11" t="s">
        <v>1299</v>
      </c>
      <c r="X234" s="11" t="s">
        <v>218</v>
      </c>
      <c r="Y234" s="11" t="s">
        <v>75</v>
      </c>
      <c r="AI234" s="15">
        <v>44419.0</v>
      </c>
      <c r="AJ234" s="11">
        <v>6.0</v>
      </c>
      <c r="AK234" s="11" t="s">
        <v>219</v>
      </c>
      <c r="AL234" s="11">
        <v>5141.0</v>
      </c>
      <c r="AM234" s="11" t="s">
        <v>485</v>
      </c>
      <c r="AN234" s="11"/>
      <c r="AQ234" s="11" t="s">
        <v>79</v>
      </c>
      <c r="AR234" s="11" t="s">
        <v>218</v>
      </c>
      <c r="AS234" s="11" t="s">
        <v>75</v>
      </c>
      <c r="AT234" s="11" t="s">
        <v>80</v>
      </c>
      <c r="AW234" s="11" t="s">
        <v>96</v>
      </c>
      <c r="AX234" s="18" t="str">
        <f t="shared" si="265"/>
        <v/>
      </c>
      <c r="AZ234" s="11" t="s">
        <v>395</v>
      </c>
      <c r="BD234" s="15">
        <v>45596.0</v>
      </c>
      <c r="BE234" s="15">
        <v>45779.0</v>
      </c>
      <c r="BJ234" s="11">
        <v>2021.0</v>
      </c>
      <c r="BK234" s="11">
        <v>2022.0</v>
      </c>
      <c r="BL234" s="16">
        <f t="shared" si="62"/>
        <v>2</v>
      </c>
      <c r="BM234" s="18" t="str">
        <f t="shared" si="63"/>
        <v>2021, 2022</v>
      </c>
      <c r="BN234" s="18" t="str">
        <f t="shared" ref="BN234:CC234" si="354">IF(ISNUMBER(SEARCH(BN$1, $BM234)), ($K234/$BL234), "")</f>
        <v/>
      </c>
      <c r="BO234" s="20">
        <f t="shared" si="354"/>
        <v>14931.3255</v>
      </c>
      <c r="BP234" s="20">
        <f t="shared" si="354"/>
        <v>14931.3255</v>
      </c>
      <c r="BQ234" s="18" t="str">
        <f t="shared" si="354"/>
        <v/>
      </c>
      <c r="BR234" s="18" t="str">
        <f t="shared" si="354"/>
        <v/>
      </c>
      <c r="BS234" s="18" t="str">
        <f t="shared" si="354"/>
        <v/>
      </c>
      <c r="BT234" s="18" t="str">
        <f t="shared" si="354"/>
        <v/>
      </c>
      <c r="BU234" s="18" t="str">
        <f t="shared" si="354"/>
        <v/>
      </c>
      <c r="BV234" s="18" t="str">
        <f t="shared" si="354"/>
        <v/>
      </c>
      <c r="BW234" s="18" t="str">
        <f t="shared" si="354"/>
        <v/>
      </c>
      <c r="BX234" s="18" t="str">
        <f t="shared" si="354"/>
        <v/>
      </c>
      <c r="BY234" s="18" t="str">
        <f t="shared" si="354"/>
        <v/>
      </c>
      <c r="BZ234" s="18" t="str">
        <f t="shared" si="354"/>
        <v/>
      </c>
      <c r="CA234" s="18" t="str">
        <f t="shared" si="354"/>
        <v/>
      </c>
      <c r="CB234" s="18" t="str">
        <f t="shared" si="354"/>
        <v/>
      </c>
      <c r="CC234" s="18" t="str">
        <f t="shared" si="354"/>
        <v/>
      </c>
    </row>
    <row r="235" ht="16.5" customHeight="1">
      <c r="A235" s="11" t="s">
        <v>1300</v>
      </c>
      <c r="B235" s="11" t="s">
        <v>1301</v>
      </c>
      <c r="C235" s="11"/>
      <c r="D235" s="11" t="s">
        <v>64</v>
      </c>
      <c r="E235" s="27">
        <v>327722.0</v>
      </c>
      <c r="F235" s="27">
        <v>327722.0</v>
      </c>
      <c r="G235" s="11" t="s">
        <v>135</v>
      </c>
      <c r="H235" s="12">
        <v>416673.0</v>
      </c>
      <c r="I235" s="12">
        <v>416673.0</v>
      </c>
      <c r="J235" s="13">
        <f t="shared" ref="J235:K235" si="355">E235*1.19</f>
        <v>389989.18</v>
      </c>
      <c r="K235" s="13">
        <f t="shared" si="355"/>
        <v>389989.18</v>
      </c>
      <c r="L235" s="11" t="s">
        <v>86</v>
      </c>
      <c r="M235" s="11" t="s">
        <v>67</v>
      </c>
      <c r="N235" s="14" t="s">
        <v>1302</v>
      </c>
      <c r="O235" s="11" t="s">
        <v>1303</v>
      </c>
      <c r="P235" s="11"/>
      <c r="Q235" s="11"/>
      <c r="R235" s="11" t="s">
        <v>1304</v>
      </c>
      <c r="T235" s="11" t="s">
        <v>1305</v>
      </c>
      <c r="U235" s="11" t="s">
        <v>72</v>
      </c>
      <c r="V235" s="11" t="s">
        <v>1150</v>
      </c>
      <c r="W235" s="11" t="s">
        <v>104</v>
      </c>
      <c r="X235" s="11" t="s">
        <v>142</v>
      </c>
      <c r="Y235" s="11" t="s">
        <v>75</v>
      </c>
      <c r="Z235" s="11" t="s">
        <v>72</v>
      </c>
      <c r="AE235" s="11" t="s">
        <v>119</v>
      </c>
      <c r="AI235" s="15">
        <v>44774.0</v>
      </c>
      <c r="AJ235" s="11">
        <v>1.0</v>
      </c>
      <c r="AK235" s="11" t="s">
        <v>77</v>
      </c>
      <c r="AL235" s="11">
        <v>416673.0</v>
      </c>
      <c r="AM235" s="11" t="s">
        <v>143</v>
      </c>
      <c r="AN235" s="11" t="s">
        <v>695</v>
      </c>
      <c r="AQ235" s="11" t="s">
        <v>79</v>
      </c>
      <c r="AR235" s="11" t="s">
        <v>146</v>
      </c>
      <c r="AS235" s="11" t="s">
        <v>75</v>
      </c>
      <c r="AT235" s="11" t="s">
        <v>107</v>
      </c>
      <c r="AU235" s="18" t="s">
        <v>189</v>
      </c>
      <c r="AW235" s="11" t="s">
        <v>96</v>
      </c>
      <c r="AX235" s="18" t="str">
        <f t="shared" si="265"/>
        <v/>
      </c>
      <c r="AZ235" s="11" t="s">
        <v>535</v>
      </c>
      <c r="BD235" s="15">
        <v>45100.0</v>
      </c>
      <c r="BE235" s="15">
        <v>45779.0</v>
      </c>
      <c r="BI235" s="11" t="s">
        <v>83</v>
      </c>
      <c r="BJ235" s="11">
        <v>2022.0</v>
      </c>
      <c r="BK235" s="11">
        <v>2023.0</v>
      </c>
      <c r="BL235" s="16">
        <f t="shared" si="62"/>
        <v>2</v>
      </c>
      <c r="BM235" s="18" t="str">
        <f t="shared" si="63"/>
        <v>2022, 2023</v>
      </c>
      <c r="BN235" s="18" t="str">
        <f t="shared" ref="BN235:CC235" si="356">IF(ISNUMBER(SEARCH(BN$1, $BM235)), ($K235/$BL235), "")</f>
        <v/>
      </c>
      <c r="BO235" s="18" t="str">
        <f t="shared" si="356"/>
        <v/>
      </c>
      <c r="BP235" s="20">
        <f t="shared" si="356"/>
        <v>194994.59</v>
      </c>
      <c r="BQ235" s="20">
        <f t="shared" si="356"/>
        <v>194994.59</v>
      </c>
      <c r="BR235" s="18" t="str">
        <f t="shared" si="356"/>
        <v/>
      </c>
      <c r="BS235" s="18" t="str">
        <f t="shared" si="356"/>
        <v/>
      </c>
      <c r="BT235" s="18" t="str">
        <f t="shared" si="356"/>
        <v/>
      </c>
      <c r="BU235" s="18" t="str">
        <f t="shared" si="356"/>
        <v/>
      </c>
      <c r="BV235" s="18" t="str">
        <f t="shared" si="356"/>
        <v/>
      </c>
      <c r="BW235" s="18" t="str">
        <f t="shared" si="356"/>
        <v/>
      </c>
      <c r="BX235" s="18" t="str">
        <f t="shared" si="356"/>
        <v/>
      </c>
      <c r="BY235" s="18" t="str">
        <f t="shared" si="356"/>
        <v/>
      </c>
      <c r="BZ235" s="18" t="str">
        <f t="shared" si="356"/>
        <v/>
      </c>
      <c r="CA235" s="18" t="str">
        <f t="shared" si="356"/>
        <v/>
      </c>
      <c r="CB235" s="18" t="str">
        <f t="shared" si="356"/>
        <v/>
      </c>
      <c r="CC235" s="18" t="str">
        <f t="shared" si="356"/>
        <v/>
      </c>
    </row>
    <row r="236" ht="16.5" customHeight="1">
      <c r="A236" s="11" t="s">
        <v>953</v>
      </c>
      <c r="B236" s="11"/>
      <c r="C236" s="11"/>
      <c r="D236" s="11" t="s">
        <v>64</v>
      </c>
      <c r="E236" s="11">
        <v>325820.0</v>
      </c>
      <c r="F236" s="11">
        <v>325820.0</v>
      </c>
      <c r="G236" s="11" t="s">
        <v>151</v>
      </c>
      <c r="H236" s="12">
        <v>355144.0</v>
      </c>
      <c r="I236" s="12">
        <v>355144.0</v>
      </c>
      <c r="J236" s="13">
        <v>325820.0</v>
      </c>
      <c r="K236" s="13">
        <v>325820.0</v>
      </c>
      <c r="L236" s="11" t="s">
        <v>86</v>
      </c>
      <c r="M236" s="11" t="s">
        <v>67</v>
      </c>
      <c r="N236" s="11"/>
      <c r="O236" s="11"/>
      <c r="P236" s="11"/>
      <c r="Q236" s="11"/>
      <c r="R236" s="11"/>
      <c r="T236" s="11"/>
      <c r="U236" s="11"/>
      <c r="V236" s="11" t="s">
        <v>1306</v>
      </c>
      <c r="W236" s="11"/>
      <c r="X236" s="11" t="s">
        <v>155</v>
      </c>
      <c r="Y236" s="11" t="s">
        <v>75</v>
      </c>
      <c r="Z236" s="11"/>
      <c r="AE236" s="11"/>
      <c r="AI236" s="15"/>
      <c r="AJ236" s="11"/>
      <c r="AK236" s="11"/>
      <c r="AL236" s="11">
        <v>355144.0</v>
      </c>
      <c r="AM236" s="11" t="s">
        <v>157</v>
      </c>
      <c r="AN236" s="11"/>
      <c r="AQ236" s="11" t="s">
        <v>79</v>
      </c>
      <c r="AR236" s="11" t="s">
        <v>155</v>
      </c>
      <c r="AS236" s="11" t="s">
        <v>75</v>
      </c>
      <c r="AT236" s="11" t="s">
        <v>80</v>
      </c>
      <c r="AW236" s="11" t="s">
        <v>955</v>
      </c>
      <c r="AX236" s="18" t="str">
        <f t="shared" si="265"/>
        <v/>
      </c>
      <c r="AZ236" s="11" t="s">
        <v>310</v>
      </c>
      <c r="BD236" s="15">
        <v>45596.0</v>
      </c>
      <c r="BE236" s="15">
        <v>45596.0</v>
      </c>
      <c r="BI236" s="11"/>
      <c r="BJ236" s="11">
        <v>2023.0</v>
      </c>
      <c r="BK236" s="11">
        <v>2023.0</v>
      </c>
      <c r="BL236" s="16">
        <f t="shared" si="62"/>
        <v>1</v>
      </c>
      <c r="BM236" s="18" t="str">
        <f t="shared" si="63"/>
        <v>2023</v>
      </c>
      <c r="BN236" s="18" t="str">
        <f t="shared" ref="BN236:CC236" si="357">IF(ISNUMBER(SEARCH(BN$1, $BM236)), ($K236/$BL236), "")</f>
        <v/>
      </c>
      <c r="BO236" s="18" t="str">
        <f t="shared" si="357"/>
        <v/>
      </c>
      <c r="BP236" s="18" t="str">
        <f t="shared" si="357"/>
        <v/>
      </c>
      <c r="BQ236" s="20">
        <f t="shared" si="357"/>
        <v>325820</v>
      </c>
      <c r="BR236" s="18" t="str">
        <f t="shared" si="357"/>
        <v/>
      </c>
      <c r="BS236" s="18" t="str">
        <f t="shared" si="357"/>
        <v/>
      </c>
      <c r="BT236" s="18" t="str">
        <f t="shared" si="357"/>
        <v/>
      </c>
      <c r="BU236" s="18" t="str">
        <f t="shared" si="357"/>
        <v/>
      </c>
      <c r="BV236" s="18" t="str">
        <f t="shared" si="357"/>
        <v/>
      </c>
      <c r="BW236" s="18" t="str">
        <f t="shared" si="357"/>
        <v/>
      </c>
      <c r="BX236" s="18" t="str">
        <f t="shared" si="357"/>
        <v/>
      </c>
      <c r="BY236" s="18" t="str">
        <f t="shared" si="357"/>
        <v/>
      </c>
      <c r="BZ236" s="18" t="str">
        <f t="shared" si="357"/>
        <v/>
      </c>
      <c r="CA236" s="18" t="str">
        <f t="shared" si="357"/>
        <v/>
      </c>
      <c r="CB236" s="18" t="str">
        <f t="shared" si="357"/>
        <v/>
      </c>
      <c r="CC236" s="18" t="str">
        <f t="shared" si="357"/>
        <v/>
      </c>
    </row>
    <row r="237" ht="16.5" customHeight="1">
      <c r="A237" s="11" t="s">
        <v>1307</v>
      </c>
      <c r="C237" s="11"/>
      <c r="D237" s="11" t="s">
        <v>64</v>
      </c>
      <c r="E237" s="11">
        <v>322078.0</v>
      </c>
      <c r="F237" s="11">
        <v>322078.0</v>
      </c>
      <c r="G237" s="11" t="s">
        <v>151</v>
      </c>
      <c r="H237" s="12">
        <v>351066.0</v>
      </c>
      <c r="I237" s="12">
        <v>351066.0</v>
      </c>
      <c r="J237" s="13">
        <v>322078.0</v>
      </c>
      <c r="K237" s="13">
        <v>322078.0</v>
      </c>
      <c r="L237" s="11" t="s">
        <v>86</v>
      </c>
      <c r="M237" s="11" t="s">
        <v>67</v>
      </c>
      <c r="V237" s="11" t="s">
        <v>1308</v>
      </c>
      <c r="X237" s="11"/>
      <c r="Y237" s="11" t="s">
        <v>75</v>
      </c>
      <c r="AI237" s="15">
        <v>45170.0</v>
      </c>
      <c r="AL237" s="11">
        <v>351066.0</v>
      </c>
      <c r="AM237" s="11" t="s">
        <v>157</v>
      </c>
      <c r="AN237" s="11"/>
      <c r="AQ237" s="11" t="s">
        <v>79</v>
      </c>
      <c r="AR237" s="11" t="s">
        <v>155</v>
      </c>
      <c r="AS237" s="11" t="s">
        <v>75</v>
      </c>
      <c r="AT237" s="11" t="s">
        <v>107</v>
      </c>
      <c r="AU237" s="18" t="s">
        <v>189</v>
      </c>
      <c r="AW237" s="11" t="s">
        <v>96</v>
      </c>
      <c r="AX237" s="18" t="str">
        <f t="shared" si="265"/>
        <v/>
      </c>
      <c r="AZ237" s="11" t="s">
        <v>191</v>
      </c>
      <c r="BD237" s="15">
        <v>45596.0</v>
      </c>
      <c r="BE237" s="15">
        <v>45596.0</v>
      </c>
      <c r="BJ237" s="11">
        <v>2023.0</v>
      </c>
      <c r="BK237" s="11">
        <v>2023.0</v>
      </c>
      <c r="BL237" s="16">
        <f t="shared" si="62"/>
        <v>1</v>
      </c>
      <c r="BM237" s="18" t="str">
        <f t="shared" si="63"/>
        <v>2023</v>
      </c>
      <c r="BN237" s="18" t="str">
        <f t="shared" ref="BN237:CC237" si="358">IF(ISNUMBER(SEARCH(BN$1, $BM237)), ($K237/$BL237), "")</f>
        <v/>
      </c>
      <c r="BO237" s="18" t="str">
        <f t="shared" si="358"/>
        <v/>
      </c>
      <c r="BP237" s="18" t="str">
        <f t="shared" si="358"/>
        <v/>
      </c>
      <c r="BQ237" s="20">
        <f t="shared" si="358"/>
        <v>322078</v>
      </c>
      <c r="BR237" s="18" t="str">
        <f t="shared" si="358"/>
        <v/>
      </c>
      <c r="BS237" s="18" t="str">
        <f t="shared" si="358"/>
        <v/>
      </c>
      <c r="BT237" s="18" t="str">
        <f t="shared" si="358"/>
        <v/>
      </c>
      <c r="BU237" s="18" t="str">
        <f t="shared" si="358"/>
        <v/>
      </c>
      <c r="BV237" s="18" t="str">
        <f t="shared" si="358"/>
        <v/>
      </c>
      <c r="BW237" s="18" t="str">
        <f t="shared" si="358"/>
        <v/>
      </c>
      <c r="BX237" s="18" t="str">
        <f t="shared" si="358"/>
        <v/>
      </c>
      <c r="BY237" s="18" t="str">
        <f t="shared" si="358"/>
        <v/>
      </c>
      <c r="BZ237" s="18" t="str">
        <f t="shared" si="358"/>
        <v/>
      </c>
      <c r="CA237" s="18" t="str">
        <f t="shared" si="358"/>
        <v/>
      </c>
      <c r="CB237" s="18" t="str">
        <f t="shared" si="358"/>
        <v/>
      </c>
      <c r="CC237" s="18" t="str">
        <f t="shared" si="358"/>
        <v/>
      </c>
    </row>
    <row r="238" ht="16.5" customHeight="1">
      <c r="A238" s="11" t="s">
        <v>1309</v>
      </c>
      <c r="C238" s="11"/>
      <c r="D238" s="11" t="s">
        <v>64</v>
      </c>
      <c r="E238" s="11">
        <v>319887.0</v>
      </c>
      <c r="F238" s="11">
        <v>319887.0</v>
      </c>
      <c r="G238" s="11" t="s">
        <v>151</v>
      </c>
      <c r="H238" s="12">
        <v>348677.0</v>
      </c>
      <c r="I238" s="12">
        <v>348677.0</v>
      </c>
      <c r="J238" s="13">
        <v>319887.0</v>
      </c>
      <c r="K238" s="13">
        <v>319887.0</v>
      </c>
      <c r="L238" s="11" t="s">
        <v>86</v>
      </c>
      <c r="M238" s="11" t="s">
        <v>67</v>
      </c>
      <c r="V238" s="11" t="s">
        <v>988</v>
      </c>
      <c r="Y238" s="11" t="s">
        <v>75</v>
      </c>
      <c r="AI238" s="15">
        <v>44929.0</v>
      </c>
      <c r="AL238" s="11">
        <v>348677.0</v>
      </c>
      <c r="AM238" s="11" t="s">
        <v>157</v>
      </c>
      <c r="AN238" s="11"/>
      <c r="AQ238" s="11" t="s">
        <v>79</v>
      </c>
      <c r="AR238" s="11" t="s">
        <v>155</v>
      </c>
      <c r="AS238" s="11" t="s">
        <v>75</v>
      </c>
      <c r="AT238" s="11" t="s">
        <v>80</v>
      </c>
      <c r="AW238" s="11" t="s">
        <v>96</v>
      </c>
      <c r="AX238" s="18" t="str">
        <f t="shared" si="265"/>
        <v/>
      </c>
      <c r="AZ238" s="11" t="s">
        <v>310</v>
      </c>
      <c r="BD238" s="15">
        <v>45596.0</v>
      </c>
      <c r="BE238" s="15">
        <v>45596.0</v>
      </c>
      <c r="BJ238" s="11">
        <v>2023.0</v>
      </c>
      <c r="BK238" s="11">
        <v>2023.0</v>
      </c>
      <c r="BL238" s="16">
        <f t="shared" si="62"/>
        <v>1</v>
      </c>
      <c r="BM238" s="18" t="str">
        <f t="shared" si="63"/>
        <v>2023</v>
      </c>
      <c r="BN238" s="18" t="str">
        <f t="shared" ref="BN238:CC238" si="359">IF(ISNUMBER(SEARCH(BN$1, $BM238)), ($K238/$BL238), "")</f>
        <v/>
      </c>
      <c r="BO238" s="18" t="str">
        <f t="shared" si="359"/>
        <v/>
      </c>
      <c r="BP238" s="18" t="str">
        <f t="shared" si="359"/>
        <v/>
      </c>
      <c r="BQ238" s="20">
        <f t="shared" si="359"/>
        <v>319887</v>
      </c>
      <c r="BR238" s="18" t="str">
        <f t="shared" si="359"/>
        <v/>
      </c>
      <c r="BS238" s="18" t="str">
        <f t="shared" si="359"/>
        <v/>
      </c>
      <c r="BT238" s="18" t="str">
        <f t="shared" si="359"/>
        <v/>
      </c>
      <c r="BU238" s="18" t="str">
        <f t="shared" si="359"/>
        <v/>
      </c>
      <c r="BV238" s="18" t="str">
        <f t="shared" si="359"/>
        <v/>
      </c>
      <c r="BW238" s="18" t="str">
        <f t="shared" si="359"/>
        <v/>
      </c>
      <c r="BX238" s="18" t="str">
        <f t="shared" si="359"/>
        <v/>
      </c>
      <c r="BY238" s="18" t="str">
        <f t="shared" si="359"/>
        <v/>
      </c>
      <c r="BZ238" s="18" t="str">
        <f t="shared" si="359"/>
        <v/>
      </c>
      <c r="CA238" s="18" t="str">
        <f t="shared" si="359"/>
        <v/>
      </c>
      <c r="CB238" s="18" t="str">
        <f t="shared" si="359"/>
        <v/>
      </c>
      <c r="CC238" s="18" t="str">
        <f t="shared" si="359"/>
        <v/>
      </c>
    </row>
    <row r="239" ht="16.5" customHeight="1">
      <c r="A239" s="11" t="s">
        <v>1310</v>
      </c>
      <c r="C239" s="11"/>
      <c r="D239" s="11" t="s">
        <v>64</v>
      </c>
      <c r="E239" s="11">
        <v>319051.0</v>
      </c>
      <c r="F239" s="11">
        <v>319051.0</v>
      </c>
      <c r="G239" s="11" t="s">
        <v>151</v>
      </c>
      <c r="H239" s="12">
        <v>344575.0</v>
      </c>
      <c r="I239" s="12">
        <v>344575.0</v>
      </c>
      <c r="J239" s="13">
        <v>319051.0</v>
      </c>
      <c r="K239" s="13">
        <v>319051.0</v>
      </c>
      <c r="L239" s="11" t="s">
        <v>86</v>
      </c>
      <c r="M239" s="11" t="s">
        <v>67</v>
      </c>
      <c r="U239" s="11" t="s">
        <v>1311</v>
      </c>
      <c r="V239" s="11" t="s">
        <v>1312</v>
      </c>
      <c r="X239" s="11" t="s">
        <v>155</v>
      </c>
      <c r="Y239" s="11" t="s">
        <v>75</v>
      </c>
      <c r="AI239" s="15">
        <v>44930.0</v>
      </c>
      <c r="AL239" s="11">
        <v>344575.0</v>
      </c>
      <c r="AM239" s="11" t="s">
        <v>812</v>
      </c>
      <c r="AN239" s="11"/>
      <c r="AQ239" s="11" t="s">
        <v>79</v>
      </c>
      <c r="AR239" s="11" t="s">
        <v>155</v>
      </c>
      <c r="AS239" s="11" t="s">
        <v>75</v>
      </c>
      <c r="AT239" s="11" t="s">
        <v>80</v>
      </c>
      <c r="AW239" s="11" t="s">
        <v>96</v>
      </c>
      <c r="AX239" s="18" t="str">
        <f t="shared" si="265"/>
        <v/>
      </c>
      <c r="AZ239" s="11" t="s">
        <v>310</v>
      </c>
      <c r="BD239" s="15">
        <v>45596.0</v>
      </c>
      <c r="BE239" s="15">
        <v>45596.0</v>
      </c>
      <c r="BJ239" s="11">
        <v>2023.0</v>
      </c>
      <c r="BK239" s="11">
        <v>2023.0</v>
      </c>
      <c r="BL239" s="16">
        <f t="shared" si="62"/>
        <v>1</v>
      </c>
      <c r="BM239" s="18" t="str">
        <f t="shared" si="63"/>
        <v>2023</v>
      </c>
      <c r="BN239" s="18" t="str">
        <f t="shared" ref="BN239:CC239" si="360">IF(ISNUMBER(SEARCH(BN$1, $BM239)), ($K239/$BL239), "")</f>
        <v/>
      </c>
      <c r="BO239" s="18" t="str">
        <f t="shared" si="360"/>
        <v/>
      </c>
      <c r="BP239" s="18" t="str">
        <f t="shared" si="360"/>
        <v/>
      </c>
      <c r="BQ239" s="20">
        <f t="shared" si="360"/>
        <v>319051</v>
      </c>
      <c r="BR239" s="18" t="str">
        <f t="shared" si="360"/>
        <v/>
      </c>
      <c r="BS239" s="18" t="str">
        <f t="shared" si="360"/>
        <v/>
      </c>
      <c r="BT239" s="18" t="str">
        <f t="shared" si="360"/>
        <v/>
      </c>
      <c r="BU239" s="18" t="str">
        <f t="shared" si="360"/>
        <v/>
      </c>
      <c r="BV239" s="18" t="str">
        <f t="shared" si="360"/>
        <v/>
      </c>
      <c r="BW239" s="18" t="str">
        <f t="shared" si="360"/>
        <v/>
      </c>
      <c r="BX239" s="18" t="str">
        <f t="shared" si="360"/>
        <v/>
      </c>
      <c r="BY239" s="18" t="str">
        <f t="shared" si="360"/>
        <v/>
      </c>
      <c r="BZ239" s="18" t="str">
        <f t="shared" si="360"/>
        <v/>
      </c>
      <c r="CA239" s="18" t="str">
        <f t="shared" si="360"/>
        <v/>
      </c>
      <c r="CB239" s="18" t="str">
        <f t="shared" si="360"/>
        <v/>
      </c>
      <c r="CC239" s="18" t="str">
        <f t="shared" si="360"/>
        <v/>
      </c>
    </row>
    <row r="240" ht="16.5" customHeight="1">
      <c r="A240" s="11" t="s">
        <v>1313</v>
      </c>
      <c r="C240" s="11"/>
      <c r="D240" s="11" t="s">
        <v>64</v>
      </c>
      <c r="E240" s="11">
        <v>318427.0</v>
      </c>
      <c r="F240" s="11">
        <v>318427.0</v>
      </c>
      <c r="G240" s="11" t="s">
        <v>151</v>
      </c>
      <c r="H240" s="12">
        <v>347085.0</v>
      </c>
      <c r="I240" s="12">
        <v>347085.0</v>
      </c>
      <c r="J240" s="13">
        <v>318427.0</v>
      </c>
      <c r="K240" s="13">
        <v>318427.0</v>
      </c>
      <c r="L240" s="11" t="s">
        <v>86</v>
      </c>
      <c r="M240" s="11" t="s">
        <v>67</v>
      </c>
      <c r="N240" s="14" t="s">
        <v>1314</v>
      </c>
      <c r="U240" s="11"/>
      <c r="V240" s="11" t="s">
        <v>899</v>
      </c>
      <c r="X240" s="11" t="s">
        <v>155</v>
      </c>
      <c r="Y240" s="11" t="s">
        <v>75</v>
      </c>
      <c r="AI240" s="15">
        <v>45383.0</v>
      </c>
      <c r="AL240" s="11">
        <v>347085.0</v>
      </c>
      <c r="AM240" s="11" t="s">
        <v>157</v>
      </c>
      <c r="AN240" s="11"/>
      <c r="AQ240" s="11" t="s">
        <v>79</v>
      </c>
      <c r="AR240" s="11" t="s">
        <v>155</v>
      </c>
      <c r="AS240" s="11" t="s">
        <v>75</v>
      </c>
      <c r="AT240" s="11" t="s">
        <v>80</v>
      </c>
      <c r="AW240" s="11" t="s">
        <v>96</v>
      </c>
      <c r="AX240" s="18" t="str">
        <f t="shared" si="265"/>
        <v/>
      </c>
      <c r="AZ240" s="11" t="s">
        <v>132</v>
      </c>
      <c r="BD240" s="15">
        <v>45596.0</v>
      </c>
      <c r="BE240" s="15">
        <v>45779.0</v>
      </c>
      <c r="BJ240" s="11">
        <v>2024.0</v>
      </c>
      <c r="BK240" s="11">
        <v>2027.0</v>
      </c>
      <c r="BL240" s="16">
        <f t="shared" si="62"/>
        <v>4</v>
      </c>
      <c r="BM240" s="18" t="str">
        <f t="shared" si="63"/>
        <v>2024, 2025, 2026, 2027</v>
      </c>
      <c r="BN240" s="18" t="str">
        <f t="shared" ref="BN240:CC240" si="361">IF(ISNUMBER(SEARCH(BN$1, $BM240)), ($K240/$BL240), "")</f>
        <v/>
      </c>
      <c r="BO240" s="18" t="str">
        <f t="shared" si="361"/>
        <v/>
      </c>
      <c r="BP240" s="18" t="str">
        <f t="shared" si="361"/>
        <v/>
      </c>
      <c r="BQ240" s="18" t="str">
        <f t="shared" si="361"/>
        <v/>
      </c>
      <c r="BR240" s="20">
        <f t="shared" si="361"/>
        <v>79606.75</v>
      </c>
      <c r="BS240" s="20">
        <f t="shared" si="361"/>
        <v>79606.75</v>
      </c>
      <c r="BT240" s="20">
        <f t="shared" si="361"/>
        <v>79606.75</v>
      </c>
      <c r="BU240" s="20">
        <f t="shared" si="361"/>
        <v>79606.75</v>
      </c>
      <c r="BV240" s="18" t="str">
        <f t="shared" si="361"/>
        <v/>
      </c>
      <c r="BW240" s="18" t="str">
        <f t="shared" si="361"/>
        <v/>
      </c>
      <c r="BX240" s="18" t="str">
        <f t="shared" si="361"/>
        <v/>
      </c>
      <c r="BY240" s="18" t="str">
        <f t="shared" si="361"/>
        <v/>
      </c>
      <c r="BZ240" s="18" t="str">
        <f t="shared" si="361"/>
        <v/>
      </c>
      <c r="CA240" s="18" t="str">
        <f t="shared" si="361"/>
        <v/>
      </c>
      <c r="CB240" s="18" t="str">
        <f t="shared" si="361"/>
        <v/>
      </c>
      <c r="CC240" s="18" t="str">
        <f t="shared" si="361"/>
        <v/>
      </c>
    </row>
    <row r="241" ht="16.5" customHeight="1">
      <c r="A241" s="11" t="s">
        <v>1315</v>
      </c>
      <c r="C241" s="11"/>
      <c r="D241" s="11" t="s">
        <v>64</v>
      </c>
      <c r="E241" s="11">
        <v>316922.0</v>
      </c>
      <c r="F241" s="11">
        <v>316922.0</v>
      </c>
      <c r="G241" s="11" t="s">
        <v>151</v>
      </c>
      <c r="H241" s="12">
        <v>345445.0</v>
      </c>
      <c r="I241" s="12">
        <v>345445.0</v>
      </c>
      <c r="J241" s="13">
        <v>316922.0</v>
      </c>
      <c r="K241" s="13">
        <v>316922.0</v>
      </c>
      <c r="L241" s="11" t="s">
        <v>86</v>
      </c>
      <c r="M241" s="11" t="s">
        <v>67</v>
      </c>
      <c r="N241" s="14" t="s">
        <v>1316</v>
      </c>
      <c r="V241" s="11" t="s">
        <v>899</v>
      </c>
      <c r="X241" s="11" t="s">
        <v>155</v>
      </c>
      <c r="Y241" s="11" t="s">
        <v>75</v>
      </c>
      <c r="AI241" s="15">
        <v>45200.0</v>
      </c>
      <c r="AL241" s="11">
        <v>345445.0</v>
      </c>
      <c r="AM241" s="11" t="s">
        <v>157</v>
      </c>
      <c r="AN241" s="11"/>
      <c r="AQ241" s="11" t="s">
        <v>79</v>
      </c>
      <c r="AR241" s="11" t="s">
        <v>155</v>
      </c>
      <c r="AS241" s="11" t="s">
        <v>75</v>
      </c>
      <c r="AT241" s="11" t="s">
        <v>80</v>
      </c>
      <c r="AW241" s="11" t="s">
        <v>96</v>
      </c>
      <c r="AX241" s="18" t="str">
        <f t="shared" si="265"/>
        <v/>
      </c>
      <c r="AZ241" s="11" t="s">
        <v>132</v>
      </c>
      <c r="BD241" s="15">
        <v>45596.0</v>
      </c>
      <c r="BE241" s="15">
        <v>45779.0</v>
      </c>
      <c r="BJ241" s="11">
        <v>2023.0</v>
      </c>
      <c r="BK241" s="11">
        <v>2026.0</v>
      </c>
      <c r="BL241" s="16">
        <f t="shared" si="62"/>
        <v>4</v>
      </c>
      <c r="BM241" s="18" t="str">
        <f t="shared" si="63"/>
        <v>2023, 2024, 2025, 2026</v>
      </c>
      <c r="BN241" s="18" t="str">
        <f t="shared" ref="BN241:CC241" si="362">IF(ISNUMBER(SEARCH(BN$1, $BM241)), ($K241/$BL241), "")</f>
        <v/>
      </c>
      <c r="BO241" s="18" t="str">
        <f t="shared" si="362"/>
        <v/>
      </c>
      <c r="BP241" s="18" t="str">
        <f t="shared" si="362"/>
        <v/>
      </c>
      <c r="BQ241" s="20">
        <f t="shared" si="362"/>
        <v>79230.5</v>
      </c>
      <c r="BR241" s="20">
        <f t="shared" si="362"/>
        <v>79230.5</v>
      </c>
      <c r="BS241" s="20">
        <f t="shared" si="362"/>
        <v>79230.5</v>
      </c>
      <c r="BT241" s="20">
        <f t="shared" si="362"/>
        <v>79230.5</v>
      </c>
      <c r="BU241" s="18" t="str">
        <f t="shared" si="362"/>
        <v/>
      </c>
      <c r="BV241" s="18" t="str">
        <f t="shared" si="362"/>
        <v/>
      </c>
      <c r="BW241" s="18" t="str">
        <f t="shared" si="362"/>
        <v/>
      </c>
      <c r="BX241" s="18" t="str">
        <f t="shared" si="362"/>
        <v/>
      </c>
      <c r="BY241" s="18" t="str">
        <f t="shared" si="362"/>
        <v/>
      </c>
      <c r="BZ241" s="18" t="str">
        <f t="shared" si="362"/>
        <v/>
      </c>
      <c r="CA241" s="18" t="str">
        <f t="shared" si="362"/>
        <v/>
      </c>
      <c r="CB241" s="18" t="str">
        <f t="shared" si="362"/>
        <v/>
      </c>
      <c r="CC241" s="18" t="str">
        <f t="shared" si="362"/>
        <v/>
      </c>
    </row>
    <row r="242" ht="16.5" customHeight="1">
      <c r="A242" s="11" t="s">
        <v>953</v>
      </c>
      <c r="C242" s="11"/>
      <c r="D242" s="11" t="s">
        <v>64</v>
      </c>
      <c r="E242" s="11">
        <v>315503.0</v>
      </c>
      <c r="F242" s="11">
        <v>315503.0</v>
      </c>
      <c r="G242" s="11" t="s">
        <v>151</v>
      </c>
      <c r="H242" s="12">
        <v>343898.0</v>
      </c>
      <c r="I242" s="12">
        <v>343898.0</v>
      </c>
      <c r="J242" s="13">
        <v>315503.0</v>
      </c>
      <c r="K242" s="13">
        <v>315503.0</v>
      </c>
      <c r="L242" s="11" t="s">
        <v>86</v>
      </c>
      <c r="M242" s="11" t="s">
        <v>67</v>
      </c>
      <c r="N242" s="11"/>
      <c r="V242" s="11" t="s">
        <v>1317</v>
      </c>
      <c r="X242" s="11" t="s">
        <v>155</v>
      </c>
      <c r="Y242" s="11" t="s">
        <v>75</v>
      </c>
      <c r="AI242" s="15">
        <v>44562.0</v>
      </c>
      <c r="AL242" s="11">
        <v>343898.0</v>
      </c>
      <c r="AM242" s="11" t="s">
        <v>157</v>
      </c>
      <c r="AN242" s="11"/>
      <c r="AQ242" s="11" t="s">
        <v>79</v>
      </c>
      <c r="AR242" s="11" t="s">
        <v>155</v>
      </c>
      <c r="AS242" s="11" t="s">
        <v>75</v>
      </c>
      <c r="AT242" s="11" t="s">
        <v>80</v>
      </c>
      <c r="AW242" s="11" t="s">
        <v>955</v>
      </c>
      <c r="AX242" s="18" t="str">
        <f t="shared" si="265"/>
        <v/>
      </c>
      <c r="AZ242" s="11" t="s">
        <v>310</v>
      </c>
      <c r="BD242" s="15">
        <v>45596.0</v>
      </c>
      <c r="BE242" s="15">
        <v>45596.0</v>
      </c>
      <c r="BJ242" s="11">
        <v>2022.0</v>
      </c>
      <c r="BK242" s="11">
        <v>2022.0</v>
      </c>
      <c r="BL242" s="16">
        <f t="shared" si="62"/>
        <v>1</v>
      </c>
      <c r="BM242" s="18" t="str">
        <f t="shared" si="63"/>
        <v>2022</v>
      </c>
      <c r="BN242" s="18" t="str">
        <f t="shared" ref="BN242:CC242" si="363">IF(ISNUMBER(SEARCH(BN$1, $BM242)), ($K242/$BL242), "")</f>
        <v/>
      </c>
      <c r="BO242" s="18" t="str">
        <f t="shared" si="363"/>
        <v/>
      </c>
      <c r="BP242" s="20">
        <f t="shared" si="363"/>
        <v>315503</v>
      </c>
      <c r="BQ242" s="18" t="str">
        <f t="shared" si="363"/>
        <v/>
      </c>
      <c r="BR242" s="18" t="str">
        <f t="shared" si="363"/>
        <v/>
      </c>
      <c r="BS242" s="18" t="str">
        <f t="shared" si="363"/>
        <v/>
      </c>
      <c r="BT242" s="18" t="str">
        <f t="shared" si="363"/>
        <v/>
      </c>
      <c r="BU242" s="18" t="str">
        <f t="shared" si="363"/>
        <v/>
      </c>
      <c r="BV242" s="18" t="str">
        <f t="shared" si="363"/>
        <v/>
      </c>
      <c r="BW242" s="18" t="str">
        <f t="shared" si="363"/>
        <v/>
      </c>
      <c r="BX242" s="18" t="str">
        <f t="shared" si="363"/>
        <v/>
      </c>
      <c r="BY242" s="18" t="str">
        <f t="shared" si="363"/>
        <v/>
      </c>
      <c r="BZ242" s="18" t="str">
        <f t="shared" si="363"/>
        <v/>
      </c>
      <c r="CA242" s="18" t="str">
        <f t="shared" si="363"/>
        <v/>
      </c>
      <c r="CB242" s="18" t="str">
        <f t="shared" si="363"/>
        <v/>
      </c>
      <c r="CC242" s="18" t="str">
        <f t="shared" si="363"/>
        <v/>
      </c>
    </row>
    <row r="243" ht="16.5" customHeight="1">
      <c r="A243" s="11" t="s">
        <v>1318</v>
      </c>
      <c r="C243" s="11"/>
      <c r="D243" s="11" t="s">
        <v>64</v>
      </c>
      <c r="E243" s="11">
        <v>312020.0</v>
      </c>
      <c r="F243" s="11">
        <v>312020.0</v>
      </c>
      <c r="G243" s="11" t="s">
        <v>151</v>
      </c>
      <c r="H243" s="12">
        <v>340102.0</v>
      </c>
      <c r="I243" s="12">
        <v>340102.0</v>
      </c>
      <c r="J243" s="13">
        <v>312020.0</v>
      </c>
      <c r="K243" s="13">
        <v>312020.0</v>
      </c>
      <c r="L243" s="11" t="s">
        <v>86</v>
      </c>
      <c r="M243" s="11" t="s">
        <v>67</v>
      </c>
      <c r="V243" s="11" t="s">
        <v>1319</v>
      </c>
      <c r="X243" s="11" t="s">
        <v>155</v>
      </c>
      <c r="Y243" s="11" t="s">
        <v>75</v>
      </c>
      <c r="AI243" s="15">
        <v>44866.0</v>
      </c>
      <c r="AL243" s="11">
        <v>340102.0</v>
      </c>
      <c r="AM243" s="11" t="s">
        <v>812</v>
      </c>
      <c r="AN243" s="11"/>
      <c r="AQ243" s="11" t="s">
        <v>79</v>
      </c>
      <c r="AR243" s="11" t="s">
        <v>155</v>
      </c>
      <c r="AS243" s="11" t="s">
        <v>75</v>
      </c>
      <c r="AT243" s="11" t="s">
        <v>80</v>
      </c>
      <c r="AU243" s="18" t="s">
        <v>262</v>
      </c>
      <c r="AW243" s="11" t="s">
        <v>96</v>
      </c>
      <c r="AX243" s="18" t="str">
        <f t="shared" si="265"/>
        <v/>
      </c>
      <c r="AY243" s="11" t="s">
        <v>496</v>
      </c>
      <c r="AZ243" s="11" t="s">
        <v>535</v>
      </c>
      <c r="BD243" s="15">
        <v>45596.0</v>
      </c>
      <c r="BE243" s="15">
        <v>45596.0</v>
      </c>
      <c r="BJ243" s="11">
        <v>2022.0</v>
      </c>
      <c r="BK243" s="11">
        <v>2022.0</v>
      </c>
      <c r="BL243" s="16">
        <f t="shared" si="62"/>
        <v>1</v>
      </c>
      <c r="BM243" s="18" t="str">
        <f t="shared" si="63"/>
        <v>2022</v>
      </c>
      <c r="BN243" s="18" t="str">
        <f t="shared" ref="BN243:CC243" si="364">IF(ISNUMBER(SEARCH(BN$1, $BM243)), ($K243/$BL243), "")</f>
        <v/>
      </c>
      <c r="BO243" s="18" t="str">
        <f t="shared" si="364"/>
        <v/>
      </c>
      <c r="BP243" s="20">
        <f t="shared" si="364"/>
        <v>312020</v>
      </c>
      <c r="BQ243" s="18" t="str">
        <f t="shared" si="364"/>
        <v/>
      </c>
      <c r="BR243" s="18" t="str">
        <f t="shared" si="364"/>
        <v/>
      </c>
      <c r="BS243" s="18" t="str">
        <f t="shared" si="364"/>
        <v/>
      </c>
      <c r="BT243" s="18" t="str">
        <f t="shared" si="364"/>
        <v/>
      </c>
      <c r="BU243" s="18" t="str">
        <f t="shared" si="364"/>
        <v/>
      </c>
      <c r="BV243" s="18" t="str">
        <f t="shared" si="364"/>
        <v/>
      </c>
      <c r="BW243" s="18" t="str">
        <f t="shared" si="364"/>
        <v/>
      </c>
      <c r="BX243" s="18" t="str">
        <f t="shared" si="364"/>
        <v/>
      </c>
      <c r="BY243" s="18" t="str">
        <f t="shared" si="364"/>
        <v/>
      </c>
      <c r="BZ243" s="18" t="str">
        <f t="shared" si="364"/>
        <v/>
      </c>
      <c r="CA243" s="18" t="str">
        <f t="shared" si="364"/>
        <v/>
      </c>
      <c r="CB243" s="18" t="str">
        <f t="shared" si="364"/>
        <v/>
      </c>
      <c r="CC243" s="18" t="str">
        <f t="shared" si="364"/>
        <v/>
      </c>
    </row>
    <row r="244" ht="16.5" customHeight="1">
      <c r="A244" s="11" t="s">
        <v>1320</v>
      </c>
      <c r="C244" s="11"/>
      <c r="D244" s="11" t="s">
        <v>64</v>
      </c>
      <c r="E244" s="11">
        <v>309684.0</v>
      </c>
      <c r="F244" s="11">
        <v>309684.0</v>
      </c>
      <c r="G244" s="11" t="s">
        <v>151</v>
      </c>
      <c r="H244" s="12">
        <v>337556.0</v>
      </c>
      <c r="I244" s="12">
        <v>337556.0</v>
      </c>
      <c r="J244" s="13">
        <v>309684.0</v>
      </c>
      <c r="K244" s="13">
        <v>309684.0</v>
      </c>
      <c r="L244" s="11" t="s">
        <v>86</v>
      </c>
      <c r="M244" s="11" t="s">
        <v>67</v>
      </c>
      <c r="V244" s="11" t="s">
        <v>1230</v>
      </c>
      <c r="X244" s="11"/>
      <c r="Y244" s="11" t="s">
        <v>75</v>
      </c>
      <c r="AI244" s="15">
        <v>44562.0</v>
      </c>
      <c r="AL244" s="11">
        <v>337556.0</v>
      </c>
      <c r="AM244" s="11" t="s">
        <v>912</v>
      </c>
      <c r="AN244" s="11"/>
      <c r="AQ244" s="11" t="s">
        <v>79</v>
      </c>
      <c r="AR244" s="11" t="s">
        <v>155</v>
      </c>
      <c r="AS244" s="11" t="s">
        <v>75</v>
      </c>
      <c r="AT244" s="11" t="s">
        <v>80</v>
      </c>
      <c r="AW244" s="11" t="s">
        <v>96</v>
      </c>
      <c r="AX244" s="18" t="str">
        <f t="shared" si="265"/>
        <v/>
      </c>
      <c r="AZ244" s="11" t="s">
        <v>395</v>
      </c>
      <c r="BD244" s="15">
        <v>45596.0</v>
      </c>
      <c r="BE244" s="15">
        <v>45596.0</v>
      </c>
      <c r="BJ244" s="11">
        <v>2022.0</v>
      </c>
      <c r="BK244" s="11">
        <v>2022.0</v>
      </c>
      <c r="BL244" s="16">
        <f t="shared" si="62"/>
        <v>1</v>
      </c>
      <c r="BM244" s="18" t="str">
        <f t="shared" si="63"/>
        <v>2022</v>
      </c>
      <c r="BN244" s="18" t="str">
        <f t="shared" ref="BN244:CC244" si="365">IF(ISNUMBER(SEARCH(BN$1, $BM244)), ($K244/$BL244), "")</f>
        <v/>
      </c>
      <c r="BO244" s="18" t="str">
        <f t="shared" si="365"/>
        <v/>
      </c>
      <c r="BP244" s="20">
        <f t="shared" si="365"/>
        <v>309684</v>
      </c>
      <c r="BQ244" s="18" t="str">
        <f t="shared" si="365"/>
        <v/>
      </c>
      <c r="BR244" s="18" t="str">
        <f t="shared" si="365"/>
        <v/>
      </c>
      <c r="BS244" s="18" t="str">
        <f t="shared" si="365"/>
        <v/>
      </c>
      <c r="BT244" s="18" t="str">
        <f t="shared" si="365"/>
        <v/>
      </c>
      <c r="BU244" s="18" t="str">
        <f t="shared" si="365"/>
        <v/>
      </c>
      <c r="BV244" s="18" t="str">
        <f t="shared" si="365"/>
        <v/>
      </c>
      <c r="BW244" s="18" t="str">
        <f t="shared" si="365"/>
        <v/>
      </c>
      <c r="BX244" s="18" t="str">
        <f t="shared" si="365"/>
        <v/>
      </c>
      <c r="BY244" s="18" t="str">
        <f t="shared" si="365"/>
        <v/>
      </c>
      <c r="BZ244" s="18" t="str">
        <f t="shared" si="365"/>
        <v/>
      </c>
      <c r="CA244" s="18" t="str">
        <f t="shared" si="365"/>
        <v/>
      </c>
      <c r="CB244" s="18" t="str">
        <f t="shared" si="365"/>
        <v/>
      </c>
      <c r="CC244" s="18" t="str">
        <f t="shared" si="365"/>
        <v/>
      </c>
    </row>
    <row r="245" ht="16.5" customHeight="1">
      <c r="A245" s="11" t="s">
        <v>1321</v>
      </c>
      <c r="C245" s="11"/>
      <c r="D245" s="11" t="s">
        <v>64</v>
      </c>
      <c r="E245" s="11">
        <v>308822.0</v>
      </c>
      <c r="F245" s="11">
        <v>308822.0</v>
      </c>
      <c r="G245" s="11" t="s">
        <v>151</v>
      </c>
      <c r="H245" s="12">
        <v>333528.0</v>
      </c>
      <c r="I245" s="12">
        <v>333528.0</v>
      </c>
      <c r="J245" s="13">
        <v>308822.0</v>
      </c>
      <c r="K245" s="13">
        <v>308822.0</v>
      </c>
      <c r="L245" s="11" t="s">
        <v>86</v>
      </c>
      <c r="M245" s="11" t="s">
        <v>67</v>
      </c>
      <c r="V245" s="11" t="s">
        <v>1322</v>
      </c>
      <c r="X245" s="11" t="s">
        <v>155</v>
      </c>
      <c r="Y245" s="11" t="s">
        <v>75</v>
      </c>
      <c r="AI245" s="15">
        <v>44930.0</v>
      </c>
      <c r="AL245" s="11">
        <v>333528.0</v>
      </c>
      <c r="AM245" s="11" t="s">
        <v>812</v>
      </c>
      <c r="AN245" s="11"/>
      <c r="AQ245" s="11" t="s">
        <v>79</v>
      </c>
      <c r="AR245" s="11" t="s">
        <v>155</v>
      </c>
      <c r="AS245" s="11" t="s">
        <v>75</v>
      </c>
      <c r="AT245" s="11" t="s">
        <v>80</v>
      </c>
      <c r="AW245" s="11" t="s">
        <v>96</v>
      </c>
      <c r="AX245" s="18" t="str">
        <f t="shared" si="265"/>
        <v/>
      </c>
      <c r="AZ245" s="11" t="s">
        <v>310</v>
      </c>
      <c r="BD245" s="15">
        <v>45596.0</v>
      </c>
      <c r="BE245" s="15">
        <v>45596.0</v>
      </c>
      <c r="BJ245" s="11">
        <v>2023.0</v>
      </c>
      <c r="BK245" s="11">
        <v>2023.0</v>
      </c>
      <c r="BL245" s="16">
        <f t="shared" si="62"/>
        <v>1</v>
      </c>
      <c r="BM245" s="18" t="str">
        <f t="shared" si="63"/>
        <v>2023</v>
      </c>
      <c r="BN245" s="18" t="str">
        <f t="shared" ref="BN245:CC245" si="366">IF(ISNUMBER(SEARCH(BN$1, $BM245)), ($K245/$BL245), "")</f>
        <v/>
      </c>
      <c r="BO245" s="18" t="str">
        <f t="shared" si="366"/>
        <v/>
      </c>
      <c r="BP245" s="18" t="str">
        <f t="shared" si="366"/>
        <v/>
      </c>
      <c r="BQ245" s="20">
        <f t="shared" si="366"/>
        <v>308822</v>
      </c>
      <c r="BR245" s="18" t="str">
        <f t="shared" si="366"/>
        <v/>
      </c>
      <c r="BS245" s="18" t="str">
        <f t="shared" si="366"/>
        <v/>
      </c>
      <c r="BT245" s="18" t="str">
        <f t="shared" si="366"/>
        <v/>
      </c>
      <c r="BU245" s="18" t="str">
        <f t="shared" si="366"/>
        <v/>
      </c>
      <c r="BV245" s="18" t="str">
        <f t="shared" si="366"/>
        <v/>
      </c>
      <c r="BW245" s="18" t="str">
        <f t="shared" si="366"/>
        <v/>
      </c>
      <c r="BX245" s="18" t="str">
        <f t="shared" si="366"/>
        <v/>
      </c>
      <c r="BY245" s="18" t="str">
        <f t="shared" si="366"/>
        <v/>
      </c>
      <c r="BZ245" s="18" t="str">
        <f t="shared" si="366"/>
        <v/>
      </c>
      <c r="CA245" s="18" t="str">
        <f t="shared" si="366"/>
        <v/>
      </c>
      <c r="CB245" s="18" t="str">
        <f t="shared" si="366"/>
        <v/>
      </c>
      <c r="CC245" s="18" t="str">
        <f t="shared" si="366"/>
        <v/>
      </c>
    </row>
    <row r="246" ht="16.5" customHeight="1">
      <c r="A246" s="11" t="s">
        <v>1323</v>
      </c>
      <c r="C246" s="11"/>
      <c r="D246" s="11" t="s">
        <v>64</v>
      </c>
      <c r="E246" s="27">
        <v>305700.0</v>
      </c>
      <c r="F246" s="27">
        <v>244599.0</v>
      </c>
      <c r="G246" s="11" t="s">
        <v>135</v>
      </c>
      <c r="H246" s="12">
        <v>320985.0</v>
      </c>
      <c r="I246" s="12">
        <v>256829.0</v>
      </c>
      <c r="J246" s="13">
        <f t="shared" ref="J246:K246" si="367">E246*1.19</f>
        <v>363783</v>
      </c>
      <c r="K246" s="13">
        <f t="shared" si="367"/>
        <v>291072.81</v>
      </c>
      <c r="L246" s="11" t="s">
        <v>86</v>
      </c>
      <c r="M246" s="11" t="s">
        <v>67</v>
      </c>
      <c r="N246" s="14" t="s">
        <v>1324</v>
      </c>
      <c r="P246" s="11"/>
      <c r="Q246" s="11"/>
      <c r="R246" s="11" t="s">
        <v>666</v>
      </c>
      <c r="T246" s="11" t="s">
        <v>1325</v>
      </c>
      <c r="V246" s="11" t="s">
        <v>836</v>
      </c>
      <c r="W246" s="11" t="s">
        <v>104</v>
      </c>
      <c r="X246" s="11" t="s">
        <v>142</v>
      </c>
      <c r="Y246" s="11" t="s">
        <v>75</v>
      </c>
      <c r="AE246" s="11" t="s">
        <v>119</v>
      </c>
      <c r="AI246" s="15">
        <v>44562.0</v>
      </c>
      <c r="AJ246" s="11">
        <v>3.0</v>
      </c>
      <c r="AK246" s="11" t="s">
        <v>77</v>
      </c>
      <c r="AL246" s="11">
        <v>106995.0</v>
      </c>
      <c r="AM246" s="11" t="s">
        <v>143</v>
      </c>
      <c r="AN246" s="11" t="s">
        <v>695</v>
      </c>
      <c r="AQ246" s="11" t="s">
        <v>79</v>
      </c>
      <c r="AR246" s="11" t="s">
        <v>146</v>
      </c>
      <c r="AS246" s="11" t="s">
        <v>75</v>
      </c>
      <c r="AT246" s="11" t="s">
        <v>375</v>
      </c>
      <c r="AW246" s="11" t="s">
        <v>96</v>
      </c>
      <c r="AX246" s="18" t="str">
        <f t="shared" si="265"/>
        <v/>
      </c>
      <c r="AZ246" s="11" t="s">
        <v>191</v>
      </c>
      <c r="BD246" s="15">
        <v>45377.0</v>
      </c>
      <c r="BE246" s="15">
        <v>45779.0</v>
      </c>
      <c r="BI246" s="11" t="s">
        <v>83</v>
      </c>
      <c r="BJ246" s="11">
        <v>2022.0</v>
      </c>
      <c r="BK246" s="11">
        <v>2026.0</v>
      </c>
      <c r="BL246" s="16">
        <f t="shared" si="62"/>
        <v>5</v>
      </c>
      <c r="BM246" s="18" t="str">
        <f t="shared" si="63"/>
        <v>2022, 2023, 2024, 2025, 2026</v>
      </c>
      <c r="BN246" s="18" t="str">
        <f t="shared" ref="BN246:CC246" si="368">IF(ISNUMBER(SEARCH(BN$1, $BM246)), ($K246/$BL246), "")</f>
        <v/>
      </c>
      <c r="BO246" s="18" t="str">
        <f t="shared" si="368"/>
        <v/>
      </c>
      <c r="BP246" s="20">
        <f t="shared" si="368"/>
        <v>58214.562</v>
      </c>
      <c r="BQ246" s="20">
        <f t="shared" si="368"/>
        <v>58214.562</v>
      </c>
      <c r="BR246" s="20">
        <f t="shared" si="368"/>
        <v>58214.562</v>
      </c>
      <c r="BS246" s="20">
        <f t="shared" si="368"/>
        <v>58214.562</v>
      </c>
      <c r="BT246" s="20">
        <f t="shared" si="368"/>
        <v>58214.562</v>
      </c>
      <c r="BU246" s="18" t="str">
        <f t="shared" si="368"/>
        <v/>
      </c>
      <c r="BV246" s="18" t="str">
        <f t="shared" si="368"/>
        <v/>
      </c>
      <c r="BW246" s="18" t="str">
        <f t="shared" si="368"/>
        <v/>
      </c>
      <c r="BX246" s="18" t="str">
        <f t="shared" si="368"/>
        <v/>
      </c>
      <c r="BY246" s="18" t="str">
        <f t="shared" si="368"/>
        <v/>
      </c>
      <c r="BZ246" s="18" t="str">
        <f t="shared" si="368"/>
        <v/>
      </c>
      <c r="CA246" s="18" t="str">
        <f t="shared" si="368"/>
        <v/>
      </c>
      <c r="CB246" s="18" t="str">
        <f t="shared" si="368"/>
        <v/>
      </c>
      <c r="CC246" s="18" t="str">
        <f t="shared" si="368"/>
        <v/>
      </c>
    </row>
    <row r="247" ht="16.5" customHeight="1">
      <c r="A247" s="11" t="s">
        <v>1326</v>
      </c>
      <c r="C247" s="11"/>
      <c r="D247" s="11" t="s">
        <v>64</v>
      </c>
      <c r="E247" s="11">
        <v>305564.0</v>
      </c>
      <c r="F247" s="11">
        <v>305564.0</v>
      </c>
      <c r="G247" s="11" t="s">
        <v>151</v>
      </c>
      <c r="H247" s="12">
        <v>333064.0</v>
      </c>
      <c r="I247" s="12">
        <v>333064.0</v>
      </c>
      <c r="J247" s="13">
        <v>305564.0</v>
      </c>
      <c r="K247" s="13">
        <v>305564.0</v>
      </c>
      <c r="L247" s="11" t="s">
        <v>86</v>
      </c>
      <c r="M247" s="11" t="s">
        <v>67</v>
      </c>
      <c r="N247" s="11"/>
      <c r="P247" s="11"/>
      <c r="Q247" s="11"/>
      <c r="R247" s="11"/>
      <c r="T247" s="11"/>
      <c r="V247" s="11" t="s">
        <v>1327</v>
      </c>
      <c r="W247" s="11"/>
      <c r="X247" s="11"/>
      <c r="Y247" s="11" t="s">
        <v>75</v>
      </c>
      <c r="AE247" s="11"/>
      <c r="AI247" s="15">
        <v>45108.0</v>
      </c>
      <c r="AJ247" s="11"/>
      <c r="AK247" s="11"/>
      <c r="AL247" s="11">
        <v>333064.0</v>
      </c>
      <c r="AM247" s="11" t="s">
        <v>157</v>
      </c>
      <c r="AN247" s="11"/>
      <c r="AO247" s="11" t="s">
        <v>1328</v>
      </c>
      <c r="AQ247" s="11" t="s">
        <v>79</v>
      </c>
      <c r="AR247" s="11" t="s">
        <v>155</v>
      </c>
      <c r="AS247" s="11" t="s">
        <v>75</v>
      </c>
      <c r="AT247" s="11" t="s">
        <v>80</v>
      </c>
      <c r="AW247" s="11" t="s">
        <v>96</v>
      </c>
      <c r="AX247" s="18" t="str">
        <f t="shared" si="265"/>
        <v/>
      </c>
      <c r="AZ247" s="11" t="s">
        <v>132</v>
      </c>
      <c r="BD247" s="15">
        <v>45596.0</v>
      </c>
      <c r="BE247" s="15">
        <v>45596.0</v>
      </c>
      <c r="BI247" s="11"/>
      <c r="BJ247" s="11">
        <v>2023.0</v>
      </c>
      <c r="BK247" s="11">
        <v>2023.0</v>
      </c>
      <c r="BL247" s="16">
        <f t="shared" si="62"/>
        <v>1</v>
      </c>
      <c r="BM247" s="18" t="str">
        <f t="shared" si="63"/>
        <v>2023</v>
      </c>
      <c r="BN247" s="18" t="str">
        <f t="shared" ref="BN247:CC247" si="369">IF(ISNUMBER(SEARCH(BN$1, $BM247)), ($K247/$BL247), "")</f>
        <v/>
      </c>
      <c r="BO247" s="18" t="str">
        <f t="shared" si="369"/>
        <v/>
      </c>
      <c r="BP247" s="18" t="str">
        <f t="shared" si="369"/>
        <v/>
      </c>
      <c r="BQ247" s="20">
        <f t="shared" si="369"/>
        <v>305564</v>
      </c>
      <c r="BR247" s="18" t="str">
        <f t="shared" si="369"/>
        <v/>
      </c>
      <c r="BS247" s="18" t="str">
        <f t="shared" si="369"/>
        <v/>
      </c>
      <c r="BT247" s="18" t="str">
        <f t="shared" si="369"/>
        <v/>
      </c>
      <c r="BU247" s="18" t="str">
        <f t="shared" si="369"/>
        <v/>
      </c>
      <c r="BV247" s="18" t="str">
        <f t="shared" si="369"/>
        <v/>
      </c>
      <c r="BW247" s="18" t="str">
        <f t="shared" si="369"/>
        <v/>
      </c>
      <c r="BX247" s="18" t="str">
        <f t="shared" si="369"/>
        <v/>
      </c>
      <c r="BY247" s="18" t="str">
        <f t="shared" si="369"/>
        <v/>
      </c>
      <c r="BZ247" s="18" t="str">
        <f t="shared" si="369"/>
        <v/>
      </c>
      <c r="CA247" s="18" t="str">
        <f t="shared" si="369"/>
        <v/>
      </c>
      <c r="CB247" s="18" t="str">
        <f t="shared" si="369"/>
        <v/>
      </c>
      <c r="CC247" s="18" t="str">
        <f t="shared" si="369"/>
        <v/>
      </c>
    </row>
    <row r="248" ht="16.5" customHeight="1">
      <c r="A248" s="11" t="s">
        <v>1329</v>
      </c>
      <c r="C248" s="11"/>
      <c r="D248" s="11" t="s">
        <v>64</v>
      </c>
      <c r="E248" s="11">
        <v>301421.0</v>
      </c>
      <c r="F248" s="11">
        <v>301421.0</v>
      </c>
      <c r="G248" s="11" t="s">
        <v>151</v>
      </c>
      <c r="H248" s="12">
        <v>328548.0</v>
      </c>
      <c r="I248" s="12">
        <v>328548.0</v>
      </c>
      <c r="J248" s="13">
        <v>301421.0</v>
      </c>
      <c r="K248" s="13">
        <v>301421.0</v>
      </c>
      <c r="L248" s="11" t="s">
        <v>86</v>
      </c>
      <c r="M248" s="11" t="s">
        <v>67</v>
      </c>
      <c r="V248" s="11" t="s">
        <v>1294</v>
      </c>
      <c r="Y248" s="11" t="s">
        <v>75</v>
      </c>
      <c r="AI248" s="15">
        <v>45170.0</v>
      </c>
      <c r="AL248" s="11">
        <v>328548.0</v>
      </c>
      <c r="AM248" s="11" t="s">
        <v>157</v>
      </c>
      <c r="AN248" s="11"/>
      <c r="AQ248" s="11" t="s">
        <v>79</v>
      </c>
      <c r="AR248" s="11" t="s">
        <v>155</v>
      </c>
      <c r="AS248" s="11" t="s">
        <v>75</v>
      </c>
      <c r="AT248" s="11" t="s">
        <v>80</v>
      </c>
      <c r="AU248" s="18" t="s">
        <v>262</v>
      </c>
      <c r="AW248" s="11" t="s">
        <v>96</v>
      </c>
      <c r="AX248" s="18" t="str">
        <f t="shared" si="265"/>
        <v/>
      </c>
      <c r="AZ248" s="11" t="s">
        <v>191</v>
      </c>
      <c r="BD248" s="15">
        <v>45596.0</v>
      </c>
      <c r="BE248" s="15">
        <v>45596.0</v>
      </c>
      <c r="BJ248" s="11">
        <v>2023.0</v>
      </c>
      <c r="BK248" s="11">
        <v>2023.0</v>
      </c>
      <c r="BL248" s="16">
        <f t="shared" si="62"/>
        <v>1</v>
      </c>
      <c r="BM248" s="18" t="str">
        <f t="shared" si="63"/>
        <v>2023</v>
      </c>
      <c r="BN248" s="18" t="str">
        <f t="shared" ref="BN248:CC248" si="370">IF(ISNUMBER(SEARCH(BN$1, $BM248)), ($K248/$BL248), "")</f>
        <v/>
      </c>
      <c r="BO248" s="18" t="str">
        <f t="shared" si="370"/>
        <v/>
      </c>
      <c r="BP248" s="18" t="str">
        <f t="shared" si="370"/>
        <v/>
      </c>
      <c r="BQ248" s="20">
        <f t="shared" si="370"/>
        <v>301421</v>
      </c>
      <c r="BR248" s="18" t="str">
        <f t="shared" si="370"/>
        <v/>
      </c>
      <c r="BS248" s="18" t="str">
        <f t="shared" si="370"/>
        <v/>
      </c>
      <c r="BT248" s="18" t="str">
        <f t="shared" si="370"/>
        <v/>
      </c>
      <c r="BU248" s="18" t="str">
        <f t="shared" si="370"/>
        <v/>
      </c>
      <c r="BV248" s="18" t="str">
        <f t="shared" si="370"/>
        <v/>
      </c>
      <c r="BW248" s="18" t="str">
        <f t="shared" si="370"/>
        <v/>
      </c>
      <c r="BX248" s="18" t="str">
        <f t="shared" si="370"/>
        <v/>
      </c>
      <c r="BY248" s="18" t="str">
        <f t="shared" si="370"/>
        <v/>
      </c>
      <c r="BZ248" s="18" t="str">
        <f t="shared" si="370"/>
        <v/>
      </c>
      <c r="CA248" s="18" t="str">
        <f t="shared" si="370"/>
        <v/>
      </c>
      <c r="CB248" s="18" t="str">
        <f t="shared" si="370"/>
        <v/>
      </c>
      <c r="CC248" s="18" t="str">
        <f t="shared" si="370"/>
        <v/>
      </c>
    </row>
    <row r="249" ht="16.5" customHeight="1">
      <c r="A249" s="11" t="s">
        <v>1330</v>
      </c>
      <c r="B249" s="11" t="s">
        <v>1331</v>
      </c>
      <c r="C249" s="11"/>
      <c r="D249" s="11" t="s">
        <v>64</v>
      </c>
      <c r="E249" s="11">
        <v>300000.0</v>
      </c>
      <c r="F249" s="11">
        <v>300000.0</v>
      </c>
      <c r="G249" s="11" t="s">
        <v>215</v>
      </c>
      <c r="H249" s="12">
        <v>29089.0</v>
      </c>
      <c r="I249" s="12">
        <v>29089.0</v>
      </c>
      <c r="J249" s="13">
        <f t="shared" ref="J249:K249" si="371">E249*0.091</f>
        <v>27300</v>
      </c>
      <c r="K249" s="13">
        <f t="shared" si="371"/>
        <v>27300</v>
      </c>
      <c r="L249" s="11" t="s">
        <v>86</v>
      </c>
      <c r="M249" s="11" t="s">
        <v>67</v>
      </c>
      <c r="N249" s="14" t="s">
        <v>1332</v>
      </c>
      <c r="O249" s="11" t="s">
        <v>1333</v>
      </c>
      <c r="P249" s="11"/>
      <c r="Q249" s="11"/>
      <c r="R249" s="11" t="s">
        <v>1334</v>
      </c>
      <c r="T249" s="11" t="s">
        <v>804</v>
      </c>
      <c r="U249" s="11" t="s">
        <v>72</v>
      </c>
      <c r="V249" s="11" t="s">
        <v>1335</v>
      </c>
      <c r="W249" s="11" t="s">
        <v>104</v>
      </c>
      <c r="X249" s="11" t="s">
        <v>218</v>
      </c>
      <c r="Y249" s="11" t="s">
        <v>75</v>
      </c>
      <c r="Z249" s="11" t="s">
        <v>72</v>
      </c>
      <c r="AD249" s="11" t="s">
        <v>1336</v>
      </c>
      <c r="AE249" s="11" t="s">
        <v>76</v>
      </c>
      <c r="AI249" s="15">
        <v>44287.0</v>
      </c>
      <c r="AJ249" s="11">
        <v>1.0</v>
      </c>
      <c r="AK249" s="11" t="s">
        <v>230</v>
      </c>
      <c r="AL249" s="11">
        <v>29089.0</v>
      </c>
      <c r="AM249" s="11" t="s">
        <v>485</v>
      </c>
      <c r="AN249" s="11"/>
      <c r="AQ249" s="11" t="s">
        <v>79</v>
      </c>
      <c r="AR249" s="11" t="s">
        <v>218</v>
      </c>
      <c r="AS249" s="11" t="s">
        <v>75</v>
      </c>
      <c r="AT249" s="11" t="s">
        <v>80</v>
      </c>
      <c r="AW249" s="11" t="s">
        <v>96</v>
      </c>
      <c r="AX249" s="18" t="str">
        <f t="shared" si="265"/>
        <v/>
      </c>
      <c r="AZ249" s="11" t="s">
        <v>398</v>
      </c>
      <c r="BD249" s="15">
        <v>45037.0</v>
      </c>
      <c r="BE249" s="15">
        <v>45644.0</v>
      </c>
      <c r="BI249" s="11" t="s">
        <v>83</v>
      </c>
      <c r="BJ249" s="11">
        <v>2021.0</v>
      </c>
      <c r="BK249" s="11">
        <v>2022.0</v>
      </c>
      <c r="BL249" s="16">
        <f t="shared" si="62"/>
        <v>2</v>
      </c>
      <c r="BM249" s="18" t="str">
        <f t="shared" si="63"/>
        <v>2021, 2022</v>
      </c>
      <c r="BN249" s="18" t="str">
        <f t="shared" ref="BN249:CC249" si="372">IF(ISNUMBER(SEARCH(BN$1, $BM249)), ($K249/$BL249), "")</f>
        <v/>
      </c>
      <c r="BO249" s="20">
        <f t="shared" si="372"/>
        <v>13650</v>
      </c>
      <c r="BP249" s="20">
        <f t="shared" si="372"/>
        <v>13650</v>
      </c>
      <c r="BQ249" s="18" t="str">
        <f t="shared" si="372"/>
        <v/>
      </c>
      <c r="BR249" s="18" t="str">
        <f t="shared" si="372"/>
        <v/>
      </c>
      <c r="BS249" s="18" t="str">
        <f t="shared" si="372"/>
        <v/>
      </c>
      <c r="BT249" s="18" t="str">
        <f t="shared" si="372"/>
        <v/>
      </c>
      <c r="BU249" s="18" t="str">
        <f t="shared" si="372"/>
        <v/>
      </c>
      <c r="BV249" s="18" t="str">
        <f t="shared" si="372"/>
        <v/>
      </c>
      <c r="BW249" s="18" t="str">
        <f t="shared" si="372"/>
        <v/>
      </c>
      <c r="BX249" s="18" t="str">
        <f t="shared" si="372"/>
        <v/>
      </c>
      <c r="BY249" s="18" t="str">
        <f t="shared" si="372"/>
        <v/>
      </c>
      <c r="BZ249" s="18" t="str">
        <f t="shared" si="372"/>
        <v/>
      </c>
      <c r="CA249" s="18" t="str">
        <f t="shared" si="372"/>
        <v/>
      </c>
      <c r="CB249" s="18" t="str">
        <f t="shared" si="372"/>
        <v/>
      </c>
      <c r="CC249" s="18" t="str">
        <f t="shared" si="372"/>
        <v/>
      </c>
    </row>
    <row r="250" ht="16.5" customHeight="1">
      <c r="A250" s="11" t="s">
        <v>1337</v>
      </c>
      <c r="B250" s="11" t="s">
        <v>1338</v>
      </c>
      <c r="C250" s="11"/>
      <c r="D250" s="11" t="s">
        <v>64</v>
      </c>
      <c r="E250" s="11">
        <v>300000.0</v>
      </c>
      <c r="F250" s="11">
        <v>300000.0</v>
      </c>
      <c r="G250" s="11" t="s">
        <v>215</v>
      </c>
      <c r="H250" s="12">
        <v>28641.0</v>
      </c>
      <c r="I250" s="12">
        <v>28641.0</v>
      </c>
      <c r="J250" s="13">
        <f t="shared" ref="J250:K250" si="373">E250*0.091</f>
        <v>27300</v>
      </c>
      <c r="K250" s="13">
        <f t="shared" si="373"/>
        <v>27300</v>
      </c>
      <c r="L250" s="11" t="s">
        <v>86</v>
      </c>
      <c r="M250" s="11"/>
      <c r="N250" s="14" t="s">
        <v>1339</v>
      </c>
      <c r="O250" s="11" t="s">
        <v>1340</v>
      </c>
      <c r="P250" s="11"/>
      <c r="Q250" s="11"/>
      <c r="R250" s="11" t="s">
        <v>1334</v>
      </c>
      <c r="T250" s="11" t="s">
        <v>1341</v>
      </c>
      <c r="U250" s="11" t="s">
        <v>72</v>
      </c>
      <c r="V250" s="11" t="s">
        <v>1342</v>
      </c>
      <c r="W250" s="11" t="s">
        <v>104</v>
      </c>
      <c r="X250" s="11" t="s">
        <v>218</v>
      </c>
      <c r="Y250" s="11" t="s">
        <v>75</v>
      </c>
      <c r="Z250" s="11" t="s">
        <v>72</v>
      </c>
      <c r="AD250" s="11"/>
      <c r="AE250" s="11" t="s">
        <v>119</v>
      </c>
      <c r="AI250" s="15">
        <v>45229.0</v>
      </c>
      <c r="AJ250" s="11">
        <v>1.0</v>
      </c>
      <c r="AK250" s="11" t="s">
        <v>77</v>
      </c>
      <c r="AL250" s="11">
        <v>28641.0</v>
      </c>
      <c r="AM250" s="11" t="s">
        <v>485</v>
      </c>
      <c r="AN250" s="11"/>
      <c r="AO250" s="11" t="s">
        <v>232</v>
      </c>
      <c r="AQ250" s="11" t="s">
        <v>79</v>
      </c>
      <c r="AR250" s="11" t="s">
        <v>218</v>
      </c>
      <c r="AS250" s="11" t="s">
        <v>75</v>
      </c>
      <c r="AT250" s="11" t="s">
        <v>375</v>
      </c>
      <c r="AW250" s="11" t="s">
        <v>96</v>
      </c>
      <c r="AX250" s="18" t="str">
        <f t="shared" si="265"/>
        <v/>
      </c>
      <c r="AZ250" s="11" t="s">
        <v>124</v>
      </c>
      <c r="BD250" s="15">
        <v>45434.0</v>
      </c>
      <c r="BE250" s="15">
        <v>45747.0</v>
      </c>
      <c r="BI250" s="11" t="s">
        <v>83</v>
      </c>
      <c r="BJ250" s="11">
        <v>2023.0</v>
      </c>
      <c r="BK250" s="11">
        <v>2024.0</v>
      </c>
      <c r="BL250" s="16">
        <f t="shared" si="62"/>
        <v>2</v>
      </c>
      <c r="BM250" s="18" t="str">
        <f t="shared" si="63"/>
        <v>2023, 2024</v>
      </c>
      <c r="BN250" s="18" t="str">
        <f t="shared" ref="BN250:CC250" si="374">IF(ISNUMBER(SEARCH(BN$1, $BM250)), ($K250/$BL250), "")</f>
        <v/>
      </c>
      <c r="BO250" s="18" t="str">
        <f t="shared" si="374"/>
        <v/>
      </c>
      <c r="BP250" s="18" t="str">
        <f t="shared" si="374"/>
        <v/>
      </c>
      <c r="BQ250" s="20">
        <f t="shared" si="374"/>
        <v>13650</v>
      </c>
      <c r="BR250" s="20">
        <f t="shared" si="374"/>
        <v>13650</v>
      </c>
      <c r="BS250" s="18" t="str">
        <f t="shared" si="374"/>
        <v/>
      </c>
      <c r="BT250" s="18" t="str">
        <f t="shared" si="374"/>
        <v/>
      </c>
      <c r="BU250" s="18" t="str">
        <f t="shared" si="374"/>
        <v/>
      </c>
      <c r="BV250" s="18" t="str">
        <f t="shared" si="374"/>
        <v/>
      </c>
      <c r="BW250" s="18" t="str">
        <f t="shared" si="374"/>
        <v/>
      </c>
      <c r="BX250" s="18" t="str">
        <f t="shared" si="374"/>
        <v/>
      </c>
      <c r="BY250" s="18" t="str">
        <f t="shared" si="374"/>
        <v/>
      </c>
      <c r="BZ250" s="18" t="str">
        <f t="shared" si="374"/>
        <v/>
      </c>
      <c r="CA250" s="18" t="str">
        <f t="shared" si="374"/>
        <v/>
      </c>
      <c r="CB250" s="18" t="str">
        <f t="shared" si="374"/>
        <v/>
      </c>
      <c r="CC250" s="18" t="str">
        <f t="shared" si="374"/>
        <v/>
      </c>
    </row>
    <row r="251" ht="16.5" customHeight="1">
      <c r="A251" s="11" t="s">
        <v>1343</v>
      </c>
      <c r="B251" s="11" t="s">
        <v>1344</v>
      </c>
      <c r="C251" s="11"/>
      <c r="D251" s="11" t="s">
        <v>64</v>
      </c>
      <c r="E251" s="11">
        <v>300000.0</v>
      </c>
      <c r="F251" s="11">
        <v>300000.0</v>
      </c>
      <c r="G251" s="11" t="s">
        <v>151</v>
      </c>
      <c r="H251" s="12">
        <v>327925.0</v>
      </c>
      <c r="I251" s="12">
        <v>327925.0</v>
      </c>
      <c r="J251" s="13">
        <v>300000.0</v>
      </c>
      <c r="K251" s="13">
        <v>300000.0</v>
      </c>
      <c r="L251" s="11" t="s">
        <v>86</v>
      </c>
      <c r="M251" s="11" t="s">
        <v>67</v>
      </c>
      <c r="N251" s="14" t="s">
        <v>1345</v>
      </c>
      <c r="O251" s="11" t="s">
        <v>1346</v>
      </c>
      <c r="P251" s="11"/>
      <c r="Q251" s="11"/>
      <c r="R251" s="11"/>
      <c r="T251" s="11" t="s">
        <v>1347</v>
      </c>
      <c r="U251" s="11"/>
      <c r="V251" s="11" t="s">
        <v>333</v>
      </c>
      <c r="W251" s="11" t="s">
        <v>92</v>
      </c>
      <c r="X251" s="11" t="s">
        <v>334</v>
      </c>
      <c r="Y251" s="11" t="s">
        <v>75</v>
      </c>
      <c r="Z251" s="11"/>
      <c r="AE251" s="11"/>
      <c r="AF251" s="15">
        <v>45491.0</v>
      </c>
      <c r="AH251" s="15">
        <v>45490.0</v>
      </c>
      <c r="AI251" s="15">
        <v>45505.0</v>
      </c>
      <c r="AJ251" s="11">
        <v>3.0</v>
      </c>
      <c r="AK251" s="11" t="s">
        <v>156</v>
      </c>
      <c r="AL251" s="11">
        <v>109308.0</v>
      </c>
      <c r="AM251" s="11" t="s">
        <v>456</v>
      </c>
      <c r="AN251" s="11"/>
      <c r="AO251" s="11"/>
      <c r="AQ251" s="11" t="s">
        <v>79</v>
      </c>
      <c r="AR251" s="11" t="s">
        <v>334</v>
      </c>
      <c r="AS251" s="11" t="s">
        <v>75</v>
      </c>
      <c r="AT251" s="11" t="s">
        <v>375</v>
      </c>
      <c r="AU251" s="18" t="s">
        <v>147</v>
      </c>
      <c r="AW251" s="11" t="s">
        <v>96</v>
      </c>
      <c r="AX251" s="11" t="s">
        <v>1348</v>
      </c>
      <c r="AZ251" s="11" t="s">
        <v>241</v>
      </c>
      <c r="BD251" s="15">
        <v>45491.0</v>
      </c>
      <c r="BE251" s="15">
        <v>45667.0</v>
      </c>
      <c r="BI251" s="11"/>
      <c r="BJ251" s="11">
        <v>2024.0</v>
      </c>
      <c r="BK251" s="11">
        <v>2027.0</v>
      </c>
      <c r="BL251" s="16">
        <f t="shared" si="62"/>
        <v>4</v>
      </c>
      <c r="BM251" s="18" t="str">
        <f t="shared" si="63"/>
        <v>2024, 2025, 2026, 2027</v>
      </c>
      <c r="BN251" s="18" t="str">
        <f t="shared" ref="BN251:CC251" si="375">IF(ISNUMBER(SEARCH(BN$1, $BM251)), ($K251/$BL251), "")</f>
        <v/>
      </c>
      <c r="BO251" s="18" t="str">
        <f t="shared" si="375"/>
        <v/>
      </c>
      <c r="BP251" s="18" t="str">
        <f t="shared" si="375"/>
        <v/>
      </c>
      <c r="BQ251" s="18" t="str">
        <f t="shared" si="375"/>
        <v/>
      </c>
      <c r="BR251" s="20">
        <f t="shared" si="375"/>
        <v>75000</v>
      </c>
      <c r="BS251" s="20">
        <f t="shared" si="375"/>
        <v>75000</v>
      </c>
      <c r="BT251" s="20">
        <f t="shared" si="375"/>
        <v>75000</v>
      </c>
      <c r="BU251" s="20">
        <f t="shared" si="375"/>
        <v>75000</v>
      </c>
      <c r="BV251" s="18" t="str">
        <f t="shared" si="375"/>
        <v/>
      </c>
      <c r="BW251" s="18" t="str">
        <f t="shared" si="375"/>
        <v/>
      </c>
      <c r="BX251" s="18" t="str">
        <f t="shared" si="375"/>
        <v/>
      </c>
      <c r="BY251" s="18" t="str">
        <f t="shared" si="375"/>
        <v/>
      </c>
      <c r="BZ251" s="18" t="str">
        <f t="shared" si="375"/>
        <v/>
      </c>
      <c r="CA251" s="18" t="str">
        <f t="shared" si="375"/>
        <v/>
      </c>
      <c r="CB251" s="18" t="str">
        <f t="shared" si="375"/>
        <v/>
      </c>
      <c r="CC251" s="18" t="str">
        <f t="shared" si="375"/>
        <v/>
      </c>
    </row>
    <row r="252" ht="16.5" customHeight="1">
      <c r="A252" s="11" t="s">
        <v>1349</v>
      </c>
      <c r="B252" s="11"/>
      <c r="C252" s="11"/>
      <c r="D252" s="11" t="s">
        <v>64</v>
      </c>
      <c r="E252" s="11">
        <v>300000.0</v>
      </c>
      <c r="F252" s="11">
        <v>300000.0</v>
      </c>
      <c r="G252" s="11" t="s">
        <v>215</v>
      </c>
      <c r="H252" s="12">
        <v>28200.0</v>
      </c>
      <c r="I252" s="12">
        <v>28200.0</v>
      </c>
      <c r="J252" s="13">
        <f t="shared" ref="J252:K252" si="376">E252*0.091</f>
        <v>27300</v>
      </c>
      <c r="K252" s="13">
        <f t="shared" si="376"/>
        <v>27300</v>
      </c>
      <c r="L252" s="11" t="s">
        <v>86</v>
      </c>
      <c r="M252" s="11" t="s">
        <v>67</v>
      </c>
      <c r="N252" s="11"/>
      <c r="O252" s="11"/>
      <c r="T252" s="11" t="s">
        <v>1350</v>
      </c>
      <c r="V252" s="11" t="s">
        <v>1351</v>
      </c>
      <c r="W252" s="11"/>
      <c r="X252" s="11" t="s">
        <v>218</v>
      </c>
      <c r="Y252" s="11" t="s">
        <v>75</v>
      </c>
      <c r="AF252" s="15"/>
      <c r="AH252" s="15"/>
      <c r="AI252" s="15">
        <v>45226.0</v>
      </c>
      <c r="AJ252" s="11">
        <v>4.0</v>
      </c>
      <c r="AK252" s="11" t="s">
        <v>219</v>
      </c>
      <c r="AL252" s="11">
        <v>7050.0</v>
      </c>
      <c r="AM252" s="11" t="s">
        <v>485</v>
      </c>
      <c r="AN252" s="11"/>
      <c r="AQ252" s="11" t="s">
        <v>79</v>
      </c>
      <c r="AR252" s="11" t="s">
        <v>218</v>
      </c>
      <c r="AS252" s="11" t="s">
        <v>75</v>
      </c>
      <c r="AT252" s="11" t="s">
        <v>80</v>
      </c>
      <c r="AU252" s="18" t="s">
        <v>262</v>
      </c>
      <c r="AW252" s="11" t="s">
        <v>96</v>
      </c>
      <c r="AX252" s="18" t="str">
        <f t="shared" ref="AX252:AX375" si="379">IFERROR(INDEX('full database 2024'!AR:AR, MATCH(A252, 'full database 2024'!B:B, 0)), "")</f>
        <v/>
      </c>
      <c r="AZ252" s="11" t="s">
        <v>132</v>
      </c>
      <c r="BD252" s="15">
        <v>45596.0</v>
      </c>
      <c r="BE252" s="15">
        <v>45596.0</v>
      </c>
      <c r="BJ252" s="11">
        <v>2023.0</v>
      </c>
      <c r="BK252" s="11">
        <v>2023.0</v>
      </c>
      <c r="BL252" s="16">
        <f t="shared" si="62"/>
        <v>1</v>
      </c>
      <c r="BM252" s="18" t="str">
        <f t="shared" si="63"/>
        <v>2023</v>
      </c>
      <c r="BN252" s="18" t="str">
        <f t="shared" ref="BN252:CC252" si="377">IF(ISNUMBER(SEARCH(BN$1, $BM252)), ($K252/$BL252), "")</f>
        <v/>
      </c>
      <c r="BO252" s="18" t="str">
        <f t="shared" si="377"/>
        <v/>
      </c>
      <c r="BP252" s="18" t="str">
        <f t="shared" si="377"/>
        <v/>
      </c>
      <c r="BQ252" s="20">
        <f t="shared" si="377"/>
        <v>27300</v>
      </c>
      <c r="BR252" s="18" t="str">
        <f t="shared" si="377"/>
        <v/>
      </c>
      <c r="BS252" s="18" t="str">
        <f t="shared" si="377"/>
        <v/>
      </c>
      <c r="BT252" s="18" t="str">
        <f t="shared" si="377"/>
        <v/>
      </c>
      <c r="BU252" s="18" t="str">
        <f t="shared" si="377"/>
        <v/>
      </c>
      <c r="BV252" s="18" t="str">
        <f t="shared" si="377"/>
        <v/>
      </c>
      <c r="BW252" s="18" t="str">
        <f t="shared" si="377"/>
        <v/>
      </c>
      <c r="BX252" s="18" t="str">
        <f t="shared" si="377"/>
        <v/>
      </c>
      <c r="BY252" s="18" t="str">
        <f t="shared" si="377"/>
        <v/>
      </c>
      <c r="BZ252" s="18" t="str">
        <f t="shared" si="377"/>
        <v/>
      </c>
      <c r="CA252" s="18" t="str">
        <f t="shared" si="377"/>
        <v/>
      </c>
      <c r="CB252" s="18" t="str">
        <f t="shared" si="377"/>
        <v/>
      </c>
      <c r="CC252" s="18" t="str">
        <f t="shared" si="377"/>
        <v/>
      </c>
    </row>
    <row r="253" ht="16.5" customHeight="1">
      <c r="A253" s="11" t="s">
        <v>1352</v>
      </c>
      <c r="C253" s="11"/>
      <c r="D253" s="11" t="s">
        <v>64</v>
      </c>
      <c r="E253" s="11">
        <v>300000.0</v>
      </c>
      <c r="F253" s="11">
        <v>300000.0</v>
      </c>
      <c r="G253" s="11" t="s">
        <v>215</v>
      </c>
      <c r="H253" s="12">
        <v>28200.0</v>
      </c>
      <c r="I253" s="12">
        <v>28200.0</v>
      </c>
      <c r="J253" s="13">
        <f t="shared" ref="J253:K253" si="378">E253*0.091</f>
        <v>27300</v>
      </c>
      <c r="K253" s="13">
        <f t="shared" si="378"/>
        <v>27300</v>
      </c>
      <c r="L253" s="11" t="s">
        <v>86</v>
      </c>
      <c r="M253" s="11" t="s">
        <v>67</v>
      </c>
      <c r="T253" s="11"/>
      <c r="V253" s="11"/>
      <c r="X253" s="11"/>
      <c r="Y253" s="11" t="s">
        <v>75</v>
      </c>
      <c r="AI253" s="15">
        <v>44937.0</v>
      </c>
      <c r="AJ253" s="11">
        <v>4.0</v>
      </c>
      <c r="AK253" s="11" t="s">
        <v>219</v>
      </c>
      <c r="AL253" s="11">
        <v>7050.0</v>
      </c>
      <c r="AM253" s="11" t="s">
        <v>485</v>
      </c>
      <c r="AN253" s="11"/>
      <c r="AQ253" s="11" t="s">
        <v>79</v>
      </c>
      <c r="AR253" s="11" t="s">
        <v>218</v>
      </c>
      <c r="AS253" s="11" t="s">
        <v>75</v>
      </c>
      <c r="AT253" s="11" t="s">
        <v>80</v>
      </c>
      <c r="AW253" s="11" t="s">
        <v>96</v>
      </c>
      <c r="AX253" s="18" t="str">
        <f t="shared" si="379"/>
        <v/>
      </c>
      <c r="AY253" s="11" t="s">
        <v>299</v>
      </c>
      <c r="AZ253" s="11" t="s">
        <v>191</v>
      </c>
      <c r="BD253" s="15">
        <v>45596.0</v>
      </c>
      <c r="BE253" s="15">
        <v>45596.0</v>
      </c>
      <c r="BJ253" s="11">
        <v>2023.0</v>
      </c>
      <c r="BK253" s="11">
        <v>2023.0</v>
      </c>
      <c r="BL253" s="16">
        <f t="shared" si="62"/>
        <v>1</v>
      </c>
      <c r="BM253" s="18" t="str">
        <f t="shared" si="63"/>
        <v>2023</v>
      </c>
      <c r="BN253" s="18" t="str">
        <f t="shared" ref="BN253:CC253" si="380">IF(ISNUMBER(SEARCH(BN$1, $BM253)), ($K253/$BL253), "")</f>
        <v/>
      </c>
      <c r="BO253" s="18" t="str">
        <f t="shared" si="380"/>
        <v/>
      </c>
      <c r="BP253" s="18" t="str">
        <f t="shared" si="380"/>
        <v/>
      </c>
      <c r="BQ253" s="20">
        <f t="shared" si="380"/>
        <v>27300</v>
      </c>
      <c r="BR253" s="18" t="str">
        <f t="shared" si="380"/>
        <v/>
      </c>
      <c r="BS253" s="18" t="str">
        <f t="shared" si="380"/>
        <v/>
      </c>
      <c r="BT253" s="18" t="str">
        <f t="shared" si="380"/>
        <v/>
      </c>
      <c r="BU253" s="18" t="str">
        <f t="shared" si="380"/>
        <v/>
      </c>
      <c r="BV253" s="18" t="str">
        <f t="shared" si="380"/>
        <v/>
      </c>
      <c r="BW253" s="18" t="str">
        <f t="shared" si="380"/>
        <v/>
      </c>
      <c r="BX253" s="18" t="str">
        <f t="shared" si="380"/>
        <v/>
      </c>
      <c r="BY253" s="18" t="str">
        <f t="shared" si="380"/>
        <v/>
      </c>
      <c r="BZ253" s="18" t="str">
        <f t="shared" si="380"/>
        <v/>
      </c>
      <c r="CA253" s="18" t="str">
        <f t="shared" si="380"/>
        <v/>
      </c>
      <c r="CB253" s="18" t="str">
        <f t="shared" si="380"/>
        <v/>
      </c>
      <c r="CC253" s="18" t="str">
        <f t="shared" si="380"/>
        <v/>
      </c>
    </row>
    <row r="254" ht="16.5" customHeight="1">
      <c r="A254" s="11" t="s">
        <v>1353</v>
      </c>
      <c r="B254" s="11" t="s">
        <v>1354</v>
      </c>
      <c r="C254" s="11"/>
      <c r="D254" s="11" t="s">
        <v>64</v>
      </c>
      <c r="E254" s="11">
        <v>300000.0</v>
      </c>
      <c r="F254" s="11">
        <v>300000.0</v>
      </c>
      <c r="G254" s="11" t="s">
        <v>215</v>
      </c>
      <c r="H254" s="12">
        <v>28200.0</v>
      </c>
      <c r="I254" s="12">
        <v>28200.0</v>
      </c>
      <c r="J254" s="13">
        <f t="shared" ref="J254:K254" si="381">E254*0.091</f>
        <v>27300</v>
      </c>
      <c r="K254" s="13">
        <f t="shared" si="381"/>
        <v>27300</v>
      </c>
      <c r="L254" s="11" t="s">
        <v>86</v>
      </c>
      <c r="M254" s="11" t="s">
        <v>67</v>
      </c>
      <c r="N254" s="14" t="s">
        <v>1355</v>
      </c>
      <c r="O254" s="11" t="s">
        <v>1356</v>
      </c>
      <c r="Y254" s="11" t="s">
        <v>75</v>
      </c>
      <c r="AI254" s="15">
        <v>44883.0</v>
      </c>
      <c r="AJ254" s="11">
        <v>7.0</v>
      </c>
      <c r="AK254" s="11" t="s">
        <v>77</v>
      </c>
      <c r="AL254" s="11">
        <v>4029.0</v>
      </c>
      <c r="AM254" s="11" t="s">
        <v>485</v>
      </c>
      <c r="AN254" s="11"/>
      <c r="AQ254" s="11" t="s">
        <v>79</v>
      </c>
      <c r="AR254" s="11" t="s">
        <v>218</v>
      </c>
      <c r="AS254" s="11" t="s">
        <v>75</v>
      </c>
      <c r="AT254" s="11" t="s">
        <v>80</v>
      </c>
      <c r="AW254" s="11" t="s">
        <v>96</v>
      </c>
      <c r="AX254" s="18" t="str">
        <f t="shared" si="379"/>
        <v/>
      </c>
      <c r="AZ254" s="11" t="s">
        <v>132</v>
      </c>
      <c r="BD254" s="15">
        <v>45596.0</v>
      </c>
      <c r="BE254" s="15">
        <v>45779.0</v>
      </c>
      <c r="BJ254" s="11">
        <v>2022.0</v>
      </c>
      <c r="BK254" s="11">
        <v>2029.0</v>
      </c>
      <c r="BL254" s="16">
        <f t="shared" si="62"/>
        <v>8</v>
      </c>
      <c r="BM254" s="18" t="str">
        <f t="shared" si="63"/>
        <v>2022, 2023, 2024, 2025, 2026, 2027, 2028, 2029</v>
      </c>
      <c r="BN254" s="18" t="str">
        <f t="shared" ref="BN254:CC254" si="382">IF(ISNUMBER(SEARCH(BN$1, $BM254)), ($K254/$BL254), "")</f>
        <v/>
      </c>
      <c r="BO254" s="18" t="str">
        <f t="shared" si="382"/>
        <v/>
      </c>
      <c r="BP254" s="20">
        <f t="shared" si="382"/>
        <v>3412.5</v>
      </c>
      <c r="BQ254" s="20">
        <f t="shared" si="382"/>
        <v>3412.5</v>
      </c>
      <c r="BR254" s="20">
        <f t="shared" si="382"/>
        <v>3412.5</v>
      </c>
      <c r="BS254" s="20">
        <f t="shared" si="382"/>
        <v>3412.5</v>
      </c>
      <c r="BT254" s="20">
        <f t="shared" si="382"/>
        <v>3412.5</v>
      </c>
      <c r="BU254" s="20">
        <f t="shared" si="382"/>
        <v>3412.5</v>
      </c>
      <c r="BV254" s="20">
        <f t="shared" si="382"/>
        <v>3412.5</v>
      </c>
      <c r="BW254" s="20">
        <f t="shared" si="382"/>
        <v>3412.5</v>
      </c>
      <c r="BX254" s="18" t="str">
        <f t="shared" si="382"/>
        <v/>
      </c>
      <c r="BY254" s="18" t="str">
        <f t="shared" si="382"/>
        <v/>
      </c>
      <c r="BZ254" s="18" t="str">
        <f t="shared" si="382"/>
        <v/>
      </c>
      <c r="CA254" s="18" t="str">
        <f t="shared" si="382"/>
        <v/>
      </c>
      <c r="CB254" s="18" t="str">
        <f t="shared" si="382"/>
        <v/>
      </c>
      <c r="CC254" s="18" t="str">
        <f t="shared" si="382"/>
        <v/>
      </c>
    </row>
    <row r="255" ht="16.5" customHeight="1">
      <c r="A255" s="11" t="s">
        <v>1357</v>
      </c>
      <c r="B255" s="11" t="s">
        <v>1358</v>
      </c>
      <c r="C255" s="11"/>
      <c r="D255" s="11" t="s">
        <v>64</v>
      </c>
      <c r="E255" s="11">
        <v>300000.0</v>
      </c>
      <c r="F255" s="11">
        <v>300000.0</v>
      </c>
      <c r="G255" s="11" t="s">
        <v>215</v>
      </c>
      <c r="H255" s="12">
        <v>28200.0</v>
      </c>
      <c r="I255" s="12">
        <v>28200.0</v>
      </c>
      <c r="J255" s="13">
        <f t="shared" ref="J255:K255" si="383">E255*0.091</f>
        <v>27300</v>
      </c>
      <c r="K255" s="13">
        <f t="shared" si="383"/>
        <v>27300</v>
      </c>
      <c r="L255" s="11" t="s">
        <v>86</v>
      </c>
      <c r="M255" s="11" t="s">
        <v>67</v>
      </c>
      <c r="N255" s="14" t="s">
        <v>1359</v>
      </c>
      <c r="O255" s="11" t="s">
        <v>1360</v>
      </c>
      <c r="Y255" s="11" t="s">
        <v>75</v>
      </c>
      <c r="AI255" s="15">
        <v>44937.0</v>
      </c>
      <c r="AJ255" s="11">
        <v>6.0</v>
      </c>
      <c r="AK255" s="11" t="s">
        <v>219</v>
      </c>
      <c r="AL255" s="11">
        <v>4700.0</v>
      </c>
      <c r="AM255" s="11" t="s">
        <v>485</v>
      </c>
      <c r="AN255" s="11"/>
      <c r="AQ255" s="11" t="s">
        <v>79</v>
      </c>
      <c r="AR255" s="11" t="s">
        <v>218</v>
      </c>
      <c r="AS255" s="11" t="s">
        <v>75</v>
      </c>
      <c r="AT255" s="11" t="s">
        <v>80</v>
      </c>
      <c r="AW255" s="11" t="s">
        <v>96</v>
      </c>
      <c r="AX255" s="18" t="str">
        <f t="shared" si="379"/>
        <v/>
      </c>
      <c r="AZ255" s="11" t="s">
        <v>398</v>
      </c>
      <c r="BD255" s="15">
        <v>45596.0</v>
      </c>
      <c r="BE255" s="15">
        <v>45779.0</v>
      </c>
      <c r="BJ255" s="11">
        <v>2023.0</v>
      </c>
      <c r="BK255" s="11">
        <v>2023.0</v>
      </c>
      <c r="BL255" s="16">
        <f t="shared" si="62"/>
        <v>1</v>
      </c>
      <c r="BM255" s="18" t="str">
        <f t="shared" si="63"/>
        <v>2023</v>
      </c>
      <c r="BN255" s="18" t="str">
        <f t="shared" ref="BN255:CC255" si="384">IF(ISNUMBER(SEARCH(BN$1, $BM255)), ($K255/$BL255), "")</f>
        <v/>
      </c>
      <c r="BO255" s="18" t="str">
        <f t="shared" si="384"/>
        <v/>
      </c>
      <c r="BP255" s="18" t="str">
        <f t="shared" si="384"/>
        <v/>
      </c>
      <c r="BQ255" s="20">
        <f t="shared" si="384"/>
        <v>27300</v>
      </c>
      <c r="BR255" s="18" t="str">
        <f t="shared" si="384"/>
        <v/>
      </c>
      <c r="BS255" s="18" t="str">
        <f t="shared" si="384"/>
        <v/>
      </c>
      <c r="BT255" s="18" t="str">
        <f t="shared" si="384"/>
        <v/>
      </c>
      <c r="BU255" s="18" t="str">
        <f t="shared" si="384"/>
        <v/>
      </c>
      <c r="BV255" s="18" t="str">
        <f t="shared" si="384"/>
        <v/>
      </c>
      <c r="BW255" s="18" t="str">
        <f t="shared" si="384"/>
        <v/>
      </c>
      <c r="BX255" s="18" t="str">
        <f t="shared" si="384"/>
        <v/>
      </c>
      <c r="BY255" s="18" t="str">
        <f t="shared" si="384"/>
        <v/>
      </c>
      <c r="BZ255" s="18" t="str">
        <f t="shared" si="384"/>
        <v/>
      </c>
      <c r="CA255" s="18" t="str">
        <f t="shared" si="384"/>
        <v/>
      </c>
      <c r="CB255" s="18" t="str">
        <f t="shared" si="384"/>
        <v/>
      </c>
      <c r="CC255" s="18" t="str">
        <f t="shared" si="384"/>
        <v/>
      </c>
    </row>
    <row r="256" ht="16.5" customHeight="1">
      <c r="A256" s="11" t="s">
        <v>1361</v>
      </c>
      <c r="B256" s="11"/>
      <c r="C256" s="11"/>
      <c r="D256" s="11" t="s">
        <v>64</v>
      </c>
      <c r="E256" s="11">
        <v>300000.0</v>
      </c>
      <c r="F256" s="11">
        <v>300000.0</v>
      </c>
      <c r="G256" s="11" t="s">
        <v>215</v>
      </c>
      <c r="H256" s="12">
        <v>28200.0</v>
      </c>
      <c r="I256" s="12">
        <v>28200.0</v>
      </c>
      <c r="J256" s="13">
        <f t="shared" ref="J256:K256" si="385">E256*0.091</f>
        <v>27300</v>
      </c>
      <c r="K256" s="13">
        <f t="shared" si="385"/>
        <v>27300</v>
      </c>
      <c r="L256" s="11" t="s">
        <v>86</v>
      </c>
      <c r="M256" s="11" t="s">
        <v>67</v>
      </c>
      <c r="N256" s="11"/>
      <c r="O256" s="11"/>
      <c r="V256" s="11" t="s">
        <v>1362</v>
      </c>
      <c r="X256" s="11" t="s">
        <v>218</v>
      </c>
      <c r="Y256" s="11" t="s">
        <v>75</v>
      </c>
      <c r="AI256" s="15">
        <v>44201.0</v>
      </c>
      <c r="AJ256" s="11">
        <v>6.0</v>
      </c>
      <c r="AK256" s="11" t="s">
        <v>219</v>
      </c>
      <c r="AL256" s="11">
        <v>4700.0</v>
      </c>
      <c r="AM256" s="11" t="s">
        <v>485</v>
      </c>
      <c r="AN256" s="11"/>
      <c r="AQ256" s="11" t="s">
        <v>79</v>
      </c>
      <c r="AR256" s="11" t="s">
        <v>218</v>
      </c>
      <c r="AS256" s="11" t="s">
        <v>75</v>
      </c>
      <c r="AT256" s="11" t="s">
        <v>107</v>
      </c>
      <c r="AU256" s="18" t="s">
        <v>108</v>
      </c>
      <c r="AW256" s="11" t="s">
        <v>96</v>
      </c>
      <c r="AX256" s="18" t="str">
        <f t="shared" si="379"/>
        <v/>
      </c>
      <c r="AZ256" s="11" t="s">
        <v>191</v>
      </c>
      <c r="BD256" s="15">
        <v>45596.0</v>
      </c>
      <c r="BE256" s="15">
        <v>45596.0</v>
      </c>
      <c r="BJ256" s="11">
        <v>2021.0</v>
      </c>
      <c r="BK256" s="11">
        <v>2022.0</v>
      </c>
      <c r="BL256" s="16">
        <f t="shared" si="62"/>
        <v>2</v>
      </c>
      <c r="BM256" s="18" t="str">
        <f t="shared" si="63"/>
        <v>2021, 2022</v>
      </c>
      <c r="BN256" s="18" t="str">
        <f t="shared" ref="BN256:CC256" si="386">IF(ISNUMBER(SEARCH(BN$1, $BM256)), ($K256/$BL256), "")</f>
        <v/>
      </c>
      <c r="BO256" s="20">
        <f t="shared" si="386"/>
        <v>13650</v>
      </c>
      <c r="BP256" s="20">
        <f t="shared" si="386"/>
        <v>13650</v>
      </c>
      <c r="BQ256" s="18" t="str">
        <f t="shared" si="386"/>
        <v/>
      </c>
      <c r="BR256" s="18" t="str">
        <f t="shared" si="386"/>
        <v/>
      </c>
      <c r="BS256" s="18" t="str">
        <f t="shared" si="386"/>
        <v/>
      </c>
      <c r="BT256" s="18" t="str">
        <f t="shared" si="386"/>
        <v/>
      </c>
      <c r="BU256" s="18" t="str">
        <f t="shared" si="386"/>
        <v/>
      </c>
      <c r="BV256" s="18" t="str">
        <f t="shared" si="386"/>
        <v/>
      </c>
      <c r="BW256" s="18" t="str">
        <f t="shared" si="386"/>
        <v/>
      </c>
      <c r="BX256" s="18" t="str">
        <f t="shared" si="386"/>
        <v/>
      </c>
      <c r="BY256" s="18" t="str">
        <f t="shared" si="386"/>
        <v/>
      </c>
      <c r="BZ256" s="18" t="str">
        <f t="shared" si="386"/>
        <v/>
      </c>
      <c r="CA256" s="18" t="str">
        <f t="shared" si="386"/>
        <v/>
      </c>
      <c r="CB256" s="18" t="str">
        <f t="shared" si="386"/>
        <v/>
      </c>
      <c r="CC256" s="18" t="str">
        <f t="shared" si="386"/>
        <v/>
      </c>
    </row>
    <row r="257" ht="16.5" customHeight="1">
      <c r="A257" s="11" t="s">
        <v>1363</v>
      </c>
      <c r="B257" s="11" t="s">
        <v>1364</v>
      </c>
      <c r="C257" s="11"/>
      <c r="D257" s="11" t="s">
        <v>64</v>
      </c>
      <c r="E257" s="11">
        <v>300000.0</v>
      </c>
      <c r="F257" s="11">
        <v>300000.0</v>
      </c>
      <c r="G257" s="11" t="s">
        <v>215</v>
      </c>
      <c r="H257" s="12">
        <v>28200.0</v>
      </c>
      <c r="I257" s="12">
        <v>28200.0</v>
      </c>
      <c r="J257" s="13">
        <f t="shared" ref="J257:K257" si="387">E257*0.091</f>
        <v>27300</v>
      </c>
      <c r="K257" s="13">
        <f t="shared" si="387"/>
        <v>27300</v>
      </c>
      <c r="L257" s="11" t="s">
        <v>86</v>
      </c>
      <c r="M257" s="11" t="s">
        <v>67</v>
      </c>
      <c r="N257" s="14" t="s">
        <v>1365</v>
      </c>
      <c r="O257" s="11" t="s">
        <v>1366</v>
      </c>
      <c r="V257" s="11"/>
      <c r="X257" s="11"/>
      <c r="Y257" s="11" t="s">
        <v>75</v>
      </c>
      <c r="AI257" s="15">
        <v>44937.0</v>
      </c>
      <c r="AJ257" s="11">
        <v>12.0</v>
      </c>
      <c r="AK257" s="11" t="s">
        <v>219</v>
      </c>
      <c r="AL257" s="11">
        <v>2350.0</v>
      </c>
      <c r="AM257" s="11" t="s">
        <v>485</v>
      </c>
      <c r="AN257" s="11"/>
      <c r="AQ257" s="11" t="s">
        <v>79</v>
      </c>
      <c r="AR257" s="11" t="s">
        <v>218</v>
      </c>
      <c r="AS257" s="11" t="s">
        <v>75</v>
      </c>
      <c r="AT257" s="11" t="s">
        <v>80</v>
      </c>
      <c r="AW257" s="11" t="s">
        <v>96</v>
      </c>
      <c r="AX257" s="18" t="str">
        <f t="shared" si="379"/>
        <v/>
      </c>
      <c r="AZ257" s="11" t="s">
        <v>132</v>
      </c>
      <c r="BD257" s="15">
        <v>45596.0</v>
      </c>
      <c r="BE257" s="15">
        <v>45779.0</v>
      </c>
      <c r="BJ257" s="11">
        <v>2023.0</v>
      </c>
      <c r="BK257" s="11">
        <v>2024.0</v>
      </c>
      <c r="BL257" s="16">
        <f t="shared" si="62"/>
        <v>2</v>
      </c>
      <c r="BM257" s="18" t="str">
        <f t="shared" si="63"/>
        <v>2023, 2024</v>
      </c>
      <c r="BN257" s="18" t="str">
        <f t="shared" ref="BN257:CC257" si="388">IF(ISNUMBER(SEARCH(BN$1, $BM257)), ($K257/$BL257), "")</f>
        <v/>
      </c>
      <c r="BO257" s="18" t="str">
        <f t="shared" si="388"/>
        <v/>
      </c>
      <c r="BP257" s="18" t="str">
        <f t="shared" si="388"/>
        <v/>
      </c>
      <c r="BQ257" s="20">
        <f t="shared" si="388"/>
        <v>13650</v>
      </c>
      <c r="BR257" s="20">
        <f t="shared" si="388"/>
        <v>13650</v>
      </c>
      <c r="BS257" s="18" t="str">
        <f t="shared" si="388"/>
        <v/>
      </c>
      <c r="BT257" s="18" t="str">
        <f t="shared" si="388"/>
        <v/>
      </c>
      <c r="BU257" s="18" t="str">
        <f t="shared" si="388"/>
        <v/>
      </c>
      <c r="BV257" s="18" t="str">
        <f t="shared" si="388"/>
        <v/>
      </c>
      <c r="BW257" s="18" t="str">
        <f t="shared" si="388"/>
        <v/>
      </c>
      <c r="BX257" s="18" t="str">
        <f t="shared" si="388"/>
        <v/>
      </c>
      <c r="BY257" s="18" t="str">
        <f t="shared" si="388"/>
        <v/>
      </c>
      <c r="BZ257" s="18" t="str">
        <f t="shared" si="388"/>
        <v/>
      </c>
      <c r="CA257" s="18" t="str">
        <f t="shared" si="388"/>
        <v/>
      </c>
      <c r="CB257" s="18" t="str">
        <f t="shared" si="388"/>
        <v/>
      </c>
      <c r="CC257" s="18" t="str">
        <f t="shared" si="388"/>
        <v/>
      </c>
    </row>
    <row r="258" ht="16.5" customHeight="1">
      <c r="A258" s="11" t="s">
        <v>1367</v>
      </c>
      <c r="B258" s="11"/>
      <c r="C258" s="11"/>
      <c r="D258" s="11" t="s">
        <v>64</v>
      </c>
      <c r="E258" s="11">
        <v>300000.0</v>
      </c>
      <c r="F258" s="11">
        <v>300000.0</v>
      </c>
      <c r="G258" s="11" t="s">
        <v>215</v>
      </c>
      <c r="H258" s="12">
        <v>28200.0</v>
      </c>
      <c r="I258" s="12">
        <v>28200.0</v>
      </c>
      <c r="J258" s="13">
        <f t="shared" ref="J258:K258" si="389">E258*0.091</f>
        <v>27300</v>
      </c>
      <c r="K258" s="13">
        <f t="shared" si="389"/>
        <v>27300</v>
      </c>
      <c r="L258" s="11" t="s">
        <v>86</v>
      </c>
      <c r="M258" s="11" t="s">
        <v>67</v>
      </c>
      <c r="N258" s="11"/>
      <c r="O258" s="11"/>
      <c r="T258" s="11" t="s">
        <v>1368</v>
      </c>
      <c r="V258" s="11" t="s">
        <v>1369</v>
      </c>
      <c r="X258" s="11" t="s">
        <v>218</v>
      </c>
      <c r="Y258" s="11" t="s">
        <v>75</v>
      </c>
      <c r="AI258" s="15">
        <v>44621.0</v>
      </c>
      <c r="AJ258" s="11">
        <v>7.0</v>
      </c>
      <c r="AK258" s="11" t="s">
        <v>219</v>
      </c>
      <c r="AL258" s="11">
        <v>4029.0</v>
      </c>
      <c r="AM258" s="11" t="s">
        <v>485</v>
      </c>
      <c r="AN258" s="11"/>
      <c r="AQ258" s="11" t="s">
        <v>79</v>
      </c>
      <c r="AR258" s="11" t="s">
        <v>218</v>
      </c>
      <c r="AS258" s="11" t="s">
        <v>75</v>
      </c>
      <c r="AT258" s="11" t="s">
        <v>80</v>
      </c>
      <c r="AW258" s="11" t="s">
        <v>96</v>
      </c>
      <c r="AX258" s="18" t="str">
        <f t="shared" si="379"/>
        <v/>
      </c>
      <c r="AZ258" s="11" t="s">
        <v>742</v>
      </c>
      <c r="BD258" s="15">
        <v>45596.0</v>
      </c>
      <c r="BE258" s="15">
        <v>45596.0</v>
      </c>
      <c r="BJ258" s="11">
        <v>2022.0</v>
      </c>
      <c r="BK258" s="11">
        <v>2022.0</v>
      </c>
      <c r="BL258" s="16">
        <f t="shared" si="62"/>
        <v>1</v>
      </c>
      <c r="BM258" s="18" t="str">
        <f t="shared" si="63"/>
        <v>2022</v>
      </c>
      <c r="BN258" s="18" t="str">
        <f t="shared" ref="BN258:CC258" si="390">IF(ISNUMBER(SEARCH(BN$1, $BM258)), ($K258/$BL258), "")</f>
        <v/>
      </c>
      <c r="BO258" s="18" t="str">
        <f t="shared" si="390"/>
        <v/>
      </c>
      <c r="BP258" s="20">
        <f t="shared" si="390"/>
        <v>27300</v>
      </c>
      <c r="BQ258" s="18" t="str">
        <f t="shared" si="390"/>
        <v/>
      </c>
      <c r="BR258" s="18" t="str">
        <f t="shared" si="390"/>
        <v/>
      </c>
      <c r="BS258" s="18" t="str">
        <f t="shared" si="390"/>
        <v/>
      </c>
      <c r="BT258" s="18" t="str">
        <f t="shared" si="390"/>
        <v/>
      </c>
      <c r="BU258" s="18" t="str">
        <f t="shared" si="390"/>
        <v/>
      </c>
      <c r="BV258" s="18" t="str">
        <f t="shared" si="390"/>
        <v/>
      </c>
      <c r="BW258" s="18" t="str">
        <f t="shared" si="390"/>
        <v/>
      </c>
      <c r="BX258" s="18" t="str">
        <f t="shared" si="390"/>
        <v/>
      </c>
      <c r="BY258" s="18" t="str">
        <f t="shared" si="390"/>
        <v/>
      </c>
      <c r="BZ258" s="18" t="str">
        <f t="shared" si="390"/>
        <v/>
      </c>
      <c r="CA258" s="18" t="str">
        <f t="shared" si="390"/>
        <v/>
      </c>
      <c r="CB258" s="18" t="str">
        <f t="shared" si="390"/>
        <v/>
      </c>
      <c r="CC258" s="18" t="str">
        <f t="shared" si="390"/>
        <v/>
      </c>
    </row>
    <row r="259" ht="16.5" customHeight="1">
      <c r="A259" s="11" t="s">
        <v>1370</v>
      </c>
      <c r="C259" s="11"/>
      <c r="D259" s="11" t="s">
        <v>64</v>
      </c>
      <c r="E259" s="11">
        <v>300000.0</v>
      </c>
      <c r="F259" s="11">
        <v>300000.0</v>
      </c>
      <c r="G259" s="11" t="s">
        <v>215</v>
      </c>
      <c r="H259" s="12">
        <v>28200.0</v>
      </c>
      <c r="I259" s="12">
        <v>28200.0</v>
      </c>
      <c r="J259" s="13">
        <f t="shared" ref="J259:K259" si="391">E259*0.091</f>
        <v>27300</v>
      </c>
      <c r="K259" s="13">
        <f t="shared" si="391"/>
        <v>27300</v>
      </c>
      <c r="L259" s="11" t="s">
        <v>86</v>
      </c>
      <c r="M259" s="11" t="s">
        <v>67</v>
      </c>
      <c r="T259" s="11" t="s">
        <v>1371</v>
      </c>
      <c r="V259" s="11" t="s">
        <v>1372</v>
      </c>
      <c r="X259" s="11" t="s">
        <v>218</v>
      </c>
      <c r="Y259" s="11" t="s">
        <v>75</v>
      </c>
      <c r="AI259" s="15">
        <v>45229.0</v>
      </c>
      <c r="AJ259" s="11">
        <v>12.0</v>
      </c>
      <c r="AK259" s="11" t="s">
        <v>430</v>
      </c>
      <c r="AL259" s="11">
        <v>2350.0</v>
      </c>
      <c r="AM259" s="11" t="s">
        <v>485</v>
      </c>
      <c r="AN259" s="11"/>
      <c r="AQ259" s="11" t="s">
        <v>79</v>
      </c>
      <c r="AR259" s="11" t="s">
        <v>218</v>
      </c>
      <c r="AS259" s="11" t="s">
        <v>75</v>
      </c>
      <c r="AT259" s="11" t="s">
        <v>80</v>
      </c>
      <c r="AW259" s="11" t="s">
        <v>96</v>
      </c>
      <c r="AX259" s="18" t="str">
        <f t="shared" si="379"/>
        <v/>
      </c>
      <c r="AZ259" s="11" t="s">
        <v>191</v>
      </c>
      <c r="BD259" s="15">
        <v>45596.0</v>
      </c>
      <c r="BE259" s="15">
        <v>45596.0</v>
      </c>
      <c r="BJ259" s="11">
        <v>2023.0</v>
      </c>
      <c r="BK259" s="11">
        <v>2024.0</v>
      </c>
      <c r="BL259" s="16">
        <f t="shared" si="62"/>
        <v>2</v>
      </c>
      <c r="BM259" s="18" t="str">
        <f t="shared" si="63"/>
        <v>2023, 2024</v>
      </c>
      <c r="BN259" s="18" t="str">
        <f t="shared" ref="BN259:CC259" si="392">IF(ISNUMBER(SEARCH(BN$1, $BM259)), ($K259/$BL259), "")</f>
        <v/>
      </c>
      <c r="BO259" s="18" t="str">
        <f t="shared" si="392"/>
        <v/>
      </c>
      <c r="BP259" s="18" t="str">
        <f t="shared" si="392"/>
        <v/>
      </c>
      <c r="BQ259" s="20">
        <f t="shared" si="392"/>
        <v>13650</v>
      </c>
      <c r="BR259" s="20">
        <f t="shared" si="392"/>
        <v>13650</v>
      </c>
      <c r="BS259" s="18" t="str">
        <f t="shared" si="392"/>
        <v/>
      </c>
      <c r="BT259" s="18" t="str">
        <f t="shared" si="392"/>
        <v/>
      </c>
      <c r="BU259" s="18" t="str">
        <f t="shared" si="392"/>
        <v/>
      </c>
      <c r="BV259" s="18" t="str">
        <f t="shared" si="392"/>
        <v/>
      </c>
      <c r="BW259" s="18" t="str">
        <f t="shared" si="392"/>
        <v/>
      </c>
      <c r="BX259" s="18" t="str">
        <f t="shared" si="392"/>
        <v/>
      </c>
      <c r="BY259" s="18" t="str">
        <f t="shared" si="392"/>
        <v/>
      </c>
      <c r="BZ259" s="18" t="str">
        <f t="shared" si="392"/>
        <v/>
      </c>
      <c r="CA259" s="18" t="str">
        <f t="shared" si="392"/>
        <v/>
      </c>
      <c r="CB259" s="18" t="str">
        <f t="shared" si="392"/>
        <v/>
      </c>
      <c r="CC259" s="18" t="str">
        <f t="shared" si="392"/>
        <v/>
      </c>
    </row>
    <row r="260" ht="16.5" customHeight="1">
      <c r="A260" s="11" t="s">
        <v>1373</v>
      </c>
      <c r="C260" s="11"/>
      <c r="D260" s="11" t="s">
        <v>64</v>
      </c>
      <c r="E260" s="11">
        <v>300000.0</v>
      </c>
      <c r="F260" s="11">
        <v>300000.0</v>
      </c>
      <c r="G260" s="11" t="s">
        <v>215</v>
      </c>
      <c r="H260" s="12">
        <v>28200.0</v>
      </c>
      <c r="I260" s="12">
        <v>28200.0</v>
      </c>
      <c r="J260" s="13">
        <f t="shared" ref="J260:K260" si="393">E260*0.091</f>
        <v>27300</v>
      </c>
      <c r="K260" s="13">
        <f t="shared" si="393"/>
        <v>27300</v>
      </c>
      <c r="L260" s="11" t="s">
        <v>86</v>
      </c>
      <c r="M260" s="11" t="s">
        <v>67</v>
      </c>
      <c r="T260" s="11"/>
      <c r="V260" s="11"/>
      <c r="X260" s="11"/>
      <c r="Y260" s="11" t="s">
        <v>75</v>
      </c>
      <c r="AI260" s="15"/>
      <c r="AJ260" s="11">
        <v>9.0</v>
      </c>
      <c r="AK260" s="11" t="s">
        <v>219</v>
      </c>
      <c r="AL260" s="11">
        <v>3133.0</v>
      </c>
      <c r="AM260" s="11" t="s">
        <v>485</v>
      </c>
      <c r="AN260" s="11"/>
      <c r="AQ260" s="11" t="s">
        <v>79</v>
      </c>
      <c r="AR260" s="11" t="s">
        <v>218</v>
      </c>
      <c r="AS260" s="11" t="s">
        <v>75</v>
      </c>
      <c r="AT260" s="11" t="s">
        <v>80</v>
      </c>
      <c r="AW260" s="11" t="s">
        <v>96</v>
      </c>
      <c r="AX260" s="18" t="str">
        <f t="shared" si="379"/>
        <v/>
      </c>
      <c r="AZ260" s="11" t="s">
        <v>398</v>
      </c>
      <c r="BD260" s="15">
        <v>45596.0</v>
      </c>
      <c r="BE260" s="15">
        <v>45779.0</v>
      </c>
      <c r="BJ260" s="11">
        <v>2022.0</v>
      </c>
      <c r="BK260" s="11">
        <v>2023.0</v>
      </c>
      <c r="BL260" s="16">
        <f t="shared" si="62"/>
        <v>2</v>
      </c>
      <c r="BM260" s="18" t="str">
        <f t="shared" si="63"/>
        <v>2022, 2023</v>
      </c>
      <c r="BN260" s="18" t="str">
        <f t="shared" ref="BN260:CC260" si="394">IF(ISNUMBER(SEARCH(BN$1, $BM260)), ($K260/$BL260), "")</f>
        <v/>
      </c>
      <c r="BO260" s="18" t="str">
        <f t="shared" si="394"/>
        <v/>
      </c>
      <c r="BP260" s="20">
        <f t="shared" si="394"/>
        <v>13650</v>
      </c>
      <c r="BQ260" s="20">
        <f t="shared" si="394"/>
        <v>13650</v>
      </c>
      <c r="BR260" s="18" t="str">
        <f t="shared" si="394"/>
        <v/>
      </c>
      <c r="BS260" s="18" t="str">
        <f t="shared" si="394"/>
        <v/>
      </c>
      <c r="BT260" s="18" t="str">
        <f t="shared" si="394"/>
        <v/>
      </c>
      <c r="BU260" s="18" t="str">
        <f t="shared" si="394"/>
        <v/>
      </c>
      <c r="BV260" s="18" t="str">
        <f t="shared" si="394"/>
        <v/>
      </c>
      <c r="BW260" s="18" t="str">
        <f t="shared" si="394"/>
        <v/>
      </c>
      <c r="BX260" s="18" t="str">
        <f t="shared" si="394"/>
        <v/>
      </c>
      <c r="BY260" s="18" t="str">
        <f t="shared" si="394"/>
        <v/>
      </c>
      <c r="BZ260" s="18" t="str">
        <f t="shared" si="394"/>
        <v/>
      </c>
      <c r="CA260" s="18" t="str">
        <f t="shared" si="394"/>
        <v/>
      </c>
      <c r="CB260" s="18" t="str">
        <f t="shared" si="394"/>
        <v/>
      </c>
      <c r="CC260" s="18" t="str">
        <f t="shared" si="394"/>
        <v/>
      </c>
    </row>
    <row r="261" ht="16.5" customHeight="1">
      <c r="A261" s="11" t="s">
        <v>1374</v>
      </c>
      <c r="B261" s="11" t="s">
        <v>1375</v>
      </c>
      <c r="C261" s="11"/>
      <c r="D261" s="11" t="s">
        <v>64</v>
      </c>
      <c r="E261" s="11">
        <v>299760.0</v>
      </c>
      <c r="F261" s="11">
        <v>299760.0</v>
      </c>
      <c r="G261" s="11" t="s">
        <v>151</v>
      </c>
      <c r="H261" s="12">
        <v>353717.0</v>
      </c>
      <c r="I261" s="12">
        <v>353717.0</v>
      </c>
      <c r="J261" s="13">
        <v>299760.0</v>
      </c>
      <c r="K261" s="13">
        <v>299760.0</v>
      </c>
      <c r="L261" s="11" t="s">
        <v>86</v>
      </c>
      <c r="M261" s="11" t="s">
        <v>67</v>
      </c>
      <c r="N261" s="14" t="s">
        <v>1376</v>
      </c>
      <c r="O261" s="11" t="s">
        <v>1377</v>
      </c>
      <c r="T261" s="11" t="s">
        <v>626</v>
      </c>
      <c r="V261" s="11" t="s">
        <v>1378</v>
      </c>
      <c r="W261" s="11" t="s">
        <v>384</v>
      </c>
      <c r="X261" s="11" t="s">
        <v>218</v>
      </c>
      <c r="Y261" s="11" t="s">
        <v>75</v>
      </c>
      <c r="AD261" s="11" t="s">
        <v>1379</v>
      </c>
      <c r="AE261" s="11" t="s">
        <v>76</v>
      </c>
      <c r="AI261" s="15">
        <v>44501.0</v>
      </c>
      <c r="AJ261" s="11"/>
      <c r="AK261" s="11"/>
      <c r="AL261" s="11">
        <v>353717.0</v>
      </c>
      <c r="AM261" s="11" t="s">
        <v>485</v>
      </c>
      <c r="AN261" s="11"/>
      <c r="AQ261" s="11" t="s">
        <v>79</v>
      </c>
      <c r="AR261" s="11" t="s">
        <v>218</v>
      </c>
      <c r="AS261" s="11" t="s">
        <v>75</v>
      </c>
      <c r="AT261" s="11" t="s">
        <v>80</v>
      </c>
      <c r="AU261" s="18" t="s">
        <v>262</v>
      </c>
      <c r="AW261" s="11" t="s">
        <v>96</v>
      </c>
      <c r="AX261" s="18" t="str">
        <f t="shared" si="379"/>
        <v/>
      </c>
      <c r="AZ261" s="11" t="s">
        <v>132</v>
      </c>
      <c r="BD261" s="15">
        <v>45377.0</v>
      </c>
      <c r="BE261" s="15">
        <v>45733.0</v>
      </c>
      <c r="BI261" s="11" t="s">
        <v>83</v>
      </c>
      <c r="BJ261" s="11">
        <v>2021.0</v>
      </c>
      <c r="BK261" s="11">
        <v>2023.0</v>
      </c>
      <c r="BL261" s="16">
        <f t="shared" si="62"/>
        <v>3</v>
      </c>
      <c r="BM261" s="18" t="str">
        <f t="shared" si="63"/>
        <v>2021, 2022, 2023</v>
      </c>
      <c r="BN261" s="18" t="str">
        <f t="shared" ref="BN261:CC261" si="395">IF(ISNUMBER(SEARCH(BN$1, $BM261)), ($K261/$BL261), "")</f>
        <v/>
      </c>
      <c r="BO261" s="20">
        <f t="shared" si="395"/>
        <v>99920</v>
      </c>
      <c r="BP261" s="20">
        <f t="shared" si="395"/>
        <v>99920</v>
      </c>
      <c r="BQ261" s="20">
        <f t="shared" si="395"/>
        <v>99920</v>
      </c>
      <c r="BR261" s="18" t="str">
        <f t="shared" si="395"/>
        <v/>
      </c>
      <c r="BS261" s="18" t="str">
        <f t="shared" si="395"/>
        <v/>
      </c>
      <c r="BT261" s="18" t="str">
        <f t="shared" si="395"/>
        <v/>
      </c>
      <c r="BU261" s="18" t="str">
        <f t="shared" si="395"/>
        <v/>
      </c>
      <c r="BV261" s="18" t="str">
        <f t="shared" si="395"/>
        <v/>
      </c>
      <c r="BW261" s="18" t="str">
        <f t="shared" si="395"/>
        <v/>
      </c>
      <c r="BX261" s="18" t="str">
        <f t="shared" si="395"/>
        <v/>
      </c>
      <c r="BY261" s="18" t="str">
        <f t="shared" si="395"/>
        <v/>
      </c>
      <c r="BZ261" s="18" t="str">
        <f t="shared" si="395"/>
        <v/>
      </c>
      <c r="CA261" s="18" t="str">
        <f t="shared" si="395"/>
        <v/>
      </c>
      <c r="CB261" s="18" t="str">
        <f t="shared" si="395"/>
        <v/>
      </c>
      <c r="CC261" s="18" t="str">
        <f t="shared" si="395"/>
        <v/>
      </c>
    </row>
    <row r="262" ht="16.5" customHeight="1">
      <c r="A262" s="11" t="s">
        <v>1380</v>
      </c>
      <c r="B262" s="11" t="s">
        <v>1381</v>
      </c>
      <c r="C262" s="11"/>
      <c r="D262" s="11" t="s">
        <v>64</v>
      </c>
      <c r="E262" s="11">
        <v>299255.0</v>
      </c>
      <c r="F262" s="11">
        <v>299255.0</v>
      </c>
      <c r="G262" s="11" t="s">
        <v>65</v>
      </c>
      <c r="H262" s="12">
        <v>43625.0</v>
      </c>
      <c r="I262" s="12">
        <v>0.0</v>
      </c>
      <c r="J262" s="13">
        <f t="shared" ref="J262:K262" si="396">E262*0.13</f>
        <v>38903.15</v>
      </c>
      <c r="K262" s="13">
        <f t="shared" si="396"/>
        <v>38903.15</v>
      </c>
      <c r="L262" s="11" t="s">
        <v>86</v>
      </c>
      <c r="M262" s="11" t="s">
        <v>67</v>
      </c>
      <c r="N262" s="14" t="s">
        <v>1382</v>
      </c>
      <c r="O262" s="11" t="s">
        <v>225</v>
      </c>
      <c r="P262" s="11"/>
      <c r="Q262" s="11"/>
      <c r="R262" s="11" t="s">
        <v>1383</v>
      </c>
      <c r="T262" s="11" t="s">
        <v>1384</v>
      </c>
      <c r="U262" s="11" t="s">
        <v>1385</v>
      </c>
      <c r="V262" s="11" t="s">
        <v>131</v>
      </c>
      <c r="W262" s="11" t="s">
        <v>92</v>
      </c>
      <c r="X262" s="11" t="s">
        <v>74</v>
      </c>
      <c r="Y262" s="11" t="s">
        <v>75</v>
      </c>
      <c r="Z262" s="11" t="s">
        <v>72</v>
      </c>
      <c r="AD262" s="11"/>
      <c r="AE262" s="11" t="s">
        <v>119</v>
      </c>
      <c r="AI262" s="15">
        <v>44713.0</v>
      </c>
      <c r="AJ262" s="11">
        <v>2.0</v>
      </c>
      <c r="AK262" s="11" t="s">
        <v>230</v>
      </c>
      <c r="AL262" s="11">
        <v>21813.0</v>
      </c>
      <c r="AM262" s="11" t="s">
        <v>231</v>
      </c>
      <c r="AN262" s="11"/>
      <c r="AO262" s="11" t="s">
        <v>232</v>
      </c>
      <c r="AQ262" s="11" t="s">
        <v>95</v>
      </c>
      <c r="AR262" s="11" t="s">
        <v>74</v>
      </c>
      <c r="AS262" s="11" t="s">
        <v>75</v>
      </c>
      <c r="AT262" s="11" t="s">
        <v>107</v>
      </c>
      <c r="AU262" s="11" t="s">
        <v>189</v>
      </c>
      <c r="AW262" s="11" t="s">
        <v>96</v>
      </c>
      <c r="AX262" s="18" t="str">
        <f t="shared" si="379"/>
        <v/>
      </c>
      <c r="AZ262" s="11" t="s">
        <v>535</v>
      </c>
      <c r="BD262" s="15">
        <v>45421.0</v>
      </c>
      <c r="BE262" s="15">
        <v>45448.0</v>
      </c>
      <c r="BI262" s="11" t="s">
        <v>83</v>
      </c>
      <c r="BJ262" s="11">
        <v>2022.0</v>
      </c>
      <c r="BK262" s="11">
        <v>2024.0</v>
      </c>
      <c r="BL262" s="16">
        <f t="shared" si="62"/>
        <v>3</v>
      </c>
      <c r="BM262" s="18" t="str">
        <f t="shared" si="63"/>
        <v>2022, 2023, 2024</v>
      </c>
      <c r="BN262" s="18" t="str">
        <f t="shared" ref="BN262:CC262" si="397">IF(ISNUMBER(SEARCH(BN$1, $BM262)), ($K262/$BL262), "")</f>
        <v/>
      </c>
      <c r="BO262" s="18" t="str">
        <f t="shared" si="397"/>
        <v/>
      </c>
      <c r="BP262" s="20">
        <f t="shared" si="397"/>
        <v>12967.71667</v>
      </c>
      <c r="BQ262" s="20">
        <f t="shared" si="397"/>
        <v>12967.71667</v>
      </c>
      <c r="BR262" s="20">
        <f t="shared" si="397"/>
        <v>12967.71667</v>
      </c>
      <c r="BS262" s="18" t="str">
        <f t="shared" si="397"/>
        <v/>
      </c>
      <c r="BT262" s="18" t="str">
        <f t="shared" si="397"/>
        <v/>
      </c>
      <c r="BU262" s="18" t="str">
        <f t="shared" si="397"/>
        <v/>
      </c>
      <c r="BV262" s="18" t="str">
        <f t="shared" si="397"/>
        <v/>
      </c>
      <c r="BW262" s="18" t="str">
        <f t="shared" si="397"/>
        <v/>
      </c>
      <c r="BX262" s="18" t="str">
        <f t="shared" si="397"/>
        <v/>
      </c>
      <c r="BY262" s="18" t="str">
        <f t="shared" si="397"/>
        <v/>
      </c>
      <c r="BZ262" s="18" t="str">
        <f t="shared" si="397"/>
        <v/>
      </c>
      <c r="CA262" s="18" t="str">
        <f t="shared" si="397"/>
        <v/>
      </c>
      <c r="CB262" s="18" t="str">
        <f t="shared" si="397"/>
        <v/>
      </c>
      <c r="CC262" s="18" t="str">
        <f t="shared" si="397"/>
        <v/>
      </c>
    </row>
    <row r="263" ht="16.5" customHeight="1">
      <c r="A263" s="11" t="s">
        <v>814</v>
      </c>
      <c r="B263" s="11"/>
      <c r="C263" s="11"/>
      <c r="D263" s="11" t="s">
        <v>64</v>
      </c>
      <c r="E263" s="11">
        <v>298170.0</v>
      </c>
      <c r="F263" s="11">
        <v>298170.0</v>
      </c>
      <c r="G263" s="11" t="s">
        <v>151</v>
      </c>
      <c r="H263" s="12">
        <v>325005.0</v>
      </c>
      <c r="I263" s="12">
        <v>325005.0</v>
      </c>
      <c r="J263" s="13">
        <v>298170.0</v>
      </c>
      <c r="K263" s="13">
        <v>298170.0</v>
      </c>
      <c r="L263" s="11" t="s">
        <v>86</v>
      </c>
      <c r="M263" s="11" t="s">
        <v>67</v>
      </c>
      <c r="N263" s="11"/>
      <c r="O263" s="11"/>
      <c r="P263" s="11"/>
      <c r="Q263" s="11"/>
      <c r="R263" s="11"/>
      <c r="T263" s="11"/>
      <c r="U263" s="11"/>
      <c r="V263" s="11" t="s">
        <v>1386</v>
      </c>
      <c r="W263" s="11"/>
      <c r="X263" s="11" t="s">
        <v>155</v>
      </c>
      <c r="Y263" s="11" t="s">
        <v>75</v>
      </c>
      <c r="Z263" s="11"/>
      <c r="AE263" s="11"/>
      <c r="AI263" s="15">
        <v>44501.0</v>
      </c>
      <c r="AJ263" s="11"/>
      <c r="AK263" s="11"/>
      <c r="AL263" s="11">
        <v>325005.0</v>
      </c>
      <c r="AM263" s="11" t="s">
        <v>812</v>
      </c>
      <c r="AN263" s="11"/>
      <c r="AO263" s="11"/>
      <c r="AQ263" s="11" t="s">
        <v>79</v>
      </c>
      <c r="AR263" s="11" t="s">
        <v>155</v>
      </c>
      <c r="AS263" s="11" t="s">
        <v>75</v>
      </c>
      <c r="AT263" s="25" t="s">
        <v>122</v>
      </c>
      <c r="AW263" s="11" t="s">
        <v>96</v>
      </c>
      <c r="AX263" s="18" t="str">
        <f t="shared" si="379"/>
        <v/>
      </c>
      <c r="AZ263" s="11" t="s">
        <v>132</v>
      </c>
      <c r="BD263" s="15">
        <v>45596.0</v>
      </c>
      <c r="BE263" s="15">
        <v>45596.0</v>
      </c>
      <c r="BI263" s="11"/>
      <c r="BJ263" s="11">
        <v>2021.0</v>
      </c>
      <c r="BK263" s="11">
        <v>2021.0</v>
      </c>
      <c r="BL263" s="16">
        <f t="shared" si="62"/>
        <v>1</v>
      </c>
      <c r="BM263" s="18" t="str">
        <f t="shared" si="63"/>
        <v>2021</v>
      </c>
      <c r="BN263" s="18" t="str">
        <f t="shared" ref="BN263:CC263" si="398">IF(ISNUMBER(SEARCH(BN$1, $BM263)), ($K263/$BL263), "")</f>
        <v/>
      </c>
      <c r="BO263" s="20">
        <f t="shared" si="398"/>
        <v>298170</v>
      </c>
      <c r="BP263" s="18" t="str">
        <f t="shared" si="398"/>
        <v/>
      </c>
      <c r="BQ263" s="18" t="str">
        <f t="shared" si="398"/>
        <v/>
      </c>
      <c r="BR263" s="18" t="str">
        <f t="shared" si="398"/>
        <v/>
      </c>
      <c r="BS263" s="18" t="str">
        <f t="shared" si="398"/>
        <v/>
      </c>
      <c r="BT263" s="18" t="str">
        <f t="shared" si="398"/>
        <v/>
      </c>
      <c r="BU263" s="18" t="str">
        <f t="shared" si="398"/>
        <v/>
      </c>
      <c r="BV263" s="18" t="str">
        <f t="shared" si="398"/>
        <v/>
      </c>
      <c r="BW263" s="18" t="str">
        <f t="shared" si="398"/>
        <v/>
      </c>
      <c r="BX263" s="18" t="str">
        <f t="shared" si="398"/>
        <v/>
      </c>
      <c r="BY263" s="18" t="str">
        <f t="shared" si="398"/>
        <v/>
      </c>
      <c r="BZ263" s="18" t="str">
        <f t="shared" si="398"/>
        <v/>
      </c>
      <c r="CA263" s="18" t="str">
        <f t="shared" si="398"/>
        <v/>
      </c>
      <c r="CB263" s="18" t="str">
        <f t="shared" si="398"/>
        <v/>
      </c>
      <c r="CC263" s="18" t="str">
        <f t="shared" si="398"/>
        <v/>
      </c>
    </row>
    <row r="264" ht="16.5" customHeight="1">
      <c r="A264" s="11" t="s">
        <v>1387</v>
      </c>
      <c r="C264" s="11"/>
      <c r="D264" s="11" t="s">
        <v>64</v>
      </c>
      <c r="E264" s="11">
        <v>297501.0</v>
      </c>
      <c r="F264" s="11">
        <v>297501.0</v>
      </c>
      <c r="G264" s="11" t="s">
        <v>151</v>
      </c>
      <c r="H264" s="12">
        <v>324276.0</v>
      </c>
      <c r="I264" s="12">
        <v>324276.0</v>
      </c>
      <c r="J264" s="13">
        <v>297501.0</v>
      </c>
      <c r="K264" s="13">
        <v>297501.0</v>
      </c>
      <c r="L264" s="11" t="s">
        <v>86</v>
      </c>
      <c r="M264" s="11" t="s">
        <v>67</v>
      </c>
      <c r="V264" s="11" t="s">
        <v>1019</v>
      </c>
      <c r="X264" s="11"/>
      <c r="Y264" s="11" t="s">
        <v>75</v>
      </c>
      <c r="AI264" s="15">
        <v>45047.0</v>
      </c>
      <c r="AL264" s="11">
        <v>324276.0</v>
      </c>
      <c r="AM264" s="11" t="s">
        <v>912</v>
      </c>
      <c r="AN264" s="11"/>
      <c r="AQ264" s="11" t="s">
        <v>79</v>
      </c>
      <c r="AR264" s="11" t="s">
        <v>155</v>
      </c>
      <c r="AS264" s="11" t="s">
        <v>75</v>
      </c>
      <c r="AT264" s="11" t="s">
        <v>80</v>
      </c>
      <c r="AW264" s="11" t="s">
        <v>96</v>
      </c>
      <c r="AX264" s="18" t="str">
        <f t="shared" si="379"/>
        <v/>
      </c>
      <c r="AZ264" s="11" t="s">
        <v>191</v>
      </c>
      <c r="BD264" s="15">
        <v>45596.0</v>
      </c>
      <c r="BE264" s="15">
        <v>45596.0</v>
      </c>
      <c r="BJ264" s="11">
        <v>2023.0</v>
      </c>
      <c r="BK264" s="11">
        <v>2023.0</v>
      </c>
      <c r="BL264" s="16">
        <f t="shared" si="62"/>
        <v>1</v>
      </c>
      <c r="BM264" s="18" t="str">
        <f t="shared" si="63"/>
        <v>2023</v>
      </c>
      <c r="BN264" s="18" t="str">
        <f t="shared" ref="BN264:CC264" si="399">IF(ISNUMBER(SEARCH(BN$1, $BM264)), ($K264/$BL264), "")</f>
        <v/>
      </c>
      <c r="BO264" s="18" t="str">
        <f t="shared" si="399"/>
        <v/>
      </c>
      <c r="BP264" s="18" t="str">
        <f t="shared" si="399"/>
        <v/>
      </c>
      <c r="BQ264" s="20">
        <f t="shared" si="399"/>
        <v>297501</v>
      </c>
      <c r="BR264" s="18" t="str">
        <f t="shared" si="399"/>
        <v/>
      </c>
      <c r="BS264" s="18" t="str">
        <f t="shared" si="399"/>
        <v/>
      </c>
      <c r="BT264" s="18" t="str">
        <f t="shared" si="399"/>
        <v/>
      </c>
      <c r="BU264" s="18" t="str">
        <f t="shared" si="399"/>
        <v/>
      </c>
      <c r="BV264" s="18" t="str">
        <f t="shared" si="399"/>
        <v/>
      </c>
      <c r="BW264" s="18" t="str">
        <f t="shared" si="399"/>
        <v/>
      </c>
      <c r="BX264" s="18" t="str">
        <f t="shared" si="399"/>
        <v/>
      </c>
      <c r="BY264" s="18" t="str">
        <f t="shared" si="399"/>
        <v/>
      </c>
      <c r="BZ264" s="18" t="str">
        <f t="shared" si="399"/>
        <v/>
      </c>
      <c r="CA264" s="18" t="str">
        <f t="shared" si="399"/>
        <v/>
      </c>
      <c r="CB264" s="18" t="str">
        <f t="shared" si="399"/>
        <v/>
      </c>
      <c r="CC264" s="18" t="str">
        <f t="shared" si="399"/>
        <v/>
      </c>
    </row>
    <row r="265" ht="16.5" customHeight="1">
      <c r="A265" s="11" t="s">
        <v>1388</v>
      </c>
      <c r="C265" s="11"/>
      <c r="D265" s="11" t="s">
        <v>64</v>
      </c>
      <c r="E265" s="11">
        <v>296610.0</v>
      </c>
      <c r="F265" s="11">
        <v>296610.0</v>
      </c>
      <c r="G265" s="11" t="s">
        <v>151</v>
      </c>
      <c r="H265" s="12">
        <v>323305.0</v>
      </c>
      <c r="I265" s="12">
        <v>323305.0</v>
      </c>
      <c r="J265" s="13">
        <v>296610.0</v>
      </c>
      <c r="K265" s="13">
        <v>296610.0</v>
      </c>
      <c r="L265" s="11" t="s">
        <v>86</v>
      </c>
      <c r="M265" s="11" t="s">
        <v>67</v>
      </c>
      <c r="V265" s="11" t="s">
        <v>899</v>
      </c>
      <c r="X265" s="11" t="s">
        <v>155</v>
      </c>
      <c r="Y265" s="11" t="s">
        <v>75</v>
      </c>
      <c r="AI265" s="15">
        <v>45293.0</v>
      </c>
      <c r="AL265" s="11">
        <v>323305.0</v>
      </c>
      <c r="AM265" s="11" t="s">
        <v>157</v>
      </c>
      <c r="AN265" s="11"/>
      <c r="AQ265" s="11" t="s">
        <v>79</v>
      </c>
      <c r="AR265" s="11" t="s">
        <v>155</v>
      </c>
      <c r="AS265" s="11" t="s">
        <v>75</v>
      </c>
      <c r="AT265" s="11" t="s">
        <v>80</v>
      </c>
      <c r="AW265" s="11" t="s">
        <v>96</v>
      </c>
      <c r="AX265" s="18" t="str">
        <f t="shared" si="379"/>
        <v/>
      </c>
      <c r="AZ265" s="11" t="s">
        <v>132</v>
      </c>
      <c r="BD265" s="15">
        <v>45596.0</v>
      </c>
      <c r="BE265" s="15">
        <v>45596.0</v>
      </c>
      <c r="BJ265" s="11">
        <v>2024.0</v>
      </c>
      <c r="BK265" s="11">
        <v>2024.0</v>
      </c>
      <c r="BL265" s="16">
        <f t="shared" si="62"/>
        <v>1</v>
      </c>
      <c r="BM265" s="18" t="str">
        <f t="shared" si="63"/>
        <v>2024</v>
      </c>
      <c r="BN265" s="18" t="str">
        <f t="shared" ref="BN265:CC265" si="400">IF(ISNUMBER(SEARCH(BN$1, $BM265)), ($K265/$BL265), "")</f>
        <v/>
      </c>
      <c r="BO265" s="18" t="str">
        <f t="shared" si="400"/>
        <v/>
      </c>
      <c r="BP265" s="18" t="str">
        <f t="shared" si="400"/>
        <v/>
      </c>
      <c r="BQ265" s="18" t="str">
        <f t="shared" si="400"/>
        <v/>
      </c>
      <c r="BR265" s="20">
        <f t="shared" si="400"/>
        <v>296610</v>
      </c>
      <c r="BS265" s="18" t="str">
        <f t="shared" si="400"/>
        <v/>
      </c>
      <c r="BT265" s="18" t="str">
        <f t="shared" si="400"/>
        <v/>
      </c>
      <c r="BU265" s="18" t="str">
        <f t="shared" si="400"/>
        <v/>
      </c>
      <c r="BV265" s="18" t="str">
        <f t="shared" si="400"/>
        <v/>
      </c>
      <c r="BW265" s="18" t="str">
        <f t="shared" si="400"/>
        <v/>
      </c>
      <c r="BX265" s="18" t="str">
        <f t="shared" si="400"/>
        <v/>
      </c>
      <c r="BY265" s="18" t="str">
        <f t="shared" si="400"/>
        <v/>
      </c>
      <c r="BZ265" s="18" t="str">
        <f t="shared" si="400"/>
        <v/>
      </c>
      <c r="CA265" s="18" t="str">
        <f t="shared" si="400"/>
        <v/>
      </c>
      <c r="CB265" s="18" t="str">
        <f t="shared" si="400"/>
        <v/>
      </c>
      <c r="CC265" s="18" t="str">
        <f t="shared" si="400"/>
        <v/>
      </c>
    </row>
    <row r="266" ht="16.5" customHeight="1">
      <c r="A266" s="11" t="s">
        <v>1389</v>
      </c>
      <c r="B266" s="11" t="s">
        <v>1390</v>
      </c>
      <c r="C266" s="11"/>
      <c r="D266" s="11" t="s">
        <v>64</v>
      </c>
      <c r="E266" s="27">
        <v>294900.0</v>
      </c>
      <c r="F266" s="27">
        <v>235932.0</v>
      </c>
      <c r="G266" s="11" t="s">
        <v>135</v>
      </c>
      <c r="H266" s="12">
        <v>309645.0</v>
      </c>
      <c r="I266" s="12">
        <v>247729.0</v>
      </c>
      <c r="J266" s="13">
        <f t="shared" ref="J266:K266" si="401">E266*1.19</f>
        <v>350931</v>
      </c>
      <c r="K266" s="13">
        <f t="shared" si="401"/>
        <v>280759.08</v>
      </c>
      <c r="L266" s="11" t="s">
        <v>86</v>
      </c>
      <c r="M266" s="11" t="s">
        <v>67</v>
      </c>
      <c r="N266" s="14" t="s">
        <v>1391</v>
      </c>
      <c r="O266" s="11" t="s">
        <v>1392</v>
      </c>
      <c r="P266" s="11"/>
      <c r="Q266" s="11"/>
      <c r="R266" s="11" t="s">
        <v>666</v>
      </c>
      <c r="T266" s="11" t="s">
        <v>1393</v>
      </c>
      <c r="V266" s="11" t="s">
        <v>1394</v>
      </c>
      <c r="W266" s="11" t="s">
        <v>104</v>
      </c>
      <c r="X266" s="11" t="s">
        <v>142</v>
      </c>
      <c r="Y266" s="11" t="s">
        <v>75</v>
      </c>
      <c r="AE266" s="11" t="s">
        <v>119</v>
      </c>
      <c r="AI266" s="15">
        <v>44562.0</v>
      </c>
      <c r="AJ266" s="11">
        <v>1.5</v>
      </c>
      <c r="AK266" s="11" t="s">
        <v>77</v>
      </c>
      <c r="AL266" s="11">
        <v>206430.0</v>
      </c>
      <c r="AM266" s="11" t="s">
        <v>143</v>
      </c>
      <c r="AN266" s="11" t="s">
        <v>695</v>
      </c>
      <c r="AQ266" s="11" t="s">
        <v>79</v>
      </c>
      <c r="AR266" s="11" t="s">
        <v>146</v>
      </c>
      <c r="AS266" s="11" t="s">
        <v>75</v>
      </c>
      <c r="AT266" s="11" t="s">
        <v>80</v>
      </c>
      <c r="AW266" s="11" t="s">
        <v>96</v>
      </c>
      <c r="AX266" s="18" t="str">
        <f t="shared" si="379"/>
        <v/>
      </c>
      <c r="AZ266" s="11" t="s">
        <v>132</v>
      </c>
      <c r="BD266" s="15">
        <v>45377.0</v>
      </c>
      <c r="BE266" s="15">
        <v>45779.0</v>
      </c>
      <c r="BI266" s="11" t="s">
        <v>83</v>
      </c>
      <c r="BJ266" s="11">
        <v>2022.0</v>
      </c>
      <c r="BK266" s="11">
        <v>2024.0</v>
      </c>
      <c r="BL266" s="16">
        <f t="shared" si="62"/>
        <v>3</v>
      </c>
      <c r="BM266" s="18" t="str">
        <f t="shared" si="63"/>
        <v>2022, 2023, 2024</v>
      </c>
      <c r="BN266" s="18" t="str">
        <f t="shared" ref="BN266:CC266" si="402">IF(ISNUMBER(SEARCH(BN$1, $BM266)), ($K266/$BL266), "")</f>
        <v/>
      </c>
      <c r="BO266" s="18" t="str">
        <f t="shared" si="402"/>
        <v/>
      </c>
      <c r="BP266" s="20">
        <f t="shared" si="402"/>
        <v>93586.36</v>
      </c>
      <c r="BQ266" s="20">
        <f t="shared" si="402"/>
        <v>93586.36</v>
      </c>
      <c r="BR266" s="20">
        <f t="shared" si="402"/>
        <v>93586.36</v>
      </c>
      <c r="BS266" s="18" t="str">
        <f t="shared" si="402"/>
        <v/>
      </c>
      <c r="BT266" s="18" t="str">
        <f t="shared" si="402"/>
        <v/>
      </c>
      <c r="BU266" s="18" t="str">
        <f t="shared" si="402"/>
        <v/>
      </c>
      <c r="BV266" s="18" t="str">
        <f t="shared" si="402"/>
        <v/>
      </c>
      <c r="BW266" s="18" t="str">
        <f t="shared" si="402"/>
        <v/>
      </c>
      <c r="BX266" s="18" t="str">
        <f t="shared" si="402"/>
        <v/>
      </c>
      <c r="BY266" s="18" t="str">
        <f t="shared" si="402"/>
        <v/>
      </c>
      <c r="BZ266" s="18" t="str">
        <f t="shared" si="402"/>
        <v/>
      </c>
      <c r="CA266" s="18" t="str">
        <f t="shared" si="402"/>
        <v/>
      </c>
      <c r="CB266" s="18" t="str">
        <f t="shared" si="402"/>
        <v/>
      </c>
      <c r="CC266" s="18" t="str">
        <f t="shared" si="402"/>
        <v/>
      </c>
    </row>
    <row r="267" ht="16.5" customHeight="1">
      <c r="A267" s="11" t="s">
        <v>1395</v>
      </c>
      <c r="B267" s="11" t="s">
        <v>1396</v>
      </c>
      <c r="C267" s="11"/>
      <c r="D267" s="11" t="s">
        <v>64</v>
      </c>
      <c r="E267" s="11">
        <v>294415.0</v>
      </c>
      <c r="F267" s="11">
        <v>294415.0</v>
      </c>
      <c r="G267" s="11" t="s">
        <v>151</v>
      </c>
      <c r="H267" s="12">
        <v>335633.0</v>
      </c>
      <c r="I267" s="12">
        <v>335633.0</v>
      </c>
      <c r="J267" s="13">
        <v>294415.0</v>
      </c>
      <c r="K267" s="13">
        <v>294415.0</v>
      </c>
      <c r="L267" s="11" t="s">
        <v>86</v>
      </c>
      <c r="M267" s="11" t="s">
        <v>67</v>
      </c>
      <c r="N267" s="14" t="s">
        <v>1397</v>
      </c>
      <c r="O267" s="11" t="s">
        <v>1398</v>
      </c>
      <c r="P267" s="11"/>
      <c r="Q267" s="11"/>
      <c r="R267" s="11"/>
      <c r="T267" s="11"/>
      <c r="V267" s="11" t="s">
        <v>1399</v>
      </c>
      <c r="W267" s="11" t="s">
        <v>104</v>
      </c>
      <c r="X267" s="11" t="s">
        <v>218</v>
      </c>
      <c r="Y267" s="11" t="s">
        <v>75</v>
      </c>
      <c r="AE267" s="11" t="s">
        <v>119</v>
      </c>
      <c r="AI267" s="15">
        <v>44136.0</v>
      </c>
      <c r="AJ267" s="11"/>
      <c r="AK267" s="11"/>
      <c r="AL267" s="11">
        <v>335633.0</v>
      </c>
      <c r="AM267" s="11" t="s">
        <v>485</v>
      </c>
      <c r="AN267" s="11"/>
      <c r="AQ267" s="11" t="s">
        <v>79</v>
      </c>
      <c r="AR267" s="11" t="s">
        <v>218</v>
      </c>
      <c r="AS267" s="11" t="s">
        <v>75</v>
      </c>
      <c r="AT267" s="11" t="s">
        <v>80</v>
      </c>
      <c r="AW267" s="11" t="s">
        <v>96</v>
      </c>
      <c r="AX267" s="18" t="str">
        <f t="shared" si="379"/>
        <v/>
      </c>
      <c r="AY267" s="11" t="s">
        <v>1400</v>
      </c>
      <c r="AZ267" s="11" t="s">
        <v>1401</v>
      </c>
      <c r="BD267" s="15">
        <v>45377.0</v>
      </c>
      <c r="BE267" s="15">
        <v>45779.0</v>
      </c>
      <c r="BI267" s="11" t="s">
        <v>83</v>
      </c>
      <c r="BJ267" s="11">
        <v>2020.0</v>
      </c>
      <c r="BK267" s="11">
        <v>2023.0</v>
      </c>
      <c r="BL267" s="16">
        <f t="shared" si="62"/>
        <v>4</v>
      </c>
      <c r="BM267" s="18" t="str">
        <f t="shared" si="63"/>
        <v>2020, 2021, 2022, 2023</v>
      </c>
      <c r="BN267" s="20">
        <f t="shared" ref="BN267:CC267" si="403">IF(ISNUMBER(SEARCH(BN$1, $BM267)), ($K267/$BL267), "")</f>
        <v>73603.75</v>
      </c>
      <c r="BO267" s="20">
        <f t="shared" si="403"/>
        <v>73603.75</v>
      </c>
      <c r="BP267" s="20">
        <f t="shared" si="403"/>
        <v>73603.75</v>
      </c>
      <c r="BQ267" s="20">
        <f t="shared" si="403"/>
        <v>73603.75</v>
      </c>
      <c r="BR267" s="18" t="str">
        <f t="shared" si="403"/>
        <v/>
      </c>
      <c r="BS267" s="18" t="str">
        <f t="shared" si="403"/>
        <v/>
      </c>
      <c r="BT267" s="18" t="str">
        <f t="shared" si="403"/>
        <v/>
      </c>
      <c r="BU267" s="18" t="str">
        <f t="shared" si="403"/>
        <v/>
      </c>
      <c r="BV267" s="18" t="str">
        <f t="shared" si="403"/>
        <v/>
      </c>
      <c r="BW267" s="18" t="str">
        <f t="shared" si="403"/>
        <v/>
      </c>
      <c r="BX267" s="18" t="str">
        <f t="shared" si="403"/>
        <v/>
      </c>
      <c r="BY267" s="18" t="str">
        <f t="shared" si="403"/>
        <v/>
      </c>
      <c r="BZ267" s="18" t="str">
        <f t="shared" si="403"/>
        <v/>
      </c>
      <c r="CA267" s="18" t="str">
        <f t="shared" si="403"/>
        <v/>
      </c>
      <c r="CB267" s="18" t="str">
        <f t="shared" si="403"/>
        <v/>
      </c>
      <c r="CC267" s="18" t="str">
        <f t="shared" si="403"/>
        <v/>
      </c>
    </row>
    <row r="268" ht="16.5" customHeight="1">
      <c r="A268" s="11" t="s">
        <v>1402</v>
      </c>
      <c r="B268" s="11"/>
      <c r="C268" s="11"/>
      <c r="D268" s="11" t="s">
        <v>64</v>
      </c>
      <c r="E268" s="11">
        <v>293647.0</v>
      </c>
      <c r="F268" s="11">
        <v>293647.0</v>
      </c>
      <c r="G268" s="11" t="s">
        <v>151</v>
      </c>
      <c r="H268" s="12">
        <v>320075.0</v>
      </c>
      <c r="I268" s="12">
        <v>320075.0</v>
      </c>
      <c r="J268" s="13">
        <v>293647.0</v>
      </c>
      <c r="K268" s="13">
        <v>293647.0</v>
      </c>
      <c r="L268" s="11" t="s">
        <v>86</v>
      </c>
      <c r="M268" s="11" t="s">
        <v>67</v>
      </c>
      <c r="N268" s="11"/>
      <c r="O268" s="11"/>
      <c r="V268" s="11" t="s">
        <v>1403</v>
      </c>
      <c r="W268" s="11"/>
      <c r="X268" s="11" t="s">
        <v>155</v>
      </c>
      <c r="Y268" s="11" t="s">
        <v>75</v>
      </c>
      <c r="AE268" s="11"/>
      <c r="AI268" s="15">
        <v>45078.0</v>
      </c>
      <c r="AL268" s="11">
        <v>320075.0</v>
      </c>
      <c r="AM268" s="11" t="s">
        <v>812</v>
      </c>
      <c r="AN268" s="11"/>
      <c r="AQ268" s="11" t="s">
        <v>79</v>
      </c>
      <c r="AR268" s="11" t="s">
        <v>155</v>
      </c>
      <c r="AS268" s="11" t="s">
        <v>75</v>
      </c>
      <c r="AT268" s="11" t="s">
        <v>80</v>
      </c>
      <c r="AW268" s="11" t="s">
        <v>96</v>
      </c>
      <c r="AX268" s="18" t="str">
        <f t="shared" si="379"/>
        <v/>
      </c>
      <c r="AZ268" s="11" t="s">
        <v>395</v>
      </c>
      <c r="BD268" s="15">
        <v>45596.0</v>
      </c>
      <c r="BE268" s="15">
        <v>45596.0</v>
      </c>
      <c r="BI268" s="11"/>
      <c r="BJ268" s="11">
        <v>2023.0</v>
      </c>
      <c r="BK268" s="11">
        <v>2023.0</v>
      </c>
      <c r="BL268" s="16">
        <f t="shared" si="62"/>
        <v>1</v>
      </c>
      <c r="BM268" s="18" t="str">
        <f t="shared" si="63"/>
        <v>2023</v>
      </c>
      <c r="BN268" s="18" t="str">
        <f t="shared" ref="BN268:CC268" si="404">IF(ISNUMBER(SEARCH(BN$1, $BM268)), ($K268/$BL268), "")</f>
        <v/>
      </c>
      <c r="BO268" s="18" t="str">
        <f t="shared" si="404"/>
        <v/>
      </c>
      <c r="BP268" s="18" t="str">
        <f t="shared" si="404"/>
        <v/>
      </c>
      <c r="BQ268" s="20">
        <f t="shared" si="404"/>
        <v>293647</v>
      </c>
      <c r="BR268" s="18" t="str">
        <f t="shared" si="404"/>
        <v/>
      </c>
      <c r="BS268" s="18" t="str">
        <f t="shared" si="404"/>
        <v/>
      </c>
      <c r="BT268" s="18" t="str">
        <f t="shared" si="404"/>
        <v/>
      </c>
      <c r="BU268" s="18" t="str">
        <f t="shared" si="404"/>
        <v/>
      </c>
      <c r="BV268" s="18" t="str">
        <f t="shared" si="404"/>
        <v/>
      </c>
      <c r="BW268" s="18" t="str">
        <f t="shared" si="404"/>
        <v/>
      </c>
      <c r="BX268" s="18" t="str">
        <f t="shared" si="404"/>
        <v/>
      </c>
      <c r="BY268" s="18" t="str">
        <f t="shared" si="404"/>
        <v/>
      </c>
      <c r="BZ268" s="18" t="str">
        <f t="shared" si="404"/>
        <v/>
      </c>
      <c r="CA268" s="18" t="str">
        <f t="shared" si="404"/>
        <v/>
      </c>
      <c r="CB268" s="18" t="str">
        <f t="shared" si="404"/>
        <v/>
      </c>
      <c r="CC268" s="18" t="str">
        <f t="shared" si="404"/>
        <v/>
      </c>
    </row>
    <row r="269" ht="16.5" customHeight="1">
      <c r="A269" s="11" t="s">
        <v>1404</v>
      </c>
      <c r="C269" s="11"/>
      <c r="D269" s="11" t="s">
        <v>64</v>
      </c>
      <c r="E269" s="11">
        <v>288201.0</v>
      </c>
      <c r="F269" s="11">
        <v>288201.0</v>
      </c>
      <c r="G269" s="11" t="s">
        <v>151</v>
      </c>
      <c r="H269" s="12">
        <v>314139.0</v>
      </c>
      <c r="I269" s="12">
        <v>314139.0</v>
      </c>
      <c r="J269" s="13">
        <v>288201.0</v>
      </c>
      <c r="K269" s="13">
        <v>288201.0</v>
      </c>
      <c r="L269" s="11" t="s">
        <v>86</v>
      </c>
      <c r="M269" s="11" t="s">
        <v>67</v>
      </c>
      <c r="V269" s="11" t="s">
        <v>864</v>
      </c>
      <c r="X269" s="11" t="s">
        <v>155</v>
      </c>
      <c r="Y269" s="11" t="s">
        <v>75</v>
      </c>
      <c r="AI269" s="15">
        <v>44935.0</v>
      </c>
      <c r="AL269" s="11">
        <v>314139.0</v>
      </c>
      <c r="AM269" s="11" t="s">
        <v>157</v>
      </c>
      <c r="AN269" s="11"/>
      <c r="AQ269" s="11" t="s">
        <v>79</v>
      </c>
      <c r="AR269" s="11" t="s">
        <v>155</v>
      </c>
      <c r="AS269" s="11" t="s">
        <v>75</v>
      </c>
      <c r="AT269" s="11" t="s">
        <v>80</v>
      </c>
      <c r="AW269" s="11" t="s">
        <v>96</v>
      </c>
      <c r="AX269" s="18" t="str">
        <f t="shared" si="379"/>
        <v/>
      </c>
      <c r="AZ269" s="11" t="s">
        <v>398</v>
      </c>
      <c r="BD269" s="15">
        <v>45596.0</v>
      </c>
      <c r="BE269" s="15">
        <v>45596.0</v>
      </c>
      <c r="BJ269" s="11">
        <v>2023.0</v>
      </c>
      <c r="BK269" s="11">
        <v>2023.0</v>
      </c>
      <c r="BL269" s="16">
        <f t="shared" si="62"/>
        <v>1</v>
      </c>
      <c r="BM269" s="18" t="str">
        <f t="shared" si="63"/>
        <v>2023</v>
      </c>
      <c r="BN269" s="18" t="str">
        <f t="shared" ref="BN269:CC269" si="405">IF(ISNUMBER(SEARCH(BN$1, $BM269)), ($K269/$BL269), "")</f>
        <v/>
      </c>
      <c r="BO269" s="18" t="str">
        <f t="shared" si="405"/>
        <v/>
      </c>
      <c r="BP269" s="18" t="str">
        <f t="shared" si="405"/>
        <v/>
      </c>
      <c r="BQ269" s="20">
        <f t="shared" si="405"/>
        <v>288201</v>
      </c>
      <c r="BR269" s="18" t="str">
        <f t="shared" si="405"/>
        <v/>
      </c>
      <c r="BS269" s="18" t="str">
        <f t="shared" si="405"/>
        <v/>
      </c>
      <c r="BT269" s="18" t="str">
        <f t="shared" si="405"/>
        <v/>
      </c>
      <c r="BU269" s="18" t="str">
        <f t="shared" si="405"/>
        <v/>
      </c>
      <c r="BV269" s="18" t="str">
        <f t="shared" si="405"/>
        <v/>
      </c>
      <c r="BW269" s="18" t="str">
        <f t="shared" si="405"/>
        <v/>
      </c>
      <c r="BX269" s="18" t="str">
        <f t="shared" si="405"/>
        <v/>
      </c>
      <c r="BY269" s="18" t="str">
        <f t="shared" si="405"/>
        <v/>
      </c>
      <c r="BZ269" s="18" t="str">
        <f t="shared" si="405"/>
        <v/>
      </c>
      <c r="CA269" s="18" t="str">
        <f t="shared" si="405"/>
        <v/>
      </c>
      <c r="CB269" s="18" t="str">
        <f t="shared" si="405"/>
        <v/>
      </c>
      <c r="CC269" s="18" t="str">
        <f t="shared" si="405"/>
        <v/>
      </c>
    </row>
    <row r="270" ht="16.5" customHeight="1">
      <c r="A270" s="11" t="s">
        <v>1405</v>
      </c>
      <c r="B270" s="11" t="s">
        <v>1406</v>
      </c>
      <c r="C270" s="11"/>
      <c r="D270" s="11" t="s">
        <v>64</v>
      </c>
      <c r="E270" s="11">
        <v>287348.0</v>
      </c>
      <c r="F270" s="11">
        <v>287348.0</v>
      </c>
      <c r="G270" s="11" t="s">
        <v>151</v>
      </c>
      <c r="H270" s="12">
        <v>339071.0</v>
      </c>
      <c r="I270" s="12">
        <v>339071.0</v>
      </c>
      <c r="J270" s="13">
        <v>287348.0</v>
      </c>
      <c r="K270" s="13">
        <v>287348.0</v>
      </c>
      <c r="L270" s="11" t="s">
        <v>86</v>
      </c>
      <c r="M270" s="11" t="s">
        <v>67</v>
      </c>
      <c r="N270" s="14" t="s">
        <v>1407</v>
      </c>
      <c r="O270" s="11" t="s">
        <v>1408</v>
      </c>
      <c r="V270" s="11" t="s">
        <v>1409</v>
      </c>
      <c r="W270" s="11" t="s">
        <v>104</v>
      </c>
      <c r="X270" s="11" t="s">
        <v>218</v>
      </c>
      <c r="Y270" s="11" t="s">
        <v>75</v>
      </c>
      <c r="AE270" s="11" t="s">
        <v>119</v>
      </c>
      <c r="AI270" s="15">
        <v>44501.0</v>
      </c>
      <c r="AL270" s="11">
        <v>339071.0</v>
      </c>
      <c r="AM270" s="11" t="s">
        <v>485</v>
      </c>
      <c r="AN270" s="11"/>
      <c r="AQ270" s="11" t="s">
        <v>79</v>
      </c>
      <c r="AR270" s="11" t="s">
        <v>218</v>
      </c>
      <c r="AS270" s="11" t="s">
        <v>75</v>
      </c>
      <c r="AT270" s="11" t="s">
        <v>80</v>
      </c>
      <c r="AW270" s="11" t="s">
        <v>96</v>
      </c>
      <c r="AX270" s="18" t="str">
        <f t="shared" si="379"/>
        <v/>
      </c>
      <c r="AZ270" s="11" t="s">
        <v>132</v>
      </c>
      <c r="BD270" s="15">
        <v>45377.0</v>
      </c>
      <c r="BE270" s="15">
        <v>45779.0</v>
      </c>
      <c r="BI270" s="11" t="s">
        <v>83</v>
      </c>
      <c r="BJ270" s="11">
        <v>2021.0</v>
      </c>
      <c r="BK270" s="11">
        <v>2023.0</v>
      </c>
      <c r="BL270" s="16">
        <f t="shared" si="62"/>
        <v>3</v>
      </c>
      <c r="BM270" s="18" t="str">
        <f t="shared" si="63"/>
        <v>2021, 2022, 2023</v>
      </c>
      <c r="BN270" s="18" t="str">
        <f t="shared" ref="BN270:CC270" si="406">IF(ISNUMBER(SEARCH(BN$1, $BM270)), ($K270/$BL270), "")</f>
        <v/>
      </c>
      <c r="BO270" s="20">
        <f t="shared" si="406"/>
        <v>95782.66667</v>
      </c>
      <c r="BP270" s="20">
        <f t="shared" si="406"/>
        <v>95782.66667</v>
      </c>
      <c r="BQ270" s="20">
        <f t="shared" si="406"/>
        <v>95782.66667</v>
      </c>
      <c r="BR270" s="18" t="str">
        <f t="shared" si="406"/>
        <v/>
      </c>
      <c r="BS270" s="18" t="str">
        <f t="shared" si="406"/>
        <v/>
      </c>
      <c r="BT270" s="18" t="str">
        <f t="shared" si="406"/>
        <v/>
      </c>
      <c r="BU270" s="18" t="str">
        <f t="shared" si="406"/>
        <v/>
      </c>
      <c r="BV270" s="18" t="str">
        <f t="shared" si="406"/>
        <v/>
      </c>
      <c r="BW270" s="18" t="str">
        <f t="shared" si="406"/>
        <v/>
      </c>
      <c r="BX270" s="18" t="str">
        <f t="shared" si="406"/>
        <v/>
      </c>
      <c r="BY270" s="18" t="str">
        <f t="shared" si="406"/>
        <v/>
      </c>
      <c r="BZ270" s="18" t="str">
        <f t="shared" si="406"/>
        <v/>
      </c>
      <c r="CA270" s="18" t="str">
        <f t="shared" si="406"/>
        <v/>
      </c>
      <c r="CB270" s="18" t="str">
        <f t="shared" si="406"/>
        <v/>
      </c>
      <c r="CC270" s="18" t="str">
        <f t="shared" si="406"/>
        <v/>
      </c>
    </row>
    <row r="271" ht="16.5" customHeight="1">
      <c r="A271" s="11" t="s">
        <v>953</v>
      </c>
      <c r="B271" s="11"/>
      <c r="C271" s="11"/>
      <c r="D271" s="11" t="s">
        <v>64</v>
      </c>
      <c r="E271" s="11">
        <v>286874.0</v>
      </c>
      <c r="F271" s="11">
        <v>286874.0</v>
      </c>
      <c r="G271" s="11" t="s">
        <v>151</v>
      </c>
      <c r="H271" s="12">
        <v>312692.0</v>
      </c>
      <c r="I271" s="12">
        <v>312692.0</v>
      </c>
      <c r="J271" s="13">
        <v>286874.0</v>
      </c>
      <c r="K271" s="13">
        <v>286874.0</v>
      </c>
      <c r="L271" s="11" t="s">
        <v>86</v>
      </c>
      <c r="M271" s="11" t="s">
        <v>67</v>
      </c>
      <c r="N271" s="11"/>
      <c r="O271" s="11"/>
      <c r="V271" s="11" t="s">
        <v>1410</v>
      </c>
      <c r="W271" s="11"/>
      <c r="X271" s="11" t="s">
        <v>155</v>
      </c>
      <c r="Y271" s="11" t="s">
        <v>75</v>
      </c>
      <c r="AE271" s="11"/>
      <c r="AI271" s="15"/>
      <c r="AL271" s="11">
        <v>312692.0</v>
      </c>
      <c r="AM271" s="11" t="s">
        <v>157</v>
      </c>
      <c r="AN271" s="11"/>
      <c r="AQ271" s="11" t="s">
        <v>79</v>
      </c>
      <c r="AR271" s="11" t="s">
        <v>155</v>
      </c>
      <c r="AS271" s="11" t="s">
        <v>75</v>
      </c>
      <c r="AT271" s="11" t="s">
        <v>80</v>
      </c>
      <c r="AW271" s="11" t="s">
        <v>955</v>
      </c>
      <c r="AX271" s="18" t="str">
        <f t="shared" si="379"/>
        <v/>
      </c>
      <c r="AZ271" s="11" t="s">
        <v>310</v>
      </c>
      <c r="BD271" s="15">
        <v>45596.0</v>
      </c>
      <c r="BE271" s="15">
        <v>45596.0</v>
      </c>
      <c r="BI271" s="11"/>
      <c r="BJ271" s="11">
        <v>2023.0</v>
      </c>
      <c r="BK271" s="11">
        <v>2023.0</v>
      </c>
      <c r="BL271" s="16">
        <f t="shared" si="62"/>
        <v>1</v>
      </c>
      <c r="BM271" s="18" t="str">
        <f t="shared" si="63"/>
        <v>2023</v>
      </c>
      <c r="BN271" s="18" t="str">
        <f t="shared" ref="BN271:CC271" si="407">IF(ISNUMBER(SEARCH(BN$1, $BM271)), ($K271/$BL271), "")</f>
        <v/>
      </c>
      <c r="BO271" s="18" t="str">
        <f t="shared" si="407"/>
        <v/>
      </c>
      <c r="BP271" s="18" t="str">
        <f t="shared" si="407"/>
        <v/>
      </c>
      <c r="BQ271" s="20">
        <f t="shared" si="407"/>
        <v>286874</v>
      </c>
      <c r="BR271" s="18" t="str">
        <f t="shared" si="407"/>
        <v/>
      </c>
      <c r="BS271" s="18" t="str">
        <f t="shared" si="407"/>
        <v/>
      </c>
      <c r="BT271" s="18" t="str">
        <f t="shared" si="407"/>
        <v/>
      </c>
      <c r="BU271" s="18" t="str">
        <f t="shared" si="407"/>
        <v/>
      </c>
      <c r="BV271" s="18" t="str">
        <f t="shared" si="407"/>
        <v/>
      </c>
      <c r="BW271" s="18" t="str">
        <f t="shared" si="407"/>
        <v/>
      </c>
      <c r="BX271" s="18" t="str">
        <f t="shared" si="407"/>
        <v/>
      </c>
      <c r="BY271" s="18" t="str">
        <f t="shared" si="407"/>
        <v/>
      </c>
      <c r="BZ271" s="18" t="str">
        <f t="shared" si="407"/>
        <v/>
      </c>
      <c r="CA271" s="18" t="str">
        <f t="shared" si="407"/>
        <v/>
      </c>
      <c r="CB271" s="18" t="str">
        <f t="shared" si="407"/>
        <v/>
      </c>
      <c r="CC271" s="18" t="str">
        <f t="shared" si="407"/>
        <v/>
      </c>
    </row>
    <row r="272" ht="16.5" customHeight="1">
      <c r="A272" s="11" t="s">
        <v>814</v>
      </c>
      <c r="C272" s="11"/>
      <c r="D272" s="11" t="s">
        <v>64</v>
      </c>
      <c r="E272" s="11">
        <v>285911.0</v>
      </c>
      <c r="F272" s="11">
        <v>285911.0</v>
      </c>
      <c r="G272" s="11" t="s">
        <v>151</v>
      </c>
      <c r="H272" s="12">
        <v>311643.0</v>
      </c>
      <c r="I272" s="12">
        <v>311643.0</v>
      </c>
      <c r="J272" s="13">
        <v>285911.0</v>
      </c>
      <c r="K272" s="13">
        <v>285911.0</v>
      </c>
      <c r="L272" s="11" t="s">
        <v>86</v>
      </c>
      <c r="M272" s="11" t="s">
        <v>67</v>
      </c>
      <c r="V272" s="11" t="s">
        <v>1411</v>
      </c>
      <c r="X272" s="11" t="s">
        <v>155</v>
      </c>
      <c r="Y272" s="11" t="s">
        <v>75</v>
      </c>
      <c r="AI272" s="15">
        <v>44105.0</v>
      </c>
      <c r="AL272" s="11">
        <v>311643.0</v>
      </c>
      <c r="AM272" s="11" t="s">
        <v>812</v>
      </c>
      <c r="AN272" s="11"/>
      <c r="AQ272" s="11" t="s">
        <v>79</v>
      </c>
      <c r="AR272" s="11" t="s">
        <v>155</v>
      </c>
      <c r="AS272" s="11" t="s">
        <v>75</v>
      </c>
      <c r="AT272" s="25" t="s">
        <v>122</v>
      </c>
      <c r="AW272" s="11" t="s">
        <v>96</v>
      </c>
      <c r="AX272" s="18" t="str">
        <f t="shared" si="379"/>
        <v/>
      </c>
      <c r="AZ272" s="11" t="s">
        <v>132</v>
      </c>
      <c r="BD272" s="15">
        <v>45596.0</v>
      </c>
      <c r="BE272" s="15">
        <v>45596.0</v>
      </c>
      <c r="BJ272" s="11">
        <v>2020.0</v>
      </c>
      <c r="BK272" s="11">
        <v>2020.0</v>
      </c>
      <c r="BL272" s="16">
        <f t="shared" si="62"/>
        <v>1</v>
      </c>
      <c r="BM272" s="18" t="str">
        <f t="shared" si="63"/>
        <v>2020</v>
      </c>
      <c r="BN272" s="20">
        <f t="shared" ref="BN272:CC272" si="408">IF(ISNUMBER(SEARCH(BN$1, $BM272)), ($K272/$BL272), "")</f>
        <v>285911</v>
      </c>
      <c r="BO272" s="18" t="str">
        <f t="shared" si="408"/>
        <v/>
      </c>
      <c r="BP272" s="18" t="str">
        <f t="shared" si="408"/>
        <v/>
      </c>
      <c r="BQ272" s="18" t="str">
        <f t="shared" si="408"/>
        <v/>
      </c>
      <c r="BR272" s="18" t="str">
        <f t="shared" si="408"/>
        <v/>
      </c>
      <c r="BS272" s="18" t="str">
        <f t="shared" si="408"/>
        <v/>
      </c>
      <c r="BT272" s="18" t="str">
        <f t="shared" si="408"/>
        <v/>
      </c>
      <c r="BU272" s="18" t="str">
        <f t="shared" si="408"/>
        <v/>
      </c>
      <c r="BV272" s="18" t="str">
        <f t="shared" si="408"/>
        <v/>
      </c>
      <c r="BW272" s="18" t="str">
        <f t="shared" si="408"/>
        <v/>
      </c>
      <c r="BX272" s="18" t="str">
        <f t="shared" si="408"/>
        <v/>
      </c>
      <c r="BY272" s="18" t="str">
        <f t="shared" si="408"/>
        <v/>
      </c>
      <c r="BZ272" s="18" t="str">
        <f t="shared" si="408"/>
        <v/>
      </c>
      <c r="CA272" s="18" t="str">
        <f t="shared" si="408"/>
        <v/>
      </c>
      <c r="CB272" s="18" t="str">
        <f t="shared" si="408"/>
        <v/>
      </c>
      <c r="CC272" s="18" t="str">
        <f t="shared" si="408"/>
        <v/>
      </c>
    </row>
    <row r="273" ht="16.5" customHeight="1">
      <c r="A273" s="11" t="s">
        <v>1412</v>
      </c>
      <c r="C273" s="11"/>
      <c r="D273" s="11" t="s">
        <v>64</v>
      </c>
      <c r="E273" s="11">
        <v>285082.0</v>
      </c>
      <c r="F273" s="11">
        <v>285082.0</v>
      </c>
      <c r="G273" s="11" t="s">
        <v>151</v>
      </c>
      <c r="H273" s="12">
        <v>324993.0</v>
      </c>
      <c r="I273" s="12">
        <v>307889.0</v>
      </c>
      <c r="J273" s="13">
        <v>285082.0</v>
      </c>
      <c r="K273" s="13">
        <v>285082.0</v>
      </c>
      <c r="L273" s="11" t="s">
        <v>86</v>
      </c>
      <c r="M273" s="11" t="s">
        <v>67</v>
      </c>
      <c r="U273" s="11" t="s">
        <v>1413</v>
      </c>
      <c r="V273" s="11" t="s">
        <v>1312</v>
      </c>
      <c r="X273" s="11" t="s">
        <v>155</v>
      </c>
      <c r="Y273" s="11" t="s">
        <v>75</v>
      </c>
      <c r="AI273" s="15">
        <v>43832.0</v>
      </c>
      <c r="AL273" s="11">
        <v>324993.0</v>
      </c>
      <c r="AM273" s="11" t="s">
        <v>812</v>
      </c>
      <c r="AN273" s="11"/>
      <c r="AQ273" s="11" t="s">
        <v>79</v>
      </c>
      <c r="AR273" s="11" t="s">
        <v>155</v>
      </c>
      <c r="AS273" s="11" t="s">
        <v>75</v>
      </c>
      <c r="AT273" s="11" t="s">
        <v>80</v>
      </c>
      <c r="AW273" s="11" t="s">
        <v>96</v>
      </c>
      <c r="AX273" s="18" t="str">
        <f t="shared" si="379"/>
        <v/>
      </c>
      <c r="AZ273" s="11" t="s">
        <v>310</v>
      </c>
      <c r="BD273" s="15">
        <v>45596.0</v>
      </c>
      <c r="BE273" s="15">
        <v>45596.0</v>
      </c>
      <c r="BJ273" s="11">
        <v>2020.0</v>
      </c>
      <c r="BK273" s="11">
        <v>2020.0</v>
      </c>
      <c r="BL273" s="16">
        <f t="shared" si="62"/>
        <v>1</v>
      </c>
      <c r="BM273" s="18" t="str">
        <f t="shared" si="63"/>
        <v>2020</v>
      </c>
      <c r="BN273" s="20">
        <f t="shared" ref="BN273:CC273" si="409">IF(ISNUMBER(SEARCH(BN$1, $BM273)), ($K273/$BL273), "")</f>
        <v>285082</v>
      </c>
      <c r="BO273" s="18" t="str">
        <f t="shared" si="409"/>
        <v/>
      </c>
      <c r="BP273" s="18" t="str">
        <f t="shared" si="409"/>
        <v/>
      </c>
      <c r="BQ273" s="18" t="str">
        <f t="shared" si="409"/>
        <v/>
      </c>
      <c r="BR273" s="18" t="str">
        <f t="shared" si="409"/>
        <v/>
      </c>
      <c r="BS273" s="18" t="str">
        <f t="shared" si="409"/>
        <v/>
      </c>
      <c r="BT273" s="18" t="str">
        <f t="shared" si="409"/>
        <v/>
      </c>
      <c r="BU273" s="18" t="str">
        <f t="shared" si="409"/>
        <v/>
      </c>
      <c r="BV273" s="18" t="str">
        <f t="shared" si="409"/>
        <v/>
      </c>
      <c r="BW273" s="18" t="str">
        <f t="shared" si="409"/>
        <v/>
      </c>
      <c r="BX273" s="18" t="str">
        <f t="shared" si="409"/>
        <v/>
      </c>
      <c r="BY273" s="18" t="str">
        <f t="shared" si="409"/>
        <v/>
      </c>
      <c r="BZ273" s="18" t="str">
        <f t="shared" si="409"/>
        <v/>
      </c>
      <c r="CA273" s="18" t="str">
        <f t="shared" si="409"/>
        <v/>
      </c>
      <c r="CB273" s="18" t="str">
        <f t="shared" si="409"/>
        <v/>
      </c>
      <c r="CC273" s="18" t="str">
        <f t="shared" si="409"/>
        <v/>
      </c>
    </row>
    <row r="274" ht="16.5" customHeight="1">
      <c r="A274" s="11" t="s">
        <v>1414</v>
      </c>
      <c r="C274" s="11"/>
      <c r="D274" s="11" t="s">
        <v>64</v>
      </c>
      <c r="E274" s="11">
        <v>283201.0</v>
      </c>
      <c r="F274" s="11">
        <v>283201.0</v>
      </c>
      <c r="G274" s="11" t="s">
        <v>151</v>
      </c>
      <c r="H274" s="12">
        <v>308689.0</v>
      </c>
      <c r="I274" s="12">
        <v>308689.0</v>
      </c>
      <c r="J274" s="13">
        <v>283201.0</v>
      </c>
      <c r="K274" s="13">
        <v>283201.0</v>
      </c>
      <c r="L274" s="11" t="s">
        <v>86</v>
      </c>
      <c r="M274" s="11" t="s">
        <v>67</v>
      </c>
      <c r="N274" s="14" t="s">
        <v>1415</v>
      </c>
      <c r="U274" s="11"/>
      <c r="V274" s="11" t="s">
        <v>1416</v>
      </c>
      <c r="X274" s="11" t="s">
        <v>155</v>
      </c>
      <c r="Y274" s="11" t="s">
        <v>75</v>
      </c>
      <c r="AI274" s="15">
        <v>45246.0</v>
      </c>
      <c r="AL274" s="11">
        <v>308689.0</v>
      </c>
      <c r="AM274" s="11" t="s">
        <v>157</v>
      </c>
      <c r="AN274" s="11"/>
      <c r="AQ274" s="11" t="s">
        <v>79</v>
      </c>
      <c r="AR274" s="11" t="s">
        <v>155</v>
      </c>
      <c r="AS274" s="11" t="s">
        <v>75</v>
      </c>
      <c r="AT274" s="11" t="s">
        <v>80</v>
      </c>
      <c r="AW274" s="11" t="s">
        <v>96</v>
      </c>
      <c r="AX274" s="18" t="str">
        <f t="shared" si="379"/>
        <v/>
      </c>
      <c r="AZ274" s="11" t="s">
        <v>132</v>
      </c>
      <c r="BD274" s="15">
        <v>45596.0</v>
      </c>
      <c r="BE274" s="15">
        <v>45779.0</v>
      </c>
      <c r="BJ274" s="11">
        <v>2023.0</v>
      </c>
      <c r="BK274" s="11">
        <v>2026.0</v>
      </c>
      <c r="BL274" s="16">
        <f t="shared" si="62"/>
        <v>4</v>
      </c>
      <c r="BM274" s="18" t="str">
        <f t="shared" si="63"/>
        <v>2023, 2024, 2025, 2026</v>
      </c>
      <c r="BN274" s="18" t="str">
        <f t="shared" ref="BN274:CC274" si="410">IF(ISNUMBER(SEARCH(BN$1, $BM274)), ($K274/$BL274), "")</f>
        <v/>
      </c>
      <c r="BO274" s="18" t="str">
        <f t="shared" si="410"/>
        <v/>
      </c>
      <c r="BP274" s="18" t="str">
        <f t="shared" si="410"/>
        <v/>
      </c>
      <c r="BQ274" s="20">
        <f t="shared" si="410"/>
        <v>70800.25</v>
      </c>
      <c r="BR274" s="20">
        <f t="shared" si="410"/>
        <v>70800.25</v>
      </c>
      <c r="BS274" s="20">
        <f t="shared" si="410"/>
        <v>70800.25</v>
      </c>
      <c r="BT274" s="20">
        <f t="shared" si="410"/>
        <v>70800.25</v>
      </c>
      <c r="BU274" s="18" t="str">
        <f t="shared" si="410"/>
        <v/>
      </c>
      <c r="BV274" s="18" t="str">
        <f t="shared" si="410"/>
        <v/>
      </c>
      <c r="BW274" s="18" t="str">
        <f t="shared" si="410"/>
        <v/>
      </c>
      <c r="BX274" s="18" t="str">
        <f t="shared" si="410"/>
        <v/>
      </c>
      <c r="BY274" s="18" t="str">
        <f t="shared" si="410"/>
        <v/>
      </c>
      <c r="BZ274" s="18" t="str">
        <f t="shared" si="410"/>
        <v/>
      </c>
      <c r="CA274" s="18" t="str">
        <f t="shared" si="410"/>
        <v/>
      </c>
      <c r="CB274" s="18" t="str">
        <f t="shared" si="410"/>
        <v/>
      </c>
      <c r="CC274" s="18" t="str">
        <f t="shared" si="410"/>
        <v/>
      </c>
    </row>
    <row r="275" ht="16.5" customHeight="1">
      <c r="A275" s="11" t="s">
        <v>1417</v>
      </c>
      <c r="B275" s="11" t="s">
        <v>1418</v>
      </c>
      <c r="C275" s="11"/>
      <c r="D275" s="11" t="s">
        <v>64</v>
      </c>
      <c r="E275" s="27">
        <v>282568.0</v>
      </c>
      <c r="F275" s="27">
        <v>282568.0</v>
      </c>
      <c r="G275" s="11" t="s">
        <v>135</v>
      </c>
      <c r="H275" s="12">
        <v>353210.0</v>
      </c>
      <c r="I275" s="12">
        <v>353210.0</v>
      </c>
      <c r="J275" s="13">
        <f t="shared" ref="J275:K275" si="411">E275*1.19</f>
        <v>336255.92</v>
      </c>
      <c r="K275" s="13">
        <f t="shared" si="411"/>
        <v>336255.92</v>
      </c>
      <c r="L275" s="11" t="s">
        <v>86</v>
      </c>
      <c r="M275" s="11" t="s">
        <v>67</v>
      </c>
      <c r="N275" s="14" t="s">
        <v>1419</v>
      </c>
      <c r="O275" s="11" t="s">
        <v>1420</v>
      </c>
      <c r="T275" s="11" t="s">
        <v>1421</v>
      </c>
      <c r="V275" s="11" t="s">
        <v>1422</v>
      </c>
      <c r="X275" s="11" t="s">
        <v>142</v>
      </c>
      <c r="Y275" s="11" t="s">
        <v>75</v>
      </c>
      <c r="AI275" s="15">
        <v>44933.0</v>
      </c>
      <c r="AJ275" s="11">
        <v>17.0</v>
      </c>
      <c r="AK275" s="11" t="s">
        <v>430</v>
      </c>
      <c r="AL275" s="11">
        <v>20777.0</v>
      </c>
      <c r="AM275" s="11" t="s">
        <v>143</v>
      </c>
      <c r="AN275" s="11" t="s">
        <v>695</v>
      </c>
      <c r="AQ275" s="11" t="s">
        <v>79</v>
      </c>
      <c r="AR275" s="11" t="s">
        <v>146</v>
      </c>
      <c r="AS275" s="11" t="s">
        <v>75</v>
      </c>
      <c r="AT275" s="11" t="s">
        <v>80</v>
      </c>
      <c r="AW275" s="11" t="s">
        <v>96</v>
      </c>
      <c r="AX275" s="18" t="str">
        <f t="shared" si="379"/>
        <v/>
      </c>
      <c r="AY275" s="11" t="s">
        <v>299</v>
      </c>
      <c r="AZ275" s="11" t="s">
        <v>535</v>
      </c>
      <c r="BD275" s="15">
        <v>45596.0</v>
      </c>
      <c r="BE275" s="15">
        <v>45779.0</v>
      </c>
      <c r="BJ275" s="11">
        <v>2023.0</v>
      </c>
      <c r="BK275" s="11">
        <v>2024.0</v>
      </c>
      <c r="BL275" s="16">
        <f t="shared" si="62"/>
        <v>2</v>
      </c>
      <c r="BM275" s="18" t="str">
        <f t="shared" si="63"/>
        <v>2023, 2024</v>
      </c>
      <c r="BN275" s="18" t="str">
        <f t="shared" ref="BN275:CC275" si="412">IF(ISNUMBER(SEARCH(BN$1, $BM275)), ($K275/$BL275), "")</f>
        <v/>
      </c>
      <c r="BO275" s="18" t="str">
        <f t="shared" si="412"/>
        <v/>
      </c>
      <c r="BP275" s="18" t="str">
        <f t="shared" si="412"/>
        <v/>
      </c>
      <c r="BQ275" s="20">
        <f t="shared" si="412"/>
        <v>168127.96</v>
      </c>
      <c r="BR275" s="20">
        <f t="shared" si="412"/>
        <v>168127.96</v>
      </c>
      <c r="BS275" s="18" t="str">
        <f t="shared" si="412"/>
        <v/>
      </c>
      <c r="BT275" s="18" t="str">
        <f t="shared" si="412"/>
        <v/>
      </c>
      <c r="BU275" s="18" t="str">
        <f t="shared" si="412"/>
        <v/>
      </c>
      <c r="BV275" s="18" t="str">
        <f t="shared" si="412"/>
        <v/>
      </c>
      <c r="BW275" s="18" t="str">
        <f t="shared" si="412"/>
        <v/>
      </c>
      <c r="BX275" s="18" t="str">
        <f t="shared" si="412"/>
        <v/>
      </c>
      <c r="BY275" s="18" t="str">
        <f t="shared" si="412"/>
        <v/>
      </c>
      <c r="BZ275" s="18" t="str">
        <f t="shared" si="412"/>
        <v/>
      </c>
      <c r="CA275" s="18" t="str">
        <f t="shared" si="412"/>
        <v/>
      </c>
      <c r="CB275" s="18" t="str">
        <f t="shared" si="412"/>
        <v/>
      </c>
      <c r="CC275" s="18" t="str">
        <f t="shared" si="412"/>
        <v/>
      </c>
    </row>
    <row r="276" ht="16.5" customHeight="1">
      <c r="A276" s="11" t="s">
        <v>1423</v>
      </c>
      <c r="B276" s="11"/>
      <c r="C276" s="11"/>
      <c r="D276" s="11" t="s">
        <v>64</v>
      </c>
      <c r="E276" s="11">
        <v>281501.0</v>
      </c>
      <c r="F276" s="11">
        <v>281501.0</v>
      </c>
      <c r="G276" s="11" t="s">
        <v>151</v>
      </c>
      <c r="H276" s="12">
        <v>320911.0</v>
      </c>
      <c r="I276" s="12">
        <v>304021.0</v>
      </c>
      <c r="J276" s="13">
        <v>281501.0</v>
      </c>
      <c r="K276" s="13">
        <v>281501.0</v>
      </c>
      <c r="L276" s="11" t="s">
        <v>86</v>
      </c>
      <c r="M276" s="11" t="s">
        <v>67</v>
      </c>
      <c r="N276" s="11"/>
      <c r="O276" s="11"/>
      <c r="T276" s="11"/>
      <c r="V276" s="11" t="s">
        <v>1163</v>
      </c>
      <c r="X276" s="11" t="s">
        <v>155</v>
      </c>
      <c r="Y276" s="11" t="s">
        <v>75</v>
      </c>
      <c r="AI276" s="15">
        <v>43832.0</v>
      </c>
      <c r="AJ276" s="11"/>
      <c r="AK276" s="11"/>
      <c r="AL276" s="11">
        <v>320911.0</v>
      </c>
      <c r="AM276" s="11" t="s">
        <v>812</v>
      </c>
      <c r="AN276" s="11"/>
      <c r="AQ276" s="11" t="s">
        <v>79</v>
      </c>
      <c r="AR276" s="11" t="s">
        <v>155</v>
      </c>
      <c r="AS276" s="11" t="s">
        <v>75</v>
      </c>
      <c r="AT276" s="11" t="s">
        <v>80</v>
      </c>
      <c r="AW276" s="11" t="s">
        <v>96</v>
      </c>
      <c r="AX276" s="18" t="str">
        <f t="shared" si="379"/>
        <v/>
      </c>
      <c r="AZ276" s="11" t="s">
        <v>310</v>
      </c>
      <c r="BD276" s="15">
        <v>45596.0</v>
      </c>
      <c r="BE276" s="15">
        <v>45596.0</v>
      </c>
      <c r="BJ276" s="11">
        <v>2020.0</v>
      </c>
      <c r="BK276" s="11">
        <v>2020.0</v>
      </c>
      <c r="BL276" s="16">
        <f t="shared" si="62"/>
        <v>1</v>
      </c>
      <c r="BM276" s="18" t="str">
        <f t="shared" si="63"/>
        <v>2020</v>
      </c>
      <c r="BN276" s="20">
        <f t="shared" ref="BN276:CC276" si="413">IF(ISNUMBER(SEARCH(BN$1, $BM276)), ($K276/$BL276), "")</f>
        <v>281501</v>
      </c>
      <c r="BO276" s="18" t="str">
        <f t="shared" si="413"/>
        <v/>
      </c>
      <c r="BP276" s="18" t="str">
        <f t="shared" si="413"/>
        <v/>
      </c>
      <c r="BQ276" s="18" t="str">
        <f t="shared" si="413"/>
        <v/>
      </c>
      <c r="BR276" s="18" t="str">
        <f t="shared" si="413"/>
        <v/>
      </c>
      <c r="BS276" s="18" t="str">
        <f t="shared" si="413"/>
        <v/>
      </c>
      <c r="BT276" s="18" t="str">
        <f t="shared" si="413"/>
        <v/>
      </c>
      <c r="BU276" s="18" t="str">
        <f t="shared" si="413"/>
        <v/>
      </c>
      <c r="BV276" s="18" t="str">
        <f t="shared" si="413"/>
        <v/>
      </c>
      <c r="BW276" s="18" t="str">
        <f t="shared" si="413"/>
        <v/>
      </c>
      <c r="BX276" s="18" t="str">
        <f t="shared" si="413"/>
        <v/>
      </c>
      <c r="BY276" s="18" t="str">
        <f t="shared" si="413"/>
        <v/>
      </c>
      <c r="BZ276" s="18" t="str">
        <f t="shared" si="413"/>
        <v/>
      </c>
      <c r="CA276" s="18" t="str">
        <f t="shared" si="413"/>
        <v/>
      </c>
      <c r="CB276" s="18" t="str">
        <f t="shared" si="413"/>
        <v/>
      </c>
      <c r="CC276" s="18" t="str">
        <f t="shared" si="413"/>
        <v/>
      </c>
    </row>
    <row r="277" ht="16.5" customHeight="1">
      <c r="A277" s="11" t="s">
        <v>1424</v>
      </c>
      <c r="C277" s="11"/>
      <c r="D277" s="11" t="s">
        <v>64</v>
      </c>
      <c r="E277" s="11">
        <v>278567.0</v>
      </c>
      <c r="F277" s="11">
        <v>278567.0</v>
      </c>
      <c r="G277" s="11" t="s">
        <v>151</v>
      </c>
      <c r="H277" s="12">
        <v>317566.0</v>
      </c>
      <c r="I277" s="12">
        <v>300852.0</v>
      </c>
      <c r="J277" s="13">
        <v>278567.0</v>
      </c>
      <c r="K277" s="13">
        <v>278567.0</v>
      </c>
      <c r="L277" s="11" t="s">
        <v>86</v>
      </c>
      <c r="M277" s="11" t="s">
        <v>67</v>
      </c>
      <c r="V277" s="11" t="s">
        <v>1425</v>
      </c>
      <c r="X277" s="11" t="s">
        <v>155</v>
      </c>
      <c r="Y277" s="11" t="s">
        <v>75</v>
      </c>
      <c r="AI277" s="15">
        <v>43832.0</v>
      </c>
      <c r="AL277" s="11">
        <v>317566.0</v>
      </c>
      <c r="AM277" s="11" t="s">
        <v>812</v>
      </c>
      <c r="AN277" s="11"/>
      <c r="AQ277" s="11" t="s">
        <v>79</v>
      </c>
      <c r="AR277" s="11" t="s">
        <v>155</v>
      </c>
      <c r="AS277" s="11" t="s">
        <v>75</v>
      </c>
      <c r="AT277" s="11" t="s">
        <v>80</v>
      </c>
      <c r="AW277" s="11" t="s">
        <v>96</v>
      </c>
      <c r="AX277" s="18" t="str">
        <f t="shared" si="379"/>
        <v/>
      </c>
      <c r="AZ277" s="11" t="s">
        <v>310</v>
      </c>
      <c r="BD277" s="15">
        <v>45596.0</v>
      </c>
      <c r="BE277" s="15">
        <v>45596.0</v>
      </c>
      <c r="BJ277" s="11">
        <v>2020.0</v>
      </c>
      <c r="BK277" s="11">
        <v>2020.0</v>
      </c>
      <c r="BL277" s="16">
        <f t="shared" si="62"/>
        <v>1</v>
      </c>
      <c r="BM277" s="18" t="str">
        <f t="shared" si="63"/>
        <v>2020</v>
      </c>
      <c r="BN277" s="20">
        <f t="shared" ref="BN277:CC277" si="414">IF(ISNUMBER(SEARCH(BN$1, $BM277)), ($K277/$BL277), "")</f>
        <v>278567</v>
      </c>
      <c r="BO277" s="18" t="str">
        <f t="shared" si="414"/>
        <v/>
      </c>
      <c r="BP277" s="18" t="str">
        <f t="shared" si="414"/>
        <v/>
      </c>
      <c r="BQ277" s="18" t="str">
        <f t="shared" si="414"/>
        <v/>
      </c>
      <c r="BR277" s="18" t="str">
        <f t="shared" si="414"/>
        <v/>
      </c>
      <c r="BS277" s="18" t="str">
        <f t="shared" si="414"/>
        <v/>
      </c>
      <c r="BT277" s="18" t="str">
        <f t="shared" si="414"/>
        <v/>
      </c>
      <c r="BU277" s="18" t="str">
        <f t="shared" si="414"/>
        <v/>
      </c>
      <c r="BV277" s="18" t="str">
        <f t="shared" si="414"/>
        <v/>
      </c>
      <c r="BW277" s="18" t="str">
        <f t="shared" si="414"/>
        <v/>
      </c>
      <c r="BX277" s="18" t="str">
        <f t="shared" si="414"/>
        <v/>
      </c>
      <c r="BY277" s="18" t="str">
        <f t="shared" si="414"/>
        <v/>
      </c>
      <c r="BZ277" s="18" t="str">
        <f t="shared" si="414"/>
        <v/>
      </c>
      <c r="CA277" s="18" t="str">
        <f t="shared" si="414"/>
        <v/>
      </c>
      <c r="CB277" s="18" t="str">
        <f t="shared" si="414"/>
        <v/>
      </c>
      <c r="CC277" s="18" t="str">
        <f t="shared" si="414"/>
        <v/>
      </c>
    </row>
    <row r="278" ht="16.5" customHeight="1">
      <c r="A278" s="11" t="s">
        <v>1426</v>
      </c>
      <c r="C278" s="11"/>
      <c r="D278" s="11" t="s">
        <v>64</v>
      </c>
      <c r="E278" s="11">
        <v>278524.0</v>
      </c>
      <c r="F278" s="11">
        <v>278524.0</v>
      </c>
      <c r="G278" s="11" t="s">
        <v>151</v>
      </c>
      <c r="H278" s="12">
        <v>317517.0</v>
      </c>
      <c r="I278" s="12">
        <v>300806.0</v>
      </c>
      <c r="J278" s="13">
        <v>278524.0</v>
      </c>
      <c r="K278" s="13">
        <v>278524.0</v>
      </c>
      <c r="L278" s="11" t="s">
        <v>86</v>
      </c>
      <c r="M278" s="11" t="s">
        <v>67</v>
      </c>
      <c r="U278" s="11" t="s">
        <v>1427</v>
      </c>
      <c r="V278" s="11" t="s">
        <v>1273</v>
      </c>
      <c r="X278" s="11" t="s">
        <v>155</v>
      </c>
      <c r="Y278" s="11" t="s">
        <v>75</v>
      </c>
      <c r="AI278" s="15">
        <v>43832.0</v>
      </c>
      <c r="AL278" s="11">
        <v>317517.0</v>
      </c>
      <c r="AM278" s="11" t="s">
        <v>812</v>
      </c>
      <c r="AN278" s="11"/>
      <c r="AQ278" s="11" t="s">
        <v>79</v>
      </c>
      <c r="AR278" s="11" t="s">
        <v>155</v>
      </c>
      <c r="AS278" s="11" t="s">
        <v>75</v>
      </c>
      <c r="AT278" s="11" t="s">
        <v>80</v>
      </c>
      <c r="AW278" s="11" t="s">
        <v>96</v>
      </c>
      <c r="AX278" s="18" t="str">
        <f t="shared" si="379"/>
        <v/>
      </c>
      <c r="AZ278" s="11" t="s">
        <v>310</v>
      </c>
      <c r="BD278" s="15">
        <v>45596.0</v>
      </c>
      <c r="BE278" s="15">
        <v>45596.0</v>
      </c>
      <c r="BJ278" s="11">
        <v>2020.0</v>
      </c>
      <c r="BK278" s="11">
        <v>2020.0</v>
      </c>
      <c r="BL278" s="16">
        <f t="shared" si="62"/>
        <v>1</v>
      </c>
      <c r="BM278" s="18" t="str">
        <f t="shared" si="63"/>
        <v>2020</v>
      </c>
      <c r="BN278" s="20">
        <f t="shared" ref="BN278:CC278" si="415">IF(ISNUMBER(SEARCH(BN$1, $BM278)), ($K278/$BL278), "")</f>
        <v>278524</v>
      </c>
      <c r="BO278" s="18" t="str">
        <f t="shared" si="415"/>
        <v/>
      </c>
      <c r="BP278" s="18" t="str">
        <f t="shared" si="415"/>
        <v/>
      </c>
      <c r="BQ278" s="18" t="str">
        <f t="shared" si="415"/>
        <v/>
      </c>
      <c r="BR278" s="18" t="str">
        <f t="shared" si="415"/>
        <v/>
      </c>
      <c r="BS278" s="18" t="str">
        <f t="shared" si="415"/>
        <v/>
      </c>
      <c r="BT278" s="18" t="str">
        <f t="shared" si="415"/>
        <v/>
      </c>
      <c r="BU278" s="18" t="str">
        <f t="shared" si="415"/>
        <v/>
      </c>
      <c r="BV278" s="18" t="str">
        <f t="shared" si="415"/>
        <v/>
      </c>
      <c r="BW278" s="18" t="str">
        <f t="shared" si="415"/>
        <v/>
      </c>
      <c r="BX278" s="18" t="str">
        <f t="shared" si="415"/>
        <v/>
      </c>
      <c r="BY278" s="18" t="str">
        <f t="shared" si="415"/>
        <v/>
      </c>
      <c r="BZ278" s="18" t="str">
        <f t="shared" si="415"/>
        <v/>
      </c>
      <c r="CA278" s="18" t="str">
        <f t="shared" si="415"/>
        <v/>
      </c>
      <c r="CB278" s="18" t="str">
        <f t="shared" si="415"/>
        <v/>
      </c>
      <c r="CC278" s="18" t="str">
        <f t="shared" si="415"/>
        <v/>
      </c>
    </row>
    <row r="279" ht="16.5" customHeight="1">
      <c r="A279" s="11" t="s">
        <v>1428</v>
      </c>
      <c r="B279" s="11" t="s">
        <v>908</v>
      </c>
      <c r="C279" s="11"/>
      <c r="D279" s="11" t="s">
        <v>64</v>
      </c>
      <c r="E279" s="11">
        <v>275000.0</v>
      </c>
      <c r="F279" s="11">
        <v>275000.0</v>
      </c>
      <c r="G279" s="11" t="s">
        <v>151</v>
      </c>
      <c r="H279" s="12">
        <v>297145.0</v>
      </c>
      <c r="I279" s="12">
        <v>297145.0</v>
      </c>
      <c r="J279" s="13">
        <v>275000.0</v>
      </c>
      <c r="K279" s="13">
        <v>275000.0</v>
      </c>
      <c r="L279" s="11" t="s">
        <v>86</v>
      </c>
      <c r="M279" s="11"/>
      <c r="N279" s="14" t="s">
        <v>1429</v>
      </c>
      <c r="O279" s="11" t="s">
        <v>1430</v>
      </c>
      <c r="U279" s="11"/>
      <c r="V279" s="11" t="s">
        <v>911</v>
      </c>
      <c r="X279" s="11" t="s">
        <v>155</v>
      </c>
      <c r="Y279" s="11" t="s">
        <v>75</v>
      </c>
      <c r="AI279" s="15">
        <v>45200.0</v>
      </c>
      <c r="AL279" s="11">
        <v>297145.0</v>
      </c>
      <c r="AM279" s="11" t="s">
        <v>912</v>
      </c>
      <c r="AN279" s="11"/>
      <c r="AQ279" s="11" t="s">
        <v>79</v>
      </c>
      <c r="AR279" s="11" t="s">
        <v>155</v>
      </c>
      <c r="AS279" s="11" t="s">
        <v>75</v>
      </c>
      <c r="AT279" s="11" t="s">
        <v>80</v>
      </c>
      <c r="AW279" s="11" t="s">
        <v>96</v>
      </c>
      <c r="AX279" s="18" t="str">
        <f t="shared" si="379"/>
        <v/>
      </c>
      <c r="AZ279" s="11" t="s">
        <v>132</v>
      </c>
      <c r="BD279" s="15">
        <v>45671.0</v>
      </c>
      <c r="BE279" s="15">
        <v>45779.0</v>
      </c>
      <c r="BJ279" s="11">
        <v>2023.0</v>
      </c>
      <c r="BK279" s="11">
        <v>2026.0</v>
      </c>
      <c r="BL279" s="16">
        <f t="shared" si="62"/>
        <v>4</v>
      </c>
      <c r="BM279" s="18" t="str">
        <f t="shared" si="63"/>
        <v>2023, 2024, 2025, 2026</v>
      </c>
      <c r="BN279" s="18" t="str">
        <f t="shared" ref="BN279:CC279" si="416">IF(ISNUMBER(SEARCH(BN$1, $BM279)), ($K279/$BL279), "")</f>
        <v/>
      </c>
      <c r="BO279" s="18" t="str">
        <f t="shared" si="416"/>
        <v/>
      </c>
      <c r="BP279" s="18" t="str">
        <f t="shared" si="416"/>
        <v/>
      </c>
      <c r="BQ279" s="20">
        <f t="shared" si="416"/>
        <v>68750</v>
      </c>
      <c r="BR279" s="20">
        <f t="shared" si="416"/>
        <v>68750</v>
      </c>
      <c r="BS279" s="20">
        <f t="shared" si="416"/>
        <v>68750</v>
      </c>
      <c r="BT279" s="20">
        <f t="shared" si="416"/>
        <v>68750</v>
      </c>
      <c r="BU279" s="18" t="str">
        <f t="shared" si="416"/>
        <v/>
      </c>
      <c r="BV279" s="18" t="str">
        <f t="shared" si="416"/>
        <v/>
      </c>
      <c r="BW279" s="18" t="str">
        <f t="shared" si="416"/>
        <v/>
      </c>
      <c r="BX279" s="18" t="str">
        <f t="shared" si="416"/>
        <v/>
      </c>
      <c r="BY279" s="18" t="str">
        <f t="shared" si="416"/>
        <v/>
      </c>
      <c r="BZ279" s="18" t="str">
        <f t="shared" si="416"/>
        <v/>
      </c>
      <c r="CA279" s="18" t="str">
        <f t="shared" si="416"/>
        <v/>
      </c>
      <c r="CB279" s="18" t="str">
        <f t="shared" si="416"/>
        <v/>
      </c>
      <c r="CC279" s="18" t="str">
        <f t="shared" si="416"/>
        <v/>
      </c>
    </row>
    <row r="280" ht="16.5" customHeight="1">
      <c r="A280" s="11" t="s">
        <v>1431</v>
      </c>
      <c r="B280" s="11" t="s">
        <v>1432</v>
      </c>
      <c r="C280" s="11"/>
      <c r="D280" s="11" t="s">
        <v>64</v>
      </c>
      <c r="E280" s="27">
        <f t="shared" ref="E280:F280" si="417">272569/2</f>
        <v>136284.5</v>
      </c>
      <c r="F280" s="27">
        <f t="shared" si="417"/>
        <v>136284.5</v>
      </c>
      <c r="G280" s="11" t="s">
        <v>135</v>
      </c>
      <c r="H280" s="12">
        <v>340711.0</v>
      </c>
      <c r="I280" s="12">
        <v>340711.0</v>
      </c>
      <c r="J280" s="13">
        <f t="shared" ref="J280:K280" si="418">E280*1.19</f>
        <v>162178.555</v>
      </c>
      <c r="K280" s="13">
        <f t="shared" si="418"/>
        <v>162178.555</v>
      </c>
      <c r="L280" s="11" t="s">
        <v>86</v>
      </c>
      <c r="M280" s="11" t="s">
        <v>67</v>
      </c>
      <c r="N280" s="14" t="s">
        <v>1433</v>
      </c>
      <c r="O280" s="11" t="s">
        <v>1434</v>
      </c>
      <c r="P280" s="11"/>
      <c r="Q280" s="11"/>
      <c r="R280" s="11" t="s">
        <v>1435</v>
      </c>
      <c r="V280" s="11" t="s">
        <v>836</v>
      </c>
      <c r="W280" s="11" t="s">
        <v>104</v>
      </c>
      <c r="X280" s="11" t="s">
        <v>142</v>
      </c>
      <c r="Y280" s="11" t="s">
        <v>75</v>
      </c>
      <c r="AD280" s="11" t="s">
        <v>1436</v>
      </c>
      <c r="AE280" s="11" t="s">
        <v>76</v>
      </c>
      <c r="AH280" s="15">
        <v>45488.0</v>
      </c>
      <c r="AI280" s="15">
        <v>45505.0</v>
      </c>
      <c r="AL280" s="11">
        <v>340711.0</v>
      </c>
      <c r="AM280" s="11" t="s">
        <v>143</v>
      </c>
      <c r="AN280" s="11" t="s">
        <v>695</v>
      </c>
      <c r="AQ280" s="11" t="s">
        <v>79</v>
      </c>
      <c r="AR280" s="11" t="s">
        <v>146</v>
      </c>
      <c r="AS280" s="11" t="s">
        <v>75</v>
      </c>
      <c r="AT280" s="11" t="s">
        <v>375</v>
      </c>
      <c r="AW280" s="11" t="s">
        <v>96</v>
      </c>
      <c r="AX280" s="18" t="str">
        <f t="shared" si="379"/>
        <v/>
      </c>
      <c r="AZ280" s="11" t="s">
        <v>241</v>
      </c>
      <c r="BD280" s="15">
        <v>45491.0</v>
      </c>
      <c r="BE280" s="15">
        <v>45733.0</v>
      </c>
      <c r="BJ280" s="11">
        <v>2024.0</v>
      </c>
      <c r="BK280" s="11">
        <v>2026.0</v>
      </c>
      <c r="BL280" s="16">
        <f t="shared" si="62"/>
        <v>3</v>
      </c>
      <c r="BM280" s="18" t="str">
        <f t="shared" si="63"/>
        <v>2024, 2025, 2026</v>
      </c>
      <c r="BN280" s="18" t="str">
        <f t="shared" ref="BN280:CC280" si="419">IF(ISNUMBER(SEARCH(BN$1, $BM280)), ($K280/$BL280), "")</f>
        <v/>
      </c>
      <c r="BO280" s="18" t="str">
        <f t="shared" si="419"/>
        <v/>
      </c>
      <c r="BP280" s="18" t="str">
        <f t="shared" si="419"/>
        <v/>
      </c>
      <c r="BQ280" s="18" t="str">
        <f t="shared" si="419"/>
        <v/>
      </c>
      <c r="BR280" s="20">
        <f t="shared" si="419"/>
        <v>54059.51833</v>
      </c>
      <c r="BS280" s="20">
        <f t="shared" si="419"/>
        <v>54059.51833</v>
      </c>
      <c r="BT280" s="20">
        <f t="shared" si="419"/>
        <v>54059.51833</v>
      </c>
      <c r="BU280" s="18" t="str">
        <f t="shared" si="419"/>
        <v/>
      </c>
      <c r="BV280" s="18" t="str">
        <f t="shared" si="419"/>
        <v/>
      </c>
      <c r="BW280" s="18" t="str">
        <f t="shared" si="419"/>
        <v/>
      </c>
      <c r="BX280" s="18" t="str">
        <f t="shared" si="419"/>
        <v/>
      </c>
      <c r="BY280" s="18" t="str">
        <f t="shared" si="419"/>
        <v/>
      </c>
      <c r="BZ280" s="18" t="str">
        <f t="shared" si="419"/>
        <v/>
      </c>
      <c r="CA280" s="18" t="str">
        <f t="shared" si="419"/>
        <v/>
      </c>
      <c r="CB280" s="18" t="str">
        <f t="shared" si="419"/>
        <v/>
      </c>
      <c r="CC280" s="18" t="str">
        <f t="shared" si="419"/>
        <v/>
      </c>
    </row>
    <row r="281" ht="16.5" customHeight="1">
      <c r="A281" s="11" t="s">
        <v>1431</v>
      </c>
      <c r="B281" s="11" t="s">
        <v>1432</v>
      </c>
      <c r="C281" s="11"/>
      <c r="D281" s="11" t="s">
        <v>64</v>
      </c>
      <c r="E281" s="27">
        <f t="shared" ref="E281:F281" si="420">272569/2</f>
        <v>136284.5</v>
      </c>
      <c r="F281" s="27">
        <f t="shared" si="420"/>
        <v>136284.5</v>
      </c>
      <c r="G281" s="11" t="s">
        <v>135</v>
      </c>
      <c r="H281" s="12">
        <v>340711.0</v>
      </c>
      <c r="I281" s="12">
        <v>340711.0</v>
      </c>
      <c r="J281" s="13">
        <f t="shared" ref="J281:K281" si="421">E281*1.19</f>
        <v>162178.555</v>
      </c>
      <c r="K281" s="13">
        <f t="shared" si="421"/>
        <v>162178.555</v>
      </c>
      <c r="L281" s="11" t="s">
        <v>86</v>
      </c>
      <c r="M281" s="11" t="s">
        <v>67</v>
      </c>
      <c r="N281" s="14" t="s">
        <v>1433</v>
      </c>
      <c r="O281" s="11" t="s">
        <v>1434</v>
      </c>
      <c r="P281" s="11"/>
      <c r="Q281" s="11"/>
      <c r="R281" s="11" t="s">
        <v>1435</v>
      </c>
      <c r="V281" s="11" t="s">
        <v>1437</v>
      </c>
      <c r="W281" s="11" t="s">
        <v>104</v>
      </c>
      <c r="X281" s="11" t="s">
        <v>731</v>
      </c>
      <c r="Y281" s="11" t="s">
        <v>75</v>
      </c>
      <c r="AD281" s="11" t="s">
        <v>1438</v>
      </c>
      <c r="AE281" s="11" t="s">
        <v>76</v>
      </c>
      <c r="AH281" s="15">
        <v>45488.0</v>
      </c>
      <c r="AI281" s="15">
        <v>45505.0</v>
      </c>
      <c r="AL281" s="11">
        <v>340711.0</v>
      </c>
      <c r="AM281" s="11" t="s">
        <v>730</v>
      </c>
      <c r="AN281" s="11"/>
      <c r="AQ281" s="11" t="s">
        <v>79</v>
      </c>
      <c r="AR281" s="11" t="s">
        <v>731</v>
      </c>
      <c r="AS281" s="11" t="s">
        <v>75</v>
      </c>
      <c r="AT281" s="11" t="s">
        <v>375</v>
      </c>
      <c r="AW281" s="11" t="s">
        <v>96</v>
      </c>
      <c r="AX281" s="18" t="str">
        <f t="shared" si="379"/>
        <v/>
      </c>
      <c r="AZ281" s="11" t="s">
        <v>241</v>
      </c>
      <c r="BD281" s="15">
        <v>45491.0</v>
      </c>
      <c r="BE281" s="15">
        <v>45733.0</v>
      </c>
      <c r="BJ281" s="11">
        <v>2024.0</v>
      </c>
      <c r="BK281" s="11">
        <v>2026.0</v>
      </c>
      <c r="BL281" s="16">
        <f t="shared" si="62"/>
        <v>3</v>
      </c>
      <c r="BM281" s="18" t="str">
        <f t="shared" si="63"/>
        <v>2024, 2025, 2026</v>
      </c>
      <c r="BN281" s="18" t="str">
        <f t="shared" ref="BN281:CC281" si="422">IF(ISNUMBER(SEARCH(BN$1, $BM281)), ($K281/$BL281), "")</f>
        <v/>
      </c>
      <c r="BO281" s="18" t="str">
        <f t="shared" si="422"/>
        <v/>
      </c>
      <c r="BP281" s="18" t="str">
        <f t="shared" si="422"/>
        <v/>
      </c>
      <c r="BQ281" s="18" t="str">
        <f t="shared" si="422"/>
        <v/>
      </c>
      <c r="BR281" s="20">
        <f t="shared" si="422"/>
        <v>54059.51833</v>
      </c>
      <c r="BS281" s="20">
        <f t="shared" si="422"/>
        <v>54059.51833</v>
      </c>
      <c r="BT281" s="20">
        <f t="shared" si="422"/>
        <v>54059.51833</v>
      </c>
      <c r="BU281" s="18" t="str">
        <f t="shared" si="422"/>
        <v/>
      </c>
      <c r="BV281" s="18" t="str">
        <f t="shared" si="422"/>
        <v/>
      </c>
      <c r="BW281" s="18" t="str">
        <f t="shared" si="422"/>
        <v/>
      </c>
      <c r="BX281" s="18" t="str">
        <f t="shared" si="422"/>
        <v/>
      </c>
      <c r="BY281" s="18" t="str">
        <f t="shared" si="422"/>
        <v/>
      </c>
      <c r="BZ281" s="18" t="str">
        <f t="shared" si="422"/>
        <v/>
      </c>
      <c r="CA281" s="18" t="str">
        <f t="shared" si="422"/>
        <v/>
      </c>
      <c r="CB281" s="18" t="str">
        <f t="shared" si="422"/>
        <v/>
      </c>
      <c r="CC281" s="18" t="str">
        <f t="shared" si="422"/>
        <v/>
      </c>
    </row>
    <row r="282" ht="16.5" customHeight="1">
      <c r="A282" s="11" t="s">
        <v>1439</v>
      </c>
      <c r="B282" s="11"/>
      <c r="C282" s="11"/>
      <c r="D282" s="11" t="s">
        <v>64</v>
      </c>
      <c r="E282" s="11">
        <v>270866.0</v>
      </c>
      <c r="F282" s="11">
        <v>270866.0</v>
      </c>
      <c r="G282" s="11" t="s">
        <v>151</v>
      </c>
      <c r="H282" s="12">
        <v>295244.0</v>
      </c>
      <c r="I282" s="12">
        <v>295244.0</v>
      </c>
      <c r="J282" s="13">
        <v>270866.0</v>
      </c>
      <c r="K282" s="13">
        <v>270866.0</v>
      </c>
      <c r="L282" s="11" t="s">
        <v>86</v>
      </c>
      <c r="M282" s="11" t="s">
        <v>67</v>
      </c>
      <c r="N282" s="11"/>
      <c r="O282" s="11"/>
      <c r="P282" s="11"/>
      <c r="Q282" s="11"/>
      <c r="R282" s="11"/>
      <c r="V282" s="11" t="s">
        <v>1161</v>
      </c>
      <c r="W282" s="11"/>
      <c r="X282" s="11" t="s">
        <v>155</v>
      </c>
      <c r="Y282" s="11" t="s">
        <v>75</v>
      </c>
      <c r="AD282" s="11"/>
      <c r="AE282" s="11"/>
      <c r="AH282" s="15"/>
      <c r="AI282" s="15">
        <v>44835.0</v>
      </c>
      <c r="AL282" s="11">
        <v>295244.0</v>
      </c>
      <c r="AM282" s="11" t="s">
        <v>812</v>
      </c>
      <c r="AN282" s="11"/>
      <c r="AQ282" s="11" t="s">
        <v>79</v>
      </c>
      <c r="AR282" s="11" t="s">
        <v>155</v>
      </c>
      <c r="AS282" s="11" t="s">
        <v>75</v>
      </c>
      <c r="AT282" s="11" t="s">
        <v>375</v>
      </c>
      <c r="AW282" s="11" t="s">
        <v>96</v>
      </c>
      <c r="AX282" s="18" t="str">
        <f t="shared" si="379"/>
        <v/>
      </c>
      <c r="AZ282" s="11" t="s">
        <v>846</v>
      </c>
      <c r="BD282" s="15">
        <v>45596.0</v>
      </c>
      <c r="BE282" s="15">
        <v>45596.0</v>
      </c>
      <c r="BJ282" s="11">
        <v>2022.0</v>
      </c>
      <c r="BK282" s="11">
        <v>2022.0</v>
      </c>
      <c r="BL282" s="16">
        <f t="shared" si="62"/>
        <v>1</v>
      </c>
      <c r="BM282" s="18" t="str">
        <f t="shared" si="63"/>
        <v>2022</v>
      </c>
      <c r="BN282" s="18" t="str">
        <f t="shared" ref="BN282:CC282" si="423">IF(ISNUMBER(SEARCH(BN$1, $BM282)), ($K282/$BL282), "")</f>
        <v/>
      </c>
      <c r="BO282" s="18" t="str">
        <f t="shared" si="423"/>
        <v/>
      </c>
      <c r="BP282" s="20">
        <f t="shared" si="423"/>
        <v>270866</v>
      </c>
      <c r="BQ282" s="18" t="str">
        <f t="shared" si="423"/>
        <v/>
      </c>
      <c r="BR282" s="18" t="str">
        <f t="shared" si="423"/>
        <v/>
      </c>
      <c r="BS282" s="18" t="str">
        <f t="shared" si="423"/>
        <v/>
      </c>
      <c r="BT282" s="18" t="str">
        <f t="shared" si="423"/>
        <v/>
      </c>
      <c r="BU282" s="18" t="str">
        <f t="shared" si="423"/>
        <v/>
      </c>
      <c r="BV282" s="18" t="str">
        <f t="shared" si="423"/>
        <v/>
      </c>
      <c r="BW282" s="18" t="str">
        <f t="shared" si="423"/>
        <v/>
      </c>
      <c r="BX282" s="18" t="str">
        <f t="shared" si="423"/>
        <v/>
      </c>
      <c r="BY282" s="18" t="str">
        <f t="shared" si="423"/>
        <v/>
      </c>
      <c r="BZ282" s="18" t="str">
        <f t="shared" si="423"/>
        <v/>
      </c>
      <c r="CA282" s="18" t="str">
        <f t="shared" si="423"/>
        <v/>
      </c>
      <c r="CB282" s="18" t="str">
        <f t="shared" si="423"/>
        <v/>
      </c>
      <c r="CC282" s="18" t="str">
        <f t="shared" si="423"/>
        <v/>
      </c>
    </row>
    <row r="283" ht="16.5" customHeight="1">
      <c r="A283" s="11" t="s">
        <v>1440</v>
      </c>
      <c r="C283" s="11"/>
      <c r="D283" s="11" t="s">
        <v>64</v>
      </c>
      <c r="E283" s="11">
        <v>270530.0</v>
      </c>
      <c r="F283" s="11">
        <v>270530.0</v>
      </c>
      <c r="G283" s="11" t="s">
        <v>151</v>
      </c>
      <c r="H283" s="12">
        <v>290270.0</v>
      </c>
      <c r="I283" s="12">
        <v>0.0</v>
      </c>
      <c r="J283" s="13">
        <v>270530.0</v>
      </c>
      <c r="K283" s="13">
        <v>270530.0</v>
      </c>
      <c r="L283" s="11" t="s">
        <v>86</v>
      </c>
      <c r="M283" s="11" t="s">
        <v>67</v>
      </c>
      <c r="N283" s="14" t="s">
        <v>1441</v>
      </c>
      <c r="P283" s="11"/>
      <c r="Q283" s="11"/>
      <c r="R283" s="11" t="s">
        <v>1442</v>
      </c>
      <c r="T283" s="11" t="s">
        <v>1443</v>
      </c>
      <c r="U283" s="11" t="s">
        <v>1444</v>
      </c>
      <c r="V283" s="11" t="s">
        <v>1445</v>
      </c>
      <c r="W283" s="11" t="s">
        <v>92</v>
      </c>
      <c r="X283" s="11" t="s">
        <v>155</v>
      </c>
      <c r="Y283" s="11" t="s">
        <v>75</v>
      </c>
      <c r="Z283" s="11" t="s">
        <v>72</v>
      </c>
      <c r="AC283" s="11" t="s">
        <v>1446</v>
      </c>
      <c r="AD283" s="11" t="s">
        <v>1445</v>
      </c>
      <c r="AE283" s="11" t="s">
        <v>119</v>
      </c>
      <c r="AI283" s="15">
        <v>44013.0</v>
      </c>
      <c r="AJ283" s="11">
        <v>3.0</v>
      </c>
      <c r="AK283" s="11" t="s">
        <v>77</v>
      </c>
      <c r="AL283" s="11">
        <v>96757.0</v>
      </c>
      <c r="AM283" s="11" t="s">
        <v>912</v>
      </c>
      <c r="AN283" s="11"/>
      <c r="AQ283" s="11" t="s">
        <v>79</v>
      </c>
      <c r="AR283" s="11" t="s">
        <v>155</v>
      </c>
      <c r="AS283" s="11" t="s">
        <v>75</v>
      </c>
      <c r="AT283" s="11" t="s">
        <v>80</v>
      </c>
      <c r="AW283" s="11" t="s">
        <v>96</v>
      </c>
      <c r="AX283" s="18" t="str">
        <f t="shared" si="379"/>
        <v/>
      </c>
      <c r="AY283" s="11" t="s">
        <v>496</v>
      </c>
      <c r="AZ283" s="11" t="s">
        <v>191</v>
      </c>
      <c r="BD283" s="15">
        <v>44999.0</v>
      </c>
      <c r="BE283" s="15">
        <v>45035.0</v>
      </c>
      <c r="BI283" s="11" t="s">
        <v>83</v>
      </c>
      <c r="BJ283" s="11">
        <v>2020.0</v>
      </c>
      <c r="BK283" s="11">
        <v>2023.0</v>
      </c>
      <c r="BL283" s="16">
        <f t="shared" si="62"/>
        <v>4</v>
      </c>
      <c r="BM283" s="18" t="str">
        <f t="shared" si="63"/>
        <v>2020, 2021, 2022, 2023</v>
      </c>
      <c r="BN283" s="20">
        <f t="shared" ref="BN283:CC283" si="424">IF(ISNUMBER(SEARCH(BN$1, $BM283)), ($K283/$BL283), "")</f>
        <v>67632.5</v>
      </c>
      <c r="BO283" s="20">
        <f t="shared" si="424"/>
        <v>67632.5</v>
      </c>
      <c r="BP283" s="20">
        <f t="shared" si="424"/>
        <v>67632.5</v>
      </c>
      <c r="BQ283" s="20">
        <f t="shared" si="424"/>
        <v>67632.5</v>
      </c>
      <c r="BR283" s="18" t="str">
        <f t="shared" si="424"/>
        <v/>
      </c>
      <c r="BS283" s="18" t="str">
        <f t="shared" si="424"/>
        <v/>
      </c>
      <c r="BT283" s="18" t="str">
        <f t="shared" si="424"/>
        <v/>
      </c>
      <c r="BU283" s="18" t="str">
        <f t="shared" si="424"/>
        <v/>
      </c>
      <c r="BV283" s="18" t="str">
        <f t="shared" si="424"/>
        <v/>
      </c>
      <c r="BW283" s="18" t="str">
        <f t="shared" si="424"/>
        <v/>
      </c>
      <c r="BX283" s="18" t="str">
        <f t="shared" si="424"/>
        <v/>
      </c>
      <c r="BY283" s="18" t="str">
        <f t="shared" si="424"/>
        <v/>
      </c>
      <c r="BZ283" s="18" t="str">
        <f t="shared" si="424"/>
        <v/>
      </c>
      <c r="CA283" s="18" t="str">
        <f t="shared" si="424"/>
        <v/>
      </c>
      <c r="CB283" s="18" t="str">
        <f t="shared" si="424"/>
        <v/>
      </c>
      <c r="CC283" s="18" t="str">
        <f t="shared" si="424"/>
        <v/>
      </c>
    </row>
    <row r="284" ht="16.5" customHeight="1">
      <c r="A284" s="11" t="s">
        <v>1447</v>
      </c>
      <c r="C284" s="11"/>
      <c r="D284" s="11" t="s">
        <v>64</v>
      </c>
      <c r="E284" s="11">
        <v>268696.0</v>
      </c>
      <c r="F284" s="11">
        <v>268696.0</v>
      </c>
      <c r="G284" s="11" t="s">
        <v>151</v>
      </c>
      <c r="H284" s="12">
        <v>299871.0</v>
      </c>
      <c r="I284" s="12">
        <v>299871.0</v>
      </c>
      <c r="J284" s="13">
        <v>268696.0</v>
      </c>
      <c r="K284" s="13">
        <v>268696.0</v>
      </c>
      <c r="L284" s="11" t="s">
        <v>86</v>
      </c>
      <c r="M284" s="11" t="s">
        <v>67</v>
      </c>
      <c r="N284" s="14" t="s">
        <v>1448</v>
      </c>
      <c r="P284" s="11"/>
      <c r="Q284" s="11"/>
      <c r="R284" s="11"/>
      <c r="T284" s="11"/>
      <c r="U284" s="11"/>
      <c r="V284" s="11" t="s">
        <v>1449</v>
      </c>
      <c r="W284" s="11"/>
      <c r="X284" s="11" t="s">
        <v>155</v>
      </c>
      <c r="Y284" s="11" t="s">
        <v>75</v>
      </c>
      <c r="Z284" s="11"/>
      <c r="AC284" s="11"/>
      <c r="AD284" s="11"/>
      <c r="AE284" s="11"/>
      <c r="AI284" s="15">
        <v>43862.0</v>
      </c>
      <c r="AJ284" s="11"/>
      <c r="AK284" s="11"/>
      <c r="AL284" s="11">
        <v>299871.0</v>
      </c>
      <c r="AM284" s="11" t="s">
        <v>812</v>
      </c>
      <c r="AN284" s="11"/>
      <c r="AQ284" s="11" t="s">
        <v>79</v>
      </c>
      <c r="AR284" s="11" t="s">
        <v>155</v>
      </c>
      <c r="AS284" s="11" t="s">
        <v>75</v>
      </c>
      <c r="AT284" s="11" t="s">
        <v>107</v>
      </c>
      <c r="AU284" s="18" t="s">
        <v>108</v>
      </c>
      <c r="AW284" s="11" t="s">
        <v>96</v>
      </c>
      <c r="AX284" s="18" t="str">
        <f t="shared" si="379"/>
        <v/>
      </c>
      <c r="AZ284" s="11" t="s">
        <v>535</v>
      </c>
      <c r="BD284" s="15">
        <v>45596.0</v>
      </c>
      <c r="BE284" s="15">
        <v>45596.0</v>
      </c>
      <c r="BI284" s="11"/>
      <c r="BJ284" s="11">
        <v>2020.0</v>
      </c>
      <c r="BK284" s="11">
        <v>2023.0</v>
      </c>
      <c r="BL284" s="16">
        <f t="shared" si="62"/>
        <v>4</v>
      </c>
      <c r="BM284" s="18" t="str">
        <f t="shared" si="63"/>
        <v>2020, 2021, 2022, 2023</v>
      </c>
      <c r="BN284" s="20">
        <f t="shared" ref="BN284:CC284" si="425">IF(ISNUMBER(SEARCH(BN$1, $BM284)), ($K284/$BL284), "")</f>
        <v>67174</v>
      </c>
      <c r="BO284" s="20">
        <f t="shared" si="425"/>
        <v>67174</v>
      </c>
      <c r="BP284" s="20">
        <f t="shared" si="425"/>
        <v>67174</v>
      </c>
      <c r="BQ284" s="20">
        <f t="shared" si="425"/>
        <v>67174</v>
      </c>
      <c r="BR284" s="18" t="str">
        <f t="shared" si="425"/>
        <v/>
      </c>
      <c r="BS284" s="18" t="str">
        <f t="shared" si="425"/>
        <v/>
      </c>
      <c r="BT284" s="18" t="str">
        <f t="shared" si="425"/>
        <v/>
      </c>
      <c r="BU284" s="18" t="str">
        <f t="shared" si="425"/>
        <v/>
      </c>
      <c r="BV284" s="18" t="str">
        <f t="shared" si="425"/>
        <v/>
      </c>
      <c r="BW284" s="18" t="str">
        <f t="shared" si="425"/>
        <v/>
      </c>
      <c r="BX284" s="18" t="str">
        <f t="shared" si="425"/>
        <v/>
      </c>
      <c r="BY284" s="18" t="str">
        <f t="shared" si="425"/>
        <v/>
      </c>
      <c r="BZ284" s="18" t="str">
        <f t="shared" si="425"/>
        <v/>
      </c>
      <c r="CA284" s="18" t="str">
        <f t="shared" si="425"/>
        <v/>
      </c>
      <c r="CB284" s="18" t="str">
        <f t="shared" si="425"/>
        <v/>
      </c>
      <c r="CC284" s="18" t="str">
        <f t="shared" si="425"/>
        <v/>
      </c>
    </row>
    <row r="285" ht="16.5" customHeight="1">
      <c r="A285" s="11" t="s">
        <v>1450</v>
      </c>
      <c r="C285" s="11"/>
      <c r="D285" s="11" t="s">
        <v>64</v>
      </c>
      <c r="E285" s="11">
        <v>267529.0</v>
      </c>
      <c r="F285" s="11">
        <v>267529.0</v>
      </c>
      <c r="G285" s="11" t="s">
        <v>151</v>
      </c>
      <c r="H285" s="12">
        <v>291607.0</v>
      </c>
      <c r="I285" s="12">
        <v>291607.0</v>
      </c>
      <c r="J285" s="13">
        <v>267529.0</v>
      </c>
      <c r="K285" s="13">
        <v>267529.0</v>
      </c>
      <c r="L285" s="11" t="s">
        <v>86</v>
      </c>
      <c r="M285" s="11" t="s">
        <v>67</v>
      </c>
      <c r="N285" s="11"/>
      <c r="V285" s="11" t="s">
        <v>1019</v>
      </c>
      <c r="X285" s="11"/>
      <c r="Y285" s="11" t="s">
        <v>75</v>
      </c>
      <c r="AI285" s="15">
        <v>44470.0</v>
      </c>
      <c r="AL285" s="11">
        <v>291607.0</v>
      </c>
      <c r="AM285" s="11" t="s">
        <v>912</v>
      </c>
      <c r="AN285" s="11"/>
      <c r="AQ285" s="11" t="s">
        <v>79</v>
      </c>
      <c r="AR285" s="11" t="s">
        <v>155</v>
      </c>
      <c r="AS285" s="11" t="s">
        <v>75</v>
      </c>
      <c r="AT285" s="11" t="s">
        <v>80</v>
      </c>
      <c r="AW285" s="11" t="s">
        <v>96</v>
      </c>
      <c r="AX285" s="18" t="str">
        <f t="shared" si="379"/>
        <v/>
      </c>
      <c r="AY285" s="11" t="s">
        <v>299</v>
      </c>
      <c r="AZ285" s="11" t="s">
        <v>191</v>
      </c>
      <c r="BD285" s="15">
        <v>45596.0</v>
      </c>
      <c r="BE285" s="15">
        <v>45596.0</v>
      </c>
      <c r="BJ285" s="11">
        <v>2021.0</v>
      </c>
      <c r="BK285" s="11">
        <v>2021.0</v>
      </c>
      <c r="BL285" s="16">
        <f t="shared" si="62"/>
        <v>1</v>
      </c>
      <c r="BM285" s="18" t="str">
        <f t="shared" si="63"/>
        <v>2021</v>
      </c>
      <c r="BN285" s="18" t="str">
        <f t="shared" ref="BN285:CC285" si="426">IF(ISNUMBER(SEARCH(BN$1, $BM285)), ($K285/$BL285), "")</f>
        <v/>
      </c>
      <c r="BO285" s="20">
        <f t="shared" si="426"/>
        <v>267529</v>
      </c>
      <c r="BP285" s="18" t="str">
        <f t="shared" si="426"/>
        <v/>
      </c>
      <c r="BQ285" s="18" t="str">
        <f t="shared" si="426"/>
        <v/>
      </c>
      <c r="BR285" s="18" t="str">
        <f t="shared" si="426"/>
        <v/>
      </c>
      <c r="BS285" s="18" t="str">
        <f t="shared" si="426"/>
        <v/>
      </c>
      <c r="BT285" s="18" t="str">
        <f t="shared" si="426"/>
        <v/>
      </c>
      <c r="BU285" s="18" t="str">
        <f t="shared" si="426"/>
        <v/>
      </c>
      <c r="BV285" s="18" t="str">
        <f t="shared" si="426"/>
        <v/>
      </c>
      <c r="BW285" s="18" t="str">
        <f t="shared" si="426"/>
        <v/>
      </c>
      <c r="BX285" s="18" t="str">
        <f t="shared" si="426"/>
        <v/>
      </c>
      <c r="BY285" s="18" t="str">
        <f t="shared" si="426"/>
        <v/>
      </c>
      <c r="BZ285" s="18" t="str">
        <f t="shared" si="426"/>
        <v/>
      </c>
      <c r="CA285" s="18" t="str">
        <f t="shared" si="426"/>
        <v/>
      </c>
      <c r="CB285" s="18" t="str">
        <f t="shared" si="426"/>
        <v/>
      </c>
      <c r="CC285" s="18" t="str">
        <f t="shared" si="426"/>
        <v/>
      </c>
    </row>
    <row r="286" ht="16.5" customHeight="1">
      <c r="A286" s="11" t="s">
        <v>1451</v>
      </c>
      <c r="B286" s="11" t="s">
        <v>908</v>
      </c>
      <c r="C286" s="11"/>
      <c r="D286" s="11" t="s">
        <v>64</v>
      </c>
      <c r="E286" s="11">
        <v>266298.0</v>
      </c>
      <c r="F286" s="11">
        <v>266298.0</v>
      </c>
      <c r="G286" s="11" t="s">
        <v>151</v>
      </c>
      <c r="H286" s="12">
        <v>293555.0</v>
      </c>
      <c r="I286" s="12">
        <v>293555.0</v>
      </c>
      <c r="J286" s="13">
        <v>266298.0</v>
      </c>
      <c r="K286" s="13">
        <v>266298.0</v>
      </c>
      <c r="L286" s="11" t="s">
        <v>86</v>
      </c>
      <c r="M286" s="11"/>
      <c r="N286" s="14" t="s">
        <v>1452</v>
      </c>
      <c r="O286" s="11" t="s">
        <v>1453</v>
      </c>
      <c r="V286" s="11" t="s">
        <v>911</v>
      </c>
      <c r="X286" s="11" t="s">
        <v>155</v>
      </c>
      <c r="Y286" s="11" t="s">
        <v>75</v>
      </c>
      <c r="AI286" s="15">
        <v>44197.0</v>
      </c>
      <c r="AL286" s="11">
        <v>293555.0</v>
      </c>
      <c r="AM286" s="11" t="s">
        <v>912</v>
      </c>
      <c r="AN286" s="11"/>
      <c r="AQ286" s="11" t="s">
        <v>79</v>
      </c>
      <c r="AR286" s="11" t="s">
        <v>155</v>
      </c>
      <c r="AS286" s="11" t="s">
        <v>75</v>
      </c>
      <c r="AT286" s="11" t="s">
        <v>80</v>
      </c>
      <c r="AW286" s="11" t="s">
        <v>96</v>
      </c>
      <c r="AX286" s="18" t="str">
        <f t="shared" si="379"/>
        <v/>
      </c>
      <c r="AZ286" s="11" t="s">
        <v>191</v>
      </c>
      <c r="BD286" s="15">
        <v>45671.0</v>
      </c>
      <c r="BE286" s="15">
        <v>45779.0</v>
      </c>
      <c r="BJ286" s="11">
        <v>2021.0</v>
      </c>
      <c r="BK286" s="11">
        <v>2024.0</v>
      </c>
      <c r="BL286" s="16">
        <f t="shared" si="62"/>
        <v>4</v>
      </c>
      <c r="BM286" s="18" t="str">
        <f t="shared" si="63"/>
        <v>2021, 2022, 2023, 2024</v>
      </c>
      <c r="BN286" s="18" t="str">
        <f t="shared" ref="BN286:CC286" si="427">IF(ISNUMBER(SEARCH(BN$1, $BM286)), ($K286/$BL286), "")</f>
        <v/>
      </c>
      <c r="BO286" s="20">
        <f t="shared" si="427"/>
        <v>66574.5</v>
      </c>
      <c r="BP286" s="20">
        <f t="shared" si="427"/>
        <v>66574.5</v>
      </c>
      <c r="BQ286" s="20">
        <f t="shared" si="427"/>
        <v>66574.5</v>
      </c>
      <c r="BR286" s="20">
        <f t="shared" si="427"/>
        <v>66574.5</v>
      </c>
      <c r="BS286" s="18" t="str">
        <f t="shared" si="427"/>
        <v/>
      </c>
      <c r="BT286" s="18" t="str">
        <f t="shared" si="427"/>
        <v/>
      </c>
      <c r="BU286" s="18" t="str">
        <f t="shared" si="427"/>
        <v/>
      </c>
      <c r="BV286" s="18" t="str">
        <f t="shared" si="427"/>
        <v/>
      </c>
      <c r="BW286" s="18" t="str">
        <f t="shared" si="427"/>
        <v/>
      </c>
      <c r="BX286" s="18" t="str">
        <f t="shared" si="427"/>
        <v/>
      </c>
      <c r="BY286" s="18" t="str">
        <f t="shared" si="427"/>
        <v/>
      </c>
      <c r="BZ286" s="18" t="str">
        <f t="shared" si="427"/>
        <v/>
      </c>
      <c r="CA286" s="18" t="str">
        <f t="shared" si="427"/>
        <v/>
      </c>
      <c r="CB286" s="18" t="str">
        <f t="shared" si="427"/>
        <v/>
      </c>
      <c r="CC286" s="18" t="str">
        <f t="shared" si="427"/>
        <v/>
      </c>
    </row>
    <row r="287" ht="16.5" customHeight="1">
      <c r="A287" s="11" t="s">
        <v>1454</v>
      </c>
      <c r="B287" s="11" t="s">
        <v>1455</v>
      </c>
      <c r="C287" s="11"/>
      <c r="D287" s="11" t="s">
        <v>64</v>
      </c>
      <c r="E287" s="27">
        <v>266294.0</v>
      </c>
      <c r="F287" s="27">
        <v>266294.0</v>
      </c>
      <c r="G287" s="11" t="s">
        <v>135</v>
      </c>
      <c r="H287" s="12">
        <v>343519.0</v>
      </c>
      <c r="I287" s="12">
        <v>343519.0</v>
      </c>
      <c r="J287" s="13">
        <f t="shared" ref="J287:K287" si="428">E287*1.19</f>
        <v>316889.86</v>
      </c>
      <c r="K287" s="13">
        <f t="shared" si="428"/>
        <v>316889.86</v>
      </c>
      <c r="L287" s="11" t="s">
        <v>86</v>
      </c>
      <c r="M287" s="11" t="s">
        <v>67</v>
      </c>
      <c r="N287" s="14" t="s">
        <v>1456</v>
      </c>
      <c r="O287" s="11" t="s">
        <v>1457</v>
      </c>
      <c r="P287" s="11"/>
      <c r="Q287" s="11"/>
      <c r="R287" s="11" t="s">
        <v>915</v>
      </c>
      <c r="T287" s="11" t="s">
        <v>1115</v>
      </c>
      <c r="U287" s="11" t="s">
        <v>72</v>
      </c>
      <c r="V287" s="11" t="s">
        <v>1116</v>
      </c>
      <c r="W287" s="11" t="s">
        <v>104</v>
      </c>
      <c r="X287" s="11" t="s">
        <v>142</v>
      </c>
      <c r="Y287" s="11" t="s">
        <v>75</v>
      </c>
      <c r="Z287" s="11" t="s">
        <v>72</v>
      </c>
      <c r="AE287" s="11" t="s">
        <v>119</v>
      </c>
      <c r="AI287" s="15">
        <v>45210.0</v>
      </c>
      <c r="AJ287" s="11">
        <v>1.0</v>
      </c>
      <c r="AK287" s="11" t="s">
        <v>77</v>
      </c>
      <c r="AL287" s="11">
        <v>343519.0</v>
      </c>
      <c r="AM287" s="11" t="s">
        <v>143</v>
      </c>
      <c r="AN287" s="11" t="s">
        <v>695</v>
      </c>
      <c r="AQ287" s="11" t="s">
        <v>79</v>
      </c>
      <c r="AR287" s="11" t="s">
        <v>146</v>
      </c>
      <c r="AS287" s="11" t="s">
        <v>75</v>
      </c>
      <c r="AT287" s="11" t="s">
        <v>80</v>
      </c>
      <c r="AW287" s="11" t="s">
        <v>96</v>
      </c>
      <c r="AX287" s="18" t="str">
        <f t="shared" si="379"/>
        <v/>
      </c>
      <c r="AY287" s="11" t="s">
        <v>299</v>
      </c>
      <c r="AZ287" s="11" t="s">
        <v>191</v>
      </c>
      <c r="BD287" s="15">
        <v>45265.0</v>
      </c>
      <c r="BE287" s="15">
        <v>45779.0</v>
      </c>
      <c r="BI287" s="11" t="s">
        <v>83</v>
      </c>
      <c r="BJ287" s="11">
        <v>2023.0</v>
      </c>
      <c r="BK287" s="11">
        <v>2024.0</v>
      </c>
      <c r="BL287" s="16">
        <f t="shared" si="62"/>
        <v>2</v>
      </c>
      <c r="BM287" s="18" t="str">
        <f t="shared" si="63"/>
        <v>2023, 2024</v>
      </c>
      <c r="BN287" s="18" t="str">
        <f t="shared" ref="BN287:CC287" si="429">IF(ISNUMBER(SEARCH(BN$1, $BM287)), ($K287/$BL287), "")</f>
        <v/>
      </c>
      <c r="BO287" s="18" t="str">
        <f t="shared" si="429"/>
        <v/>
      </c>
      <c r="BP287" s="18" t="str">
        <f t="shared" si="429"/>
        <v/>
      </c>
      <c r="BQ287" s="20">
        <f t="shared" si="429"/>
        <v>158444.93</v>
      </c>
      <c r="BR287" s="20">
        <f t="shared" si="429"/>
        <v>158444.93</v>
      </c>
      <c r="BS287" s="18" t="str">
        <f t="shared" si="429"/>
        <v/>
      </c>
      <c r="BT287" s="18" t="str">
        <f t="shared" si="429"/>
        <v/>
      </c>
      <c r="BU287" s="18" t="str">
        <f t="shared" si="429"/>
        <v/>
      </c>
      <c r="BV287" s="18" t="str">
        <f t="shared" si="429"/>
        <v/>
      </c>
      <c r="BW287" s="18" t="str">
        <f t="shared" si="429"/>
        <v/>
      </c>
      <c r="BX287" s="18" t="str">
        <f t="shared" si="429"/>
        <v/>
      </c>
      <c r="BY287" s="18" t="str">
        <f t="shared" si="429"/>
        <v/>
      </c>
      <c r="BZ287" s="18" t="str">
        <f t="shared" si="429"/>
        <v/>
      </c>
      <c r="CA287" s="18" t="str">
        <f t="shared" si="429"/>
        <v/>
      </c>
      <c r="CB287" s="18" t="str">
        <f t="shared" si="429"/>
        <v/>
      </c>
      <c r="CC287" s="18" t="str">
        <f t="shared" si="429"/>
        <v/>
      </c>
    </row>
    <row r="288" ht="16.5" customHeight="1">
      <c r="A288" s="11" t="s">
        <v>1458</v>
      </c>
      <c r="B288" s="11"/>
      <c r="C288" s="11"/>
      <c r="D288" s="11" t="s">
        <v>64</v>
      </c>
      <c r="E288" s="11">
        <v>263285.0</v>
      </c>
      <c r="F288" s="11">
        <v>263285.0</v>
      </c>
      <c r="G288" s="11" t="s">
        <v>151</v>
      </c>
      <c r="H288" s="12">
        <v>286980.0</v>
      </c>
      <c r="I288" s="12">
        <v>286980.0</v>
      </c>
      <c r="J288" s="13">
        <v>263285.0</v>
      </c>
      <c r="K288" s="13">
        <v>263285.0</v>
      </c>
      <c r="L288" s="11" t="s">
        <v>86</v>
      </c>
      <c r="M288" s="11" t="s">
        <v>67</v>
      </c>
      <c r="N288" s="11"/>
      <c r="O288" s="11"/>
      <c r="P288" s="11"/>
      <c r="Q288" s="11"/>
      <c r="R288" s="11"/>
      <c r="T288" s="11"/>
      <c r="U288" s="11"/>
      <c r="V288" s="11" t="s">
        <v>1459</v>
      </c>
      <c r="W288" s="11"/>
      <c r="X288" s="11"/>
      <c r="Y288" s="11" t="s">
        <v>75</v>
      </c>
      <c r="Z288" s="11"/>
      <c r="AE288" s="11"/>
      <c r="AI288" s="15">
        <v>45292.0</v>
      </c>
      <c r="AJ288" s="11"/>
      <c r="AK288" s="11"/>
      <c r="AL288" s="11">
        <v>286980.0</v>
      </c>
      <c r="AM288" s="11" t="s">
        <v>157</v>
      </c>
      <c r="AN288" s="11"/>
      <c r="AQ288" s="11" t="s">
        <v>79</v>
      </c>
      <c r="AR288" s="11" t="s">
        <v>155</v>
      </c>
      <c r="AS288" s="11" t="s">
        <v>75</v>
      </c>
      <c r="AT288" s="11" t="s">
        <v>107</v>
      </c>
      <c r="AU288" s="18" t="s">
        <v>108</v>
      </c>
      <c r="AW288" s="11" t="s">
        <v>96</v>
      </c>
      <c r="AX288" s="18" t="str">
        <f t="shared" si="379"/>
        <v/>
      </c>
      <c r="AY288" s="11" t="s">
        <v>299</v>
      </c>
      <c r="AZ288" s="11" t="s">
        <v>191</v>
      </c>
      <c r="BD288" s="15">
        <v>45596.0</v>
      </c>
      <c r="BE288" s="15">
        <v>45596.0</v>
      </c>
      <c r="BI288" s="11"/>
      <c r="BJ288" s="11">
        <v>2024.0</v>
      </c>
      <c r="BK288" s="11">
        <v>2024.0</v>
      </c>
      <c r="BL288" s="16">
        <f t="shared" si="62"/>
        <v>1</v>
      </c>
      <c r="BM288" s="18" t="str">
        <f t="shared" si="63"/>
        <v>2024</v>
      </c>
      <c r="BN288" s="18" t="str">
        <f t="shared" ref="BN288:CC288" si="430">IF(ISNUMBER(SEARCH(BN$1, $BM288)), ($K288/$BL288), "")</f>
        <v/>
      </c>
      <c r="BO288" s="18" t="str">
        <f t="shared" si="430"/>
        <v/>
      </c>
      <c r="BP288" s="18" t="str">
        <f t="shared" si="430"/>
        <v/>
      </c>
      <c r="BQ288" s="18" t="str">
        <f t="shared" si="430"/>
        <v/>
      </c>
      <c r="BR288" s="20">
        <f t="shared" si="430"/>
        <v>263285</v>
      </c>
      <c r="BS288" s="18" t="str">
        <f t="shared" si="430"/>
        <v/>
      </c>
      <c r="BT288" s="18" t="str">
        <f t="shared" si="430"/>
        <v/>
      </c>
      <c r="BU288" s="18" t="str">
        <f t="shared" si="430"/>
        <v/>
      </c>
      <c r="BV288" s="18" t="str">
        <f t="shared" si="430"/>
        <v/>
      </c>
      <c r="BW288" s="18" t="str">
        <f t="shared" si="430"/>
        <v/>
      </c>
      <c r="BX288" s="18" t="str">
        <f t="shared" si="430"/>
        <v/>
      </c>
      <c r="BY288" s="18" t="str">
        <f t="shared" si="430"/>
        <v/>
      </c>
      <c r="BZ288" s="18" t="str">
        <f t="shared" si="430"/>
        <v/>
      </c>
      <c r="CA288" s="18" t="str">
        <f t="shared" si="430"/>
        <v/>
      </c>
      <c r="CB288" s="18" t="str">
        <f t="shared" si="430"/>
        <v/>
      </c>
      <c r="CC288" s="18" t="str">
        <f t="shared" si="430"/>
        <v/>
      </c>
    </row>
    <row r="289" ht="16.5" customHeight="1">
      <c r="A289" s="11" t="s">
        <v>865</v>
      </c>
      <c r="C289" s="11"/>
      <c r="D289" s="11" t="s">
        <v>64</v>
      </c>
      <c r="E289" s="27">
        <v>261500.0</v>
      </c>
      <c r="F289" s="27">
        <v>209235.0</v>
      </c>
      <c r="G289" s="11" t="s">
        <v>135</v>
      </c>
      <c r="H289" s="12">
        <v>274575.0</v>
      </c>
      <c r="I289" s="12">
        <v>219697.0</v>
      </c>
      <c r="J289" s="13">
        <f t="shared" ref="J289:K289" si="431">E289*1.19</f>
        <v>311185</v>
      </c>
      <c r="K289" s="13">
        <f t="shared" si="431"/>
        <v>248989.65</v>
      </c>
      <c r="L289" s="11" t="s">
        <v>86</v>
      </c>
      <c r="M289" s="11" t="s">
        <v>67</v>
      </c>
      <c r="N289" s="14" t="s">
        <v>1460</v>
      </c>
      <c r="P289" s="11"/>
      <c r="Q289" s="11"/>
      <c r="R289" s="11" t="s">
        <v>666</v>
      </c>
      <c r="T289" s="11" t="s">
        <v>1461</v>
      </c>
      <c r="V289" s="11" t="s">
        <v>1462</v>
      </c>
      <c r="W289" s="11" t="s">
        <v>871</v>
      </c>
      <c r="X289" s="11" t="s">
        <v>142</v>
      </c>
      <c r="Y289" s="11" t="s">
        <v>75</v>
      </c>
      <c r="AE289" s="11" t="s">
        <v>119</v>
      </c>
      <c r="AI289" s="15">
        <v>44562.0</v>
      </c>
      <c r="AJ289" s="11">
        <v>3.0</v>
      </c>
      <c r="AK289" s="11" t="s">
        <v>77</v>
      </c>
      <c r="AL289" s="11">
        <v>91525.0</v>
      </c>
      <c r="AM289" s="11" t="s">
        <v>143</v>
      </c>
      <c r="AN289" s="11" t="s">
        <v>144</v>
      </c>
      <c r="AQ289" s="11" t="s">
        <v>79</v>
      </c>
      <c r="AR289" s="11" t="s">
        <v>146</v>
      </c>
      <c r="AS289" s="11" t="s">
        <v>75</v>
      </c>
      <c r="AT289" s="11" t="s">
        <v>80</v>
      </c>
      <c r="AW289" s="11" t="s">
        <v>96</v>
      </c>
      <c r="AX289" s="18" t="str">
        <f t="shared" si="379"/>
        <v/>
      </c>
      <c r="AZ289" s="11" t="s">
        <v>310</v>
      </c>
      <c r="BD289" s="15">
        <v>45377.0</v>
      </c>
      <c r="BE289" s="15">
        <v>45779.0</v>
      </c>
      <c r="BI289" s="11" t="s">
        <v>83</v>
      </c>
      <c r="BJ289" s="11">
        <v>2022.0</v>
      </c>
      <c r="BK289" s="11">
        <v>2025.0</v>
      </c>
      <c r="BL289" s="16">
        <f t="shared" si="62"/>
        <v>4</v>
      </c>
      <c r="BM289" s="18" t="str">
        <f t="shared" si="63"/>
        <v>2022, 2023, 2024, 2025</v>
      </c>
      <c r="BN289" s="18" t="str">
        <f t="shared" ref="BN289:CC289" si="432">IF(ISNUMBER(SEARCH(BN$1, $BM289)), ($K289/$BL289), "")</f>
        <v/>
      </c>
      <c r="BO289" s="18" t="str">
        <f t="shared" si="432"/>
        <v/>
      </c>
      <c r="BP289" s="20">
        <f t="shared" si="432"/>
        <v>62247.4125</v>
      </c>
      <c r="BQ289" s="20">
        <f t="shared" si="432"/>
        <v>62247.4125</v>
      </c>
      <c r="BR289" s="20">
        <f t="shared" si="432"/>
        <v>62247.4125</v>
      </c>
      <c r="BS289" s="20">
        <f t="shared" si="432"/>
        <v>62247.4125</v>
      </c>
      <c r="BT289" s="18" t="str">
        <f t="shared" si="432"/>
        <v/>
      </c>
      <c r="BU289" s="18" t="str">
        <f t="shared" si="432"/>
        <v/>
      </c>
      <c r="BV289" s="18" t="str">
        <f t="shared" si="432"/>
        <v/>
      </c>
      <c r="BW289" s="18" t="str">
        <f t="shared" si="432"/>
        <v/>
      </c>
      <c r="BX289" s="18" t="str">
        <f t="shared" si="432"/>
        <v/>
      </c>
      <c r="BY289" s="18" t="str">
        <f t="shared" si="432"/>
        <v/>
      </c>
      <c r="BZ289" s="18" t="str">
        <f t="shared" si="432"/>
        <v/>
      </c>
      <c r="CA289" s="18" t="str">
        <f t="shared" si="432"/>
        <v/>
      </c>
      <c r="CB289" s="18" t="str">
        <f t="shared" si="432"/>
        <v/>
      </c>
      <c r="CC289" s="18" t="str">
        <f t="shared" si="432"/>
        <v/>
      </c>
    </row>
    <row r="290" ht="16.5" customHeight="1">
      <c r="A290" s="11" t="s">
        <v>1326</v>
      </c>
      <c r="C290" s="11"/>
      <c r="D290" s="11" t="s">
        <v>64</v>
      </c>
      <c r="E290" s="11">
        <v>259829.0</v>
      </c>
      <c r="F290" s="11">
        <v>259829.0</v>
      </c>
      <c r="G290" s="11" t="s">
        <v>151</v>
      </c>
      <c r="H290" s="12">
        <v>283214.0</v>
      </c>
      <c r="I290" s="12">
        <v>283214.0</v>
      </c>
      <c r="J290" s="13">
        <v>259829.0</v>
      </c>
      <c r="K290" s="13">
        <v>259829.0</v>
      </c>
      <c r="L290" s="11" t="s">
        <v>86</v>
      </c>
      <c r="M290" s="11" t="s">
        <v>67</v>
      </c>
      <c r="N290" s="11"/>
      <c r="P290" s="11"/>
      <c r="Q290" s="11"/>
      <c r="R290" s="11"/>
      <c r="T290" s="11"/>
      <c r="V290" s="11" t="s">
        <v>1463</v>
      </c>
      <c r="W290" s="11"/>
      <c r="X290" s="11"/>
      <c r="Y290" s="11" t="s">
        <v>75</v>
      </c>
      <c r="AE290" s="11"/>
      <c r="AI290" s="15">
        <v>45108.0</v>
      </c>
      <c r="AJ290" s="11"/>
      <c r="AK290" s="11"/>
      <c r="AL290" s="11">
        <v>283214.0</v>
      </c>
      <c r="AM290" s="11" t="s">
        <v>157</v>
      </c>
      <c r="AN290" s="11"/>
      <c r="AO290" s="11" t="s">
        <v>1328</v>
      </c>
      <c r="AQ290" s="11" t="s">
        <v>79</v>
      </c>
      <c r="AR290" s="11" t="s">
        <v>155</v>
      </c>
      <c r="AS290" s="11" t="s">
        <v>75</v>
      </c>
      <c r="AT290" s="11" t="s">
        <v>80</v>
      </c>
      <c r="AW290" s="11" t="s">
        <v>96</v>
      </c>
      <c r="AX290" s="18" t="str">
        <f t="shared" si="379"/>
        <v/>
      </c>
      <c r="AZ290" s="11" t="s">
        <v>132</v>
      </c>
      <c r="BD290" s="15">
        <v>45596.0</v>
      </c>
      <c r="BE290" s="15">
        <v>45596.0</v>
      </c>
      <c r="BI290" s="11"/>
      <c r="BJ290" s="11">
        <v>2023.0</v>
      </c>
      <c r="BK290" s="11">
        <v>2023.0</v>
      </c>
      <c r="BL290" s="16">
        <f t="shared" si="62"/>
        <v>1</v>
      </c>
      <c r="BM290" s="18" t="str">
        <f t="shared" si="63"/>
        <v>2023</v>
      </c>
      <c r="BN290" s="18" t="str">
        <f t="shared" ref="BN290:CC290" si="433">IF(ISNUMBER(SEARCH(BN$1, $BM290)), ($K290/$BL290), "")</f>
        <v/>
      </c>
      <c r="BO290" s="18" t="str">
        <f t="shared" si="433"/>
        <v/>
      </c>
      <c r="BP290" s="18" t="str">
        <f t="shared" si="433"/>
        <v/>
      </c>
      <c r="BQ290" s="20">
        <f t="shared" si="433"/>
        <v>259829</v>
      </c>
      <c r="BR290" s="18" t="str">
        <f t="shared" si="433"/>
        <v/>
      </c>
      <c r="BS290" s="18" t="str">
        <f t="shared" si="433"/>
        <v/>
      </c>
      <c r="BT290" s="18" t="str">
        <f t="shared" si="433"/>
        <v/>
      </c>
      <c r="BU290" s="18" t="str">
        <f t="shared" si="433"/>
        <v/>
      </c>
      <c r="BV290" s="18" t="str">
        <f t="shared" si="433"/>
        <v/>
      </c>
      <c r="BW290" s="18" t="str">
        <f t="shared" si="433"/>
        <v/>
      </c>
      <c r="BX290" s="18" t="str">
        <f t="shared" si="433"/>
        <v/>
      </c>
      <c r="BY290" s="18" t="str">
        <f t="shared" si="433"/>
        <v/>
      </c>
      <c r="BZ290" s="18" t="str">
        <f t="shared" si="433"/>
        <v/>
      </c>
      <c r="CA290" s="18" t="str">
        <f t="shared" si="433"/>
        <v/>
      </c>
      <c r="CB290" s="18" t="str">
        <f t="shared" si="433"/>
        <v/>
      </c>
      <c r="CC290" s="18" t="str">
        <f t="shared" si="433"/>
        <v/>
      </c>
    </row>
    <row r="291" ht="16.5" customHeight="1">
      <c r="A291" s="11" t="s">
        <v>1464</v>
      </c>
      <c r="C291" s="11"/>
      <c r="D291" s="11" t="s">
        <v>64</v>
      </c>
      <c r="E291" s="27">
        <v>258029.0</v>
      </c>
      <c r="F291" s="27">
        <v>258029.0</v>
      </c>
      <c r="G291" s="11" t="s">
        <v>135</v>
      </c>
      <c r="H291" s="12">
        <v>322536.0</v>
      </c>
      <c r="I291" s="12">
        <v>322536.0</v>
      </c>
      <c r="J291" s="13">
        <f t="shared" ref="J291:K291" si="434">E291*1.19</f>
        <v>307054.51</v>
      </c>
      <c r="K291" s="13">
        <f t="shared" si="434"/>
        <v>307054.51</v>
      </c>
      <c r="L291" s="11" t="s">
        <v>86</v>
      </c>
      <c r="M291" s="11" t="s">
        <v>67</v>
      </c>
      <c r="N291" s="14" t="s">
        <v>1465</v>
      </c>
      <c r="T291" s="11" t="s">
        <v>1466</v>
      </c>
      <c r="V291" s="11" t="s">
        <v>918</v>
      </c>
      <c r="X291" s="11" t="s">
        <v>142</v>
      </c>
      <c r="Y291" s="11" t="s">
        <v>75</v>
      </c>
      <c r="AI291" s="15"/>
      <c r="AJ291" s="11">
        <v>18.0</v>
      </c>
      <c r="AK291" s="11" t="s">
        <v>430</v>
      </c>
      <c r="AL291" s="11">
        <v>17919.0</v>
      </c>
      <c r="AM291" s="11" t="s">
        <v>143</v>
      </c>
      <c r="AN291" s="40" t="s">
        <v>1467</v>
      </c>
      <c r="AQ291" s="11" t="s">
        <v>79</v>
      </c>
      <c r="AR291" s="11" t="s">
        <v>146</v>
      </c>
      <c r="AS291" s="11" t="s">
        <v>75</v>
      </c>
      <c r="AT291" s="11" t="s">
        <v>107</v>
      </c>
      <c r="AU291" s="18" t="s">
        <v>108</v>
      </c>
      <c r="AW291" s="11" t="s">
        <v>96</v>
      </c>
      <c r="AX291" s="18" t="str">
        <f t="shared" si="379"/>
        <v/>
      </c>
      <c r="AZ291" s="11" t="s">
        <v>109</v>
      </c>
      <c r="BD291" s="15">
        <v>45596.0</v>
      </c>
      <c r="BE291" s="15">
        <v>45779.0</v>
      </c>
      <c r="BJ291" s="11">
        <v>2024.0</v>
      </c>
      <c r="BK291" s="11">
        <v>2026.0</v>
      </c>
      <c r="BL291" s="16">
        <f t="shared" si="62"/>
        <v>3</v>
      </c>
      <c r="BM291" s="18" t="str">
        <f t="shared" si="63"/>
        <v>2024, 2025, 2026</v>
      </c>
      <c r="BN291" s="18" t="str">
        <f t="shared" ref="BN291:CC291" si="435">IF(ISNUMBER(SEARCH(BN$1, $BM291)), ($K291/$BL291), "")</f>
        <v/>
      </c>
      <c r="BO291" s="18" t="str">
        <f t="shared" si="435"/>
        <v/>
      </c>
      <c r="BP291" s="18" t="str">
        <f t="shared" si="435"/>
        <v/>
      </c>
      <c r="BQ291" s="18" t="str">
        <f t="shared" si="435"/>
        <v/>
      </c>
      <c r="BR291" s="20">
        <f t="shared" si="435"/>
        <v>102351.5033</v>
      </c>
      <c r="BS291" s="20">
        <f t="shared" si="435"/>
        <v>102351.5033</v>
      </c>
      <c r="BT291" s="20">
        <f t="shared" si="435"/>
        <v>102351.5033</v>
      </c>
      <c r="BU291" s="18" t="str">
        <f t="shared" si="435"/>
        <v/>
      </c>
      <c r="BV291" s="18" t="str">
        <f t="shared" si="435"/>
        <v/>
      </c>
      <c r="BW291" s="18" t="str">
        <f t="shared" si="435"/>
        <v/>
      </c>
      <c r="BX291" s="18" t="str">
        <f t="shared" si="435"/>
        <v/>
      </c>
      <c r="BY291" s="18" t="str">
        <f t="shared" si="435"/>
        <v/>
      </c>
      <c r="BZ291" s="18" t="str">
        <f t="shared" si="435"/>
        <v/>
      </c>
      <c r="CA291" s="18" t="str">
        <f t="shared" si="435"/>
        <v/>
      </c>
      <c r="CB291" s="18" t="str">
        <f t="shared" si="435"/>
        <v/>
      </c>
      <c r="CC291" s="18" t="str">
        <f t="shared" si="435"/>
        <v/>
      </c>
    </row>
    <row r="292" ht="16.5" customHeight="1">
      <c r="A292" s="11" t="s">
        <v>1468</v>
      </c>
      <c r="C292" s="11"/>
      <c r="D292" s="11" t="s">
        <v>64</v>
      </c>
      <c r="E292" s="11">
        <v>254489.0</v>
      </c>
      <c r="F292" s="11">
        <v>254489.0</v>
      </c>
      <c r="G292" s="11" t="s">
        <v>151</v>
      </c>
      <c r="H292" s="12">
        <v>284234.0</v>
      </c>
      <c r="I292" s="12">
        <v>284234.0</v>
      </c>
      <c r="J292" s="13">
        <v>254489.0</v>
      </c>
      <c r="K292" s="13">
        <v>254489.0</v>
      </c>
      <c r="L292" s="11" t="s">
        <v>86</v>
      </c>
      <c r="M292" s="11" t="s">
        <v>67</v>
      </c>
      <c r="N292" s="14" t="s">
        <v>1469</v>
      </c>
      <c r="T292" s="11"/>
      <c r="V292" s="11" t="s">
        <v>1470</v>
      </c>
      <c r="X292" s="11" t="s">
        <v>155</v>
      </c>
      <c r="Y292" s="11" t="s">
        <v>75</v>
      </c>
      <c r="AI292" s="15">
        <v>43862.0</v>
      </c>
      <c r="AJ292" s="11"/>
      <c r="AK292" s="11"/>
      <c r="AL292" s="11">
        <v>284234.0</v>
      </c>
      <c r="AM292" s="11" t="s">
        <v>812</v>
      </c>
      <c r="AN292" s="11"/>
      <c r="AQ292" s="11" t="s">
        <v>79</v>
      </c>
      <c r="AR292" s="11" t="s">
        <v>155</v>
      </c>
      <c r="AS292" s="11" t="s">
        <v>75</v>
      </c>
      <c r="AT292" s="11" t="s">
        <v>107</v>
      </c>
      <c r="AU292" s="18" t="s">
        <v>108</v>
      </c>
      <c r="AW292" s="11" t="s">
        <v>96</v>
      </c>
      <c r="AX292" s="18" t="str">
        <f t="shared" si="379"/>
        <v/>
      </c>
      <c r="AZ292" s="11" t="s">
        <v>535</v>
      </c>
      <c r="BD292" s="15">
        <v>45596.0</v>
      </c>
      <c r="BE292" s="15">
        <v>45596.0</v>
      </c>
      <c r="BJ292" s="11">
        <v>2020.0</v>
      </c>
      <c r="BK292" s="11">
        <v>2023.0</v>
      </c>
      <c r="BL292" s="16">
        <f t="shared" si="62"/>
        <v>4</v>
      </c>
      <c r="BM292" s="18" t="str">
        <f t="shared" si="63"/>
        <v>2020, 2021, 2022, 2023</v>
      </c>
      <c r="BN292" s="20">
        <f t="shared" ref="BN292:CC292" si="436">IF(ISNUMBER(SEARCH(BN$1, $BM292)), ($K292/$BL292), "")</f>
        <v>63622.25</v>
      </c>
      <c r="BO292" s="20">
        <f t="shared" si="436"/>
        <v>63622.25</v>
      </c>
      <c r="BP292" s="20">
        <f t="shared" si="436"/>
        <v>63622.25</v>
      </c>
      <c r="BQ292" s="20">
        <f t="shared" si="436"/>
        <v>63622.25</v>
      </c>
      <c r="BR292" s="18" t="str">
        <f t="shared" si="436"/>
        <v/>
      </c>
      <c r="BS292" s="18" t="str">
        <f t="shared" si="436"/>
        <v/>
      </c>
      <c r="BT292" s="18" t="str">
        <f t="shared" si="436"/>
        <v/>
      </c>
      <c r="BU292" s="18" t="str">
        <f t="shared" si="436"/>
        <v/>
      </c>
      <c r="BV292" s="18" t="str">
        <f t="shared" si="436"/>
        <v/>
      </c>
      <c r="BW292" s="18" t="str">
        <f t="shared" si="436"/>
        <v/>
      </c>
      <c r="BX292" s="18" t="str">
        <f t="shared" si="436"/>
        <v/>
      </c>
      <c r="BY292" s="18" t="str">
        <f t="shared" si="436"/>
        <v/>
      </c>
      <c r="BZ292" s="18" t="str">
        <f t="shared" si="436"/>
        <v/>
      </c>
      <c r="CA292" s="18" t="str">
        <f t="shared" si="436"/>
        <v/>
      </c>
      <c r="CB292" s="18" t="str">
        <f t="shared" si="436"/>
        <v/>
      </c>
      <c r="CC292" s="18" t="str">
        <f t="shared" si="436"/>
        <v/>
      </c>
    </row>
    <row r="293" ht="16.5" customHeight="1">
      <c r="A293" s="11" t="s">
        <v>953</v>
      </c>
      <c r="C293" s="11"/>
      <c r="D293" s="11" t="s">
        <v>64</v>
      </c>
      <c r="E293" s="11">
        <v>253707.0</v>
      </c>
      <c r="F293" s="11">
        <v>253707.0</v>
      </c>
      <c r="G293" s="11" t="s">
        <v>151</v>
      </c>
      <c r="H293" s="12">
        <v>276541.0</v>
      </c>
      <c r="I293" s="12">
        <v>276541.0</v>
      </c>
      <c r="J293" s="13">
        <v>253707.0</v>
      </c>
      <c r="K293" s="13">
        <v>253707.0</v>
      </c>
      <c r="L293" s="11" t="s">
        <v>86</v>
      </c>
      <c r="M293" s="11" t="s">
        <v>67</v>
      </c>
      <c r="N293" s="11"/>
      <c r="V293" s="11" t="s">
        <v>1471</v>
      </c>
      <c r="X293" s="11" t="s">
        <v>155</v>
      </c>
      <c r="Y293" s="11" t="s">
        <v>75</v>
      </c>
      <c r="AI293" s="15"/>
      <c r="AL293" s="11">
        <v>276541.0</v>
      </c>
      <c r="AM293" s="11" t="s">
        <v>157</v>
      </c>
      <c r="AN293" s="11"/>
      <c r="AQ293" s="11" t="s">
        <v>79</v>
      </c>
      <c r="AR293" s="11" t="s">
        <v>155</v>
      </c>
      <c r="AS293" s="11" t="s">
        <v>75</v>
      </c>
      <c r="AT293" s="11" t="s">
        <v>80</v>
      </c>
      <c r="AW293" s="11" t="s">
        <v>955</v>
      </c>
      <c r="AX293" s="18" t="str">
        <f t="shared" si="379"/>
        <v/>
      </c>
      <c r="AZ293" s="11" t="s">
        <v>310</v>
      </c>
      <c r="BD293" s="15">
        <v>45596.0</v>
      </c>
      <c r="BE293" s="15">
        <v>45596.0</v>
      </c>
      <c r="BJ293" s="11">
        <v>2023.0</v>
      </c>
      <c r="BK293" s="11">
        <v>2023.0</v>
      </c>
      <c r="BL293" s="16">
        <f t="shared" si="62"/>
        <v>1</v>
      </c>
      <c r="BM293" s="18" t="str">
        <f t="shared" si="63"/>
        <v>2023</v>
      </c>
      <c r="BN293" s="18" t="str">
        <f t="shared" ref="BN293:CC293" si="437">IF(ISNUMBER(SEARCH(BN$1, $BM293)), ($K293/$BL293), "")</f>
        <v/>
      </c>
      <c r="BO293" s="18" t="str">
        <f t="shared" si="437"/>
        <v/>
      </c>
      <c r="BP293" s="18" t="str">
        <f t="shared" si="437"/>
        <v/>
      </c>
      <c r="BQ293" s="20">
        <f t="shared" si="437"/>
        <v>253707</v>
      </c>
      <c r="BR293" s="18" t="str">
        <f t="shared" si="437"/>
        <v/>
      </c>
      <c r="BS293" s="18" t="str">
        <f t="shared" si="437"/>
        <v/>
      </c>
      <c r="BT293" s="18" t="str">
        <f t="shared" si="437"/>
        <v/>
      </c>
      <c r="BU293" s="18" t="str">
        <f t="shared" si="437"/>
        <v/>
      </c>
      <c r="BV293" s="18" t="str">
        <f t="shared" si="437"/>
        <v/>
      </c>
      <c r="BW293" s="18" t="str">
        <f t="shared" si="437"/>
        <v/>
      </c>
      <c r="BX293" s="18" t="str">
        <f t="shared" si="437"/>
        <v/>
      </c>
      <c r="BY293" s="18" t="str">
        <f t="shared" si="437"/>
        <v/>
      </c>
      <c r="BZ293" s="18" t="str">
        <f t="shared" si="437"/>
        <v/>
      </c>
      <c r="CA293" s="18" t="str">
        <f t="shared" si="437"/>
        <v/>
      </c>
      <c r="CB293" s="18" t="str">
        <f t="shared" si="437"/>
        <v/>
      </c>
      <c r="CC293" s="18" t="str">
        <f t="shared" si="437"/>
        <v/>
      </c>
    </row>
    <row r="294" ht="16.5" customHeight="1">
      <c r="A294" s="11" t="s">
        <v>1472</v>
      </c>
      <c r="C294" s="11"/>
      <c r="D294" s="11" t="s">
        <v>64</v>
      </c>
      <c r="E294" s="11">
        <v>252883.0</v>
      </c>
      <c r="F294" s="11">
        <v>252883.0</v>
      </c>
      <c r="G294" s="11" t="s">
        <v>151</v>
      </c>
      <c r="H294" s="12">
        <v>275642.0</v>
      </c>
      <c r="I294" s="12">
        <v>275642.0</v>
      </c>
      <c r="J294" s="13">
        <v>252883.0</v>
      </c>
      <c r="K294" s="13">
        <v>252883.0</v>
      </c>
      <c r="L294" s="11" t="s">
        <v>86</v>
      </c>
      <c r="M294" s="11" t="s">
        <v>67</v>
      </c>
      <c r="N294" s="14" t="s">
        <v>1473</v>
      </c>
      <c r="V294" s="11" t="s">
        <v>1474</v>
      </c>
      <c r="X294" s="11" t="s">
        <v>155</v>
      </c>
      <c r="Y294" s="11" t="s">
        <v>75</v>
      </c>
      <c r="AI294" s="15">
        <v>45231.0</v>
      </c>
      <c r="AL294" s="11">
        <v>275642.0</v>
      </c>
      <c r="AM294" s="11" t="s">
        <v>157</v>
      </c>
      <c r="AN294" s="11"/>
      <c r="AQ294" s="11" t="s">
        <v>79</v>
      </c>
      <c r="AR294" s="11" t="s">
        <v>155</v>
      </c>
      <c r="AS294" s="11" t="s">
        <v>75</v>
      </c>
      <c r="AT294" s="11" t="s">
        <v>80</v>
      </c>
      <c r="AW294" s="11" t="s">
        <v>96</v>
      </c>
      <c r="AX294" s="18" t="str">
        <f t="shared" si="379"/>
        <v/>
      </c>
      <c r="AZ294" s="11" t="s">
        <v>132</v>
      </c>
      <c r="BD294" s="15">
        <v>45596.0</v>
      </c>
      <c r="BE294" s="15">
        <v>45779.0</v>
      </c>
      <c r="BJ294" s="11">
        <v>2023.0</v>
      </c>
      <c r="BK294" s="11">
        <v>2026.0</v>
      </c>
      <c r="BL294" s="16">
        <f t="shared" si="62"/>
        <v>4</v>
      </c>
      <c r="BM294" s="18" t="str">
        <f t="shared" si="63"/>
        <v>2023, 2024, 2025, 2026</v>
      </c>
      <c r="BN294" s="18" t="str">
        <f t="shared" ref="BN294:CC294" si="438">IF(ISNUMBER(SEARCH(BN$1, $BM294)), ($K294/$BL294), "")</f>
        <v/>
      </c>
      <c r="BO294" s="18" t="str">
        <f t="shared" si="438"/>
        <v/>
      </c>
      <c r="BP294" s="18" t="str">
        <f t="shared" si="438"/>
        <v/>
      </c>
      <c r="BQ294" s="20">
        <f t="shared" si="438"/>
        <v>63220.75</v>
      </c>
      <c r="BR294" s="20">
        <f t="shared" si="438"/>
        <v>63220.75</v>
      </c>
      <c r="BS294" s="20">
        <f t="shared" si="438"/>
        <v>63220.75</v>
      </c>
      <c r="BT294" s="20">
        <f t="shared" si="438"/>
        <v>63220.75</v>
      </c>
      <c r="BU294" s="18" t="str">
        <f t="shared" si="438"/>
        <v/>
      </c>
      <c r="BV294" s="18" t="str">
        <f t="shared" si="438"/>
        <v/>
      </c>
      <c r="BW294" s="18" t="str">
        <f t="shared" si="438"/>
        <v/>
      </c>
      <c r="BX294" s="18" t="str">
        <f t="shared" si="438"/>
        <v/>
      </c>
      <c r="BY294" s="18" t="str">
        <f t="shared" si="438"/>
        <v/>
      </c>
      <c r="BZ294" s="18" t="str">
        <f t="shared" si="438"/>
        <v/>
      </c>
      <c r="CA294" s="18" t="str">
        <f t="shared" si="438"/>
        <v/>
      </c>
      <c r="CB294" s="18" t="str">
        <f t="shared" si="438"/>
        <v/>
      </c>
      <c r="CC294" s="18" t="str">
        <f t="shared" si="438"/>
        <v/>
      </c>
    </row>
    <row r="295" ht="16.5" customHeight="1">
      <c r="A295" s="11" t="s">
        <v>814</v>
      </c>
      <c r="C295" s="11"/>
      <c r="D295" s="11" t="s">
        <v>64</v>
      </c>
      <c r="E295" s="11">
        <v>251330.0</v>
      </c>
      <c r="F295" s="11">
        <v>251330.0</v>
      </c>
      <c r="G295" s="11" t="s">
        <v>151</v>
      </c>
      <c r="H295" s="12">
        <v>273950.0</v>
      </c>
      <c r="I295" s="12">
        <v>273950.0</v>
      </c>
      <c r="J295" s="13">
        <v>251330.0</v>
      </c>
      <c r="K295" s="13">
        <v>251330.0</v>
      </c>
      <c r="L295" s="11" t="s">
        <v>86</v>
      </c>
      <c r="M295" s="11" t="s">
        <v>67</v>
      </c>
      <c r="N295" s="11"/>
      <c r="V295" s="11" t="s">
        <v>864</v>
      </c>
      <c r="X295" s="11" t="s">
        <v>155</v>
      </c>
      <c r="Y295" s="11" t="s">
        <v>75</v>
      </c>
      <c r="AI295" s="15">
        <v>44287.0</v>
      </c>
      <c r="AL295" s="11">
        <v>273950.0</v>
      </c>
      <c r="AM295" s="11" t="s">
        <v>812</v>
      </c>
      <c r="AN295" s="11"/>
      <c r="AQ295" s="11" t="s">
        <v>79</v>
      </c>
      <c r="AR295" s="11" t="s">
        <v>155</v>
      </c>
      <c r="AS295" s="11" t="s">
        <v>75</v>
      </c>
      <c r="AT295" s="25" t="s">
        <v>122</v>
      </c>
      <c r="AW295" s="11" t="s">
        <v>96</v>
      </c>
      <c r="AX295" s="18" t="str">
        <f t="shared" si="379"/>
        <v/>
      </c>
      <c r="AZ295" s="11" t="s">
        <v>132</v>
      </c>
      <c r="BD295" s="15">
        <v>45596.0</v>
      </c>
      <c r="BE295" s="15">
        <v>45596.0</v>
      </c>
      <c r="BJ295" s="11">
        <v>2021.0</v>
      </c>
      <c r="BK295" s="11">
        <v>2021.0</v>
      </c>
      <c r="BL295" s="16">
        <f t="shared" si="62"/>
        <v>1</v>
      </c>
      <c r="BM295" s="18" t="str">
        <f t="shared" si="63"/>
        <v>2021</v>
      </c>
      <c r="BN295" s="18" t="str">
        <f t="shared" ref="BN295:CC295" si="439">IF(ISNUMBER(SEARCH(BN$1, $BM295)), ($K295/$BL295), "")</f>
        <v/>
      </c>
      <c r="BO295" s="20">
        <f t="shared" si="439"/>
        <v>251330</v>
      </c>
      <c r="BP295" s="18" t="str">
        <f t="shared" si="439"/>
        <v/>
      </c>
      <c r="BQ295" s="18" t="str">
        <f t="shared" si="439"/>
        <v/>
      </c>
      <c r="BR295" s="18" t="str">
        <f t="shared" si="439"/>
        <v/>
      </c>
      <c r="BS295" s="18" t="str">
        <f t="shared" si="439"/>
        <v/>
      </c>
      <c r="BT295" s="18" t="str">
        <f t="shared" si="439"/>
        <v/>
      </c>
      <c r="BU295" s="18" t="str">
        <f t="shared" si="439"/>
        <v/>
      </c>
      <c r="BV295" s="18" t="str">
        <f t="shared" si="439"/>
        <v/>
      </c>
      <c r="BW295" s="18" t="str">
        <f t="shared" si="439"/>
        <v/>
      </c>
      <c r="BX295" s="18" t="str">
        <f t="shared" si="439"/>
        <v/>
      </c>
      <c r="BY295" s="18" t="str">
        <f t="shared" si="439"/>
        <v/>
      </c>
      <c r="BZ295" s="18" t="str">
        <f t="shared" si="439"/>
        <v/>
      </c>
      <c r="CA295" s="18" t="str">
        <f t="shared" si="439"/>
        <v/>
      </c>
      <c r="CB295" s="18" t="str">
        <f t="shared" si="439"/>
        <v/>
      </c>
      <c r="CC295" s="18" t="str">
        <f t="shared" si="439"/>
        <v/>
      </c>
    </row>
    <row r="296" ht="16.5" customHeight="1">
      <c r="A296" s="11" t="s">
        <v>1475</v>
      </c>
      <c r="C296" s="11"/>
      <c r="D296" s="11" t="s">
        <v>64</v>
      </c>
      <c r="E296" s="11">
        <v>250000.0</v>
      </c>
      <c r="F296" s="11">
        <v>250000.0</v>
      </c>
      <c r="G296" s="11" t="s">
        <v>151</v>
      </c>
      <c r="H296" s="12">
        <v>274227.0</v>
      </c>
      <c r="I296" s="12">
        <v>274227.0</v>
      </c>
      <c r="J296" s="13">
        <v>250000.0</v>
      </c>
      <c r="K296" s="13">
        <v>250000.0</v>
      </c>
      <c r="L296" s="11" t="s">
        <v>86</v>
      </c>
      <c r="M296" s="11" t="s">
        <v>67</v>
      </c>
      <c r="N296" s="14" t="s">
        <v>1476</v>
      </c>
      <c r="P296" s="11"/>
      <c r="Q296" s="11"/>
      <c r="R296" s="11" t="s">
        <v>1477</v>
      </c>
      <c r="T296" s="11" t="s">
        <v>1478</v>
      </c>
      <c r="U296" s="11" t="s">
        <v>72</v>
      </c>
      <c r="V296" s="11" t="s">
        <v>1479</v>
      </c>
      <c r="W296" s="11" t="s">
        <v>104</v>
      </c>
      <c r="X296" s="11" t="s">
        <v>259</v>
      </c>
      <c r="Y296" s="11" t="s">
        <v>75</v>
      </c>
      <c r="Z296" s="11" t="s">
        <v>72</v>
      </c>
      <c r="AD296" s="11" t="s">
        <v>1480</v>
      </c>
      <c r="AE296" s="11" t="s">
        <v>76</v>
      </c>
      <c r="AI296" s="15">
        <v>44202.0</v>
      </c>
      <c r="AJ296" s="11">
        <v>1.0</v>
      </c>
      <c r="AK296" s="11" t="s">
        <v>230</v>
      </c>
      <c r="AL296" s="11">
        <v>274227.0</v>
      </c>
      <c r="AM296" s="11" t="s">
        <v>1286</v>
      </c>
      <c r="AN296" s="11"/>
      <c r="AQ296" s="11" t="s">
        <v>79</v>
      </c>
      <c r="AR296" s="11" t="s">
        <v>259</v>
      </c>
      <c r="AS296" s="11" t="s">
        <v>75</v>
      </c>
      <c r="AT296" s="11" t="s">
        <v>375</v>
      </c>
      <c r="AW296" s="11" t="s">
        <v>96</v>
      </c>
      <c r="AX296" s="18" t="str">
        <f t="shared" si="379"/>
        <v/>
      </c>
      <c r="AZ296" s="11" t="s">
        <v>191</v>
      </c>
      <c r="BD296" s="15">
        <v>45034.0</v>
      </c>
      <c r="BE296" s="15">
        <v>45035.0</v>
      </c>
      <c r="BI296" s="11" t="s">
        <v>83</v>
      </c>
      <c r="BJ296" s="11">
        <v>2021.0</v>
      </c>
      <c r="BK296" s="11">
        <v>2022.0</v>
      </c>
      <c r="BL296" s="16">
        <f t="shared" si="62"/>
        <v>2</v>
      </c>
      <c r="BM296" s="18" t="str">
        <f t="shared" si="63"/>
        <v>2021, 2022</v>
      </c>
      <c r="BN296" s="18" t="str">
        <f t="shared" ref="BN296:CC296" si="440">IF(ISNUMBER(SEARCH(BN$1, $BM296)), ($K296/$BL296), "")</f>
        <v/>
      </c>
      <c r="BO296" s="20">
        <f t="shared" si="440"/>
        <v>125000</v>
      </c>
      <c r="BP296" s="20">
        <f t="shared" si="440"/>
        <v>125000</v>
      </c>
      <c r="BQ296" s="18" t="str">
        <f t="shared" si="440"/>
        <v/>
      </c>
      <c r="BR296" s="18" t="str">
        <f t="shared" si="440"/>
        <v/>
      </c>
      <c r="BS296" s="18" t="str">
        <f t="shared" si="440"/>
        <v/>
      </c>
      <c r="BT296" s="18" t="str">
        <f t="shared" si="440"/>
        <v/>
      </c>
      <c r="BU296" s="18" t="str">
        <f t="shared" si="440"/>
        <v/>
      </c>
      <c r="BV296" s="18" t="str">
        <f t="shared" si="440"/>
        <v/>
      </c>
      <c r="BW296" s="18" t="str">
        <f t="shared" si="440"/>
        <v/>
      </c>
      <c r="BX296" s="18" t="str">
        <f t="shared" si="440"/>
        <v/>
      </c>
      <c r="BY296" s="18" t="str">
        <f t="shared" si="440"/>
        <v/>
      </c>
      <c r="BZ296" s="18" t="str">
        <f t="shared" si="440"/>
        <v/>
      </c>
      <c r="CA296" s="18" t="str">
        <f t="shared" si="440"/>
        <v/>
      </c>
      <c r="CB296" s="18" t="str">
        <f t="shared" si="440"/>
        <v/>
      </c>
      <c r="CC296" s="18" t="str">
        <f t="shared" si="440"/>
        <v/>
      </c>
    </row>
    <row r="297" ht="16.5" customHeight="1">
      <c r="A297" s="11" t="s">
        <v>1481</v>
      </c>
      <c r="B297" s="11" t="s">
        <v>1482</v>
      </c>
      <c r="C297" s="11"/>
      <c r="D297" s="11" t="s">
        <v>64</v>
      </c>
      <c r="E297" s="11">
        <v>247610.0</v>
      </c>
      <c r="F297" s="11">
        <v>247610.0</v>
      </c>
      <c r="G297" s="11" t="s">
        <v>151</v>
      </c>
      <c r="H297" s="12">
        <v>268676.0</v>
      </c>
      <c r="I297" s="12">
        <v>268676.0</v>
      </c>
      <c r="J297" s="13">
        <v>247610.0</v>
      </c>
      <c r="K297" s="13">
        <v>247610.0</v>
      </c>
      <c r="L297" s="11" t="s">
        <v>86</v>
      </c>
      <c r="M297" s="11" t="s">
        <v>67</v>
      </c>
      <c r="N297" s="14" t="s">
        <v>1483</v>
      </c>
      <c r="O297" s="11" t="s">
        <v>1484</v>
      </c>
      <c r="P297" s="11"/>
      <c r="Q297" s="11"/>
      <c r="R297" s="11" t="s">
        <v>1485</v>
      </c>
      <c r="T297" s="11" t="s">
        <v>938</v>
      </c>
      <c r="U297" s="11" t="s">
        <v>939</v>
      </c>
      <c r="V297" s="11" t="s">
        <v>940</v>
      </c>
      <c r="W297" s="11" t="s">
        <v>92</v>
      </c>
      <c r="X297" s="11" t="s">
        <v>565</v>
      </c>
      <c r="Y297" s="11" t="s">
        <v>75</v>
      </c>
      <c r="Z297" s="11" t="s">
        <v>72</v>
      </c>
      <c r="AD297" s="11" t="s">
        <v>1486</v>
      </c>
      <c r="AE297" s="11" t="s">
        <v>76</v>
      </c>
      <c r="AI297" s="15">
        <v>44986.0</v>
      </c>
      <c r="AJ297" s="11">
        <v>3.0</v>
      </c>
      <c r="AK297" s="11" t="s">
        <v>77</v>
      </c>
      <c r="AL297" s="11">
        <v>89559.0</v>
      </c>
      <c r="AM297" s="11" t="s">
        <v>1487</v>
      </c>
      <c r="AN297" s="11"/>
      <c r="AQ297" s="11" t="s">
        <v>79</v>
      </c>
      <c r="AR297" s="11" t="s">
        <v>565</v>
      </c>
      <c r="AS297" s="11" t="s">
        <v>75</v>
      </c>
      <c r="AT297" s="11" t="s">
        <v>375</v>
      </c>
      <c r="AW297" s="11" t="s">
        <v>96</v>
      </c>
      <c r="AX297" s="18" t="str">
        <f t="shared" si="379"/>
        <v/>
      </c>
      <c r="AZ297" s="11" t="s">
        <v>1488</v>
      </c>
      <c r="BA297" s="11" t="s">
        <v>67</v>
      </c>
      <c r="BD297" s="15">
        <v>45323.0</v>
      </c>
      <c r="BE297" s="15">
        <v>45323.0</v>
      </c>
      <c r="BI297" s="11" t="s">
        <v>243</v>
      </c>
      <c r="BJ297" s="11">
        <v>2023.0</v>
      </c>
      <c r="BK297" s="11">
        <v>2026.0</v>
      </c>
      <c r="BL297" s="16">
        <f t="shared" si="62"/>
        <v>4</v>
      </c>
      <c r="BM297" s="18" t="str">
        <f t="shared" si="63"/>
        <v>2023, 2024, 2025, 2026</v>
      </c>
      <c r="BN297" s="18" t="str">
        <f t="shared" ref="BN297:CC297" si="441">IF(ISNUMBER(SEARCH(BN$1, $BM297)), ($K297/$BL297), "")</f>
        <v/>
      </c>
      <c r="BO297" s="18" t="str">
        <f t="shared" si="441"/>
        <v/>
      </c>
      <c r="BP297" s="18" t="str">
        <f t="shared" si="441"/>
        <v/>
      </c>
      <c r="BQ297" s="20">
        <f t="shared" si="441"/>
        <v>61902.5</v>
      </c>
      <c r="BR297" s="20">
        <f t="shared" si="441"/>
        <v>61902.5</v>
      </c>
      <c r="BS297" s="20">
        <f t="shared" si="441"/>
        <v>61902.5</v>
      </c>
      <c r="BT297" s="20">
        <f t="shared" si="441"/>
        <v>61902.5</v>
      </c>
      <c r="BU297" s="18" t="str">
        <f t="shared" si="441"/>
        <v/>
      </c>
      <c r="BV297" s="18" t="str">
        <f t="shared" si="441"/>
        <v/>
      </c>
      <c r="BW297" s="18" t="str">
        <f t="shared" si="441"/>
        <v/>
      </c>
      <c r="BX297" s="18" t="str">
        <f t="shared" si="441"/>
        <v/>
      </c>
      <c r="BY297" s="18" t="str">
        <f t="shared" si="441"/>
        <v/>
      </c>
      <c r="BZ297" s="18" t="str">
        <f t="shared" si="441"/>
        <v/>
      </c>
      <c r="CA297" s="18" t="str">
        <f t="shared" si="441"/>
        <v/>
      </c>
      <c r="CB297" s="18" t="str">
        <f t="shared" si="441"/>
        <v/>
      </c>
      <c r="CC297" s="18" t="str">
        <f t="shared" si="441"/>
        <v/>
      </c>
    </row>
    <row r="298" ht="16.5" customHeight="1">
      <c r="A298" s="11" t="s">
        <v>1489</v>
      </c>
      <c r="C298" s="11"/>
      <c r="D298" s="11" t="s">
        <v>64</v>
      </c>
      <c r="E298" s="11">
        <v>247166.0</v>
      </c>
      <c r="F298" s="11">
        <v>247166.0</v>
      </c>
      <c r="G298" s="11" t="s">
        <v>151</v>
      </c>
      <c r="H298" s="12">
        <v>269411.0</v>
      </c>
      <c r="I298" s="12">
        <v>269411.0</v>
      </c>
      <c r="J298" s="13">
        <v>247166.0</v>
      </c>
      <c r="K298" s="13">
        <v>247166.0</v>
      </c>
      <c r="L298" s="11" t="s">
        <v>86</v>
      </c>
      <c r="M298" s="11" t="s">
        <v>67</v>
      </c>
      <c r="N298" s="11"/>
      <c r="P298" s="11"/>
      <c r="Q298" s="11"/>
      <c r="R298" s="11"/>
      <c r="T298" s="11"/>
      <c r="U298" s="11"/>
      <c r="V298" s="11" t="s">
        <v>1490</v>
      </c>
      <c r="W298" s="11"/>
      <c r="X298" s="11"/>
      <c r="Y298" s="11" t="s">
        <v>75</v>
      </c>
      <c r="Z298" s="11"/>
      <c r="AD298" s="11"/>
      <c r="AE298" s="11"/>
      <c r="AI298" s="15">
        <v>44931.0</v>
      </c>
      <c r="AJ298" s="11"/>
      <c r="AK298" s="11"/>
      <c r="AL298" s="11">
        <v>269411.0</v>
      </c>
      <c r="AM298" s="11" t="s">
        <v>157</v>
      </c>
      <c r="AN298" s="11"/>
      <c r="AQ298" s="11" t="s">
        <v>79</v>
      </c>
      <c r="AR298" s="11" t="s">
        <v>155</v>
      </c>
      <c r="AS298" s="11" t="s">
        <v>75</v>
      </c>
      <c r="AT298" s="11" t="s">
        <v>80</v>
      </c>
      <c r="AW298" s="11" t="s">
        <v>96</v>
      </c>
      <c r="AX298" s="18" t="str">
        <f t="shared" si="379"/>
        <v/>
      </c>
      <c r="AZ298" s="11" t="s">
        <v>310</v>
      </c>
      <c r="BA298" s="11"/>
      <c r="BD298" s="15">
        <v>45596.0</v>
      </c>
      <c r="BE298" s="15">
        <v>45596.0</v>
      </c>
      <c r="BI298" s="11"/>
      <c r="BJ298" s="11">
        <v>2023.0</v>
      </c>
      <c r="BK298" s="11">
        <v>2023.0</v>
      </c>
      <c r="BL298" s="16">
        <f t="shared" si="62"/>
        <v>1</v>
      </c>
      <c r="BM298" s="18" t="str">
        <f t="shared" si="63"/>
        <v>2023</v>
      </c>
      <c r="BN298" s="18" t="str">
        <f t="shared" ref="BN298:CC298" si="442">IF(ISNUMBER(SEARCH(BN$1, $BM298)), ($K298/$BL298), "")</f>
        <v/>
      </c>
      <c r="BO298" s="18" t="str">
        <f t="shared" si="442"/>
        <v/>
      </c>
      <c r="BP298" s="18" t="str">
        <f t="shared" si="442"/>
        <v/>
      </c>
      <c r="BQ298" s="20">
        <f t="shared" si="442"/>
        <v>247166</v>
      </c>
      <c r="BR298" s="18" t="str">
        <f t="shared" si="442"/>
        <v/>
      </c>
      <c r="BS298" s="18" t="str">
        <f t="shared" si="442"/>
        <v/>
      </c>
      <c r="BT298" s="18" t="str">
        <f t="shared" si="442"/>
        <v/>
      </c>
      <c r="BU298" s="18" t="str">
        <f t="shared" si="442"/>
        <v/>
      </c>
      <c r="BV298" s="18" t="str">
        <f t="shared" si="442"/>
        <v/>
      </c>
      <c r="BW298" s="18" t="str">
        <f t="shared" si="442"/>
        <v/>
      </c>
      <c r="BX298" s="18" t="str">
        <f t="shared" si="442"/>
        <v/>
      </c>
      <c r="BY298" s="18" t="str">
        <f t="shared" si="442"/>
        <v/>
      </c>
      <c r="BZ298" s="18" t="str">
        <f t="shared" si="442"/>
        <v/>
      </c>
      <c r="CA298" s="18" t="str">
        <f t="shared" si="442"/>
        <v/>
      </c>
      <c r="CB298" s="18" t="str">
        <f t="shared" si="442"/>
        <v/>
      </c>
      <c r="CC298" s="18" t="str">
        <f t="shared" si="442"/>
        <v/>
      </c>
    </row>
    <row r="299" ht="16.5" customHeight="1">
      <c r="A299" s="11" t="s">
        <v>1491</v>
      </c>
      <c r="C299" s="11"/>
      <c r="D299" s="11" t="s">
        <v>64</v>
      </c>
      <c r="E299" s="11">
        <v>247128.0</v>
      </c>
      <c r="F299" s="11">
        <v>247128.0</v>
      </c>
      <c r="G299" s="11" t="s">
        <v>151</v>
      </c>
      <c r="H299" s="12">
        <v>269370.0</v>
      </c>
      <c r="I299" s="12">
        <v>269370.0</v>
      </c>
      <c r="J299" s="13">
        <v>247128.0</v>
      </c>
      <c r="K299" s="13">
        <v>247128.0</v>
      </c>
      <c r="L299" s="11" t="s">
        <v>86</v>
      </c>
      <c r="M299" s="11" t="s">
        <v>67</v>
      </c>
      <c r="V299" s="11" t="s">
        <v>1492</v>
      </c>
      <c r="X299" s="11" t="s">
        <v>155</v>
      </c>
      <c r="Y299" s="11" t="s">
        <v>75</v>
      </c>
      <c r="AI299" s="15">
        <v>44198.0</v>
      </c>
      <c r="AL299" s="11">
        <v>269370.0</v>
      </c>
      <c r="AM299" s="11" t="s">
        <v>157</v>
      </c>
      <c r="AN299" s="11"/>
      <c r="AQ299" s="11" t="s">
        <v>79</v>
      </c>
      <c r="AR299" s="11" t="s">
        <v>155</v>
      </c>
      <c r="AS299" s="11" t="s">
        <v>75</v>
      </c>
      <c r="AT299" s="11" t="s">
        <v>80</v>
      </c>
      <c r="AW299" s="11" t="s">
        <v>96</v>
      </c>
      <c r="AX299" s="18" t="str">
        <f t="shared" si="379"/>
        <v/>
      </c>
      <c r="AZ299" s="11" t="s">
        <v>132</v>
      </c>
      <c r="BD299" s="15">
        <v>45596.0</v>
      </c>
      <c r="BE299" s="15">
        <v>45596.0</v>
      </c>
      <c r="BJ299" s="11">
        <v>2021.0</v>
      </c>
      <c r="BK299" s="11">
        <v>2021.0</v>
      </c>
      <c r="BL299" s="16">
        <f t="shared" si="62"/>
        <v>1</v>
      </c>
      <c r="BM299" s="18" t="str">
        <f t="shared" si="63"/>
        <v>2021</v>
      </c>
      <c r="BN299" s="18" t="str">
        <f t="shared" ref="BN299:CC299" si="443">IF(ISNUMBER(SEARCH(BN$1, $BM299)), ($K299/$BL299), "")</f>
        <v/>
      </c>
      <c r="BO299" s="20">
        <f t="shared" si="443"/>
        <v>247128</v>
      </c>
      <c r="BP299" s="18" t="str">
        <f t="shared" si="443"/>
        <v/>
      </c>
      <c r="BQ299" s="18" t="str">
        <f t="shared" si="443"/>
        <v/>
      </c>
      <c r="BR299" s="18" t="str">
        <f t="shared" si="443"/>
        <v/>
      </c>
      <c r="BS299" s="18" t="str">
        <f t="shared" si="443"/>
        <v/>
      </c>
      <c r="BT299" s="18" t="str">
        <f t="shared" si="443"/>
        <v/>
      </c>
      <c r="BU299" s="18" t="str">
        <f t="shared" si="443"/>
        <v/>
      </c>
      <c r="BV299" s="18" t="str">
        <f t="shared" si="443"/>
        <v/>
      </c>
      <c r="BW299" s="18" t="str">
        <f t="shared" si="443"/>
        <v/>
      </c>
      <c r="BX299" s="18" t="str">
        <f t="shared" si="443"/>
        <v/>
      </c>
      <c r="BY299" s="18" t="str">
        <f t="shared" si="443"/>
        <v/>
      </c>
      <c r="BZ299" s="18" t="str">
        <f t="shared" si="443"/>
        <v/>
      </c>
      <c r="CA299" s="18" t="str">
        <f t="shared" si="443"/>
        <v/>
      </c>
      <c r="CB299" s="18" t="str">
        <f t="shared" si="443"/>
        <v/>
      </c>
      <c r="CC299" s="18" t="str">
        <f t="shared" si="443"/>
        <v/>
      </c>
    </row>
    <row r="300" ht="16.5" customHeight="1">
      <c r="A300" s="11" t="s">
        <v>1493</v>
      </c>
      <c r="C300" s="11"/>
      <c r="D300" s="11" t="s">
        <v>64</v>
      </c>
      <c r="E300" s="11">
        <v>247045.0</v>
      </c>
      <c r="F300" s="11">
        <v>247045.0</v>
      </c>
      <c r="G300" s="11" t="s">
        <v>151</v>
      </c>
      <c r="H300" s="12">
        <v>269279.0</v>
      </c>
      <c r="I300" s="12">
        <v>269279.0</v>
      </c>
      <c r="J300" s="13">
        <v>247045.0</v>
      </c>
      <c r="K300" s="13">
        <v>247045.0</v>
      </c>
      <c r="L300" s="11" t="s">
        <v>86</v>
      </c>
      <c r="M300" s="11" t="s">
        <v>67</v>
      </c>
      <c r="V300" s="11" t="s">
        <v>1019</v>
      </c>
      <c r="X300" s="11"/>
      <c r="Y300" s="11" t="s">
        <v>75</v>
      </c>
      <c r="AI300" s="15">
        <v>44044.0</v>
      </c>
      <c r="AL300" s="11">
        <v>269279.0</v>
      </c>
      <c r="AM300" s="11" t="s">
        <v>912</v>
      </c>
      <c r="AN300" s="11"/>
      <c r="AQ300" s="11" t="s">
        <v>79</v>
      </c>
      <c r="AR300" s="11" t="s">
        <v>155</v>
      </c>
      <c r="AS300" s="11" t="s">
        <v>75</v>
      </c>
      <c r="AT300" s="11" t="s">
        <v>80</v>
      </c>
      <c r="AW300" s="11" t="s">
        <v>96</v>
      </c>
      <c r="AX300" s="18" t="str">
        <f t="shared" si="379"/>
        <v/>
      </c>
      <c r="AZ300" s="11" t="s">
        <v>191</v>
      </c>
      <c r="BD300" s="15">
        <v>45596.0</v>
      </c>
      <c r="BE300" s="15">
        <v>45596.0</v>
      </c>
      <c r="BJ300" s="11">
        <v>2020.0</v>
      </c>
      <c r="BK300" s="11">
        <v>2020.0</v>
      </c>
      <c r="BL300" s="16">
        <f t="shared" si="62"/>
        <v>1</v>
      </c>
      <c r="BM300" s="18" t="str">
        <f t="shared" si="63"/>
        <v>2020</v>
      </c>
      <c r="BN300" s="20">
        <f t="shared" ref="BN300:CC300" si="444">IF(ISNUMBER(SEARCH(BN$1, $BM300)), ($K300/$BL300), "")</f>
        <v>247045</v>
      </c>
      <c r="BO300" s="18" t="str">
        <f t="shared" si="444"/>
        <v/>
      </c>
      <c r="BP300" s="18" t="str">
        <f t="shared" si="444"/>
        <v/>
      </c>
      <c r="BQ300" s="18" t="str">
        <f t="shared" si="444"/>
        <v/>
      </c>
      <c r="BR300" s="18" t="str">
        <f t="shared" si="444"/>
        <v/>
      </c>
      <c r="BS300" s="18" t="str">
        <f t="shared" si="444"/>
        <v/>
      </c>
      <c r="BT300" s="18" t="str">
        <f t="shared" si="444"/>
        <v/>
      </c>
      <c r="BU300" s="18" t="str">
        <f t="shared" si="444"/>
        <v/>
      </c>
      <c r="BV300" s="18" t="str">
        <f t="shared" si="444"/>
        <v/>
      </c>
      <c r="BW300" s="18" t="str">
        <f t="shared" si="444"/>
        <v/>
      </c>
      <c r="BX300" s="18" t="str">
        <f t="shared" si="444"/>
        <v/>
      </c>
      <c r="BY300" s="18" t="str">
        <f t="shared" si="444"/>
        <v/>
      </c>
      <c r="BZ300" s="18" t="str">
        <f t="shared" si="444"/>
        <v/>
      </c>
      <c r="CA300" s="18" t="str">
        <f t="shared" si="444"/>
        <v/>
      </c>
      <c r="CB300" s="18" t="str">
        <f t="shared" si="444"/>
        <v/>
      </c>
      <c r="CC300" s="18" t="str">
        <f t="shared" si="444"/>
        <v/>
      </c>
    </row>
    <row r="301" ht="16.5" customHeight="1">
      <c r="A301" s="11" t="s">
        <v>399</v>
      </c>
      <c r="C301" s="11"/>
      <c r="D301" s="11" t="s">
        <v>64</v>
      </c>
      <c r="E301" s="27">
        <v>246746.0</v>
      </c>
      <c r="F301" s="27">
        <v>246746.0</v>
      </c>
      <c r="G301" s="11" t="s">
        <v>135</v>
      </c>
      <c r="H301" s="12">
        <v>308433.0</v>
      </c>
      <c r="I301" s="12">
        <v>308433.0</v>
      </c>
      <c r="J301" s="13">
        <f t="shared" ref="J301:K301" si="445">E301*1.19</f>
        <v>293627.74</v>
      </c>
      <c r="K301" s="13">
        <f t="shared" si="445"/>
        <v>293627.74</v>
      </c>
      <c r="L301" s="11" t="s">
        <v>86</v>
      </c>
      <c r="M301" s="11" t="s">
        <v>67</v>
      </c>
      <c r="N301" s="14" t="s">
        <v>1494</v>
      </c>
      <c r="T301" s="11" t="s">
        <v>1495</v>
      </c>
      <c r="V301" s="11" t="s">
        <v>1496</v>
      </c>
      <c r="X301" s="11" t="s">
        <v>142</v>
      </c>
      <c r="Y301" s="11" t="s">
        <v>75</v>
      </c>
      <c r="AI301" s="15">
        <v>44896.0</v>
      </c>
      <c r="AL301" s="11">
        <v>308433.0</v>
      </c>
      <c r="AM301" s="11" t="s">
        <v>143</v>
      </c>
      <c r="AN301" s="11" t="s">
        <v>669</v>
      </c>
      <c r="AQ301" s="11" t="s">
        <v>79</v>
      </c>
      <c r="AR301" s="11" t="s">
        <v>146</v>
      </c>
      <c r="AS301" s="11" t="s">
        <v>75</v>
      </c>
      <c r="AT301" s="25" t="s">
        <v>122</v>
      </c>
      <c r="AU301" s="18" t="s">
        <v>289</v>
      </c>
      <c r="AW301" s="11" t="s">
        <v>96</v>
      </c>
      <c r="AX301" s="18" t="str">
        <f t="shared" si="379"/>
        <v/>
      </c>
      <c r="AZ301" s="11" t="s">
        <v>529</v>
      </c>
      <c r="BD301" s="15">
        <v>45596.0</v>
      </c>
      <c r="BE301" s="15">
        <v>45779.0</v>
      </c>
      <c r="BJ301" s="11">
        <v>2022.0</v>
      </c>
      <c r="BK301" s="11">
        <v>2026.0</v>
      </c>
      <c r="BL301" s="16">
        <f t="shared" si="62"/>
        <v>5</v>
      </c>
      <c r="BM301" s="18" t="str">
        <f t="shared" si="63"/>
        <v>2022, 2023, 2024, 2025, 2026</v>
      </c>
      <c r="BN301" s="18" t="str">
        <f t="shared" ref="BN301:CC301" si="446">IF(ISNUMBER(SEARCH(BN$1, $BM301)), ($K301/$BL301), "")</f>
        <v/>
      </c>
      <c r="BO301" s="18" t="str">
        <f t="shared" si="446"/>
        <v/>
      </c>
      <c r="BP301" s="20">
        <f t="shared" si="446"/>
        <v>58725.548</v>
      </c>
      <c r="BQ301" s="20">
        <f t="shared" si="446"/>
        <v>58725.548</v>
      </c>
      <c r="BR301" s="20">
        <f t="shared" si="446"/>
        <v>58725.548</v>
      </c>
      <c r="BS301" s="20">
        <f t="shared" si="446"/>
        <v>58725.548</v>
      </c>
      <c r="BT301" s="20">
        <f t="shared" si="446"/>
        <v>58725.548</v>
      </c>
      <c r="BU301" s="18" t="str">
        <f t="shared" si="446"/>
        <v/>
      </c>
      <c r="BV301" s="18" t="str">
        <f t="shared" si="446"/>
        <v/>
      </c>
      <c r="BW301" s="18" t="str">
        <f t="shared" si="446"/>
        <v/>
      </c>
      <c r="BX301" s="18" t="str">
        <f t="shared" si="446"/>
        <v/>
      </c>
      <c r="BY301" s="18" t="str">
        <f t="shared" si="446"/>
        <v/>
      </c>
      <c r="BZ301" s="18" t="str">
        <f t="shared" si="446"/>
        <v/>
      </c>
      <c r="CA301" s="18" t="str">
        <f t="shared" si="446"/>
        <v/>
      </c>
      <c r="CB301" s="18" t="str">
        <f t="shared" si="446"/>
        <v/>
      </c>
      <c r="CC301" s="18" t="str">
        <f t="shared" si="446"/>
        <v/>
      </c>
    </row>
    <row r="302" ht="16.5" customHeight="1">
      <c r="A302" s="11" t="s">
        <v>1497</v>
      </c>
      <c r="C302" s="11"/>
      <c r="D302" s="11" t="s">
        <v>64</v>
      </c>
      <c r="E302" s="11">
        <v>246708.0</v>
      </c>
      <c r="F302" s="11">
        <v>246708.0</v>
      </c>
      <c r="G302" s="11" t="s">
        <v>151</v>
      </c>
      <c r="H302" s="12">
        <v>268912.0</v>
      </c>
      <c r="I302" s="12">
        <v>268912.0</v>
      </c>
      <c r="J302" s="13">
        <v>246708.0</v>
      </c>
      <c r="K302" s="13">
        <v>246708.0</v>
      </c>
      <c r="L302" s="11" t="s">
        <v>86</v>
      </c>
      <c r="M302" s="11" t="s">
        <v>67</v>
      </c>
      <c r="N302" s="11"/>
      <c r="T302" s="11"/>
      <c r="V302" s="11" t="s">
        <v>1049</v>
      </c>
      <c r="Y302" s="11" t="s">
        <v>75</v>
      </c>
      <c r="AI302" s="15">
        <v>44927.0</v>
      </c>
      <c r="AL302" s="11">
        <v>268912.0</v>
      </c>
      <c r="AM302" s="11" t="s">
        <v>912</v>
      </c>
      <c r="AN302" s="11"/>
      <c r="AQ302" s="11" t="s">
        <v>79</v>
      </c>
      <c r="AR302" s="11" t="s">
        <v>155</v>
      </c>
      <c r="AS302" s="11" t="s">
        <v>75</v>
      </c>
      <c r="AT302" s="11" t="s">
        <v>375</v>
      </c>
      <c r="AW302" s="11" t="s">
        <v>96</v>
      </c>
      <c r="AX302" s="18" t="str">
        <f t="shared" si="379"/>
        <v/>
      </c>
      <c r="AZ302" s="11" t="s">
        <v>124</v>
      </c>
      <c r="BD302" s="15">
        <v>45596.0</v>
      </c>
      <c r="BE302" s="15">
        <v>45596.0</v>
      </c>
      <c r="BJ302" s="11">
        <v>2023.0</v>
      </c>
      <c r="BK302" s="11">
        <v>2023.0</v>
      </c>
      <c r="BL302" s="16">
        <f t="shared" si="62"/>
        <v>1</v>
      </c>
      <c r="BM302" s="18" t="str">
        <f t="shared" si="63"/>
        <v>2023</v>
      </c>
      <c r="BN302" s="18" t="str">
        <f t="shared" ref="BN302:CC302" si="447">IF(ISNUMBER(SEARCH(BN$1, $BM302)), ($K302/$BL302), "")</f>
        <v/>
      </c>
      <c r="BO302" s="18" t="str">
        <f t="shared" si="447"/>
        <v/>
      </c>
      <c r="BP302" s="18" t="str">
        <f t="shared" si="447"/>
        <v/>
      </c>
      <c r="BQ302" s="20">
        <f t="shared" si="447"/>
        <v>246708</v>
      </c>
      <c r="BR302" s="18" t="str">
        <f t="shared" si="447"/>
        <v/>
      </c>
      <c r="BS302" s="18" t="str">
        <f t="shared" si="447"/>
        <v/>
      </c>
      <c r="BT302" s="18" t="str">
        <f t="shared" si="447"/>
        <v/>
      </c>
      <c r="BU302" s="18" t="str">
        <f t="shared" si="447"/>
        <v/>
      </c>
      <c r="BV302" s="18" t="str">
        <f t="shared" si="447"/>
        <v/>
      </c>
      <c r="BW302" s="18" t="str">
        <f t="shared" si="447"/>
        <v/>
      </c>
      <c r="BX302" s="18" t="str">
        <f t="shared" si="447"/>
        <v/>
      </c>
      <c r="BY302" s="18" t="str">
        <f t="shared" si="447"/>
        <v/>
      </c>
      <c r="BZ302" s="18" t="str">
        <f t="shared" si="447"/>
        <v/>
      </c>
      <c r="CA302" s="18" t="str">
        <f t="shared" si="447"/>
        <v/>
      </c>
      <c r="CB302" s="18" t="str">
        <f t="shared" si="447"/>
        <v/>
      </c>
      <c r="CC302" s="18" t="str">
        <f t="shared" si="447"/>
        <v/>
      </c>
    </row>
    <row r="303" ht="16.5" customHeight="1">
      <c r="A303" s="11" t="s">
        <v>953</v>
      </c>
      <c r="C303" s="11"/>
      <c r="D303" s="11" t="s">
        <v>64</v>
      </c>
      <c r="E303" s="11">
        <v>246027.0</v>
      </c>
      <c r="F303" s="11">
        <v>246027.0</v>
      </c>
      <c r="G303" s="11" t="s">
        <v>151</v>
      </c>
      <c r="H303" s="12">
        <v>268169.0</v>
      </c>
      <c r="I303" s="12">
        <v>268169.0</v>
      </c>
      <c r="J303" s="13">
        <v>246027.0</v>
      </c>
      <c r="K303" s="13">
        <v>246027.0</v>
      </c>
      <c r="L303" s="11" t="s">
        <v>86</v>
      </c>
      <c r="M303" s="11" t="s">
        <v>67</v>
      </c>
      <c r="V303" s="11" t="s">
        <v>1498</v>
      </c>
      <c r="X303" s="11" t="s">
        <v>155</v>
      </c>
      <c r="Y303" s="11" t="s">
        <v>75</v>
      </c>
      <c r="AI303" s="15"/>
      <c r="AL303" s="11">
        <v>268169.0</v>
      </c>
      <c r="AM303" s="11" t="s">
        <v>157</v>
      </c>
      <c r="AN303" s="11"/>
      <c r="AQ303" s="11" t="s">
        <v>79</v>
      </c>
      <c r="AR303" s="11" t="s">
        <v>155</v>
      </c>
      <c r="AS303" s="11" t="s">
        <v>75</v>
      </c>
      <c r="AT303" s="11" t="s">
        <v>80</v>
      </c>
      <c r="AW303" s="11" t="s">
        <v>955</v>
      </c>
      <c r="AX303" s="18" t="str">
        <f t="shared" si="379"/>
        <v/>
      </c>
      <c r="AZ303" s="11" t="s">
        <v>310</v>
      </c>
      <c r="BD303" s="15">
        <v>45596.0</v>
      </c>
      <c r="BE303" s="15">
        <v>45596.0</v>
      </c>
      <c r="BJ303" s="11">
        <v>2023.0</v>
      </c>
      <c r="BK303" s="11">
        <v>2023.0</v>
      </c>
      <c r="BL303" s="16">
        <f t="shared" si="62"/>
        <v>1</v>
      </c>
      <c r="BM303" s="18" t="str">
        <f t="shared" si="63"/>
        <v>2023</v>
      </c>
      <c r="BN303" s="18" t="str">
        <f t="shared" ref="BN303:CC303" si="448">IF(ISNUMBER(SEARCH(BN$1, $BM303)), ($K303/$BL303), "")</f>
        <v/>
      </c>
      <c r="BO303" s="18" t="str">
        <f t="shared" si="448"/>
        <v/>
      </c>
      <c r="BP303" s="18" t="str">
        <f t="shared" si="448"/>
        <v/>
      </c>
      <c r="BQ303" s="20">
        <f t="shared" si="448"/>
        <v>246027</v>
      </c>
      <c r="BR303" s="18" t="str">
        <f t="shared" si="448"/>
        <v/>
      </c>
      <c r="BS303" s="18" t="str">
        <f t="shared" si="448"/>
        <v/>
      </c>
      <c r="BT303" s="18" t="str">
        <f t="shared" si="448"/>
        <v/>
      </c>
      <c r="BU303" s="18" t="str">
        <f t="shared" si="448"/>
        <v/>
      </c>
      <c r="BV303" s="18" t="str">
        <f t="shared" si="448"/>
        <v/>
      </c>
      <c r="BW303" s="18" t="str">
        <f t="shared" si="448"/>
        <v/>
      </c>
      <c r="BX303" s="18" t="str">
        <f t="shared" si="448"/>
        <v/>
      </c>
      <c r="BY303" s="18" t="str">
        <f t="shared" si="448"/>
        <v/>
      </c>
      <c r="BZ303" s="18" t="str">
        <f t="shared" si="448"/>
        <v/>
      </c>
      <c r="CA303" s="18" t="str">
        <f t="shared" si="448"/>
        <v/>
      </c>
      <c r="CB303" s="18" t="str">
        <f t="shared" si="448"/>
        <v/>
      </c>
      <c r="CC303" s="18" t="str">
        <f t="shared" si="448"/>
        <v/>
      </c>
    </row>
    <row r="304" ht="16.5" customHeight="1">
      <c r="A304" s="11" t="s">
        <v>953</v>
      </c>
      <c r="C304" s="11"/>
      <c r="D304" s="11" t="s">
        <v>64</v>
      </c>
      <c r="E304" s="11">
        <v>245971.0</v>
      </c>
      <c r="F304" s="11">
        <v>245971.0</v>
      </c>
      <c r="G304" s="11" t="s">
        <v>151</v>
      </c>
      <c r="H304" s="12">
        <v>268109.0</v>
      </c>
      <c r="I304" s="12">
        <v>268109.0</v>
      </c>
      <c r="J304" s="13">
        <v>245971.0</v>
      </c>
      <c r="K304" s="13">
        <v>245971.0</v>
      </c>
      <c r="L304" s="11" t="s">
        <v>86</v>
      </c>
      <c r="M304" s="11" t="s">
        <v>67</v>
      </c>
      <c r="V304" s="11" t="s">
        <v>1499</v>
      </c>
      <c r="X304" s="11" t="s">
        <v>155</v>
      </c>
      <c r="Y304" s="11" t="s">
        <v>75</v>
      </c>
      <c r="AL304" s="11">
        <v>268109.0</v>
      </c>
      <c r="AM304" s="11" t="s">
        <v>157</v>
      </c>
      <c r="AN304" s="11"/>
      <c r="AQ304" s="11" t="s">
        <v>79</v>
      </c>
      <c r="AR304" s="11" t="s">
        <v>155</v>
      </c>
      <c r="AS304" s="11" t="s">
        <v>75</v>
      </c>
      <c r="AT304" s="11" t="s">
        <v>80</v>
      </c>
      <c r="AW304" s="11" t="s">
        <v>955</v>
      </c>
      <c r="AX304" s="18" t="str">
        <f t="shared" si="379"/>
        <v/>
      </c>
      <c r="AZ304" s="11" t="s">
        <v>310</v>
      </c>
      <c r="BD304" s="15">
        <v>45596.0</v>
      </c>
      <c r="BE304" s="15">
        <v>45596.0</v>
      </c>
      <c r="BJ304" s="11">
        <v>2023.0</v>
      </c>
      <c r="BK304" s="11">
        <v>2023.0</v>
      </c>
      <c r="BL304" s="16">
        <f t="shared" si="62"/>
        <v>1</v>
      </c>
      <c r="BM304" s="18" t="str">
        <f t="shared" si="63"/>
        <v>2023</v>
      </c>
      <c r="BN304" s="18" t="str">
        <f t="shared" ref="BN304:CC304" si="449">IF(ISNUMBER(SEARCH(BN$1, $BM304)), ($K304/$BL304), "")</f>
        <v/>
      </c>
      <c r="BO304" s="18" t="str">
        <f t="shared" si="449"/>
        <v/>
      </c>
      <c r="BP304" s="18" t="str">
        <f t="shared" si="449"/>
        <v/>
      </c>
      <c r="BQ304" s="20">
        <f t="shared" si="449"/>
        <v>245971</v>
      </c>
      <c r="BR304" s="18" t="str">
        <f t="shared" si="449"/>
        <v/>
      </c>
      <c r="BS304" s="18" t="str">
        <f t="shared" si="449"/>
        <v/>
      </c>
      <c r="BT304" s="18" t="str">
        <f t="shared" si="449"/>
        <v/>
      </c>
      <c r="BU304" s="18" t="str">
        <f t="shared" si="449"/>
        <v/>
      </c>
      <c r="BV304" s="18" t="str">
        <f t="shared" si="449"/>
        <v/>
      </c>
      <c r="BW304" s="18" t="str">
        <f t="shared" si="449"/>
        <v/>
      </c>
      <c r="BX304" s="18" t="str">
        <f t="shared" si="449"/>
        <v/>
      </c>
      <c r="BY304" s="18" t="str">
        <f t="shared" si="449"/>
        <v/>
      </c>
      <c r="BZ304" s="18" t="str">
        <f t="shared" si="449"/>
        <v/>
      </c>
      <c r="CA304" s="18" t="str">
        <f t="shared" si="449"/>
        <v/>
      </c>
      <c r="CB304" s="18" t="str">
        <f t="shared" si="449"/>
        <v/>
      </c>
      <c r="CC304" s="18" t="str">
        <f t="shared" si="449"/>
        <v/>
      </c>
    </row>
    <row r="305" ht="16.5" customHeight="1">
      <c r="A305" s="11" t="s">
        <v>1500</v>
      </c>
      <c r="C305" s="11"/>
      <c r="D305" s="11" t="s">
        <v>64</v>
      </c>
      <c r="E305" s="27">
        <v>242633.0</v>
      </c>
      <c r="F305" s="27">
        <v>242633.0</v>
      </c>
      <c r="G305" s="11" t="s">
        <v>135</v>
      </c>
      <c r="H305" s="12">
        <v>303291.0</v>
      </c>
      <c r="I305" s="12">
        <v>303291.0</v>
      </c>
      <c r="J305" s="13">
        <f t="shared" ref="J305:K305" si="450">E305*1.19</f>
        <v>288733.27</v>
      </c>
      <c r="K305" s="13">
        <f t="shared" si="450"/>
        <v>288733.27</v>
      </c>
      <c r="L305" s="11" t="s">
        <v>86</v>
      </c>
      <c r="M305" s="11" t="s">
        <v>67</v>
      </c>
      <c r="N305" s="14" t="s">
        <v>1501</v>
      </c>
      <c r="T305" s="11" t="s">
        <v>1502</v>
      </c>
      <c r="V305" s="11" t="s">
        <v>1176</v>
      </c>
      <c r="X305" s="11" t="s">
        <v>142</v>
      </c>
      <c r="Y305" s="11" t="s">
        <v>75</v>
      </c>
      <c r="AI305" s="15">
        <v>45295.0</v>
      </c>
      <c r="AJ305" s="11">
        <v>24.0</v>
      </c>
      <c r="AK305" s="11" t="s">
        <v>430</v>
      </c>
      <c r="AL305" s="11">
        <v>12637.0</v>
      </c>
      <c r="AM305" s="11" t="s">
        <v>143</v>
      </c>
      <c r="AN305" s="41" t="s">
        <v>1503</v>
      </c>
      <c r="AQ305" s="11" t="s">
        <v>79</v>
      </c>
      <c r="AR305" s="11" t="s">
        <v>146</v>
      </c>
      <c r="AS305" s="11" t="s">
        <v>75</v>
      </c>
      <c r="AT305" s="11" t="s">
        <v>80</v>
      </c>
      <c r="AW305" s="11" t="s">
        <v>96</v>
      </c>
      <c r="AX305" s="18" t="str">
        <f t="shared" si="379"/>
        <v/>
      </c>
      <c r="AZ305" s="11" t="s">
        <v>398</v>
      </c>
      <c r="BD305" s="15">
        <v>45596.0</v>
      </c>
      <c r="BE305" s="15">
        <v>45779.0</v>
      </c>
      <c r="BJ305" s="11">
        <v>2024.0</v>
      </c>
      <c r="BK305" s="11">
        <v>2026.0</v>
      </c>
      <c r="BL305" s="16">
        <f t="shared" si="62"/>
        <v>3</v>
      </c>
      <c r="BM305" s="18" t="str">
        <f t="shared" si="63"/>
        <v>2024, 2025, 2026</v>
      </c>
      <c r="BN305" s="18" t="str">
        <f t="shared" ref="BN305:CC305" si="451">IF(ISNUMBER(SEARCH(BN$1, $BM305)), ($K305/$BL305), "")</f>
        <v/>
      </c>
      <c r="BO305" s="18" t="str">
        <f t="shared" si="451"/>
        <v/>
      </c>
      <c r="BP305" s="18" t="str">
        <f t="shared" si="451"/>
        <v/>
      </c>
      <c r="BQ305" s="18" t="str">
        <f t="shared" si="451"/>
        <v/>
      </c>
      <c r="BR305" s="20">
        <f t="shared" si="451"/>
        <v>96244.42333</v>
      </c>
      <c r="BS305" s="20">
        <f t="shared" si="451"/>
        <v>96244.42333</v>
      </c>
      <c r="BT305" s="20">
        <f t="shared" si="451"/>
        <v>96244.42333</v>
      </c>
      <c r="BU305" s="18" t="str">
        <f t="shared" si="451"/>
        <v/>
      </c>
      <c r="BV305" s="18" t="str">
        <f t="shared" si="451"/>
        <v/>
      </c>
      <c r="BW305" s="18" t="str">
        <f t="shared" si="451"/>
        <v/>
      </c>
      <c r="BX305" s="18" t="str">
        <f t="shared" si="451"/>
        <v/>
      </c>
      <c r="BY305" s="18" t="str">
        <f t="shared" si="451"/>
        <v/>
      </c>
      <c r="BZ305" s="18" t="str">
        <f t="shared" si="451"/>
        <v/>
      </c>
      <c r="CA305" s="18" t="str">
        <f t="shared" si="451"/>
        <v/>
      </c>
      <c r="CB305" s="18" t="str">
        <f t="shared" si="451"/>
        <v/>
      </c>
      <c r="CC305" s="18" t="str">
        <f t="shared" si="451"/>
        <v/>
      </c>
    </row>
    <row r="306" ht="16.5" customHeight="1">
      <c r="A306" s="11" t="s">
        <v>1402</v>
      </c>
      <c r="C306" s="11"/>
      <c r="D306" s="11" t="s">
        <v>64</v>
      </c>
      <c r="E306" s="11">
        <v>238193.0</v>
      </c>
      <c r="F306" s="11">
        <v>238193.0</v>
      </c>
      <c r="G306" s="11" t="s">
        <v>151</v>
      </c>
      <c r="H306" s="12">
        <v>259630.0</v>
      </c>
      <c r="I306" s="12">
        <v>259630.0</v>
      </c>
      <c r="J306" s="13">
        <v>238193.0</v>
      </c>
      <c r="K306" s="13">
        <v>238193.0</v>
      </c>
      <c r="L306" s="11" t="s">
        <v>86</v>
      </c>
      <c r="M306" s="11" t="s">
        <v>67</v>
      </c>
      <c r="T306" s="11"/>
      <c r="V306" s="11" t="s">
        <v>1504</v>
      </c>
      <c r="X306" s="11" t="s">
        <v>155</v>
      </c>
      <c r="Y306" s="11" t="s">
        <v>75</v>
      </c>
      <c r="AI306" s="15">
        <v>45078.0</v>
      </c>
      <c r="AJ306" s="11"/>
      <c r="AK306" s="11"/>
      <c r="AL306" s="11">
        <v>259630.0</v>
      </c>
      <c r="AM306" s="11" t="s">
        <v>812</v>
      </c>
      <c r="AN306" s="11"/>
      <c r="AQ306" s="11" t="s">
        <v>79</v>
      </c>
      <c r="AR306" s="11" t="s">
        <v>155</v>
      </c>
      <c r="AS306" s="11" t="s">
        <v>75</v>
      </c>
      <c r="AT306" s="11" t="s">
        <v>80</v>
      </c>
      <c r="AW306" s="11" t="s">
        <v>96</v>
      </c>
      <c r="AX306" s="18" t="str">
        <f t="shared" si="379"/>
        <v/>
      </c>
      <c r="AZ306" s="11" t="s">
        <v>395</v>
      </c>
      <c r="BD306" s="15">
        <v>45596.0</v>
      </c>
      <c r="BE306" s="15">
        <v>45596.0</v>
      </c>
      <c r="BJ306" s="11">
        <v>2023.0</v>
      </c>
      <c r="BK306" s="11">
        <v>2023.0</v>
      </c>
      <c r="BL306" s="16">
        <f t="shared" si="62"/>
        <v>1</v>
      </c>
      <c r="BM306" s="18" t="str">
        <f t="shared" si="63"/>
        <v>2023</v>
      </c>
      <c r="BN306" s="18" t="str">
        <f t="shared" ref="BN306:CC306" si="452">IF(ISNUMBER(SEARCH(BN$1, $BM306)), ($K306/$BL306), "")</f>
        <v/>
      </c>
      <c r="BO306" s="18" t="str">
        <f t="shared" si="452"/>
        <v/>
      </c>
      <c r="BP306" s="18" t="str">
        <f t="shared" si="452"/>
        <v/>
      </c>
      <c r="BQ306" s="20">
        <f t="shared" si="452"/>
        <v>238193</v>
      </c>
      <c r="BR306" s="18" t="str">
        <f t="shared" si="452"/>
        <v/>
      </c>
      <c r="BS306" s="18" t="str">
        <f t="shared" si="452"/>
        <v/>
      </c>
      <c r="BT306" s="18" t="str">
        <f t="shared" si="452"/>
        <v/>
      </c>
      <c r="BU306" s="18" t="str">
        <f t="shared" si="452"/>
        <v/>
      </c>
      <c r="BV306" s="18" t="str">
        <f t="shared" si="452"/>
        <v/>
      </c>
      <c r="BW306" s="18" t="str">
        <f t="shared" si="452"/>
        <v/>
      </c>
      <c r="BX306" s="18" t="str">
        <f t="shared" si="452"/>
        <v/>
      </c>
      <c r="BY306" s="18" t="str">
        <f t="shared" si="452"/>
        <v/>
      </c>
      <c r="BZ306" s="18" t="str">
        <f t="shared" si="452"/>
        <v/>
      </c>
      <c r="CA306" s="18" t="str">
        <f t="shared" si="452"/>
        <v/>
      </c>
      <c r="CB306" s="18" t="str">
        <f t="shared" si="452"/>
        <v/>
      </c>
      <c r="CC306" s="18" t="str">
        <f t="shared" si="452"/>
        <v/>
      </c>
    </row>
    <row r="307" ht="16.5" customHeight="1">
      <c r="A307" s="11" t="s">
        <v>1505</v>
      </c>
      <c r="C307" s="11"/>
      <c r="D307" s="11" t="s">
        <v>64</v>
      </c>
      <c r="E307" s="27">
        <v>231963.0</v>
      </c>
      <c r="F307" s="27">
        <v>231963.0</v>
      </c>
      <c r="G307" s="11" t="s">
        <v>135</v>
      </c>
      <c r="H307" s="12">
        <v>289954.0</v>
      </c>
      <c r="I307" s="12">
        <v>289954.0</v>
      </c>
      <c r="J307" s="13">
        <f t="shared" ref="J307:K307" si="453">E307*1.19</f>
        <v>276035.97</v>
      </c>
      <c r="K307" s="13">
        <f t="shared" si="453"/>
        <v>276035.97</v>
      </c>
      <c r="L307" s="11" t="s">
        <v>86</v>
      </c>
      <c r="M307" s="11" t="s">
        <v>67</v>
      </c>
      <c r="N307" s="14" t="s">
        <v>1506</v>
      </c>
      <c r="T307" s="11" t="s">
        <v>1507</v>
      </c>
      <c r="V307" s="11" t="s">
        <v>1508</v>
      </c>
      <c r="X307" s="11" t="s">
        <v>142</v>
      </c>
      <c r="Y307" s="11" t="s">
        <v>75</v>
      </c>
      <c r="AI307" s="15">
        <v>45295.0</v>
      </c>
      <c r="AJ307" s="11">
        <v>10.0</v>
      </c>
      <c r="AK307" s="11" t="s">
        <v>430</v>
      </c>
      <c r="AL307" s="11">
        <v>28995.0</v>
      </c>
      <c r="AM307" s="11" t="s">
        <v>143</v>
      </c>
      <c r="AN307" s="11" t="s">
        <v>1509</v>
      </c>
      <c r="AQ307" s="11" t="s">
        <v>79</v>
      </c>
      <c r="AR307" s="11" t="s">
        <v>146</v>
      </c>
      <c r="AS307" s="11" t="s">
        <v>75</v>
      </c>
      <c r="AT307" s="11" t="s">
        <v>107</v>
      </c>
      <c r="AU307" s="18" t="s">
        <v>108</v>
      </c>
      <c r="AW307" s="11" t="s">
        <v>96</v>
      </c>
      <c r="AX307" s="18" t="str">
        <f t="shared" si="379"/>
        <v/>
      </c>
      <c r="AZ307" s="11" t="s">
        <v>1510</v>
      </c>
      <c r="BD307" s="15">
        <v>45596.0</v>
      </c>
      <c r="BE307" s="15">
        <v>45779.0</v>
      </c>
      <c r="BJ307" s="11">
        <v>2024.0</v>
      </c>
      <c r="BK307" s="11">
        <v>2025.0</v>
      </c>
      <c r="BL307" s="16">
        <f t="shared" si="62"/>
        <v>2</v>
      </c>
      <c r="BM307" s="18" t="str">
        <f t="shared" si="63"/>
        <v>2024, 2025</v>
      </c>
      <c r="BN307" s="18" t="str">
        <f t="shared" ref="BN307:CC307" si="454">IF(ISNUMBER(SEARCH(BN$1, $BM307)), ($K307/$BL307), "")</f>
        <v/>
      </c>
      <c r="BO307" s="18" t="str">
        <f t="shared" si="454"/>
        <v/>
      </c>
      <c r="BP307" s="18" t="str">
        <f t="shared" si="454"/>
        <v/>
      </c>
      <c r="BQ307" s="18" t="str">
        <f t="shared" si="454"/>
        <v/>
      </c>
      <c r="BR307" s="20">
        <f t="shared" si="454"/>
        <v>138017.985</v>
      </c>
      <c r="BS307" s="20">
        <f t="shared" si="454"/>
        <v>138017.985</v>
      </c>
      <c r="BT307" s="18" t="str">
        <f t="shared" si="454"/>
        <v/>
      </c>
      <c r="BU307" s="18" t="str">
        <f t="shared" si="454"/>
        <v/>
      </c>
      <c r="BV307" s="18" t="str">
        <f t="shared" si="454"/>
        <v/>
      </c>
      <c r="BW307" s="18" t="str">
        <f t="shared" si="454"/>
        <v/>
      </c>
      <c r="BX307" s="18" t="str">
        <f t="shared" si="454"/>
        <v/>
      </c>
      <c r="BY307" s="18" t="str">
        <f t="shared" si="454"/>
        <v/>
      </c>
      <c r="BZ307" s="18" t="str">
        <f t="shared" si="454"/>
        <v/>
      </c>
      <c r="CA307" s="18" t="str">
        <f t="shared" si="454"/>
        <v/>
      </c>
      <c r="CB307" s="18" t="str">
        <f t="shared" si="454"/>
        <v/>
      </c>
      <c r="CC307" s="18" t="str">
        <f t="shared" si="454"/>
        <v/>
      </c>
    </row>
    <row r="308" ht="16.5" customHeight="1">
      <c r="A308" s="11" t="s">
        <v>1404</v>
      </c>
      <c r="C308" s="11"/>
      <c r="D308" s="11" t="s">
        <v>64</v>
      </c>
      <c r="E308" s="11">
        <v>231057.0</v>
      </c>
      <c r="F308" s="11">
        <v>231057.0</v>
      </c>
      <c r="G308" s="11" t="s">
        <v>151</v>
      </c>
      <c r="H308" s="12">
        <v>251852.0</v>
      </c>
      <c r="I308" s="12">
        <v>251852.0</v>
      </c>
      <c r="J308" s="13">
        <v>231057.0</v>
      </c>
      <c r="K308" s="13">
        <v>231057.0</v>
      </c>
      <c r="L308" s="11" t="s">
        <v>86</v>
      </c>
      <c r="M308" s="11" t="s">
        <v>67</v>
      </c>
      <c r="T308" s="11"/>
      <c r="V308" s="11" t="s">
        <v>1273</v>
      </c>
      <c r="X308" s="11" t="s">
        <v>155</v>
      </c>
      <c r="Y308" s="11" t="s">
        <v>75</v>
      </c>
      <c r="AI308" s="15">
        <v>44935.0</v>
      </c>
      <c r="AJ308" s="11"/>
      <c r="AK308" s="11"/>
      <c r="AL308" s="11">
        <v>251852.0</v>
      </c>
      <c r="AM308" s="11" t="s">
        <v>157</v>
      </c>
      <c r="AN308" s="11"/>
      <c r="AQ308" s="11" t="s">
        <v>79</v>
      </c>
      <c r="AR308" s="11" t="s">
        <v>155</v>
      </c>
      <c r="AS308" s="11" t="s">
        <v>75</v>
      </c>
      <c r="AT308" s="11" t="s">
        <v>80</v>
      </c>
      <c r="AW308" s="11" t="s">
        <v>96</v>
      </c>
      <c r="AX308" s="18" t="str">
        <f t="shared" si="379"/>
        <v/>
      </c>
      <c r="AZ308" s="11" t="s">
        <v>398</v>
      </c>
      <c r="BD308" s="15">
        <v>45596.0</v>
      </c>
      <c r="BE308" s="15">
        <v>45596.0</v>
      </c>
      <c r="BJ308" s="11">
        <v>2023.0</v>
      </c>
      <c r="BK308" s="11">
        <v>2023.0</v>
      </c>
      <c r="BL308" s="16">
        <f t="shared" si="62"/>
        <v>1</v>
      </c>
      <c r="BM308" s="18" t="str">
        <f t="shared" si="63"/>
        <v>2023</v>
      </c>
      <c r="BN308" s="18" t="str">
        <f t="shared" ref="BN308:CC308" si="455">IF(ISNUMBER(SEARCH(BN$1, $BM308)), ($K308/$BL308), "")</f>
        <v/>
      </c>
      <c r="BO308" s="18" t="str">
        <f t="shared" si="455"/>
        <v/>
      </c>
      <c r="BP308" s="18" t="str">
        <f t="shared" si="455"/>
        <v/>
      </c>
      <c r="BQ308" s="20">
        <f t="shared" si="455"/>
        <v>231057</v>
      </c>
      <c r="BR308" s="18" t="str">
        <f t="shared" si="455"/>
        <v/>
      </c>
      <c r="BS308" s="18" t="str">
        <f t="shared" si="455"/>
        <v/>
      </c>
      <c r="BT308" s="18" t="str">
        <f t="shared" si="455"/>
        <v/>
      </c>
      <c r="BU308" s="18" t="str">
        <f t="shared" si="455"/>
        <v/>
      </c>
      <c r="BV308" s="18" t="str">
        <f t="shared" si="455"/>
        <v/>
      </c>
      <c r="BW308" s="18" t="str">
        <f t="shared" si="455"/>
        <v/>
      </c>
      <c r="BX308" s="18" t="str">
        <f t="shared" si="455"/>
        <v/>
      </c>
      <c r="BY308" s="18" t="str">
        <f t="shared" si="455"/>
        <v/>
      </c>
      <c r="BZ308" s="18" t="str">
        <f t="shared" si="455"/>
        <v/>
      </c>
      <c r="CA308" s="18" t="str">
        <f t="shared" si="455"/>
        <v/>
      </c>
      <c r="CB308" s="18" t="str">
        <f t="shared" si="455"/>
        <v/>
      </c>
      <c r="CC308" s="18" t="str">
        <f t="shared" si="455"/>
        <v/>
      </c>
    </row>
    <row r="309" ht="16.5" customHeight="1">
      <c r="A309" s="11" t="s">
        <v>1511</v>
      </c>
      <c r="B309" s="11" t="s">
        <v>1512</v>
      </c>
      <c r="C309" s="11"/>
      <c r="D309" s="11" t="s">
        <v>64</v>
      </c>
      <c r="E309" s="11">
        <v>230774.0</v>
      </c>
      <c r="F309" s="11">
        <v>230774.0</v>
      </c>
      <c r="G309" s="11" t="s">
        <v>151</v>
      </c>
      <c r="H309" s="12">
        <v>249236.0</v>
      </c>
      <c r="I309" s="12">
        <v>249236.0</v>
      </c>
      <c r="J309" s="13">
        <v>230774.0</v>
      </c>
      <c r="K309" s="13">
        <v>230774.0</v>
      </c>
      <c r="L309" s="11" t="s">
        <v>86</v>
      </c>
      <c r="M309" s="11" t="s">
        <v>67</v>
      </c>
      <c r="N309" s="14" t="s">
        <v>1513</v>
      </c>
      <c r="O309" s="11" t="s">
        <v>1514</v>
      </c>
      <c r="V309" s="11" t="s">
        <v>1515</v>
      </c>
      <c r="X309" s="11" t="s">
        <v>74</v>
      </c>
      <c r="Y309" s="11" t="s">
        <v>75</v>
      </c>
      <c r="AD309" s="11" t="s">
        <v>1516</v>
      </c>
      <c r="AI309" s="15">
        <v>45292.0</v>
      </c>
      <c r="AK309" s="11" t="s">
        <v>230</v>
      </c>
      <c r="AL309" s="11">
        <v>249236.0</v>
      </c>
      <c r="AM309" s="11" t="s">
        <v>185</v>
      </c>
      <c r="AN309" s="30" t="s">
        <v>503</v>
      </c>
      <c r="AQ309" s="11" t="s">
        <v>79</v>
      </c>
      <c r="AR309" s="11" t="s">
        <v>188</v>
      </c>
      <c r="AS309" s="11" t="s">
        <v>75</v>
      </c>
      <c r="AT309" s="11" t="s">
        <v>80</v>
      </c>
      <c r="AW309" s="11" t="s">
        <v>96</v>
      </c>
      <c r="AX309" s="18" t="str">
        <f t="shared" si="379"/>
        <v/>
      </c>
      <c r="AZ309" s="11" t="s">
        <v>132</v>
      </c>
      <c r="BD309" s="15">
        <v>45596.0</v>
      </c>
      <c r="BE309" s="15">
        <v>45779.0</v>
      </c>
      <c r="BJ309" s="11">
        <v>2024.0</v>
      </c>
      <c r="BK309" s="11">
        <v>2025.0</v>
      </c>
      <c r="BL309" s="16">
        <f t="shared" si="62"/>
        <v>2</v>
      </c>
      <c r="BM309" s="18" t="str">
        <f t="shared" si="63"/>
        <v>2024, 2025</v>
      </c>
      <c r="BN309" s="18" t="str">
        <f t="shared" ref="BN309:CC309" si="456">IF(ISNUMBER(SEARCH(BN$1, $BM309)), ($K309/$BL309), "")</f>
        <v/>
      </c>
      <c r="BO309" s="18" t="str">
        <f t="shared" si="456"/>
        <v/>
      </c>
      <c r="BP309" s="18" t="str">
        <f t="shared" si="456"/>
        <v/>
      </c>
      <c r="BQ309" s="18" t="str">
        <f t="shared" si="456"/>
        <v/>
      </c>
      <c r="BR309" s="20">
        <f t="shared" si="456"/>
        <v>115387</v>
      </c>
      <c r="BS309" s="20">
        <f t="shared" si="456"/>
        <v>115387</v>
      </c>
      <c r="BT309" s="18" t="str">
        <f t="shared" si="456"/>
        <v/>
      </c>
      <c r="BU309" s="18" t="str">
        <f t="shared" si="456"/>
        <v/>
      </c>
      <c r="BV309" s="18" t="str">
        <f t="shared" si="456"/>
        <v/>
      </c>
      <c r="BW309" s="18" t="str">
        <f t="shared" si="456"/>
        <v/>
      </c>
      <c r="BX309" s="18" t="str">
        <f t="shared" si="456"/>
        <v/>
      </c>
      <c r="BY309" s="18" t="str">
        <f t="shared" si="456"/>
        <v/>
      </c>
      <c r="BZ309" s="18" t="str">
        <f t="shared" si="456"/>
        <v/>
      </c>
      <c r="CA309" s="18" t="str">
        <f t="shared" si="456"/>
        <v/>
      </c>
      <c r="CB309" s="18" t="str">
        <f t="shared" si="456"/>
        <v/>
      </c>
      <c r="CC309" s="18" t="str">
        <f t="shared" si="456"/>
        <v/>
      </c>
    </row>
    <row r="310" ht="16.5" customHeight="1">
      <c r="A310" s="11" t="s">
        <v>1517</v>
      </c>
      <c r="B310" s="11"/>
      <c r="C310" s="11"/>
      <c r="D310" s="11" t="s">
        <v>64</v>
      </c>
      <c r="E310" s="11">
        <v>226812.0</v>
      </c>
      <c r="F310" s="11">
        <v>226812.0</v>
      </c>
      <c r="G310" s="11" t="s">
        <v>151</v>
      </c>
      <c r="H310" s="12">
        <v>267638.0</v>
      </c>
      <c r="I310" s="12">
        <v>244957.0</v>
      </c>
      <c r="J310" s="13">
        <v>226812.0</v>
      </c>
      <c r="K310" s="13">
        <v>226812.0</v>
      </c>
      <c r="L310" s="11" t="s">
        <v>86</v>
      </c>
      <c r="M310" s="11" t="s">
        <v>67</v>
      </c>
      <c r="N310" s="11"/>
      <c r="O310" s="11"/>
      <c r="V310" s="11" t="s">
        <v>1518</v>
      </c>
      <c r="X310" s="11" t="s">
        <v>155</v>
      </c>
      <c r="Y310" s="11" t="s">
        <v>75</v>
      </c>
      <c r="AD310" s="11"/>
      <c r="AI310" s="15">
        <v>44470.0</v>
      </c>
      <c r="AK310" s="11"/>
      <c r="AL310" s="11">
        <v>267638.0</v>
      </c>
      <c r="AM310" s="11" t="s">
        <v>812</v>
      </c>
      <c r="AN310" s="11"/>
      <c r="AQ310" s="11" t="s">
        <v>79</v>
      </c>
      <c r="AR310" s="11" t="s">
        <v>155</v>
      </c>
      <c r="AS310" s="11" t="s">
        <v>75</v>
      </c>
      <c r="AT310" s="11" t="s">
        <v>375</v>
      </c>
      <c r="AW310" s="11" t="s">
        <v>96</v>
      </c>
      <c r="AX310" s="18" t="str">
        <f t="shared" si="379"/>
        <v/>
      </c>
      <c r="AZ310" s="11" t="s">
        <v>846</v>
      </c>
      <c r="BD310" s="15">
        <v>45596.0</v>
      </c>
      <c r="BE310" s="15">
        <v>45596.0</v>
      </c>
      <c r="BJ310" s="11">
        <v>2021.0</v>
      </c>
      <c r="BK310" s="11">
        <v>2021.0</v>
      </c>
      <c r="BL310" s="16">
        <f t="shared" si="62"/>
        <v>1</v>
      </c>
      <c r="BM310" s="18" t="str">
        <f t="shared" si="63"/>
        <v>2021</v>
      </c>
      <c r="BN310" s="18" t="str">
        <f t="shared" ref="BN310:CC310" si="457">IF(ISNUMBER(SEARCH(BN$1, $BM310)), ($K310/$BL310), "")</f>
        <v/>
      </c>
      <c r="BO310" s="20">
        <f t="shared" si="457"/>
        <v>226812</v>
      </c>
      <c r="BP310" s="18" t="str">
        <f t="shared" si="457"/>
        <v/>
      </c>
      <c r="BQ310" s="18" t="str">
        <f t="shared" si="457"/>
        <v/>
      </c>
      <c r="BR310" s="18" t="str">
        <f t="shared" si="457"/>
        <v/>
      </c>
      <c r="BS310" s="18" t="str">
        <f t="shared" si="457"/>
        <v/>
      </c>
      <c r="BT310" s="18" t="str">
        <f t="shared" si="457"/>
        <v/>
      </c>
      <c r="BU310" s="18" t="str">
        <f t="shared" si="457"/>
        <v/>
      </c>
      <c r="BV310" s="18" t="str">
        <f t="shared" si="457"/>
        <v/>
      </c>
      <c r="BW310" s="18" t="str">
        <f t="shared" si="457"/>
        <v/>
      </c>
      <c r="BX310" s="18" t="str">
        <f t="shared" si="457"/>
        <v/>
      </c>
      <c r="BY310" s="18" t="str">
        <f t="shared" si="457"/>
        <v/>
      </c>
      <c r="BZ310" s="18" t="str">
        <f t="shared" si="457"/>
        <v/>
      </c>
      <c r="CA310" s="18" t="str">
        <f t="shared" si="457"/>
        <v/>
      </c>
      <c r="CB310" s="18" t="str">
        <f t="shared" si="457"/>
        <v/>
      </c>
      <c r="CC310" s="18" t="str">
        <f t="shared" si="457"/>
        <v/>
      </c>
    </row>
    <row r="311" ht="16.5" customHeight="1">
      <c r="A311" s="11" t="s">
        <v>1519</v>
      </c>
      <c r="C311" s="11"/>
      <c r="D311" s="11" t="s">
        <v>64</v>
      </c>
      <c r="E311" s="11">
        <v>225942.0</v>
      </c>
      <c r="F311" s="11">
        <v>225942.0</v>
      </c>
      <c r="G311" s="11" t="s">
        <v>151</v>
      </c>
      <c r="H311" s="12"/>
      <c r="I311" s="12"/>
      <c r="J311" s="13">
        <v>225942.0</v>
      </c>
      <c r="K311" s="13">
        <v>225942.0</v>
      </c>
      <c r="L311" s="11" t="s">
        <v>86</v>
      </c>
      <c r="M311" s="11" t="s">
        <v>67</v>
      </c>
      <c r="V311" s="11" t="s">
        <v>1520</v>
      </c>
      <c r="X311" s="11"/>
      <c r="Y311" s="11" t="s">
        <v>75</v>
      </c>
      <c r="AI311" s="15">
        <v>44896.0</v>
      </c>
      <c r="AL311" s="11"/>
      <c r="AM311" s="11" t="s">
        <v>1521</v>
      </c>
      <c r="AN311" s="11"/>
      <c r="AQ311" s="11" t="s">
        <v>79</v>
      </c>
      <c r="AR311" s="11" t="s">
        <v>155</v>
      </c>
      <c r="AS311" s="11" t="s">
        <v>75</v>
      </c>
      <c r="AT311" s="11" t="s">
        <v>80</v>
      </c>
      <c r="AW311" s="11" t="s">
        <v>96</v>
      </c>
      <c r="AX311" s="18" t="str">
        <f t="shared" si="379"/>
        <v/>
      </c>
      <c r="AZ311" s="11" t="s">
        <v>290</v>
      </c>
      <c r="BD311" s="15">
        <v>45596.0</v>
      </c>
      <c r="BE311" s="15">
        <v>45596.0</v>
      </c>
      <c r="BJ311" s="11">
        <v>2022.0</v>
      </c>
      <c r="BK311" s="11">
        <v>2022.0</v>
      </c>
      <c r="BL311" s="16">
        <f t="shared" si="62"/>
        <v>1</v>
      </c>
      <c r="BM311" s="18" t="str">
        <f t="shared" si="63"/>
        <v>2022</v>
      </c>
      <c r="BN311" s="18" t="str">
        <f t="shared" ref="BN311:CC311" si="458">IF(ISNUMBER(SEARCH(BN$1, $BM311)), ($K311/$BL311), "")</f>
        <v/>
      </c>
      <c r="BO311" s="18" t="str">
        <f t="shared" si="458"/>
        <v/>
      </c>
      <c r="BP311" s="20">
        <f t="shared" si="458"/>
        <v>225942</v>
      </c>
      <c r="BQ311" s="18" t="str">
        <f t="shared" si="458"/>
        <v/>
      </c>
      <c r="BR311" s="18" t="str">
        <f t="shared" si="458"/>
        <v/>
      </c>
      <c r="BS311" s="18" t="str">
        <f t="shared" si="458"/>
        <v/>
      </c>
      <c r="BT311" s="18" t="str">
        <f t="shared" si="458"/>
        <v/>
      </c>
      <c r="BU311" s="18" t="str">
        <f t="shared" si="458"/>
        <v/>
      </c>
      <c r="BV311" s="18" t="str">
        <f t="shared" si="458"/>
        <v/>
      </c>
      <c r="BW311" s="18" t="str">
        <f t="shared" si="458"/>
        <v/>
      </c>
      <c r="BX311" s="18" t="str">
        <f t="shared" si="458"/>
        <v/>
      </c>
      <c r="BY311" s="18" t="str">
        <f t="shared" si="458"/>
        <v/>
      </c>
      <c r="BZ311" s="18" t="str">
        <f t="shared" si="458"/>
        <v/>
      </c>
      <c r="CA311" s="18" t="str">
        <f t="shared" si="458"/>
        <v/>
      </c>
      <c r="CB311" s="18" t="str">
        <f t="shared" si="458"/>
        <v/>
      </c>
      <c r="CC311" s="18" t="str">
        <f t="shared" si="458"/>
        <v/>
      </c>
    </row>
    <row r="312" ht="16.5" customHeight="1">
      <c r="A312" s="11" t="s">
        <v>1522</v>
      </c>
      <c r="C312" s="11"/>
      <c r="D312" s="11" t="s">
        <v>64</v>
      </c>
      <c r="E312" s="11">
        <v>221625.0</v>
      </c>
      <c r="F312" s="11">
        <v>221625.0</v>
      </c>
      <c r="G312" s="11" t="s">
        <v>151</v>
      </c>
      <c r="H312" s="12">
        <v>241571.0</v>
      </c>
      <c r="I312" s="12">
        <v>241571.0</v>
      </c>
      <c r="J312" s="13">
        <v>221625.0</v>
      </c>
      <c r="K312" s="13">
        <v>221625.0</v>
      </c>
      <c r="L312" s="11" t="s">
        <v>86</v>
      </c>
      <c r="M312" s="11" t="s">
        <v>67</v>
      </c>
      <c r="V312" s="11" t="s">
        <v>988</v>
      </c>
      <c r="Y312" s="11" t="s">
        <v>75</v>
      </c>
      <c r="AI312" s="15">
        <v>44931.0</v>
      </c>
      <c r="AL312" s="11">
        <v>241571.0</v>
      </c>
      <c r="AM312" s="11" t="s">
        <v>157</v>
      </c>
      <c r="AN312" s="11"/>
      <c r="AQ312" s="11" t="s">
        <v>79</v>
      </c>
      <c r="AR312" s="11" t="s">
        <v>155</v>
      </c>
      <c r="AS312" s="11" t="s">
        <v>75</v>
      </c>
      <c r="AT312" s="11" t="s">
        <v>80</v>
      </c>
      <c r="AW312" s="11" t="s">
        <v>96</v>
      </c>
      <c r="AX312" s="18" t="str">
        <f t="shared" si="379"/>
        <v/>
      </c>
      <c r="AZ312" s="11" t="s">
        <v>310</v>
      </c>
      <c r="BD312" s="15">
        <v>45596.0</v>
      </c>
      <c r="BE312" s="15">
        <v>45596.0</v>
      </c>
      <c r="BJ312" s="11">
        <v>2023.0</v>
      </c>
      <c r="BK312" s="11">
        <v>2023.0</v>
      </c>
      <c r="BL312" s="16">
        <f t="shared" si="62"/>
        <v>1</v>
      </c>
      <c r="BM312" s="18" t="str">
        <f t="shared" si="63"/>
        <v>2023</v>
      </c>
      <c r="BN312" s="18" t="str">
        <f t="shared" ref="BN312:CC312" si="459">IF(ISNUMBER(SEARCH(BN$1, $BM312)), ($K312/$BL312), "")</f>
        <v/>
      </c>
      <c r="BO312" s="18" t="str">
        <f t="shared" si="459"/>
        <v/>
      </c>
      <c r="BP312" s="18" t="str">
        <f t="shared" si="459"/>
        <v/>
      </c>
      <c r="BQ312" s="20">
        <f t="shared" si="459"/>
        <v>221625</v>
      </c>
      <c r="BR312" s="18" t="str">
        <f t="shared" si="459"/>
        <v/>
      </c>
      <c r="BS312" s="18" t="str">
        <f t="shared" si="459"/>
        <v/>
      </c>
      <c r="BT312" s="18" t="str">
        <f t="shared" si="459"/>
        <v/>
      </c>
      <c r="BU312" s="18" t="str">
        <f t="shared" si="459"/>
        <v/>
      </c>
      <c r="BV312" s="18" t="str">
        <f t="shared" si="459"/>
        <v/>
      </c>
      <c r="BW312" s="18" t="str">
        <f t="shared" si="459"/>
        <v/>
      </c>
      <c r="BX312" s="18" t="str">
        <f t="shared" si="459"/>
        <v/>
      </c>
      <c r="BY312" s="18" t="str">
        <f t="shared" si="459"/>
        <v/>
      </c>
      <c r="BZ312" s="18" t="str">
        <f t="shared" si="459"/>
        <v/>
      </c>
      <c r="CA312" s="18" t="str">
        <f t="shared" si="459"/>
        <v/>
      </c>
      <c r="CB312" s="18" t="str">
        <f t="shared" si="459"/>
        <v/>
      </c>
      <c r="CC312" s="18" t="str">
        <f t="shared" si="459"/>
        <v/>
      </c>
    </row>
    <row r="313" ht="16.5" customHeight="1">
      <c r="A313" s="11" t="s">
        <v>953</v>
      </c>
      <c r="C313" s="11"/>
      <c r="D313" s="11" t="s">
        <v>64</v>
      </c>
      <c r="E313" s="11">
        <v>221340.0</v>
      </c>
      <c r="F313" s="11">
        <v>221340.0</v>
      </c>
      <c r="G313" s="11" t="s">
        <v>151</v>
      </c>
      <c r="H313" s="12">
        <v>241260.0</v>
      </c>
      <c r="I313" s="12">
        <v>241260.0</v>
      </c>
      <c r="J313" s="13">
        <v>221340.0</v>
      </c>
      <c r="K313" s="13">
        <v>221340.0</v>
      </c>
      <c r="L313" s="11" t="s">
        <v>86</v>
      </c>
      <c r="M313" s="11" t="s">
        <v>67</v>
      </c>
      <c r="V313" s="11" t="s">
        <v>1523</v>
      </c>
      <c r="X313" s="11" t="s">
        <v>155</v>
      </c>
      <c r="Y313" s="11" t="s">
        <v>75</v>
      </c>
      <c r="AI313" s="15">
        <v>45109.0</v>
      </c>
      <c r="AL313" s="11">
        <v>241260.0</v>
      </c>
      <c r="AM313" s="11" t="s">
        <v>157</v>
      </c>
      <c r="AN313" s="11"/>
      <c r="AQ313" s="11" t="s">
        <v>79</v>
      </c>
      <c r="AR313" s="11" t="s">
        <v>155</v>
      </c>
      <c r="AS313" s="11" t="s">
        <v>75</v>
      </c>
      <c r="AT313" s="11" t="s">
        <v>80</v>
      </c>
      <c r="AW313" s="11" t="s">
        <v>955</v>
      </c>
      <c r="AX313" s="18" t="str">
        <f t="shared" si="379"/>
        <v/>
      </c>
      <c r="AZ313" s="11" t="s">
        <v>310</v>
      </c>
      <c r="BD313" s="15">
        <v>45596.0</v>
      </c>
      <c r="BE313" s="15">
        <v>45596.0</v>
      </c>
      <c r="BJ313" s="11">
        <v>2023.0</v>
      </c>
      <c r="BK313" s="11">
        <v>2023.0</v>
      </c>
      <c r="BL313" s="16">
        <f t="shared" si="62"/>
        <v>1</v>
      </c>
      <c r="BM313" s="18" t="str">
        <f t="shared" si="63"/>
        <v>2023</v>
      </c>
      <c r="BN313" s="18" t="str">
        <f t="shared" ref="BN313:CC313" si="460">IF(ISNUMBER(SEARCH(BN$1, $BM313)), ($K313/$BL313), "")</f>
        <v/>
      </c>
      <c r="BO313" s="18" t="str">
        <f t="shared" si="460"/>
        <v/>
      </c>
      <c r="BP313" s="18" t="str">
        <f t="shared" si="460"/>
        <v/>
      </c>
      <c r="BQ313" s="20">
        <f t="shared" si="460"/>
        <v>221340</v>
      </c>
      <c r="BR313" s="18" t="str">
        <f t="shared" si="460"/>
        <v/>
      </c>
      <c r="BS313" s="18" t="str">
        <f t="shared" si="460"/>
        <v/>
      </c>
      <c r="BT313" s="18" t="str">
        <f t="shared" si="460"/>
        <v/>
      </c>
      <c r="BU313" s="18" t="str">
        <f t="shared" si="460"/>
        <v/>
      </c>
      <c r="BV313" s="18" t="str">
        <f t="shared" si="460"/>
        <v/>
      </c>
      <c r="BW313" s="18" t="str">
        <f t="shared" si="460"/>
        <v/>
      </c>
      <c r="BX313" s="18" t="str">
        <f t="shared" si="460"/>
        <v/>
      </c>
      <c r="BY313" s="18" t="str">
        <f t="shared" si="460"/>
        <v/>
      </c>
      <c r="BZ313" s="18" t="str">
        <f t="shared" si="460"/>
        <v/>
      </c>
      <c r="CA313" s="18" t="str">
        <f t="shared" si="460"/>
        <v/>
      </c>
      <c r="CB313" s="18" t="str">
        <f t="shared" si="460"/>
        <v/>
      </c>
      <c r="CC313" s="18" t="str">
        <f t="shared" si="460"/>
        <v/>
      </c>
    </row>
    <row r="314" ht="16.5" customHeight="1">
      <c r="A314" s="11" t="s">
        <v>1524</v>
      </c>
      <c r="C314" s="11"/>
      <c r="D314" s="11" t="s">
        <v>64</v>
      </c>
      <c r="E314" s="11">
        <v>220000.0</v>
      </c>
      <c r="F314" s="11">
        <v>220000.0</v>
      </c>
      <c r="G314" s="11" t="s">
        <v>151</v>
      </c>
      <c r="H314" s="12">
        <v>239800.0</v>
      </c>
      <c r="I314" s="12">
        <v>239800.0</v>
      </c>
      <c r="J314" s="13">
        <v>220000.0</v>
      </c>
      <c r="K314" s="13">
        <v>220000.0</v>
      </c>
      <c r="L314" s="11" t="s">
        <v>86</v>
      </c>
      <c r="M314" s="11" t="s">
        <v>67</v>
      </c>
      <c r="V314" s="11" t="s">
        <v>1525</v>
      </c>
      <c r="X314" s="11"/>
      <c r="Y314" s="11" t="s">
        <v>75</v>
      </c>
      <c r="AI314" s="15">
        <v>44409.0</v>
      </c>
      <c r="AL314" s="11">
        <v>239800.0</v>
      </c>
      <c r="AM314" s="11" t="s">
        <v>912</v>
      </c>
      <c r="AN314" s="11"/>
      <c r="AQ314" s="11" t="s">
        <v>79</v>
      </c>
      <c r="AR314" s="11" t="s">
        <v>155</v>
      </c>
      <c r="AS314" s="11" t="s">
        <v>75</v>
      </c>
      <c r="AT314" s="11" t="s">
        <v>80</v>
      </c>
      <c r="AW314" s="11" t="s">
        <v>96</v>
      </c>
      <c r="AX314" s="18" t="str">
        <f t="shared" si="379"/>
        <v/>
      </c>
      <c r="AZ314" s="11" t="s">
        <v>132</v>
      </c>
      <c r="BD314" s="15">
        <v>45596.0</v>
      </c>
      <c r="BE314" s="15">
        <v>45596.0</v>
      </c>
      <c r="BJ314" s="11">
        <v>2021.0</v>
      </c>
      <c r="BK314" s="11">
        <v>2021.0</v>
      </c>
      <c r="BL314" s="16">
        <f t="shared" si="62"/>
        <v>1</v>
      </c>
      <c r="BM314" s="18" t="str">
        <f t="shared" si="63"/>
        <v>2021</v>
      </c>
      <c r="BN314" s="18" t="str">
        <f t="shared" ref="BN314:CC314" si="461">IF(ISNUMBER(SEARCH(BN$1, $BM314)), ($K314/$BL314), "")</f>
        <v/>
      </c>
      <c r="BO314" s="20">
        <f t="shared" si="461"/>
        <v>220000</v>
      </c>
      <c r="BP314" s="18" t="str">
        <f t="shared" si="461"/>
        <v/>
      </c>
      <c r="BQ314" s="18" t="str">
        <f t="shared" si="461"/>
        <v/>
      </c>
      <c r="BR314" s="18" t="str">
        <f t="shared" si="461"/>
        <v/>
      </c>
      <c r="BS314" s="18" t="str">
        <f t="shared" si="461"/>
        <v/>
      </c>
      <c r="BT314" s="18" t="str">
        <f t="shared" si="461"/>
        <v/>
      </c>
      <c r="BU314" s="18" t="str">
        <f t="shared" si="461"/>
        <v/>
      </c>
      <c r="BV314" s="18" t="str">
        <f t="shared" si="461"/>
        <v/>
      </c>
      <c r="BW314" s="18" t="str">
        <f t="shared" si="461"/>
        <v/>
      </c>
      <c r="BX314" s="18" t="str">
        <f t="shared" si="461"/>
        <v/>
      </c>
      <c r="BY314" s="18" t="str">
        <f t="shared" si="461"/>
        <v/>
      </c>
      <c r="BZ314" s="18" t="str">
        <f t="shared" si="461"/>
        <v/>
      </c>
      <c r="CA314" s="18" t="str">
        <f t="shared" si="461"/>
        <v/>
      </c>
      <c r="CB314" s="18" t="str">
        <f t="shared" si="461"/>
        <v/>
      </c>
      <c r="CC314" s="18" t="str">
        <f t="shared" si="461"/>
        <v/>
      </c>
    </row>
    <row r="315" ht="16.5" customHeight="1">
      <c r="A315" s="11" t="s">
        <v>1526</v>
      </c>
      <c r="C315" s="11"/>
      <c r="D315" s="11" t="s">
        <v>64</v>
      </c>
      <c r="E315" s="11">
        <v>220000.0</v>
      </c>
      <c r="F315" s="11">
        <v>220000.0</v>
      </c>
      <c r="G315" s="11" t="s">
        <v>151</v>
      </c>
      <c r="H315" s="12">
        <v>239800.0</v>
      </c>
      <c r="I315" s="12">
        <v>239800.0</v>
      </c>
      <c r="J315" s="13">
        <v>220000.0</v>
      </c>
      <c r="K315" s="13">
        <v>220000.0</v>
      </c>
      <c r="L315" s="11" t="s">
        <v>86</v>
      </c>
      <c r="M315" s="11" t="s">
        <v>67</v>
      </c>
      <c r="V315" s="11" t="s">
        <v>1527</v>
      </c>
      <c r="Y315" s="11" t="s">
        <v>75</v>
      </c>
      <c r="AI315" s="15">
        <v>44788.0</v>
      </c>
      <c r="AL315" s="11">
        <v>239800.0</v>
      </c>
      <c r="AM315" s="11" t="s">
        <v>912</v>
      </c>
      <c r="AN315" s="11"/>
      <c r="AQ315" s="11" t="s">
        <v>79</v>
      </c>
      <c r="AR315" s="11" t="s">
        <v>155</v>
      </c>
      <c r="AS315" s="11" t="s">
        <v>75</v>
      </c>
      <c r="AT315" s="11" t="s">
        <v>80</v>
      </c>
      <c r="AU315" s="16" t="s">
        <v>262</v>
      </c>
      <c r="AW315" s="11" t="s">
        <v>96</v>
      </c>
      <c r="AX315" s="18" t="str">
        <f t="shared" si="379"/>
        <v/>
      </c>
      <c r="AZ315" s="11" t="s">
        <v>132</v>
      </c>
      <c r="BD315" s="15">
        <v>45596.0</v>
      </c>
      <c r="BE315" s="15">
        <v>45596.0</v>
      </c>
      <c r="BJ315" s="11">
        <v>2022.0</v>
      </c>
      <c r="BK315" s="11">
        <v>2022.0</v>
      </c>
      <c r="BL315" s="16">
        <f t="shared" si="62"/>
        <v>1</v>
      </c>
      <c r="BM315" s="18" t="str">
        <f t="shared" si="63"/>
        <v>2022</v>
      </c>
      <c r="BN315" s="18" t="str">
        <f t="shared" ref="BN315:CC315" si="462">IF(ISNUMBER(SEARCH(BN$1, $BM315)), ($K315/$BL315), "")</f>
        <v/>
      </c>
      <c r="BO315" s="18" t="str">
        <f t="shared" si="462"/>
        <v/>
      </c>
      <c r="BP315" s="20">
        <f t="shared" si="462"/>
        <v>220000</v>
      </c>
      <c r="BQ315" s="18" t="str">
        <f t="shared" si="462"/>
        <v/>
      </c>
      <c r="BR315" s="18" t="str">
        <f t="shared" si="462"/>
        <v/>
      </c>
      <c r="BS315" s="18" t="str">
        <f t="shared" si="462"/>
        <v/>
      </c>
      <c r="BT315" s="18" t="str">
        <f t="shared" si="462"/>
        <v/>
      </c>
      <c r="BU315" s="18" t="str">
        <f t="shared" si="462"/>
        <v/>
      </c>
      <c r="BV315" s="18" t="str">
        <f t="shared" si="462"/>
        <v/>
      </c>
      <c r="BW315" s="18" t="str">
        <f t="shared" si="462"/>
        <v/>
      </c>
      <c r="BX315" s="18" t="str">
        <f t="shared" si="462"/>
        <v/>
      </c>
      <c r="BY315" s="18" t="str">
        <f t="shared" si="462"/>
        <v/>
      </c>
      <c r="BZ315" s="18" t="str">
        <f t="shared" si="462"/>
        <v/>
      </c>
      <c r="CA315" s="18" t="str">
        <f t="shared" si="462"/>
        <v/>
      </c>
      <c r="CB315" s="18" t="str">
        <f t="shared" si="462"/>
        <v/>
      </c>
      <c r="CC315" s="18" t="str">
        <f t="shared" si="462"/>
        <v/>
      </c>
    </row>
    <row r="316" ht="16.5" customHeight="1">
      <c r="A316" s="11" t="s">
        <v>1528</v>
      </c>
      <c r="C316" s="11"/>
      <c r="D316" s="11" t="s">
        <v>64</v>
      </c>
      <c r="E316" s="11">
        <v>220000.0</v>
      </c>
      <c r="F316" s="11">
        <v>220000.0</v>
      </c>
      <c r="G316" s="11" t="s">
        <v>151</v>
      </c>
      <c r="H316" s="12">
        <v>239800.0</v>
      </c>
      <c r="I316" s="12">
        <v>239800.0</v>
      </c>
      <c r="J316" s="13">
        <v>220000.0</v>
      </c>
      <c r="K316" s="13">
        <v>220000.0</v>
      </c>
      <c r="L316" s="11" t="s">
        <v>86</v>
      </c>
      <c r="M316" s="11" t="s">
        <v>67</v>
      </c>
      <c r="V316" s="11" t="s">
        <v>1529</v>
      </c>
      <c r="Y316" s="11" t="s">
        <v>75</v>
      </c>
      <c r="AI316" s="15">
        <v>45047.0</v>
      </c>
      <c r="AL316" s="11">
        <v>239800.0</v>
      </c>
      <c r="AM316" s="11" t="s">
        <v>912</v>
      </c>
      <c r="AN316" s="11"/>
      <c r="AQ316" s="11" t="s">
        <v>79</v>
      </c>
      <c r="AR316" s="11" t="s">
        <v>155</v>
      </c>
      <c r="AS316" s="11" t="s">
        <v>75</v>
      </c>
      <c r="AT316" s="11" t="s">
        <v>80</v>
      </c>
      <c r="AU316" s="16" t="s">
        <v>262</v>
      </c>
      <c r="AW316" s="11" t="s">
        <v>96</v>
      </c>
      <c r="AX316" s="18" t="str">
        <f t="shared" si="379"/>
        <v/>
      </c>
      <c r="AY316" s="11" t="s">
        <v>444</v>
      </c>
      <c r="AZ316" s="11" t="s">
        <v>132</v>
      </c>
      <c r="BD316" s="15">
        <v>45596.0</v>
      </c>
      <c r="BE316" s="15">
        <v>45596.0</v>
      </c>
      <c r="BJ316" s="11">
        <v>2023.0</v>
      </c>
      <c r="BK316" s="11">
        <v>2023.0</v>
      </c>
      <c r="BL316" s="16">
        <f t="shared" si="62"/>
        <v>1</v>
      </c>
      <c r="BM316" s="18" t="str">
        <f t="shared" si="63"/>
        <v>2023</v>
      </c>
      <c r="BN316" s="18" t="str">
        <f t="shared" ref="BN316:CC316" si="463">IF(ISNUMBER(SEARCH(BN$1, $BM316)), ($K316/$BL316), "")</f>
        <v/>
      </c>
      <c r="BO316" s="18" t="str">
        <f t="shared" si="463"/>
        <v/>
      </c>
      <c r="BP316" s="18" t="str">
        <f t="shared" si="463"/>
        <v/>
      </c>
      <c r="BQ316" s="20">
        <f t="shared" si="463"/>
        <v>220000</v>
      </c>
      <c r="BR316" s="18" t="str">
        <f t="shared" si="463"/>
        <v/>
      </c>
      <c r="BS316" s="18" t="str">
        <f t="shared" si="463"/>
        <v/>
      </c>
      <c r="BT316" s="18" t="str">
        <f t="shared" si="463"/>
        <v/>
      </c>
      <c r="BU316" s="18" t="str">
        <f t="shared" si="463"/>
        <v/>
      </c>
      <c r="BV316" s="18" t="str">
        <f t="shared" si="463"/>
        <v/>
      </c>
      <c r="BW316" s="18" t="str">
        <f t="shared" si="463"/>
        <v/>
      </c>
      <c r="BX316" s="18" t="str">
        <f t="shared" si="463"/>
        <v/>
      </c>
      <c r="BY316" s="18" t="str">
        <f t="shared" si="463"/>
        <v/>
      </c>
      <c r="BZ316" s="18" t="str">
        <f t="shared" si="463"/>
        <v/>
      </c>
      <c r="CA316" s="18" t="str">
        <f t="shared" si="463"/>
        <v/>
      </c>
      <c r="CB316" s="18" t="str">
        <f t="shared" si="463"/>
        <v/>
      </c>
      <c r="CC316" s="18" t="str">
        <f t="shared" si="463"/>
        <v/>
      </c>
    </row>
    <row r="317" ht="16.5" customHeight="1">
      <c r="A317" s="11" t="s">
        <v>1530</v>
      </c>
      <c r="C317" s="11"/>
      <c r="D317" s="11" t="s">
        <v>64</v>
      </c>
      <c r="E317" s="11">
        <v>219880.0</v>
      </c>
      <c r="F317" s="11">
        <v>219880.0</v>
      </c>
      <c r="G317" s="11" t="s">
        <v>151</v>
      </c>
      <c r="H317" s="12">
        <v>239669.0</v>
      </c>
      <c r="I317" s="12">
        <v>239669.0</v>
      </c>
      <c r="J317" s="13">
        <v>219880.0</v>
      </c>
      <c r="K317" s="13">
        <v>219880.0</v>
      </c>
      <c r="L317" s="11" t="s">
        <v>86</v>
      </c>
      <c r="M317" s="11" t="s">
        <v>67</v>
      </c>
      <c r="V317" s="11" t="s">
        <v>1531</v>
      </c>
      <c r="Y317" s="11" t="s">
        <v>75</v>
      </c>
      <c r="AI317" s="15">
        <v>44409.0</v>
      </c>
      <c r="AL317" s="11">
        <v>239669.0</v>
      </c>
      <c r="AM317" s="11" t="s">
        <v>912</v>
      </c>
      <c r="AN317" s="11"/>
      <c r="AQ317" s="11" t="s">
        <v>79</v>
      </c>
      <c r="AR317" s="11" t="s">
        <v>155</v>
      </c>
      <c r="AS317" s="11" t="s">
        <v>75</v>
      </c>
      <c r="AT317" s="11" t="s">
        <v>80</v>
      </c>
      <c r="AW317" s="11" t="s">
        <v>96</v>
      </c>
      <c r="AX317" s="18" t="str">
        <f t="shared" si="379"/>
        <v/>
      </c>
      <c r="AZ317" s="11" t="s">
        <v>132</v>
      </c>
      <c r="BD317" s="15">
        <v>45596.0</v>
      </c>
      <c r="BE317" s="15">
        <v>45596.0</v>
      </c>
      <c r="BJ317" s="11">
        <v>2021.0</v>
      </c>
      <c r="BK317" s="11">
        <v>2021.0</v>
      </c>
      <c r="BL317" s="16">
        <f t="shared" si="62"/>
        <v>1</v>
      </c>
      <c r="BM317" s="18" t="str">
        <f t="shared" si="63"/>
        <v>2021</v>
      </c>
      <c r="BN317" s="18" t="str">
        <f t="shared" ref="BN317:CC317" si="464">IF(ISNUMBER(SEARCH(BN$1, $BM317)), ($K317/$BL317), "")</f>
        <v/>
      </c>
      <c r="BO317" s="20">
        <f t="shared" si="464"/>
        <v>219880</v>
      </c>
      <c r="BP317" s="18" t="str">
        <f t="shared" si="464"/>
        <v/>
      </c>
      <c r="BQ317" s="18" t="str">
        <f t="shared" si="464"/>
        <v/>
      </c>
      <c r="BR317" s="18" t="str">
        <f t="shared" si="464"/>
        <v/>
      </c>
      <c r="BS317" s="18" t="str">
        <f t="shared" si="464"/>
        <v/>
      </c>
      <c r="BT317" s="18" t="str">
        <f t="shared" si="464"/>
        <v/>
      </c>
      <c r="BU317" s="18" t="str">
        <f t="shared" si="464"/>
        <v/>
      </c>
      <c r="BV317" s="18" t="str">
        <f t="shared" si="464"/>
        <v/>
      </c>
      <c r="BW317" s="18" t="str">
        <f t="shared" si="464"/>
        <v/>
      </c>
      <c r="BX317" s="18" t="str">
        <f t="shared" si="464"/>
        <v/>
      </c>
      <c r="BY317" s="18" t="str">
        <f t="shared" si="464"/>
        <v/>
      </c>
      <c r="BZ317" s="18" t="str">
        <f t="shared" si="464"/>
        <v/>
      </c>
      <c r="CA317" s="18" t="str">
        <f t="shared" si="464"/>
        <v/>
      </c>
      <c r="CB317" s="18" t="str">
        <f t="shared" si="464"/>
        <v/>
      </c>
      <c r="CC317" s="18" t="str">
        <f t="shared" si="464"/>
        <v/>
      </c>
    </row>
    <row r="318" ht="16.5" customHeight="1">
      <c r="A318" s="11" t="s">
        <v>1532</v>
      </c>
      <c r="C318" s="11"/>
      <c r="D318" s="11" t="s">
        <v>64</v>
      </c>
      <c r="E318" s="11">
        <v>218781.0</v>
      </c>
      <c r="F318" s="11">
        <v>218781.0</v>
      </c>
      <c r="G318" s="11" t="s">
        <v>151</v>
      </c>
      <c r="H318" s="12">
        <v>238471.0</v>
      </c>
      <c r="I318" s="12">
        <v>238471.0</v>
      </c>
      <c r="J318" s="13">
        <v>218781.0</v>
      </c>
      <c r="K318" s="13">
        <v>218781.0</v>
      </c>
      <c r="L318" s="11" t="s">
        <v>86</v>
      </c>
      <c r="M318" s="11" t="s">
        <v>67</v>
      </c>
      <c r="V318" s="11" t="s">
        <v>1533</v>
      </c>
      <c r="Y318" s="11" t="s">
        <v>75</v>
      </c>
      <c r="AI318" s="15">
        <v>44743.0</v>
      </c>
      <c r="AL318" s="11">
        <v>238471.0</v>
      </c>
      <c r="AM318" s="11" t="s">
        <v>912</v>
      </c>
      <c r="AN318" s="11"/>
      <c r="AQ318" s="11" t="s">
        <v>79</v>
      </c>
      <c r="AR318" s="11" t="s">
        <v>155</v>
      </c>
      <c r="AS318" s="11" t="s">
        <v>75</v>
      </c>
      <c r="AT318" s="11" t="s">
        <v>80</v>
      </c>
      <c r="AW318" s="11" t="s">
        <v>96</v>
      </c>
      <c r="AX318" s="18" t="str">
        <f t="shared" si="379"/>
        <v/>
      </c>
      <c r="AZ318" s="11" t="s">
        <v>191</v>
      </c>
      <c r="BD318" s="15">
        <v>45596.0</v>
      </c>
      <c r="BE318" s="15">
        <v>45596.0</v>
      </c>
      <c r="BJ318" s="11">
        <v>2022.0</v>
      </c>
      <c r="BK318" s="11">
        <v>2022.0</v>
      </c>
      <c r="BL318" s="16">
        <f t="shared" si="62"/>
        <v>1</v>
      </c>
      <c r="BM318" s="18" t="str">
        <f t="shared" si="63"/>
        <v>2022</v>
      </c>
      <c r="BN318" s="18" t="str">
        <f t="shared" ref="BN318:CC318" si="465">IF(ISNUMBER(SEARCH(BN$1, $BM318)), ($K318/$BL318), "")</f>
        <v/>
      </c>
      <c r="BO318" s="18" t="str">
        <f t="shared" si="465"/>
        <v/>
      </c>
      <c r="BP318" s="20">
        <f t="shared" si="465"/>
        <v>218781</v>
      </c>
      <c r="BQ318" s="18" t="str">
        <f t="shared" si="465"/>
        <v/>
      </c>
      <c r="BR318" s="18" t="str">
        <f t="shared" si="465"/>
        <v/>
      </c>
      <c r="BS318" s="18" t="str">
        <f t="shared" si="465"/>
        <v/>
      </c>
      <c r="BT318" s="18" t="str">
        <f t="shared" si="465"/>
        <v/>
      </c>
      <c r="BU318" s="18" t="str">
        <f t="shared" si="465"/>
        <v/>
      </c>
      <c r="BV318" s="18" t="str">
        <f t="shared" si="465"/>
        <v/>
      </c>
      <c r="BW318" s="18" t="str">
        <f t="shared" si="465"/>
        <v/>
      </c>
      <c r="BX318" s="18" t="str">
        <f t="shared" si="465"/>
        <v/>
      </c>
      <c r="BY318" s="18" t="str">
        <f t="shared" si="465"/>
        <v/>
      </c>
      <c r="BZ318" s="18" t="str">
        <f t="shared" si="465"/>
        <v/>
      </c>
      <c r="CA318" s="18" t="str">
        <f t="shared" si="465"/>
        <v/>
      </c>
      <c r="CB318" s="18" t="str">
        <f t="shared" si="465"/>
        <v/>
      </c>
      <c r="CC318" s="18" t="str">
        <f t="shared" si="465"/>
        <v/>
      </c>
    </row>
    <row r="319" ht="16.5" customHeight="1">
      <c r="A319" s="11" t="s">
        <v>953</v>
      </c>
      <c r="C319" s="11"/>
      <c r="D319" s="11" t="s">
        <v>64</v>
      </c>
      <c r="E319" s="11">
        <v>217994.0</v>
      </c>
      <c r="F319" s="11">
        <v>217994.0</v>
      </c>
      <c r="G319" s="11" t="s">
        <v>151</v>
      </c>
      <c r="H319" s="12">
        <v>237614.0</v>
      </c>
      <c r="I319" s="12">
        <v>237614.0</v>
      </c>
      <c r="J319" s="13">
        <v>217994.0</v>
      </c>
      <c r="K319" s="13">
        <v>217994.0</v>
      </c>
      <c r="L319" s="11" t="s">
        <v>86</v>
      </c>
      <c r="M319" s="11" t="s">
        <v>67</v>
      </c>
      <c r="V319" s="11" t="s">
        <v>1534</v>
      </c>
      <c r="X319" s="11" t="s">
        <v>155</v>
      </c>
      <c r="Y319" s="11" t="s">
        <v>75</v>
      </c>
      <c r="AI319" s="15">
        <v>44932.0</v>
      </c>
      <c r="AL319" s="11">
        <v>237614.0</v>
      </c>
      <c r="AM319" s="11" t="s">
        <v>157</v>
      </c>
      <c r="AN319" s="11"/>
      <c r="AQ319" s="11" t="s">
        <v>79</v>
      </c>
      <c r="AR319" s="11" t="s">
        <v>155</v>
      </c>
      <c r="AS319" s="11" t="s">
        <v>75</v>
      </c>
      <c r="AT319" s="11" t="s">
        <v>80</v>
      </c>
      <c r="AW319" s="11" t="s">
        <v>955</v>
      </c>
      <c r="AX319" s="18" t="str">
        <f t="shared" si="379"/>
        <v/>
      </c>
      <c r="AZ319" s="11" t="s">
        <v>310</v>
      </c>
      <c r="BD319" s="15">
        <v>45596.0</v>
      </c>
      <c r="BE319" s="15">
        <v>45596.0</v>
      </c>
      <c r="BJ319" s="11">
        <v>2023.0</v>
      </c>
      <c r="BK319" s="11">
        <v>2023.0</v>
      </c>
      <c r="BL319" s="16">
        <f t="shared" si="62"/>
        <v>1</v>
      </c>
      <c r="BM319" s="18" t="str">
        <f t="shared" si="63"/>
        <v>2023</v>
      </c>
      <c r="BN319" s="18" t="str">
        <f t="shared" ref="BN319:CC319" si="466">IF(ISNUMBER(SEARCH(BN$1, $BM319)), ($K319/$BL319), "")</f>
        <v/>
      </c>
      <c r="BO319" s="18" t="str">
        <f t="shared" si="466"/>
        <v/>
      </c>
      <c r="BP319" s="18" t="str">
        <f t="shared" si="466"/>
        <v/>
      </c>
      <c r="BQ319" s="20">
        <f t="shared" si="466"/>
        <v>217994</v>
      </c>
      <c r="BR319" s="18" t="str">
        <f t="shared" si="466"/>
        <v/>
      </c>
      <c r="BS319" s="18" t="str">
        <f t="shared" si="466"/>
        <v/>
      </c>
      <c r="BT319" s="18" t="str">
        <f t="shared" si="466"/>
        <v/>
      </c>
      <c r="BU319" s="18" t="str">
        <f t="shared" si="466"/>
        <v/>
      </c>
      <c r="BV319" s="18" t="str">
        <f t="shared" si="466"/>
        <v/>
      </c>
      <c r="BW319" s="18" t="str">
        <f t="shared" si="466"/>
        <v/>
      </c>
      <c r="BX319" s="18" t="str">
        <f t="shared" si="466"/>
        <v/>
      </c>
      <c r="BY319" s="18" t="str">
        <f t="shared" si="466"/>
        <v/>
      </c>
      <c r="BZ319" s="18" t="str">
        <f t="shared" si="466"/>
        <v/>
      </c>
      <c r="CA319" s="18" t="str">
        <f t="shared" si="466"/>
        <v/>
      </c>
      <c r="CB319" s="18" t="str">
        <f t="shared" si="466"/>
        <v/>
      </c>
      <c r="CC319" s="18" t="str">
        <f t="shared" si="466"/>
        <v/>
      </c>
    </row>
    <row r="320" ht="16.5" customHeight="1">
      <c r="A320" s="11" t="s">
        <v>1535</v>
      </c>
      <c r="C320" s="11"/>
      <c r="D320" s="11" t="s">
        <v>64</v>
      </c>
      <c r="E320" s="11">
        <v>217646.0</v>
      </c>
      <c r="F320" s="11">
        <v>217646.0</v>
      </c>
      <c r="G320" s="11" t="s">
        <v>151</v>
      </c>
      <c r="H320" s="12">
        <v>237234.0</v>
      </c>
      <c r="I320" s="12">
        <v>237234.0</v>
      </c>
      <c r="J320" s="13">
        <v>217646.0</v>
      </c>
      <c r="K320" s="13">
        <v>217646.0</v>
      </c>
      <c r="L320" s="11" t="s">
        <v>86</v>
      </c>
      <c r="M320" s="11" t="s">
        <v>67</v>
      </c>
      <c r="V320" s="11" t="s">
        <v>815</v>
      </c>
      <c r="X320" s="11"/>
      <c r="Y320" s="11" t="s">
        <v>75</v>
      </c>
      <c r="AI320" s="15">
        <v>44682.0</v>
      </c>
      <c r="AL320" s="11">
        <v>237234.0</v>
      </c>
      <c r="AM320" s="11" t="s">
        <v>912</v>
      </c>
      <c r="AN320" s="11"/>
      <c r="AQ320" s="11" t="s">
        <v>79</v>
      </c>
      <c r="AR320" s="11" t="s">
        <v>155</v>
      </c>
      <c r="AS320" s="11" t="s">
        <v>75</v>
      </c>
      <c r="AT320" s="11" t="s">
        <v>80</v>
      </c>
      <c r="AW320" s="11" t="s">
        <v>96</v>
      </c>
      <c r="AX320" s="18" t="str">
        <f t="shared" si="379"/>
        <v/>
      </c>
      <c r="AZ320" s="11" t="s">
        <v>680</v>
      </c>
      <c r="BD320" s="15">
        <v>45596.0</v>
      </c>
      <c r="BE320" s="15">
        <v>45596.0</v>
      </c>
      <c r="BJ320" s="11">
        <v>2022.0</v>
      </c>
      <c r="BK320" s="11">
        <v>2022.0</v>
      </c>
      <c r="BL320" s="16">
        <f t="shared" si="62"/>
        <v>1</v>
      </c>
      <c r="BM320" s="18" t="str">
        <f t="shared" si="63"/>
        <v>2022</v>
      </c>
      <c r="BN320" s="18" t="str">
        <f t="shared" ref="BN320:CC320" si="467">IF(ISNUMBER(SEARCH(BN$1, $BM320)), ($K320/$BL320), "")</f>
        <v/>
      </c>
      <c r="BO320" s="18" t="str">
        <f t="shared" si="467"/>
        <v/>
      </c>
      <c r="BP320" s="20">
        <f t="shared" si="467"/>
        <v>217646</v>
      </c>
      <c r="BQ320" s="18" t="str">
        <f t="shared" si="467"/>
        <v/>
      </c>
      <c r="BR320" s="18" t="str">
        <f t="shared" si="467"/>
        <v/>
      </c>
      <c r="BS320" s="18" t="str">
        <f t="shared" si="467"/>
        <v/>
      </c>
      <c r="BT320" s="18" t="str">
        <f t="shared" si="467"/>
        <v/>
      </c>
      <c r="BU320" s="18" t="str">
        <f t="shared" si="467"/>
        <v/>
      </c>
      <c r="BV320" s="18" t="str">
        <f t="shared" si="467"/>
        <v/>
      </c>
      <c r="BW320" s="18" t="str">
        <f t="shared" si="467"/>
        <v/>
      </c>
      <c r="BX320" s="18" t="str">
        <f t="shared" si="467"/>
        <v/>
      </c>
      <c r="BY320" s="18" t="str">
        <f t="shared" si="467"/>
        <v/>
      </c>
      <c r="BZ320" s="18" t="str">
        <f t="shared" si="467"/>
        <v/>
      </c>
      <c r="CA320" s="18" t="str">
        <f t="shared" si="467"/>
        <v/>
      </c>
      <c r="CB320" s="18" t="str">
        <f t="shared" si="467"/>
        <v/>
      </c>
      <c r="CC320" s="18" t="str">
        <f t="shared" si="467"/>
        <v/>
      </c>
    </row>
    <row r="321" ht="16.5" customHeight="1">
      <c r="A321" s="11" t="s">
        <v>1536</v>
      </c>
      <c r="C321" s="11"/>
      <c r="D321" s="11" t="s">
        <v>64</v>
      </c>
      <c r="E321" s="11">
        <v>217380.0</v>
      </c>
      <c r="F321" s="11">
        <v>217380.0</v>
      </c>
      <c r="G321" s="11" t="s">
        <v>151</v>
      </c>
      <c r="H321" s="12">
        <v>236944.0</v>
      </c>
      <c r="I321" s="12">
        <v>236944.0</v>
      </c>
      <c r="J321" s="13">
        <v>217380.0</v>
      </c>
      <c r="K321" s="13">
        <v>217380.0</v>
      </c>
      <c r="L321" s="11" t="s">
        <v>86</v>
      </c>
      <c r="M321" s="11" t="s">
        <v>67</v>
      </c>
      <c r="V321" s="11" t="s">
        <v>1537</v>
      </c>
      <c r="X321" s="11" t="s">
        <v>155</v>
      </c>
      <c r="Y321" s="11" t="s">
        <v>75</v>
      </c>
      <c r="AI321" s="15">
        <v>44928.0</v>
      </c>
      <c r="AL321" s="11">
        <v>236944.0</v>
      </c>
      <c r="AM321" s="11" t="s">
        <v>157</v>
      </c>
      <c r="AN321" s="11"/>
      <c r="AQ321" s="11" t="s">
        <v>79</v>
      </c>
      <c r="AR321" s="11" t="s">
        <v>155</v>
      </c>
      <c r="AS321" s="11" t="s">
        <v>75</v>
      </c>
      <c r="AT321" s="11" t="s">
        <v>80</v>
      </c>
      <c r="AW321" s="11" t="s">
        <v>96</v>
      </c>
      <c r="AX321" s="18" t="str">
        <f t="shared" si="379"/>
        <v/>
      </c>
      <c r="AZ321" s="11" t="s">
        <v>310</v>
      </c>
      <c r="BD321" s="15">
        <v>45596.0</v>
      </c>
      <c r="BE321" s="15">
        <v>45596.0</v>
      </c>
      <c r="BJ321" s="11">
        <v>2023.0</v>
      </c>
      <c r="BK321" s="11">
        <v>2023.0</v>
      </c>
      <c r="BL321" s="16">
        <f t="shared" si="62"/>
        <v>1</v>
      </c>
      <c r="BM321" s="18" t="str">
        <f t="shared" si="63"/>
        <v>2023</v>
      </c>
      <c r="BN321" s="18" t="str">
        <f t="shared" ref="BN321:CC321" si="468">IF(ISNUMBER(SEARCH(BN$1, $BM321)), ($K321/$BL321), "")</f>
        <v/>
      </c>
      <c r="BO321" s="18" t="str">
        <f t="shared" si="468"/>
        <v/>
      </c>
      <c r="BP321" s="18" t="str">
        <f t="shared" si="468"/>
        <v/>
      </c>
      <c r="BQ321" s="20">
        <f t="shared" si="468"/>
        <v>217380</v>
      </c>
      <c r="BR321" s="18" t="str">
        <f t="shared" si="468"/>
        <v/>
      </c>
      <c r="BS321" s="18" t="str">
        <f t="shared" si="468"/>
        <v/>
      </c>
      <c r="BT321" s="18" t="str">
        <f t="shared" si="468"/>
        <v/>
      </c>
      <c r="BU321" s="18" t="str">
        <f t="shared" si="468"/>
        <v/>
      </c>
      <c r="BV321" s="18" t="str">
        <f t="shared" si="468"/>
        <v/>
      </c>
      <c r="BW321" s="18" t="str">
        <f t="shared" si="468"/>
        <v/>
      </c>
      <c r="BX321" s="18" t="str">
        <f t="shared" si="468"/>
        <v/>
      </c>
      <c r="BY321" s="18" t="str">
        <f t="shared" si="468"/>
        <v/>
      </c>
      <c r="BZ321" s="18" t="str">
        <f t="shared" si="468"/>
        <v/>
      </c>
      <c r="CA321" s="18" t="str">
        <f t="shared" si="468"/>
        <v/>
      </c>
      <c r="CB321" s="18" t="str">
        <f t="shared" si="468"/>
        <v/>
      </c>
      <c r="CC321" s="18" t="str">
        <f t="shared" si="468"/>
        <v/>
      </c>
    </row>
    <row r="322" ht="16.5" customHeight="1">
      <c r="A322" s="11" t="s">
        <v>1538</v>
      </c>
      <c r="C322" s="11"/>
      <c r="D322" s="11" t="s">
        <v>64</v>
      </c>
      <c r="E322" s="11">
        <v>217203.0</v>
      </c>
      <c r="F322" s="11">
        <v>217203.0</v>
      </c>
      <c r="G322" s="11" t="s">
        <v>151</v>
      </c>
      <c r="H322" s="12">
        <v>236751.0</v>
      </c>
      <c r="I322" s="12">
        <v>236751.0</v>
      </c>
      <c r="J322" s="13">
        <v>217203.0</v>
      </c>
      <c r="K322" s="13">
        <v>217203.0</v>
      </c>
      <c r="L322" s="11" t="s">
        <v>86</v>
      </c>
      <c r="M322" s="11" t="s">
        <v>67</v>
      </c>
      <c r="V322" s="11" t="s">
        <v>1539</v>
      </c>
      <c r="X322" s="11"/>
      <c r="Y322" s="11" t="s">
        <v>75</v>
      </c>
      <c r="AI322" s="15">
        <v>45292.0</v>
      </c>
      <c r="AL322" s="11">
        <v>236751.0</v>
      </c>
      <c r="AM322" s="11" t="s">
        <v>157</v>
      </c>
      <c r="AN322" s="11"/>
      <c r="AQ322" s="11" t="s">
        <v>79</v>
      </c>
      <c r="AR322" s="11" t="s">
        <v>155</v>
      </c>
      <c r="AS322" s="11" t="s">
        <v>75</v>
      </c>
      <c r="AT322" s="11" t="s">
        <v>80</v>
      </c>
      <c r="AW322" s="11" t="s">
        <v>96</v>
      </c>
      <c r="AX322" s="18" t="str">
        <f t="shared" si="379"/>
        <v/>
      </c>
      <c r="AZ322" s="11" t="s">
        <v>132</v>
      </c>
      <c r="BD322" s="15">
        <v>45596.0</v>
      </c>
      <c r="BE322" s="15">
        <v>45596.0</v>
      </c>
      <c r="BJ322" s="11">
        <v>2024.0</v>
      </c>
      <c r="BK322" s="11">
        <v>2024.0</v>
      </c>
      <c r="BL322" s="16">
        <f t="shared" si="62"/>
        <v>1</v>
      </c>
      <c r="BM322" s="18" t="str">
        <f t="shared" si="63"/>
        <v>2024</v>
      </c>
      <c r="BN322" s="18" t="str">
        <f t="shared" ref="BN322:CC322" si="469">IF(ISNUMBER(SEARCH(BN$1, $BM322)), ($K322/$BL322), "")</f>
        <v/>
      </c>
      <c r="BO322" s="18" t="str">
        <f t="shared" si="469"/>
        <v/>
      </c>
      <c r="BP322" s="18" t="str">
        <f t="shared" si="469"/>
        <v/>
      </c>
      <c r="BQ322" s="18" t="str">
        <f t="shared" si="469"/>
        <v/>
      </c>
      <c r="BR322" s="20">
        <f t="shared" si="469"/>
        <v>217203</v>
      </c>
      <c r="BS322" s="18" t="str">
        <f t="shared" si="469"/>
        <v/>
      </c>
      <c r="BT322" s="18" t="str">
        <f t="shared" si="469"/>
        <v/>
      </c>
      <c r="BU322" s="18" t="str">
        <f t="shared" si="469"/>
        <v/>
      </c>
      <c r="BV322" s="18" t="str">
        <f t="shared" si="469"/>
        <v/>
      </c>
      <c r="BW322" s="18" t="str">
        <f t="shared" si="469"/>
        <v/>
      </c>
      <c r="BX322" s="18" t="str">
        <f t="shared" si="469"/>
        <v/>
      </c>
      <c r="BY322" s="18" t="str">
        <f t="shared" si="469"/>
        <v/>
      </c>
      <c r="BZ322" s="18" t="str">
        <f t="shared" si="469"/>
        <v/>
      </c>
      <c r="CA322" s="18" t="str">
        <f t="shared" si="469"/>
        <v/>
      </c>
      <c r="CB322" s="18" t="str">
        <f t="shared" si="469"/>
        <v/>
      </c>
      <c r="CC322" s="18" t="str">
        <f t="shared" si="469"/>
        <v/>
      </c>
    </row>
    <row r="323" ht="16.5" customHeight="1">
      <c r="A323" s="11" t="s">
        <v>1540</v>
      </c>
      <c r="B323" s="11" t="s">
        <v>1541</v>
      </c>
      <c r="C323" s="11"/>
      <c r="D323" s="11" t="s">
        <v>64</v>
      </c>
      <c r="E323" s="11">
        <v>215534.0</v>
      </c>
      <c r="F323" s="11">
        <v>215534.0</v>
      </c>
      <c r="G323" s="11" t="s">
        <v>151</v>
      </c>
      <c r="H323" s="12">
        <v>232777.0</v>
      </c>
      <c r="I323" s="12">
        <v>232777.0</v>
      </c>
      <c r="J323" s="13">
        <v>215534.0</v>
      </c>
      <c r="K323" s="13">
        <v>215534.0</v>
      </c>
      <c r="L323" s="11" t="s">
        <v>86</v>
      </c>
      <c r="M323" s="11" t="s">
        <v>67</v>
      </c>
      <c r="N323" s="14" t="s">
        <v>1542</v>
      </c>
      <c r="O323" s="11" t="s">
        <v>1543</v>
      </c>
      <c r="V323" s="11" t="s">
        <v>1544</v>
      </c>
      <c r="X323" s="11" t="s">
        <v>353</v>
      </c>
      <c r="Y323" s="11" t="s">
        <v>75</v>
      </c>
      <c r="AD323" s="11" t="s">
        <v>1545</v>
      </c>
      <c r="AI323" s="15">
        <v>45352.0</v>
      </c>
      <c r="AK323" s="11" t="s">
        <v>230</v>
      </c>
      <c r="AL323" s="11">
        <v>232777.0</v>
      </c>
      <c r="AM323" s="11" t="s">
        <v>185</v>
      </c>
      <c r="AN323" s="30" t="s">
        <v>503</v>
      </c>
      <c r="AQ323" s="11" t="s">
        <v>79</v>
      </c>
      <c r="AR323" s="11" t="s">
        <v>188</v>
      </c>
      <c r="AS323" s="11" t="s">
        <v>75</v>
      </c>
      <c r="AT323" s="11" t="s">
        <v>107</v>
      </c>
      <c r="AU323" s="18" t="s">
        <v>189</v>
      </c>
      <c r="AW323" s="11" t="s">
        <v>96</v>
      </c>
      <c r="AX323" s="18" t="str">
        <f t="shared" si="379"/>
        <v/>
      </c>
      <c r="AZ323" s="11" t="s">
        <v>132</v>
      </c>
      <c r="BD323" s="15">
        <v>45596.0</v>
      </c>
      <c r="BE323" s="15">
        <v>45779.0</v>
      </c>
      <c r="BJ323" s="11">
        <v>2024.0</v>
      </c>
      <c r="BK323" s="11">
        <v>2026.0</v>
      </c>
      <c r="BL323" s="16">
        <f t="shared" si="62"/>
        <v>3</v>
      </c>
      <c r="BM323" s="18" t="str">
        <f t="shared" si="63"/>
        <v>2024, 2025, 2026</v>
      </c>
      <c r="BN323" s="18" t="str">
        <f t="shared" ref="BN323:CC323" si="470">IF(ISNUMBER(SEARCH(BN$1, $BM323)), ($K323/$BL323), "")</f>
        <v/>
      </c>
      <c r="BO323" s="18" t="str">
        <f t="shared" si="470"/>
        <v/>
      </c>
      <c r="BP323" s="18" t="str">
        <f t="shared" si="470"/>
        <v/>
      </c>
      <c r="BQ323" s="18" t="str">
        <f t="shared" si="470"/>
        <v/>
      </c>
      <c r="BR323" s="20">
        <f t="shared" si="470"/>
        <v>71844.66667</v>
      </c>
      <c r="BS323" s="20">
        <f t="shared" si="470"/>
        <v>71844.66667</v>
      </c>
      <c r="BT323" s="20">
        <f t="shared" si="470"/>
        <v>71844.66667</v>
      </c>
      <c r="BU323" s="18" t="str">
        <f t="shared" si="470"/>
        <v/>
      </c>
      <c r="BV323" s="18" t="str">
        <f t="shared" si="470"/>
        <v/>
      </c>
      <c r="BW323" s="18" t="str">
        <f t="shared" si="470"/>
        <v/>
      </c>
      <c r="BX323" s="18" t="str">
        <f t="shared" si="470"/>
        <v/>
      </c>
      <c r="BY323" s="18" t="str">
        <f t="shared" si="470"/>
        <v/>
      </c>
      <c r="BZ323" s="18" t="str">
        <f t="shared" si="470"/>
        <v/>
      </c>
      <c r="CA323" s="18" t="str">
        <f t="shared" si="470"/>
        <v/>
      </c>
      <c r="CB323" s="18" t="str">
        <f t="shared" si="470"/>
        <v/>
      </c>
      <c r="CC323" s="18" t="str">
        <f t="shared" si="470"/>
        <v/>
      </c>
    </row>
    <row r="324" ht="16.5" customHeight="1">
      <c r="A324" s="11" t="s">
        <v>1546</v>
      </c>
      <c r="B324" s="11"/>
      <c r="C324" s="11"/>
      <c r="D324" s="11" t="s">
        <v>64</v>
      </c>
      <c r="E324" s="27">
        <v>213565.0</v>
      </c>
      <c r="F324" s="27">
        <v>213565.0</v>
      </c>
      <c r="G324" s="11" t="s">
        <v>135</v>
      </c>
      <c r="H324" s="12">
        <v>266956.0</v>
      </c>
      <c r="I324" s="12">
        <v>266956.0</v>
      </c>
      <c r="J324" s="13">
        <f t="shared" ref="J324:K324" si="471">E324*1.19</f>
        <v>254142.35</v>
      </c>
      <c r="K324" s="13">
        <f t="shared" si="471"/>
        <v>254142.35</v>
      </c>
      <c r="L324" s="11" t="s">
        <v>86</v>
      </c>
      <c r="M324" s="11" t="s">
        <v>67</v>
      </c>
      <c r="N324" s="14" t="s">
        <v>1547</v>
      </c>
      <c r="O324" s="11"/>
      <c r="T324" s="11" t="s">
        <v>1548</v>
      </c>
      <c r="V324" s="11" t="s">
        <v>1549</v>
      </c>
      <c r="X324" s="11" t="s">
        <v>142</v>
      </c>
      <c r="Y324" s="11" t="s">
        <v>75</v>
      </c>
      <c r="AD324" s="11"/>
      <c r="AI324" s="15">
        <v>44937.0</v>
      </c>
      <c r="AJ324" s="11">
        <v>16.0</v>
      </c>
      <c r="AK324" s="11" t="s">
        <v>430</v>
      </c>
      <c r="AL324" s="11">
        <v>16685.0</v>
      </c>
      <c r="AM324" s="11" t="s">
        <v>143</v>
      </c>
      <c r="AN324" s="11" t="s">
        <v>695</v>
      </c>
      <c r="AQ324" s="11" t="s">
        <v>79</v>
      </c>
      <c r="AR324" s="11" t="s">
        <v>146</v>
      </c>
      <c r="AS324" s="11" t="s">
        <v>75</v>
      </c>
      <c r="AT324" s="11" t="s">
        <v>107</v>
      </c>
      <c r="AU324" s="18" t="s">
        <v>108</v>
      </c>
      <c r="AW324" s="11" t="s">
        <v>96</v>
      </c>
      <c r="AX324" s="18" t="str">
        <f t="shared" si="379"/>
        <v/>
      </c>
      <c r="AZ324" s="11" t="s">
        <v>535</v>
      </c>
      <c r="BD324" s="15">
        <v>45596.0</v>
      </c>
      <c r="BE324" s="15">
        <v>45779.0</v>
      </c>
      <c r="BJ324" s="11">
        <v>2023.0</v>
      </c>
      <c r="BK324" s="11">
        <v>2024.0</v>
      </c>
      <c r="BL324" s="16">
        <f t="shared" si="62"/>
        <v>2</v>
      </c>
      <c r="BM324" s="18" t="str">
        <f t="shared" si="63"/>
        <v>2023, 2024</v>
      </c>
      <c r="BN324" s="18" t="str">
        <f t="shared" ref="BN324:CC324" si="472">IF(ISNUMBER(SEARCH(BN$1, $BM324)), ($K324/$BL324), "")</f>
        <v/>
      </c>
      <c r="BO324" s="18" t="str">
        <f t="shared" si="472"/>
        <v/>
      </c>
      <c r="BP324" s="18" t="str">
        <f t="shared" si="472"/>
        <v/>
      </c>
      <c r="BQ324" s="20">
        <f t="shared" si="472"/>
        <v>127071.175</v>
      </c>
      <c r="BR324" s="20">
        <f t="shared" si="472"/>
        <v>127071.175</v>
      </c>
      <c r="BS324" s="18" t="str">
        <f t="shared" si="472"/>
        <v/>
      </c>
      <c r="BT324" s="18" t="str">
        <f t="shared" si="472"/>
        <v/>
      </c>
      <c r="BU324" s="18" t="str">
        <f t="shared" si="472"/>
        <v/>
      </c>
      <c r="BV324" s="18" t="str">
        <f t="shared" si="472"/>
        <v/>
      </c>
      <c r="BW324" s="18" t="str">
        <f t="shared" si="472"/>
        <v/>
      </c>
      <c r="BX324" s="18" t="str">
        <f t="shared" si="472"/>
        <v/>
      </c>
      <c r="BY324" s="18" t="str">
        <f t="shared" si="472"/>
        <v/>
      </c>
      <c r="BZ324" s="18" t="str">
        <f t="shared" si="472"/>
        <v/>
      </c>
      <c r="CA324" s="18" t="str">
        <f t="shared" si="472"/>
        <v/>
      </c>
      <c r="CB324" s="18" t="str">
        <f t="shared" si="472"/>
        <v/>
      </c>
      <c r="CC324" s="18" t="str">
        <f t="shared" si="472"/>
        <v/>
      </c>
    </row>
    <row r="325" ht="16.5" customHeight="1">
      <c r="A325" s="11" t="s">
        <v>1550</v>
      </c>
      <c r="C325" s="11"/>
      <c r="D325" s="11" t="s">
        <v>64</v>
      </c>
      <c r="E325" s="11">
        <v>211755.0</v>
      </c>
      <c r="F325" s="11">
        <v>211755.0</v>
      </c>
      <c r="G325" s="11" t="s">
        <v>151</v>
      </c>
      <c r="H325" s="12">
        <v>228695.0</v>
      </c>
      <c r="I325" s="12">
        <v>228695.0</v>
      </c>
      <c r="J325" s="13">
        <v>211755.0</v>
      </c>
      <c r="K325" s="13">
        <v>211755.0</v>
      </c>
      <c r="L325" s="11" t="s">
        <v>86</v>
      </c>
      <c r="M325" s="11" t="s">
        <v>67</v>
      </c>
      <c r="N325" s="14" t="s">
        <v>1551</v>
      </c>
      <c r="T325" s="11"/>
      <c r="V325" s="11" t="s">
        <v>1552</v>
      </c>
      <c r="X325" s="11" t="s">
        <v>183</v>
      </c>
      <c r="Y325" s="11" t="s">
        <v>75</v>
      </c>
      <c r="AI325" s="15">
        <v>45078.0</v>
      </c>
      <c r="AJ325" s="11"/>
      <c r="AK325" s="11" t="s">
        <v>230</v>
      </c>
      <c r="AL325" s="11">
        <v>228695.0</v>
      </c>
      <c r="AM325" s="11" t="s">
        <v>185</v>
      </c>
      <c r="AN325" s="30" t="s">
        <v>503</v>
      </c>
      <c r="AQ325" s="11" t="s">
        <v>79</v>
      </c>
      <c r="AR325" s="11" t="s">
        <v>188</v>
      </c>
      <c r="AS325" s="11" t="s">
        <v>75</v>
      </c>
      <c r="AT325" s="11" t="s">
        <v>80</v>
      </c>
      <c r="AW325" s="11" t="s">
        <v>96</v>
      </c>
      <c r="AX325" s="18" t="str">
        <f t="shared" si="379"/>
        <v/>
      </c>
      <c r="AZ325" s="11" t="s">
        <v>132</v>
      </c>
      <c r="BD325" s="15">
        <v>45596.0</v>
      </c>
      <c r="BE325" s="15">
        <v>45596.0</v>
      </c>
      <c r="BJ325" s="11">
        <v>2023.0</v>
      </c>
      <c r="BK325" s="11">
        <v>2025.0</v>
      </c>
      <c r="BL325" s="16">
        <f t="shared" si="62"/>
        <v>3</v>
      </c>
      <c r="BM325" s="18" t="str">
        <f t="shared" si="63"/>
        <v>2023, 2024, 2025</v>
      </c>
      <c r="BN325" s="18" t="str">
        <f t="shared" ref="BN325:CC325" si="473">IF(ISNUMBER(SEARCH(BN$1, $BM325)), ($K325/$BL325), "")</f>
        <v/>
      </c>
      <c r="BO325" s="18" t="str">
        <f t="shared" si="473"/>
        <v/>
      </c>
      <c r="BP325" s="18" t="str">
        <f t="shared" si="473"/>
        <v/>
      </c>
      <c r="BQ325" s="20">
        <f t="shared" si="473"/>
        <v>70585</v>
      </c>
      <c r="BR325" s="20">
        <f t="shared" si="473"/>
        <v>70585</v>
      </c>
      <c r="BS325" s="20">
        <f t="shared" si="473"/>
        <v>70585</v>
      </c>
      <c r="BT325" s="18" t="str">
        <f t="shared" si="473"/>
        <v/>
      </c>
      <c r="BU325" s="18" t="str">
        <f t="shared" si="473"/>
        <v/>
      </c>
      <c r="BV325" s="18" t="str">
        <f t="shared" si="473"/>
        <v/>
      </c>
      <c r="BW325" s="18" t="str">
        <f t="shared" si="473"/>
        <v/>
      </c>
      <c r="BX325" s="18" t="str">
        <f t="shared" si="473"/>
        <v/>
      </c>
      <c r="BY325" s="18" t="str">
        <f t="shared" si="473"/>
        <v/>
      </c>
      <c r="BZ325" s="18" t="str">
        <f t="shared" si="473"/>
        <v/>
      </c>
      <c r="CA325" s="18" t="str">
        <f t="shared" si="473"/>
        <v/>
      </c>
      <c r="CB325" s="18" t="str">
        <f t="shared" si="473"/>
        <v/>
      </c>
      <c r="CC325" s="18" t="str">
        <f t="shared" si="473"/>
        <v/>
      </c>
    </row>
    <row r="326" ht="16.5" customHeight="1">
      <c r="A326" s="11" t="s">
        <v>1553</v>
      </c>
      <c r="B326" s="11" t="s">
        <v>1554</v>
      </c>
      <c r="C326" s="11"/>
      <c r="D326" s="11" t="s">
        <v>64</v>
      </c>
      <c r="E326" s="27">
        <v>211084.0</v>
      </c>
      <c r="F326" s="27">
        <v>211084.0</v>
      </c>
      <c r="G326" s="11" t="s">
        <v>135</v>
      </c>
      <c r="H326" s="12">
        <v>240636.0</v>
      </c>
      <c r="I326" s="12">
        <v>240636.0</v>
      </c>
      <c r="J326" s="13">
        <v>211084.0</v>
      </c>
      <c r="K326" s="13">
        <v>211084.0</v>
      </c>
      <c r="L326" s="11" t="s">
        <v>86</v>
      </c>
      <c r="M326" s="11" t="s">
        <v>67</v>
      </c>
      <c r="N326" s="14" t="s">
        <v>1555</v>
      </c>
      <c r="O326" s="11" t="s">
        <v>1556</v>
      </c>
      <c r="T326" s="11" t="s">
        <v>1557</v>
      </c>
      <c r="U326" s="11" t="s">
        <v>72</v>
      </c>
      <c r="V326" s="11" t="s">
        <v>1558</v>
      </c>
      <c r="W326" s="11" t="s">
        <v>104</v>
      </c>
      <c r="X326" s="11" t="s">
        <v>142</v>
      </c>
      <c r="Y326" s="11" t="s">
        <v>75</v>
      </c>
      <c r="Z326" s="11" t="s">
        <v>72</v>
      </c>
      <c r="AD326" s="11" t="s">
        <v>1559</v>
      </c>
      <c r="AE326" s="11" t="s">
        <v>76</v>
      </c>
      <c r="AI326" s="15">
        <v>44105.0</v>
      </c>
      <c r="AJ326" s="11">
        <v>2.0</v>
      </c>
      <c r="AK326" s="11" t="s">
        <v>230</v>
      </c>
      <c r="AL326" s="11">
        <v>120318.0</v>
      </c>
      <c r="AM326" s="11" t="s">
        <v>143</v>
      </c>
      <c r="AN326" s="11" t="s">
        <v>695</v>
      </c>
      <c r="AO326" s="11" t="s">
        <v>714</v>
      </c>
      <c r="AQ326" s="11" t="s">
        <v>79</v>
      </c>
      <c r="AR326" s="11" t="s">
        <v>146</v>
      </c>
      <c r="AS326" s="11" t="s">
        <v>75</v>
      </c>
      <c r="AT326" s="11" t="s">
        <v>375</v>
      </c>
      <c r="AW326" s="11" t="s">
        <v>96</v>
      </c>
      <c r="AX326" s="18" t="str">
        <f t="shared" si="379"/>
        <v/>
      </c>
      <c r="AZ326" s="11" t="s">
        <v>241</v>
      </c>
      <c r="BD326" s="15">
        <v>45377.0</v>
      </c>
      <c r="BE326" s="15">
        <v>45779.0</v>
      </c>
      <c r="BI326" s="11" t="s">
        <v>83</v>
      </c>
      <c r="BJ326" s="11">
        <v>2020.0</v>
      </c>
      <c r="BK326" s="11">
        <v>2022.0</v>
      </c>
      <c r="BL326" s="16">
        <f t="shared" si="62"/>
        <v>3</v>
      </c>
      <c r="BM326" s="18" t="str">
        <f t="shared" si="63"/>
        <v>2020, 2021, 2022</v>
      </c>
      <c r="BN326" s="20">
        <f t="shared" ref="BN326:CC326" si="474">IF(ISNUMBER(SEARCH(BN$1, $BM326)), ($K326/$BL326), "")</f>
        <v>70361.33333</v>
      </c>
      <c r="BO326" s="20">
        <f t="shared" si="474"/>
        <v>70361.33333</v>
      </c>
      <c r="BP326" s="20">
        <f t="shared" si="474"/>
        <v>70361.33333</v>
      </c>
      <c r="BQ326" s="18" t="str">
        <f t="shared" si="474"/>
        <v/>
      </c>
      <c r="BR326" s="18" t="str">
        <f t="shared" si="474"/>
        <v/>
      </c>
      <c r="BS326" s="18" t="str">
        <f t="shared" si="474"/>
        <v/>
      </c>
      <c r="BT326" s="18" t="str">
        <f t="shared" si="474"/>
        <v/>
      </c>
      <c r="BU326" s="18" t="str">
        <f t="shared" si="474"/>
        <v/>
      </c>
      <c r="BV326" s="18" t="str">
        <f t="shared" si="474"/>
        <v/>
      </c>
      <c r="BW326" s="18" t="str">
        <f t="shared" si="474"/>
        <v/>
      </c>
      <c r="BX326" s="18" t="str">
        <f t="shared" si="474"/>
        <v/>
      </c>
      <c r="BY326" s="18" t="str">
        <f t="shared" si="474"/>
        <v/>
      </c>
      <c r="BZ326" s="18" t="str">
        <f t="shared" si="474"/>
        <v/>
      </c>
      <c r="CA326" s="18" t="str">
        <f t="shared" si="474"/>
        <v/>
      </c>
      <c r="CB326" s="18" t="str">
        <f t="shared" si="474"/>
        <v/>
      </c>
      <c r="CC326" s="18" t="str">
        <f t="shared" si="474"/>
        <v/>
      </c>
    </row>
    <row r="327" ht="16.5" customHeight="1">
      <c r="A327" s="11" t="s">
        <v>953</v>
      </c>
      <c r="B327" s="11"/>
      <c r="C327" s="11"/>
      <c r="D327" s="11" t="s">
        <v>64</v>
      </c>
      <c r="E327" s="11">
        <v>210448.0</v>
      </c>
      <c r="F327" s="11">
        <v>210448.0</v>
      </c>
      <c r="G327" s="11" t="s">
        <v>151</v>
      </c>
      <c r="H327" s="12">
        <v>229388.0</v>
      </c>
      <c r="I327" s="12">
        <v>229388.0</v>
      </c>
      <c r="J327" s="13">
        <v>210448.0</v>
      </c>
      <c r="K327" s="13">
        <v>210448.0</v>
      </c>
      <c r="L327" s="11" t="s">
        <v>86</v>
      </c>
      <c r="M327" s="11" t="s">
        <v>67</v>
      </c>
      <c r="N327" s="11"/>
      <c r="O327" s="11"/>
      <c r="T327" s="11"/>
      <c r="U327" s="11"/>
      <c r="V327" s="11" t="s">
        <v>1560</v>
      </c>
      <c r="W327" s="11"/>
      <c r="X327" s="11" t="s">
        <v>155</v>
      </c>
      <c r="Y327" s="11" t="s">
        <v>75</v>
      </c>
      <c r="Z327" s="11"/>
      <c r="AD327" s="11"/>
      <c r="AE327" s="11"/>
      <c r="AI327" s="15">
        <v>45079.0</v>
      </c>
      <c r="AJ327" s="11"/>
      <c r="AK327" s="11"/>
      <c r="AL327" s="11">
        <v>229388.0</v>
      </c>
      <c r="AM327" s="11" t="s">
        <v>157</v>
      </c>
      <c r="AN327" s="11"/>
      <c r="AO327" s="11"/>
      <c r="AQ327" s="11" t="s">
        <v>79</v>
      </c>
      <c r="AR327" s="11" t="s">
        <v>155</v>
      </c>
      <c r="AS327" s="11" t="s">
        <v>75</v>
      </c>
      <c r="AT327" s="11" t="s">
        <v>80</v>
      </c>
      <c r="AW327" s="11" t="s">
        <v>955</v>
      </c>
      <c r="AX327" s="18" t="str">
        <f t="shared" si="379"/>
        <v/>
      </c>
      <c r="AZ327" s="11" t="s">
        <v>310</v>
      </c>
      <c r="BD327" s="15">
        <v>45596.0</v>
      </c>
      <c r="BE327" s="15">
        <v>45596.0</v>
      </c>
      <c r="BI327" s="11"/>
      <c r="BJ327" s="11">
        <v>2023.0</v>
      </c>
      <c r="BK327" s="11">
        <v>2023.0</v>
      </c>
      <c r="BL327" s="16">
        <f t="shared" si="62"/>
        <v>1</v>
      </c>
      <c r="BM327" s="18" t="str">
        <f t="shared" si="63"/>
        <v>2023</v>
      </c>
      <c r="BN327" s="18" t="str">
        <f t="shared" ref="BN327:CC327" si="475">IF(ISNUMBER(SEARCH(BN$1, $BM327)), ($K327/$BL327), "")</f>
        <v/>
      </c>
      <c r="BO327" s="18" t="str">
        <f t="shared" si="475"/>
        <v/>
      </c>
      <c r="BP327" s="18" t="str">
        <f t="shared" si="475"/>
        <v/>
      </c>
      <c r="BQ327" s="20">
        <f t="shared" si="475"/>
        <v>210448</v>
      </c>
      <c r="BR327" s="18" t="str">
        <f t="shared" si="475"/>
        <v/>
      </c>
      <c r="BS327" s="18" t="str">
        <f t="shared" si="475"/>
        <v/>
      </c>
      <c r="BT327" s="18" t="str">
        <f t="shared" si="475"/>
        <v/>
      </c>
      <c r="BU327" s="18" t="str">
        <f t="shared" si="475"/>
        <v/>
      </c>
      <c r="BV327" s="18" t="str">
        <f t="shared" si="475"/>
        <v/>
      </c>
      <c r="BW327" s="18" t="str">
        <f t="shared" si="475"/>
        <v/>
      </c>
      <c r="BX327" s="18" t="str">
        <f t="shared" si="475"/>
        <v/>
      </c>
      <c r="BY327" s="18" t="str">
        <f t="shared" si="475"/>
        <v/>
      </c>
      <c r="BZ327" s="18" t="str">
        <f t="shared" si="475"/>
        <v/>
      </c>
      <c r="CA327" s="18" t="str">
        <f t="shared" si="475"/>
        <v/>
      </c>
      <c r="CB327" s="18" t="str">
        <f t="shared" si="475"/>
        <v/>
      </c>
      <c r="CC327" s="18" t="str">
        <f t="shared" si="475"/>
        <v/>
      </c>
    </row>
    <row r="328" ht="16.5" customHeight="1">
      <c r="A328" s="11" t="s">
        <v>1561</v>
      </c>
      <c r="C328" s="11"/>
      <c r="D328" s="11" t="s">
        <v>64</v>
      </c>
      <c r="E328" s="11">
        <v>207585.0</v>
      </c>
      <c r="F328" s="11">
        <v>207585.0</v>
      </c>
      <c r="G328" s="11" t="s">
        <v>151</v>
      </c>
      <c r="H328" s="12">
        <v>226268.0</v>
      </c>
      <c r="I328" s="12">
        <v>226268.0</v>
      </c>
      <c r="J328" s="13">
        <v>207585.0</v>
      </c>
      <c r="K328" s="13">
        <v>207585.0</v>
      </c>
      <c r="L328" s="11" t="s">
        <v>86</v>
      </c>
      <c r="M328" s="11" t="s">
        <v>67</v>
      </c>
      <c r="V328" s="11" t="s">
        <v>1230</v>
      </c>
      <c r="X328" s="11"/>
      <c r="Y328" s="11" t="s">
        <v>75</v>
      </c>
      <c r="AI328" s="15">
        <v>45139.0</v>
      </c>
      <c r="AL328" s="11">
        <v>226268.0</v>
      </c>
      <c r="AM328" s="11" t="s">
        <v>912</v>
      </c>
      <c r="AN328" s="11"/>
      <c r="AQ328" s="11" t="s">
        <v>79</v>
      </c>
      <c r="AR328" s="11" t="s">
        <v>155</v>
      </c>
      <c r="AS328" s="11" t="s">
        <v>75</v>
      </c>
      <c r="AT328" s="11" t="s">
        <v>80</v>
      </c>
      <c r="AW328" s="11" t="s">
        <v>96</v>
      </c>
      <c r="AX328" s="18" t="str">
        <f t="shared" si="379"/>
        <v/>
      </c>
      <c r="AZ328" s="11" t="s">
        <v>132</v>
      </c>
      <c r="BD328" s="15">
        <v>45596.0</v>
      </c>
      <c r="BE328" s="15">
        <v>45596.0</v>
      </c>
      <c r="BJ328" s="11">
        <v>2023.0</v>
      </c>
      <c r="BK328" s="11">
        <v>2023.0</v>
      </c>
      <c r="BL328" s="16">
        <f t="shared" si="62"/>
        <v>1</v>
      </c>
      <c r="BM328" s="18" t="str">
        <f t="shared" si="63"/>
        <v>2023</v>
      </c>
      <c r="BN328" s="18" t="str">
        <f t="shared" ref="BN328:CC328" si="476">IF(ISNUMBER(SEARCH(BN$1, $BM328)), ($K328/$BL328), "")</f>
        <v/>
      </c>
      <c r="BO328" s="18" t="str">
        <f t="shared" si="476"/>
        <v/>
      </c>
      <c r="BP328" s="18" t="str">
        <f t="shared" si="476"/>
        <v/>
      </c>
      <c r="BQ328" s="20">
        <f t="shared" si="476"/>
        <v>207585</v>
      </c>
      <c r="BR328" s="18" t="str">
        <f t="shared" si="476"/>
        <v/>
      </c>
      <c r="BS328" s="18" t="str">
        <f t="shared" si="476"/>
        <v/>
      </c>
      <c r="BT328" s="18" t="str">
        <f t="shared" si="476"/>
        <v/>
      </c>
      <c r="BU328" s="18" t="str">
        <f t="shared" si="476"/>
        <v/>
      </c>
      <c r="BV328" s="18" t="str">
        <f t="shared" si="476"/>
        <v/>
      </c>
      <c r="BW328" s="18" t="str">
        <f t="shared" si="476"/>
        <v/>
      </c>
      <c r="BX328" s="18" t="str">
        <f t="shared" si="476"/>
        <v/>
      </c>
      <c r="BY328" s="18" t="str">
        <f t="shared" si="476"/>
        <v/>
      </c>
      <c r="BZ328" s="18" t="str">
        <f t="shared" si="476"/>
        <v/>
      </c>
      <c r="CA328" s="18" t="str">
        <f t="shared" si="476"/>
        <v/>
      </c>
      <c r="CB328" s="18" t="str">
        <f t="shared" si="476"/>
        <v/>
      </c>
      <c r="CC328" s="18" t="str">
        <f t="shared" si="476"/>
        <v/>
      </c>
    </row>
    <row r="329" ht="16.5" customHeight="1">
      <c r="A329" s="11" t="s">
        <v>1491</v>
      </c>
      <c r="C329" s="11"/>
      <c r="D329" s="11" t="s">
        <v>64</v>
      </c>
      <c r="E329" s="11">
        <v>206989.0</v>
      </c>
      <c r="F329" s="11">
        <v>206989.0</v>
      </c>
      <c r="G329" s="11" t="s">
        <v>151</v>
      </c>
      <c r="H329" s="12">
        <v>225618.0</v>
      </c>
      <c r="I329" s="12">
        <v>225618.0</v>
      </c>
      <c r="J329" s="13">
        <v>206989.0</v>
      </c>
      <c r="K329" s="13">
        <v>206989.0</v>
      </c>
      <c r="L329" s="11" t="s">
        <v>86</v>
      </c>
      <c r="M329" s="11" t="s">
        <v>67</v>
      </c>
      <c r="V329" s="11" t="s">
        <v>1562</v>
      </c>
      <c r="X329" s="11" t="s">
        <v>155</v>
      </c>
      <c r="Y329" s="11" t="s">
        <v>75</v>
      </c>
      <c r="AI329" s="15">
        <v>44198.0</v>
      </c>
      <c r="AL329" s="11">
        <v>225618.0</v>
      </c>
      <c r="AM329" s="11" t="s">
        <v>157</v>
      </c>
      <c r="AN329" s="11"/>
      <c r="AQ329" s="11" t="s">
        <v>79</v>
      </c>
      <c r="AR329" s="11" t="s">
        <v>155</v>
      </c>
      <c r="AS329" s="11" t="s">
        <v>75</v>
      </c>
      <c r="AT329" s="11" t="s">
        <v>80</v>
      </c>
      <c r="AW329" s="11" t="s">
        <v>96</v>
      </c>
      <c r="AX329" s="18" t="str">
        <f t="shared" si="379"/>
        <v/>
      </c>
      <c r="AZ329" s="11" t="s">
        <v>132</v>
      </c>
      <c r="BD329" s="15">
        <v>45596.0</v>
      </c>
      <c r="BE329" s="15">
        <v>45596.0</v>
      </c>
      <c r="BJ329" s="11">
        <v>2021.0</v>
      </c>
      <c r="BK329" s="11">
        <v>2021.0</v>
      </c>
      <c r="BL329" s="16">
        <f t="shared" si="62"/>
        <v>1</v>
      </c>
      <c r="BM329" s="18" t="str">
        <f t="shared" si="63"/>
        <v>2021</v>
      </c>
      <c r="BN329" s="18" t="str">
        <f t="shared" ref="BN329:CC329" si="477">IF(ISNUMBER(SEARCH(BN$1, $BM329)), ($K329/$BL329), "")</f>
        <v/>
      </c>
      <c r="BO329" s="20">
        <f t="shared" si="477"/>
        <v>206989</v>
      </c>
      <c r="BP329" s="18" t="str">
        <f t="shared" si="477"/>
        <v/>
      </c>
      <c r="BQ329" s="18" t="str">
        <f t="shared" si="477"/>
        <v/>
      </c>
      <c r="BR329" s="18" t="str">
        <f t="shared" si="477"/>
        <v/>
      </c>
      <c r="BS329" s="18" t="str">
        <f t="shared" si="477"/>
        <v/>
      </c>
      <c r="BT329" s="18" t="str">
        <f t="shared" si="477"/>
        <v/>
      </c>
      <c r="BU329" s="18" t="str">
        <f t="shared" si="477"/>
        <v/>
      </c>
      <c r="BV329" s="18" t="str">
        <f t="shared" si="477"/>
        <v/>
      </c>
      <c r="BW329" s="18" t="str">
        <f t="shared" si="477"/>
        <v/>
      </c>
      <c r="BX329" s="18" t="str">
        <f t="shared" si="477"/>
        <v/>
      </c>
      <c r="BY329" s="18" t="str">
        <f t="shared" si="477"/>
        <v/>
      </c>
      <c r="BZ329" s="18" t="str">
        <f t="shared" si="477"/>
        <v/>
      </c>
      <c r="CA329" s="18" t="str">
        <f t="shared" si="477"/>
        <v/>
      </c>
      <c r="CB329" s="18" t="str">
        <f t="shared" si="477"/>
        <v/>
      </c>
      <c r="CC329" s="18" t="str">
        <f t="shared" si="477"/>
        <v/>
      </c>
    </row>
    <row r="330" ht="16.5" customHeight="1">
      <c r="A330" s="11" t="s">
        <v>1318</v>
      </c>
      <c r="C330" s="11"/>
      <c r="D330" s="11" t="s">
        <v>64</v>
      </c>
      <c r="E330" s="11">
        <v>205351.0</v>
      </c>
      <c r="F330" s="11">
        <v>205351.0</v>
      </c>
      <c r="G330" s="11" t="s">
        <v>151</v>
      </c>
      <c r="H330" s="12">
        <v>223832.0</v>
      </c>
      <c r="I330" s="12">
        <v>223832.0</v>
      </c>
      <c r="J330" s="13">
        <v>205351.0</v>
      </c>
      <c r="K330" s="13">
        <v>205351.0</v>
      </c>
      <c r="L330" s="11" t="s">
        <v>86</v>
      </c>
      <c r="M330" s="11" t="s">
        <v>67</v>
      </c>
      <c r="V330" s="11" t="s">
        <v>1563</v>
      </c>
      <c r="X330" s="11" t="s">
        <v>155</v>
      </c>
      <c r="Y330" s="11" t="s">
        <v>75</v>
      </c>
      <c r="AI330" s="15">
        <v>44866.0</v>
      </c>
      <c r="AL330" s="11">
        <v>223832.0</v>
      </c>
      <c r="AM330" s="11" t="s">
        <v>812</v>
      </c>
      <c r="AN330" s="11"/>
      <c r="AQ330" s="11" t="s">
        <v>79</v>
      </c>
      <c r="AR330" s="11" t="s">
        <v>155</v>
      </c>
      <c r="AS330" s="11" t="s">
        <v>75</v>
      </c>
      <c r="AT330" s="11" t="s">
        <v>80</v>
      </c>
      <c r="AU330" s="18" t="s">
        <v>262</v>
      </c>
      <c r="AW330" s="11" t="s">
        <v>96</v>
      </c>
      <c r="AX330" s="18" t="str">
        <f t="shared" si="379"/>
        <v/>
      </c>
      <c r="AZ330" s="11" t="s">
        <v>132</v>
      </c>
      <c r="BD330" s="15">
        <v>45596.0</v>
      </c>
      <c r="BE330" s="15">
        <v>45596.0</v>
      </c>
      <c r="BJ330" s="11">
        <v>2022.0</v>
      </c>
      <c r="BK330" s="11">
        <v>2022.0</v>
      </c>
      <c r="BL330" s="16">
        <f t="shared" si="62"/>
        <v>1</v>
      </c>
      <c r="BM330" s="18" t="str">
        <f t="shared" si="63"/>
        <v>2022</v>
      </c>
      <c r="BN330" s="18" t="str">
        <f t="shared" ref="BN330:CC330" si="478">IF(ISNUMBER(SEARCH(BN$1, $BM330)), ($K330/$BL330), "")</f>
        <v/>
      </c>
      <c r="BO330" s="18" t="str">
        <f t="shared" si="478"/>
        <v/>
      </c>
      <c r="BP330" s="20">
        <f t="shared" si="478"/>
        <v>205351</v>
      </c>
      <c r="BQ330" s="18" t="str">
        <f t="shared" si="478"/>
        <v/>
      </c>
      <c r="BR330" s="18" t="str">
        <f t="shared" si="478"/>
        <v/>
      </c>
      <c r="BS330" s="18" t="str">
        <f t="shared" si="478"/>
        <v/>
      </c>
      <c r="BT330" s="18" t="str">
        <f t="shared" si="478"/>
        <v/>
      </c>
      <c r="BU330" s="18" t="str">
        <f t="shared" si="478"/>
        <v/>
      </c>
      <c r="BV330" s="18" t="str">
        <f t="shared" si="478"/>
        <v/>
      </c>
      <c r="BW330" s="18" t="str">
        <f t="shared" si="478"/>
        <v/>
      </c>
      <c r="BX330" s="18" t="str">
        <f t="shared" si="478"/>
        <v/>
      </c>
      <c r="BY330" s="18" t="str">
        <f t="shared" si="478"/>
        <v/>
      </c>
      <c r="BZ330" s="18" t="str">
        <f t="shared" si="478"/>
        <v/>
      </c>
      <c r="CA330" s="18" t="str">
        <f t="shared" si="478"/>
        <v/>
      </c>
      <c r="CB330" s="18" t="str">
        <f t="shared" si="478"/>
        <v/>
      </c>
      <c r="CC330" s="18" t="str">
        <f t="shared" si="478"/>
        <v/>
      </c>
    </row>
    <row r="331" ht="16.5" customHeight="1">
      <c r="A331" s="11" t="s">
        <v>1564</v>
      </c>
      <c r="B331" s="11" t="s">
        <v>1565</v>
      </c>
      <c r="C331" s="11"/>
      <c r="D331" s="11" t="s">
        <v>64</v>
      </c>
      <c r="E331" s="11">
        <v>203464.0</v>
      </c>
      <c r="F331" s="11">
        <v>203464.0</v>
      </c>
      <c r="G331" s="11" t="s">
        <v>151</v>
      </c>
      <c r="H331" s="12">
        <v>219741.0</v>
      </c>
      <c r="I331" s="12">
        <v>219741.0</v>
      </c>
      <c r="J331" s="13">
        <v>203464.0</v>
      </c>
      <c r="K331" s="13">
        <v>203464.0</v>
      </c>
      <c r="L331" s="11" t="s">
        <v>86</v>
      </c>
      <c r="M331" s="11" t="s">
        <v>67</v>
      </c>
      <c r="N331" s="14" t="s">
        <v>1566</v>
      </c>
      <c r="O331" s="11" t="s">
        <v>1567</v>
      </c>
      <c r="V331" s="11" t="s">
        <v>1568</v>
      </c>
      <c r="X331" s="11" t="s">
        <v>334</v>
      </c>
      <c r="Y331" s="11" t="s">
        <v>75</v>
      </c>
      <c r="AI331" s="15">
        <v>45078.0</v>
      </c>
      <c r="AK331" s="11" t="s">
        <v>230</v>
      </c>
      <c r="AL331" s="11">
        <v>219741.0</v>
      </c>
      <c r="AM331" s="11" t="s">
        <v>185</v>
      </c>
      <c r="AN331" s="30" t="s">
        <v>503</v>
      </c>
      <c r="AQ331" s="11" t="s">
        <v>79</v>
      </c>
      <c r="AR331" s="11" t="s">
        <v>188</v>
      </c>
      <c r="AS331" s="11" t="s">
        <v>75</v>
      </c>
      <c r="AT331" s="11" t="s">
        <v>80</v>
      </c>
      <c r="AW331" s="11" t="s">
        <v>96</v>
      </c>
      <c r="AX331" s="18" t="str">
        <f t="shared" si="379"/>
        <v/>
      </c>
      <c r="AZ331" s="11" t="s">
        <v>191</v>
      </c>
      <c r="BD331" s="15">
        <v>45596.0</v>
      </c>
      <c r="BE331" s="15">
        <v>45779.0</v>
      </c>
      <c r="BJ331" s="11">
        <v>2023.0</v>
      </c>
      <c r="BK331" s="11">
        <v>2025.0</v>
      </c>
      <c r="BL331" s="16">
        <f t="shared" si="62"/>
        <v>3</v>
      </c>
      <c r="BM331" s="18" t="str">
        <f t="shared" si="63"/>
        <v>2023, 2024, 2025</v>
      </c>
      <c r="BN331" s="18" t="str">
        <f t="shared" ref="BN331:CC331" si="479">IF(ISNUMBER(SEARCH(BN$1, $BM331)), ($K331/$BL331), "")</f>
        <v/>
      </c>
      <c r="BO331" s="18" t="str">
        <f t="shared" si="479"/>
        <v/>
      </c>
      <c r="BP331" s="18" t="str">
        <f t="shared" si="479"/>
        <v/>
      </c>
      <c r="BQ331" s="20">
        <f t="shared" si="479"/>
        <v>67821.33333</v>
      </c>
      <c r="BR331" s="20">
        <f t="shared" si="479"/>
        <v>67821.33333</v>
      </c>
      <c r="BS331" s="20">
        <f t="shared" si="479"/>
        <v>67821.33333</v>
      </c>
      <c r="BT331" s="18" t="str">
        <f t="shared" si="479"/>
        <v/>
      </c>
      <c r="BU331" s="18" t="str">
        <f t="shared" si="479"/>
        <v/>
      </c>
      <c r="BV331" s="18" t="str">
        <f t="shared" si="479"/>
        <v/>
      </c>
      <c r="BW331" s="18" t="str">
        <f t="shared" si="479"/>
        <v/>
      </c>
      <c r="BX331" s="18" t="str">
        <f t="shared" si="479"/>
        <v/>
      </c>
      <c r="BY331" s="18" t="str">
        <f t="shared" si="479"/>
        <v/>
      </c>
      <c r="BZ331" s="18" t="str">
        <f t="shared" si="479"/>
        <v/>
      </c>
      <c r="CA331" s="18" t="str">
        <f t="shared" si="479"/>
        <v/>
      </c>
      <c r="CB331" s="18" t="str">
        <f t="shared" si="479"/>
        <v/>
      </c>
      <c r="CC331" s="18" t="str">
        <f t="shared" si="479"/>
        <v/>
      </c>
    </row>
    <row r="332" ht="16.5" customHeight="1">
      <c r="A332" s="11" t="s">
        <v>1569</v>
      </c>
      <c r="B332" s="11"/>
      <c r="C332" s="11"/>
      <c r="D332" s="11" t="s">
        <v>64</v>
      </c>
      <c r="E332" s="11">
        <v>202500.0</v>
      </c>
      <c r="F332" s="11">
        <v>202500.0</v>
      </c>
      <c r="G332" s="11" t="s">
        <v>151</v>
      </c>
      <c r="H332" s="12">
        <v>220725.0</v>
      </c>
      <c r="I332" s="12">
        <v>220725.0</v>
      </c>
      <c r="J332" s="13">
        <v>202500.0</v>
      </c>
      <c r="K332" s="13">
        <v>202500.0</v>
      </c>
      <c r="L332" s="11" t="s">
        <v>86</v>
      </c>
      <c r="M332" s="11" t="s">
        <v>67</v>
      </c>
      <c r="N332" s="11"/>
      <c r="O332" s="11"/>
      <c r="V332" s="11" t="s">
        <v>1570</v>
      </c>
      <c r="X332" s="11"/>
      <c r="Y332" s="11" t="s">
        <v>75</v>
      </c>
      <c r="AI332" s="15">
        <v>45017.0</v>
      </c>
      <c r="AK332" s="11"/>
      <c r="AL332" s="11">
        <v>220725.0</v>
      </c>
      <c r="AM332" s="11" t="s">
        <v>912</v>
      </c>
      <c r="AN332" s="11"/>
      <c r="AQ332" s="11" t="s">
        <v>79</v>
      </c>
      <c r="AR332" s="11" t="s">
        <v>155</v>
      </c>
      <c r="AS332" s="11" t="s">
        <v>75</v>
      </c>
      <c r="AT332" s="11" t="s">
        <v>80</v>
      </c>
      <c r="AW332" s="11" t="s">
        <v>96</v>
      </c>
      <c r="AX332" s="18" t="str">
        <f t="shared" si="379"/>
        <v/>
      </c>
      <c r="AZ332" s="11" t="s">
        <v>310</v>
      </c>
      <c r="BD332" s="15">
        <v>45596.0</v>
      </c>
      <c r="BE332" s="15">
        <v>45596.0</v>
      </c>
      <c r="BJ332" s="11">
        <v>2023.0</v>
      </c>
      <c r="BK332" s="11">
        <v>2023.0</v>
      </c>
      <c r="BL332" s="16">
        <f t="shared" si="62"/>
        <v>1</v>
      </c>
      <c r="BM332" s="18" t="str">
        <f t="shared" si="63"/>
        <v>2023</v>
      </c>
      <c r="BN332" s="18" t="str">
        <f t="shared" ref="BN332:CC332" si="480">IF(ISNUMBER(SEARCH(BN$1, $BM332)), ($K332/$BL332), "")</f>
        <v/>
      </c>
      <c r="BO332" s="18" t="str">
        <f t="shared" si="480"/>
        <v/>
      </c>
      <c r="BP332" s="18" t="str">
        <f t="shared" si="480"/>
        <v/>
      </c>
      <c r="BQ332" s="20">
        <f t="shared" si="480"/>
        <v>202500</v>
      </c>
      <c r="BR332" s="18" t="str">
        <f t="shared" si="480"/>
        <v/>
      </c>
      <c r="BS332" s="18" t="str">
        <f t="shared" si="480"/>
        <v/>
      </c>
      <c r="BT332" s="18" t="str">
        <f t="shared" si="480"/>
        <v/>
      </c>
      <c r="BU332" s="18" t="str">
        <f t="shared" si="480"/>
        <v/>
      </c>
      <c r="BV332" s="18" t="str">
        <f t="shared" si="480"/>
        <v/>
      </c>
      <c r="BW332" s="18" t="str">
        <f t="shared" si="480"/>
        <v/>
      </c>
      <c r="BX332" s="18" t="str">
        <f t="shared" si="480"/>
        <v/>
      </c>
      <c r="BY332" s="18" t="str">
        <f t="shared" si="480"/>
        <v/>
      </c>
      <c r="BZ332" s="18" t="str">
        <f t="shared" si="480"/>
        <v/>
      </c>
      <c r="CA332" s="18" t="str">
        <f t="shared" si="480"/>
        <v/>
      </c>
      <c r="CB332" s="18" t="str">
        <f t="shared" si="480"/>
        <v/>
      </c>
      <c r="CC332" s="18" t="str">
        <f t="shared" si="480"/>
        <v/>
      </c>
    </row>
    <row r="333" ht="16.5" customHeight="1">
      <c r="A333" s="11" t="s">
        <v>1571</v>
      </c>
      <c r="B333" s="11" t="s">
        <v>1572</v>
      </c>
      <c r="C333" s="11"/>
      <c r="D333" s="11" t="s">
        <v>64</v>
      </c>
      <c r="E333" s="11">
        <v>200000.0</v>
      </c>
      <c r="F333" s="11">
        <v>200000.0</v>
      </c>
      <c r="G333" s="11" t="s">
        <v>151</v>
      </c>
      <c r="H333" s="12">
        <v>216644.0</v>
      </c>
      <c r="I333" s="12">
        <v>216644.0</v>
      </c>
      <c r="J333" s="13">
        <v>200000.0</v>
      </c>
      <c r="K333" s="13">
        <v>200000.0</v>
      </c>
      <c r="L333" s="11" t="s">
        <v>86</v>
      </c>
      <c r="M333" s="11" t="s">
        <v>67</v>
      </c>
      <c r="N333" s="14" t="s">
        <v>1573</v>
      </c>
      <c r="O333" s="11" t="s">
        <v>72</v>
      </c>
      <c r="P333" s="11"/>
      <c r="Q333" s="11"/>
      <c r="R333" s="11" t="s">
        <v>1574</v>
      </c>
      <c r="T333" s="11" t="s">
        <v>1575</v>
      </c>
      <c r="U333" s="11" t="s">
        <v>72</v>
      </c>
      <c r="V333" s="11" t="s">
        <v>1576</v>
      </c>
      <c r="W333" s="11" t="s">
        <v>104</v>
      </c>
      <c r="X333" s="11" t="s">
        <v>876</v>
      </c>
      <c r="Y333" s="11" t="s">
        <v>75</v>
      </c>
      <c r="Z333" s="11" t="s">
        <v>72</v>
      </c>
      <c r="AE333" s="11" t="s">
        <v>119</v>
      </c>
      <c r="AI333" s="15">
        <v>45317.0</v>
      </c>
      <c r="AJ333" s="11">
        <v>2.0</v>
      </c>
      <c r="AK333" s="11" t="s">
        <v>77</v>
      </c>
      <c r="AL333" s="11">
        <v>108322.0</v>
      </c>
      <c r="AM333" s="11" t="s">
        <v>1577</v>
      </c>
      <c r="AN333" s="11"/>
      <c r="AO333" s="11" t="s">
        <v>232</v>
      </c>
      <c r="AQ333" s="11" t="s">
        <v>79</v>
      </c>
      <c r="AR333" s="11" t="s">
        <v>878</v>
      </c>
      <c r="AS333" s="11" t="s">
        <v>75</v>
      </c>
      <c r="AT333" s="11" t="s">
        <v>375</v>
      </c>
      <c r="AW333" s="11" t="s">
        <v>96</v>
      </c>
      <c r="AX333" s="18" t="str">
        <f t="shared" si="379"/>
        <v/>
      </c>
      <c r="AZ333" s="11" t="s">
        <v>241</v>
      </c>
      <c r="BD333" s="15">
        <v>45321.0</v>
      </c>
      <c r="BE333" s="15">
        <v>45434.0</v>
      </c>
      <c r="BI333" s="11" t="s">
        <v>83</v>
      </c>
      <c r="BJ333" s="11">
        <v>2024.0</v>
      </c>
      <c r="BK333" s="11">
        <v>2026.0</v>
      </c>
      <c r="BL333" s="16">
        <f t="shared" si="62"/>
        <v>3</v>
      </c>
      <c r="BM333" s="18" t="str">
        <f t="shared" si="63"/>
        <v>2024, 2025, 2026</v>
      </c>
      <c r="BN333" s="18" t="str">
        <f t="shared" ref="BN333:CC333" si="481">IF(ISNUMBER(SEARCH(BN$1, $BM333)), ($K333/$BL333), "")</f>
        <v/>
      </c>
      <c r="BO333" s="18" t="str">
        <f t="shared" si="481"/>
        <v/>
      </c>
      <c r="BP333" s="18" t="str">
        <f t="shared" si="481"/>
        <v/>
      </c>
      <c r="BQ333" s="18" t="str">
        <f t="shared" si="481"/>
        <v/>
      </c>
      <c r="BR333" s="20">
        <f t="shared" si="481"/>
        <v>66666.66667</v>
      </c>
      <c r="BS333" s="20">
        <f t="shared" si="481"/>
        <v>66666.66667</v>
      </c>
      <c r="BT333" s="20">
        <f t="shared" si="481"/>
        <v>66666.66667</v>
      </c>
      <c r="BU333" s="18" t="str">
        <f t="shared" si="481"/>
        <v/>
      </c>
      <c r="BV333" s="18" t="str">
        <f t="shared" si="481"/>
        <v/>
      </c>
      <c r="BW333" s="18" t="str">
        <f t="shared" si="481"/>
        <v/>
      </c>
      <c r="BX333" s="18" t="str">
        <f t="shared" si="481"/>
        <v/>
      </c>
      <c r="BY333" s="18" t="str">
        <f t="shared" si="481"/>
        <v/>
      </c>
      <c r="BZ333" s="18" t="str">
        <f t="shared" si="481"/>
        <v/>
      </c>
      <c r="CA333" s="18" t="str">
        <f t="shared" si="481"/>
        <v/>
      </c>
      <c r="CB333" s="18" t="str">
        <f t="shared" si="481"/>
        <v/>
      </c>
      <c r="CC333" s="18" t="str">
        <f t="shared" si="481"/>
        <v/>
      </c>
    </row>
    <row r="334" ht="16.5" customHeight="1">
      <c r="A334" s="11" t="s">
        <v>1578</v>
      </c>
      <c r="B334" s="11" t="s">
        <v>1579</v>
      </c>
      <c r="C334" s="11"/>
      <c r="D334" s="11" t="s">
        <v>64</v>
      </c>
      <c r="E334" s="11">
        <v>199694.0</v>
      </c>
      <c r="F334" s="11">
        <v>199694.0</v>
      </c>
      <c r="G334" s="11" t="s">
        <v>151</v>
      </c>
      <c r="H334" s="12">
        <v>215670.0</v>
      </c>
      <c r="I334" s="12">
        <v>215670.0</v>
      </c>
      <c r="J334" s="13">
        <v>199694.0</v>
      </c>
      <c r="K334" s="13">
        <v>199694.0</v>
      </c>
      <c r="L334" s="11" t="s">
        <v>86</v>
      </c>
      <c r="M334" s="11" t="s">
        <v>67</v>
      </c>
      <c r="N334" s="14" t="s">
        <v>1580</v>
      </c>
      <c r="O334" s="11" t="s">
        <v>1581</v>
      </c>
      <c r="P334" s="11"/>
      <c r="Q334" s="11"/>
      <c r="R334" s="11"/>
      <c r="T334" s="11"/>
      <c r="U334" s="11"/>
      <c r="V334" s="11" t="s">
        <v>1544</v>
      </c>
      <c r="W334" s="11"/>
      <c r="X334" s="11" t="s">
        <v>353</v>
      </c>
      <c r="Y334" s="11" t="s">
        <v>75</v>
      </c>
      <c r="Z334" s="11"/>
      <c r="AE334" s="11"/>
      <c r="AI334" s="15">
        <v>45200.0</v>
      </c>
      <c r="AJ334" s="11"/>
      <c r="AK334" s="11" t="s">
        <v>230</v>
      </c>
      <c r="AL334" s="11">
        <v>215670.0</v>
      </c>
      <c r="AM334" s="11" t="s">
        <v>185</v>
      </c>
      <c r="AN334" s="30" t="s">
        <v>503</v>
      </c>
      <c r="AO334" s="11"/>
      <c r="AQ334" s="11" t="s">
        <v>79</v>
      </c>
      <c r="AR334" s="11" t="s">
        <v>188</v>
      </c>
      <c r="AS334" s="11" t="s">
        <v>75</v>
      </c>
      <c r="AT334" s="11" t="s">
        <v>80</v>
      </c>
      <c r="AW334" s="11" t="s">
        <v>96</v>
      </c>
      <c r="AX334" s="18" t="str">
        <f t="shared" si="379"/>
        <v/>
      </c>
      <c r="AY334" s="11" t="s">
        <v>299</v>
      </c>
      <c r="AZ334" s="11" t="s">
        <v>191</v>
      </c>
      <c r="BD334" s="15">
        <v>45596.0</v>
      </c>
      <c r="BE334" s="15">
        <v>45779.0</v>
      </c>
      <c r="BI334" s="11"/>
      <c r="BJ334" s="11">
        <v>2023.0</v>
      </c>
      <c r="BK334" s="11">
        <v>2026.0</v>
      </c>
      <c r="BL334" s="16">
        <f t="shared" si="62"/>
        <v>4</v>
      </c>
      <c r="BM334" s="18" t="str">
        <f t="shared" si="63"/>
        <v>2023, 2024, 2025, 2026</v>
      </c>
      <c r="BN334" s="18" t="str">
        <f t="shared" ref="BN334:CC334" si="482">IF(ISNUMBER(SEARCH(BN$1, $BM334)), ($K334/$BL334), "")</f>
        <v/>
      </c>
      <c r="BO334" s="18" t="str">
        <f t="shared" si="482"/>
        <v/>
      </c>
      <c r="BP334" s="18" t="str">
        <f t="shared" si="482"/>
        <v/>
      </c>
      <c r="BQ334" s="20">
        <f t="shared" si="482"/>
        <v>49923.5</v>
      </c>
      <c r="BR334" s="20">
        <f t="shared" si="482"/>
        <v>49923.5</v>
      </c>
      <c r="BS334" s="20">
        <f t="shared" si="482"/>
        <v>49923.5</v>
      </c>
      <c r="BT334" s="20">
        <f t="shared" si="482"/>
        <v>49923.5</v>
      </c>
      <c r="BU334" s="18" t="str">
        <f t="shared" si="482"/>
        <v/>
      </c>
      <c r="BV334" s="18" t="str">
        <f t="shared" si="482"/>
        <v/>
      </c>
      <c r="BW334" s="18" t="str">
        <f t="shared" si="482"/>
        <v/>
      </c>
      <c r="BX334" s="18" t="str">
        <f t="shared" si="482"/>
        <v/>
      </c>
      <c r="BY334" s="18" t="str">
        <f t="shared" si="482"/>
        <v/>
      </c>
      <c r="BZ334" s="18" t="str">
        <f t="shared" si="482"/>
        <v/>
      </c>
      <c r="CA334" s="18" t="str">
        <f t="shared" si="482"/>
        <v/>
      </c>
      <c r="CB334" s="18" t="str">
        <f t="shared" si="482"/>
        <v/>
      </c>
      <c r="CC334" s="18" t="str">
        <f t="shared" si="482"/>
        <v/>
      </c>
    </row>
    <row r="335" ht="16.5" customHeight="1">
      <c r="A335" s="11" t="s">
        <v>1404</v>
      </c>
      <c r="B335" s="11"/>
      <c r="C335" s="11"/>
      <c r="D335" s="11" t="s">
        <v>64</v>
      </c>
      <c r="E335" s="11">
        <v>199262.0</v>
      </c>
      <c r="F335" s="11">
        <v>199262.0</v>
      </c>
      <c r="G335" s="11" t="s">
        <v>151</v>
      </c>
      <c r="H335" s="12">
        <v>217195.0</v>
      </c>
      <c r="I335" s="12">
        <v>217195.0</v>
      </c>
      <c r="J335" s="13">
        <v>199262.0</v>
      </c>
      <c r="K335" s="13">
        <v>199262.0</v>
      </c>
      <c r="L335" s="11" t="s">
        <v>86</v>
      </c>
      <c r="M335" s="11" t="s">
        <v>67</v>
      </c>
      <c r="N335" s="11"/>
      <c r="O335" s="11"/>
      <c r="V335" s="11" t="s">
        <v>1463</v>
      </c>
      <c r="X335" s="11" t="s">
        <v>155</v>
      </c>
      <c r="Y335" s="11" t="s">
        <v>75</v>
      </c>
      <c r="AI335" s="15">
        <v>44935.0</v>
      </c>
      <c r="AK335" s="11"/>
      <c r="AL335" s="11">
        <v>217195.0</v>
      </c>
      <c r="AM335" s="11" t="s">
        <v>157</v>
      </c>
      <c r="AN335" s="11"/>
      <c r="AQ335" s="11" t="s">
        <v>79</v>
      </c>
      <c r="AR335" s="11" t="s">
        <v>155</v>
      </c>
      <c r="AS335" s="11" t="s">
        <v>75</v>
      </c>
      <c r="AT335" s="11" t="s">
        <v>80</v>
      </c>
      <c r="AW335" s="11" t="s">
        <v>96</v>
      </c>
      <c r="AX335" s="18" t="str">
        <f t="shared" si="379"/>
        <v/>
      </c>
      <c r="AZ335" s="11" t="s">
        <v>398</v>
      </c>
      <c r="BD335" s="15">
        <v>45596.0</v>
      </c>
      <c r="BE335" s="15">
        <v>45596.0</v>
      </c>
      <c r="BJ335" s="11">
        <v>2023.0</v>
      </c>
      <c r="BK335" s="11">
        <v>2023.0</v>
      </c>
      <c r="BL335" s="16">
        <f t="shared" si="62"/>
        <v>1</v>
      </c>
      <c r="BM335" s="18" t="str">
        <f t="shared" si="63"/>
        <v>2023</v>
      </c>
      <c r="BN335" s="18" t="str">
        <f t="shared" ref="BN335:CC335" si="483">IF(ISNUMBER(SEARCH(BN$1, $BM335)), ($K335/$BL335), "")</f>
        <v/>
      </c>
      <c r="BO335" s="18" t="str">
        <f t="shared" si="483"/>
        <v/>
      </c>
      <c r="BP335" s="18" t="str">
        <f t="shared" si="483"/>
        <v/>
      </c>
      <c r="BQ335" s="20">
        <f t="shared" si="483"/>
        <v>199262</v>
      </c>
      <c r="BR335" s="18" t="str">
        <f t="shared" si="483"/>
        <v/>
      </c>
      <c r="BS335" s="18" t="str">
        <f t="shared" si="483"/>
        <v/>
      </c>
      <c r="BT335" s="18" t="str">
        <f t="shared" si="483"/>
        <v/>
      </c>
      <c r="BU335" s="18" t="str">
        <f t="shared" si="483"/>
        <v/>
      </c>
      <c r="BV335" s="18" t="str">
        <f t="shared" si="483"/>
        <v/>
      </c>
      <c r="BW335" s="18" t="str">
        <f t="shared" si="483"/>
        <v/>
      </c>
      <c r="BX335" s="18" t="str">
        <f t="shared" si="483"/>
        <v/>
      </c>
      <c r="BY335" s="18" t="str">
        <f t="shared" si="483"/>
        <v/>
      </c>
      <c r="BZ335" s="18" t="str">
        <f t="shared" si="483"/>
        <v/>
      </c>
      <c r="CA335" s="18" t="str">
        <f t="shared" si="483"/>
        <v/>
      </c>
      <c r="CB335" s="18" t="str">
        <f t="shared" si="483"/>
        <v/>
      </c>
      <c r="CC335" s="18" t="str">
        <f t="shared" si="483"/>
        <v/>
      </c>
    </row>
    <row r="336" ht="16.5" customHeight="1">
      <c r="A336" s="11" t="s">
        <v>1582</v>
      </c>
      <c r="C336" s="11"/>
      <c r="D336" s="11" t="s">
        <v>64</v>
      </c>
      <c r="E336" s="11">
        <v>198201.0</v>
      </c>
      <c r="F336" s="11">
        <v>198201.0</v>
      </c>
      <c r="G336" s="11" t="s">
        <v>151</v>
      </c>
      <c r="H336" s="12">
        <v>216039.0</v>
      </c>
      <c r="I336" s="12">
        <v>216039.0</v>
      </c>
      <c r="J336" s="13">
        <v>198201.0</v>
      </c>
      <c r="K336" s="13">
        <v>198201.0</v>
      </c>
      <c r="L336" s="11" t="s">
        <v>86</v>
      </c>
      <c r="M336" s="11" t="s">
        <v>67</v>
      </c>
      <c r="V336" s="11" t="s">
        <v>1583</v>
      </c>
      <c r="X336" s="11" t="s">
        <v>155</v>
      </c>
      <c r="Y336" s="11" t="s">
        <v>75</v>
      </c>
      <c r="AI336" s="15"/>
      <c r="AL336" s="11">
        <v>216039.0</v>
      </c>
      <c r="AM336" s="11" t="s">
        <v>157</v>
      </c>
      <c r="AN336" s="11"/>
      <c r="AQ336" s="11" t="s">
        <v>79</v>
      </c>
      <c r="AR336" s="11" t="s">
        <v>155</v>
      </c>
      <c r="AS336" s="11" t="s">
        <v>75</v>
      </c>
      <c r="AT336" s="11" t="s">
        <v>80</v>
      </c>
      <c r="AW336" s="11" t="s">
        <v>955</v>
      </c>
      <c r="AX336" s="18" t="str">
        <f t="shared" si="379"/>
        <v/>
      </c>
      <c r="AZ336" s="11" t="s">
        <v>310</v>
      </c>
      <c r="BD336" s="15">
        <v>45596.0</v>
      </c>
      <c r="BE336" s="15">
        <v>45596.0</v>
      </c>
      <c r="BJ336" s="11">
        <v>2023.0</v>
      </c>
      <c r="BK336" s="11">
        <v>2023.0</v>
      </c>
      <c r="BL336" s="16">
        <f t="shared" si="62"/>
        <v>1</v>
      </c>
      <c r="BM336" s="18" t="str">
        <f t="shared" si="63"/>
        <v>2023</v>
      </c>
      <c r="BN336" s="18" t="str">
        <f t="shared" ref="BN336:CC336" si="484">IF(ISNUMBER(SEARCH(BN$1, $BM336)), ($K336/$BL336), "")</f>
        <v/>
      </c>
      <c r="BO336" s="18" t="str">
        <f t="shared" si="484"/>
        <v/>
      </c>
      <c r="BP336" s="18" t="str">
        <f t="shared" si="484"/>
        <v/>
      </c>
      <c r="BQ336" s="20">
        <f t="shared" si="484"/>
        <v>198201</v>
      </c>
      <c r="BR336" s="18" t="str">
        <f t="shared" si="484"/>
        <v/>
      </c>
      <c r="BS336" s="18" t="str">
        <f t="shared" si="484"/>
        <v/>
      </c>
      <c r="BT336" s="18" t="str">
        <f t="shared" si="484"/>
        <v/>
      </c>
      <c r="BU336" s="18" t="str">
        <f t="shared" si="484"/>
        <v/>
      </c>
      <c r="BV336" s="18" t="str">
        <f t="shared" si="484"/>
        <v/>
      </c>
      <c r="BW336" s="18" t="str">
        <f t="shared" si="484"/>
        <v/>
      </c>
      <c r="BX336" s="18" t="str">
        <f t="shared" si="484"/>
        <v/>
      </c>
      <c r="BY336" s="18" t="str">
        <f t="shared" si="484"/>
        <v/>
      </c>
      <c r="BZ336" s="18" t="str">
        <f t="shared" si="484"/>
        <v/>
      </c>
      <c r="CA336" s="18" t="str">
        <f t="shared" si="484"/>
        <v/>
      </c>
      <c r="CB336" s="18" t="str">
        <f t="shared" si="484"/>
        <v/>
      </c>
      <c r="CC336" s="18" t="str">
        <f t="shared" si="484"/>
        <v/>
      </c>
    </row>
    <row r="337" ht="16.5" customHeight="1">
      <c r="A337" s="11" t="s">
        <v>1584</v>
      </c>
      <c r="C337" s="11"/>
      <c r="D337" s="11" t="s">
        <v>64</v>
      </c>
      <c r="E337" s="11">
        <v>192071.0</v>
      </c>
      <c r="F337" s="11">
        <v>192071.0</v>
      </c>
      <c r="G337" s="11" t="s">
        <v>151</v>
      </c>
      <c r="H337" s="12">
        <v>209358.0</v>
      </c>
      <c r="I337" s="12">
        <v>209358.0</v>
      </c>
      <c r="J337" s="13">
        <v>192071.0</v>
      </c>
      <c r="K337" s="13">
        <v>192071.0</v>
      </c>
      <c r="L337" s="11" t="s">
        <v>86</v>
      </c>
      <c r="M337" s="11" t="s">
        <v>67</v>
      </c>
      <c r="V337" s="11" t="s">
        <v>1585</v>
      </c>
      <c r="X337" s="11"/>
      <c r="Y337" s="11" t="s">
        <v>75</v>
      </c>
      <c r="AI337" s="15">
        <v>45292.0</v>
      </c>
      <c r="AL337" s="11">
        <v>209358.0</v>
      </c>
      <c r="AM337" s="11" t="s">
        <v>157</v>
      </c>
      <c r="AN337" s="11"/>
      <c r="AQ337" s="11" t="s">
        <v>79</v>
      </c>
      <c r="AR337" s="11" t="s">
        <v>155</v>
      </c>
      <c r="AS337" s="11" t="s">
        <v>75</v>
      </c>
      <c r="AT337" s="11" t="s">
        <v>80</v>
      </c>
      <c r="AW337" s="11" t="s">
        <v>96</v>
      </c>
      <c r="AX337" s="18" t="str">
        <f t="shared" si="379"/>
        <v/>
      </c>
      <c r="AZ337" s="11" t="s">
        <v>310</v>
      </c>
      <c r="BD337" s="15">
        <v>45596.0</v>
      </c>
      <c r="BE337" s="15">
        <v>45596.0</v>
      </c>
      <c r="BJ337" s="11">
        <v>2024.0</v>
      </c>
      <c r="BK337" s="11">
        <v>2024.0</v>
      </c>
      <c r="BL337" s="16">
        <f t="shared" si="62"/>
        <v>1</v>
      </c>
      <c r="BM337" s="18" t="str">
        <f t="shared" si="63"/>
        <v>2024</v>
      </c>
      <c r="BN337" s="18" t="str">
        <f t="shared" ref="BN337:CC337" si="485">IF(ISNUMBER(SEARCH(BN$1, $BM337)), ($K337/$BL337), "")</f>
        <v/>
      </c>
      <c r="BO337" s="18" t="str">
        <f t="shared" si="485"/>
        <v/>
      </c>
      <c r="BP337" s="18" t="str">
        <f t="shared" si="485"/>
        <v/>
      </c>
      <c r="BQ337" s="18" t="str">
        <f t="shared" si="485"/>
        <v/>
      </c>
      <c r="BR337" s="20">
        <f t="shared" si="485"/>
        <v>192071</v>
      </c>
      <c r="BS337" s="18" t="str">
        <f t="shared" si="485"/>
        <v/>
      </c>
      <c r="BT337" s="18" t="str">
        <f t="shared" si="485"/>
        <v/>
      </c>
      <c r="BU337" s="18" t="str">
        <f t="shared" si="485"/>
        <v/>
      </c>
      <c r="BV337" s="18" t="str">
        <f t="shared" si="485"/>
        <v/>
      </c>
      <c r="BW337" s="18" t="str">
        <f t="shared" si="485"/>
        <v/>
      </c>
      <c r="BX337" s="18" t="str">
        <f t="shared" si="485"/>
        <v/>
      </c>
      <c r="BY337" s="18" t="str">
        <f t="shared" si="485"/>
        <v/>
      </c>
      <c r="BZ337" s="18" t="str">
        <f t="shared" si="485"/>
        <v/>
      </c>
      <c r="CA337" s="18" t="str">
        <f t="shared" si="485"/>
        <v/>
      </c>
      <c r="CB337" s="18" t="str">
        <f t="shared" si="485"/>
        <v/>
      </c>
      <c r="CC337" s="18" t="str">
        <f t="shared" si="485"/>
        <v/>
      </c>
    </row>
    <row r="338" ht="16.5" customHeight="1">
      <c r="A338" s="11" t="s">
        <v>1586</v>
      </c>
      <c r="B338" s="11" t="s">
        <v>1587</v>
      </c>
      <c r="C338" s="11"/>
      <c r="D338" s="11" t="s">
        <v>64</v>
      </c>
      <c r="E338" s="27">
        <v>159978.0</v>
      </c>
      <c r="F338" s="27">
        <v>159978.0</v>
      </c>
      <c r="G338" s="11" t="s">
        <v>135</v>
      </c>
      <c r="H338" s="12">
        <v>224880.0</v>
      </c>
      <c r="I338" s="12">
        <v>224880.0</v>
      </c>
      <c r="J338" s="13">
        <f t="shared" ref="J338:K338" si="486">E338*1.19</f>
        <v>190373.82</v>
      </c>
      <c r="K338" s="13">
        <f t="shared" si="486"/>
        <v>190373.82</v>
      </c>
      <c r="L338" s="11" t="s">
        <v>86</v>
      </c>
      <c r="M338" s="11" t="s">
        <v>67</v>
      </c>
      <c r="N338" s="14" t="s">
        <v>1588</v>
      </c>
      <c r="O338" s="11" t="s">
        <v>1589</v>
      </c>
      <c r="T338" s="11" t="s">
        <v>1590</v>
      </c>
      <c r="V338" s="11" t="s">
        <v>918</v>
      </c>
      <c r="W338" s="11" t="s">
        <v>384</v>
      </c>
      <c r="X338" s="11" t="s">
        <v>142</v>
      </c>
      <c r="Y338" s="11" t="s">
        <v>75</v>
      </c>
      <c r="AD338" s="11" t="s">
        <v>1591</v>
      </c>
      <c r="AE338" s="11" t="s">
        <v>76</v>
      </c>
      <c r="AI338" s="15">
        <v>44501.0</v>
      </c>
      <c r="AL338" s="11">
        <v>224880.0</v>
      </c>
      <c r="AM338" s="11" t="s">
        <v>143</v>
      </c>
      <c r="AN338" s="11" t="s">
        <v>695</v>
      </c>
      <c r="AQ338" s="11" t="s">
        <v>79</v>
      </c>
      <c r="AR338" s="11" t="s">
        <v>146</v>
      </c>
      <c r="AS338" s="11" t="s">
        <v>75</v>
      </c>
      <c r="AT338" s="11" t="s">
        <v>80</v>
      </c>
      <c r="AW338" s="11" t="s">
        <v>96</v>
      </c>
      <c r="AX338" s="18" t="str">
        <f t="shared" si="379"/>
        <v/>
      </c>
      <c r="AZ338" s="11" t="s">
        <v>132</v>
      </c>
      <c r="BD338" s="15">
        <v>45377.0</v>
      </c>
      <c r="BE338" s="15">
        <v>45779.0</v>
      </c>
      <c r="BI338" s="11" t="s">
        <v>83</v>
      </c>
      <c r="BJ338" s="11">
        <v>2021.0</v>
      </c>
      <c r="BK338" s="11">
        <v>2023.0</v>
      </c>
      <c r="BL338" s="16">
        <f t="shared" si="62"/>
        <v>3</v>
      </c>
      <c r="BM338" s="18" t="str">
        <f t="shared" si="63"/>
        <v>2021, 2022, 2023</v>
      </c>
      <c r="BN338" s="18" t="str">
        <f t="shared" ref="BN338:CC338" si="487">IF(ISNUMBER(SEARCH(BN$1, $BM338)), ($K338/$BL338), "")</f>
        <v/>
      </c>
      <c r="BO338" s="20">
        <f t="shared" si="487"/>
        <v>63457.94</v>
      </c>
      <c r="BP338" s="20">
        <f t="shared" si="487"/>
        <v>63457.94</v>
      </c>
      <c r="BQ338" s="20">
        <f t="shared" si="487"/>
        <v>63457.94</v>
      </c>
      <c r="BR338" s="18" t="str">
        <f t="shared" si="487"/>
        <v/>
      </c>
      <c r="BS338" s="18" t="str">
        <f t="shared" si="487"/>
        <v/>
      </c>
      <c r="BT338" s="18" t="str">
        <f t="shared" si="487"/>
        <v/>
      </c>
      <c r="BU338" s="18" t="str">
        <f t="shared" si="487"/>
        <v/>
      </c>
      <c r="BV338" s="18" t="str">
        <f t="shared" si="487"/>
        <v/>
      </c>
      <c r="BW338" s="18" t="str">
        <f t="shared" si="487"/>
        <v/>
      </c>
      <c r="BX338" s="18" t="str">
        <f t="shared" si="487"/>
        <v/>
      </c>
      <c r="BY338" s="18" t="str">
        <f t="shared" si="487"/>
        <v/>
      </c>
      <c r="BZ338" s="18" t="str">
        <f t="shared" si="487"/>
        <v/>
      </c>
      <c r="CA338" s="18" t="str">
        <f t="shared" si="487"/>
        <v/>
      </c>
      <c r="CB338" s="18" t="str">
        <f t="shared" si="487"/>
        <v/>
      </c>
      <c r="CC338" s="18" t="str">
        <f t="shared" si="487"/>
        <v/>
      </c>
    </row>
    <row r="339" ht="16.5" customHeight="1">
      <c r="A339" s="11" t="s">
        <v>953</v>
      </c>
      <c r="B339" s="11"/>
      <c r="C339" s="11"/>
      <c r="D339" s="11" t="s">
        <v>64</v>
      </c>
      <c r="E339" s="11">
        <v>190065.0</v>
      </c>
      <c r="F339" s="11">
        <v>190065.0</v>
      </c>
      <c r="G339" s="11" t="s">
        <v>151</v>
      </c>
      <c r="H339" s="12">
        <v>207170.0</v>
      </c>
      <c r="I339" s="12">
        <v>207170.0</v>
      </c>
      <c r="J339" s="13">
        <v>190065.0</v>
      </c>
      <c r="K339" s="13">
        <v>190065.0</v>
      </c>
      <c r="L339" s="11" t="s">
        <v>86</v>
      </c>
      <c r="M339" s="11" t="s">
        <v>67</v>
      </c>
      <c r="N339" s="11"/>
      <c r="O339" s="11"/>
      <c r="T339" s="11"/>
      <c r="V339" s="11" t="s">
        <v>1592</v>
      </c>
      <c r="W339" s="11"/>
      <c r="X339" s="11" t="s">
        <v>155</v>
      </c>
      <c r="Y339" s="11" t="s">
        <v>75</v>
      </c>
      <c r="AD339" s="11"/>
      <c r="AE339" s="11"/>
      <c r="AI339" s="15">
        <v>45109.0</v>
      </c>
      <c r="AL339" s="11">
        <v>207170.0</v>
      </c>
      <c r="AM339" s="11" t="s">
        <v>157</v>
      </c>
      <c r="AN339" s="11"/>
      <c r="AQ339" s="11" t="s">
        <v>79</v>
      </c>
      <c r="AR339" s="11" t="s">
        <v>155</v>
      </c>
      <c r="AS339" s="11" t="s">
        <v>75</v>
      </c>
      <c r="AT339" s="11" t="s">
        <v>80</v>
      </c>
      <c r="AW339" s="11" t="s">
        <v>955</v>
      </c>
      <c r="AX339" s="18" t="str">
        <f t="shared" si="379"/>
        <v/>
      </c>
      <c r="AZ339" s="11" t="s">
        <v>310</v>
      </c>
      <c r="BD339" s="15">
        <v>45596.0</v>
      </c>
      <c r="BE339" s="15">
        <v>45596.0</v>
      </c>
      <c r="BI339" s="11"/>
      <c r="BJ339" s="11">
        <v>2023.0</v>
      </c>
      <c r="BK339" s="11">
        <v>2023.0</v>
      </c>
      <c r="BL339" s="16">
        <f t="shared" si="62"/>
        <v>1</v>
      </c>
      <c r="BM339" s="18" t="str">
        <f t="shared" si="63"/>
        <v>2023</v>
      </c>
      <c r="BN339" s="18" t="str">
        <f t="shared" ref="BN339:CC339" si="488">IF(ISNUMBER(SEARCH(BN$1, $BM339)), ($K339/$BL339), "")</f>
        <v/>
      </c>
      <c r="BO339" s="18" t="str">
        <f t="shared" si="488"/>
        <v/>
      </c>
      <c r="BP339" s="18" t="str">
        <f t="shared" si="488"/>
        <v/>
      </c>
      <c r="BQ339" s="20">
        <f t="shared" si="488"/>
        <v>190065</v>
      </c>
      <c r="BR339" s="18" t="str">
        <f t="shared" si="488"/>
        <v/>
      </c>
      <c r="BS339" s="18" t="str">
        <f t="shared" si="488"/>
        <v/>
      </c>
      <c r="BT339" s="18" t="str">
        <f t="shared" si="488"/>
        <v/>
      </c>
      <c r="BU339" s="18" t="str">
        <f t="shared" si="488"/>
        <v/>
      </c>
      <c r="BV339" s="18" t="str">
        <f t="shared" si="488"/>
        <v/>
      </c>
      <c r="BW339" s="18" t="str">
        <f t="shared" si="488"/>
        <v/>
      </c>
      <c r="BX339" s="18" t="str">
        <f t="shared" si="488"/>
        <v/>
      </c>
      <c r="BY339" s="18" t="str">
        <f t="shared" si="488"/>
        <v/>
      </c>
      <c r="BZ339" s="18" t="str">
        <f t="shared" si="488"/>
        <v/>
      </c>
      <c r="CA339" s="18" t="str">
        <f t="shared" si="488"/>
        <v/>
      </c>
      <c r="CB339" s="18" t="str">
        <f t="shared" si="488"/>
        <v/>
      </c>
      <c r="CC339" s="18" t="str">
        <f t="shared" si="488"/>
        <v/>
      </c>
    </row>
    <row r="340" ht="16.5" customHeight="1">
      <c r="A340" s="11" t="s">
        <v>1439</v>
      </c>
      <c r="C340" s="11"/>
      <c r="D340" s="11" t="s">
        <v>64</v>
      </c>
      <c r="E340" s="11">
        <v>188994.0</v>
      </c>
      <c r="F340" s="11">
        <v>188994.0</v>
      </c>
      <c r="G340" s="11" t="s">
        <v>151</v>
      </c>
      <c r="H340" s="12">
        <v>206004.0</v>
      </c>
      <c r="I340" s="12">
        <v>206004.0</v>
      </c>
      <c r="J340" s="13">
        <v>188994.0</v>
      </c>
      <c r="K340" s="13">
        <v>188994.0</v>
      </c>
      <c r="L340" s="11" t="s">
        <v>86</v>
      </c>
      <c r="M340" s="11" t="s">
        <v>67</v>
      </c>
      <c r="V340" s="11" t="s">
        <v>1593</v>
      </c>
      <c r="X340" s="11" t="s">
        <v>155</v>
      </c>
      <c r="Y340" s="11" t="s">
        <v>75</v>
      </c>
      <c r="AD340" s="11"/>
      <c r="AI340" s="15">
        <v>44835.0</v>
      </c>
      <c r="AK340" s="11"/>
      <c r="AL340" s="11">
        <v>206004.0</v>
      </c>
      <c r="AM340" s="11" t="s">
        <v>812</v>
      </c>
      <c r="AN340" s="11"/>
      <c r="AQ340" s="11" t="s">
        <v>79</v>
      </c>
      <c r="AR340" s="11" t="s">
        <v>155</v>
      </c>
      <c r="AS340" s="11" t="s">
        <v>75</v>
      </c>
      <c r="AT340" s="11" t="s">
        <v>375</v>
      </c>
      <c r="AW340" s="11" t="s">
        <v>96</v>
      </c>
      <c r="AX340" s="18" t="str">
        <f t="shared" si="379"/>
        <v/>
      </c>
      <c r="AZ340" s="11" t="s">
        <v>846</v>
      </c>
      <c r="BD340" s="15">
        <v>45596.0</v>
      </c>
      <c r="BE340" s="15">
        <v>45596.0</v>
      </c>
      <c r="BJ340" s="11">
        <v>2022.0</v>
      </c>
      <c r="BK340" s="11">
        <v>2022.0</v>
      </c>
      <c r="BL340" s="16">
        <f t="shared" si="62"/>
        <v>1</v>
      </c>
      <c r="BM340" s="18" t="str">
        <f t="shared" si="63"/>
        <v>2022</v>
      </c>
      <c r="BN340" s="18" t="str">
        <f t="shared" ref="BN340:CC340" si="489">IF(ISNUMBER(SEARCH(BN$1, $BM340)), ($K340/$BL340), "")</f>
        <v/>
      </c>
      <c r="BO340" s="18" t="str">
        <f t="shared" si="489"/>
        <v/>
      </c>
      <c r="BP340" s="20">
        <f t="shared" si="489"/>
        <v>188994</v>
      </c>
      <c r="BQ340" s="18" t="str">
        <f t="shared" si="489"/>
        <v/>
      </c>
      <c r="BR340" s="18" t="str">
        <f t="shared" si="489"/>
        <v/>
      </c>
      <c r="BS340" s="18" t="str">
        <f t="shared" si="489"/>
        <v/>
      </c>
      <c r="BT340" s="18" t="str">
        <f t="shared" si="489"/>
        <v/>
      </c>
      <c r="BU340" s="18" t="str">
        <f t="shared" si="489"/>
        <v/>
      </c>
      <c r="BV340" s="18" t="str">
        <f t="shared" si="489"/>
        <v/>
      </c>
      <c r="BW340" s="18" t="str">
        <f t="shared" si="489"/>
        <v/>
      </c>
      <c r="BX340" s="18" t="str">
        <f t="shared" si="489"/>
        <v/>
      </c>
      <c r="BY340" s="18" t="str">
        <f t="shared" si="489"/>
        <v/>
      </c>
      <c r="BZ340" s="18" t="str">
        <f t="shared" si="489"/>
        <v/>
      </c>
      <c r="CA340" s="18" t="str">
        <f t="shared" si="489"/>
        <v/>
      </c>
      <c r="CB340" s="18" t="str">
        <f t="shared" si="489"/>
        <v/>
      </c>
      <c r="CC340" s="18" t="str">
        <f t="shared" si="489"/>
        <v/>
      </c>
    </row>
    <row r="341" ht="16.5" customHeight="1">
      <c r="A341" s="11" t="s">
        <v>1535</v>
      </c>
      <c r="C341" s="11"/>
      <c r="D341" s="11" t="s">
        <v>64</v>
      </c>
      <c r="E341" s="11">
        <v>188318.0</v>
      </c>
      <c r="F341" s="11">
        <v>188318.0</v>
      </c>
      <c r="G341" s="11" t="s">
        <v>151</v>
      </c>
      <c r="H341" s="12">
        <v>205267.0</v>
      </c>
      <c r="I341" s="12">
        <v>205267.0</v>
      </c>
      <c r="J341" s="13">
        <v>188318.0</v>
      </c>
      <c r="K341" s="13">
        <v>188318.0</v>
      </c>
      <c r="L341" s="11" t="s">
        <v>86</v>
      </c>
      <c r="M341" s="11" t="s">
        <v>67</v>
      </c>
      <c r="V341" s="11" t="s">
        <v>1594</v>
      </c>
      <c r="X341" s="11"/>
      <c r="Y341" s="11" t="s">
        <v>75</v>
      </c>
      <c r="AI341" s="15">
        <v>44682.0</v>
      </c>
      <c r="AL341" s="11">
        <v>205267.0</v>
      </c>
      <c r="AM341" s="11" t="s">
        <v>912</v>
      </c>
      <c r="AN341" s="11"/>
      <c r="AQ341" s="11" t="s">
        <v>79</v>
      </c>
      <c r="AR341" s="11" t="s">
        <v>155</v>
      </c>
      <c r="AS341" s="11" t="s">
        <v>75</v>
      </c>
      <c r="AT341" s="11" t="s">
        <v>80</v>
      </c>
      <c r="AW341" s="11" t="s">
        <v>96</v>
      </c>
      <c r="AX341" s="18" t="str">
        <f t="shared" si="379"/>
        <v/>
      </c>
      <c r="AZ341" s="11" t="s">
        <v>395</v>
      </c>
      <c r="BD341" s="15">
        <v>45596.0</v>
      </c>
      <c r="BE341" s="15">
        <v>45596.0</v>
      </c>
      <c r="BJ341" s="11">
        <v>2022.0</v>
      </c>
      <c r="BK341" s="11">
        <v>2022.0</v>
      </c>
      <c r="BL341" s="16">
        <f t="shared" si="62"/>
        <v>1</v>
      </c>
      <c r="BM341" s="18" t="str">
        <f t="shared" si="63"/>
        <v>2022</v>
      </c>
      <c r="BN341" s="18" t="str">
        <f t="shared" ref="BN341:CC341" si="490">IF(ISNUMBER(SEARCH(BN$1, $BM341)), ($K341/$BL341), "")</f>
        <v/>
      </c>
      <c r="BO341" s="18" t="str">
        <f t="shared" si="490"/>
        <v/>
      </c>
      <c r="BP341" s="20">
        <f t="shared" si="490"/>
        <v>188318</v>
      </c>
      <c r="BQ341" s="18" t="str">
        <f t="shared" si="490"/>
        <v/>
      </c>
      <c r="BR341" s="18" t="str">
        <f t="shared" si="490"/>
        <v/>
      </c>
      <c r="BS341" s="18" t="str">
        <f t="shared" si="490"/>
        <v/>
      </c>
      <c r="BT341" s="18" t="str">
        <f t="shared" si="490"/>
        <v/>
      </c>
      <c r="BU341" s="18" t="str">
        <f t="shared" si="490"/>
        <v/>
      </c>
      <c r="BV341" s="18" t="str">
        <f t="shared" si="490"/>
        <v/>
      </c>
      <c r="BW341" s="18" t="str">
        <f t="shared" si="490"/>
        <v/>
      </c>
      <c r="BX341" s="18" t="str">
        <f t="shared" si="490"/>
        <v/>
      </c>
      <c r="BY341" s="18" t="str">
        <f t="shared" si="490"/>
        <v/>
      </c>
      <c r="BZ341" s="18" t="str">
        <f t="shared" si="490"/>
        <v/>
      </c>
      <c r="CA341" s="18" t="str">
        <f t="shared" si="490"/>
        <v/>
      </c>
      <c r="CB341" s="18" t="str">
        <f t="shared" si="490"/>
        <v/>
      </c>
      <c r="CC341" s="18" t="str">
        <f t="shared" si="490"/>
        <v/>
      </c>
    </row>
    <row r="342" ht="16.5" customHeight="1">
      <c r="A342" s="11" t="s">
        <v>1595</v>
      </c>
      <c r="C342" s="11"/>
      <c r="D342" s="11" t="s">
        <v>64</v>
      </c>
      <c r="E342" s="11">
        <v>188186.0</v>
      </c>
      <c r="F342" s="11">
        <v>188186.0</v>
      </c>
      <c r="G342" s="11" t="s">
        <v>151</v>
      </c>
      <c r="H342" s="12">
        <v>205123.0</v>
      </c>
      <c r="I342" s="12">
        <v>205123.0</v>
      </c>
      <c r="J342" s="13">
        <v>188186.0</v>
      </c>
      <c r="K342" s="13">
        <v>188186.0</v>
      </c>
      <c r="L342" s="11" t="s">
        <v>86</v>
      </c>
      <c r="M342" s="11" t="s">
        <v>67</v>
      </c>
      <c r="V342" s="11" t="s">
        <v>815</v>
      </c>
      <c r="Y342" s="11" t="s">
        <v>75</v>
      </c>
      <c r="AI342" s="15">
        <v>44378.0</v>
      </c>
      <c r="AL342" s="11">
        <v>205123.0</v>
      </c>
      <c r="AM342" s="11" t="s">
        <v>912</v>
      </c>
      <c r="AN342" s="11"/>
      <c r="AQ342" s="11" t="s">
        <v>79</v>
      </c>
      <c r="AR342" s="11" t="s">
        <v>155</v>
      </c>
      <c r="AS342" s="11" t="s">
        <v>75</v>
      </c>
      <c r="AT342" s="11" t="s">
        <v>80</v>
      </c>
      <c r="AW342" s="11" t="s">
        <v>96</v>
      </c>
      <c r="AX342" s="18" t="str">
        <f t="shared" si="379"/>
        <v/>
      </c>
      <c r="AZ342" s="11" t="s">
        <v>132</v>
      </c>
      <c r="BD342" s="15">
        <v>45596.0</v>
      </c>
      <c r="BE342" s="15">
        <v>45596.0</v>
      </c>
      <c r="BJ342" s="11">
        <v>2021.0</v>
      </c>
      <c r="BK342" s="11">
        <v>2021.0</v>
      </c>
      <c r="BL342" s="16">
        <f t="shared" si="62"/>
        <v>1</v>
      </c>
      <c r="BM342" s="18" t="str">
        <f t="shared" si="63"/>
        <v>2021</v>
      </c>
      <c r="BN342" s="18" t="str">
        <f t="shared" ref="BN342:CC342" si="491">IF(ISNUMBER(SEARCH(BN$1, $BM342)), ($K342/$BL342), "")</f>
        <v/>
      </c>
      <c r="BO342" s="20">
        <f t="shared" si="491"/>
        <v>188186</v>
      </c>
      <c r="BP342" s="18" t="str">
        <f t="shared" si="491"/>
        <v/>
      </c>
      <c r="BQ342" s="18" t="str">
        <f t="shared" si="491"/>
        <v/>
      </c>
      <c r="BR342" s="18" t="str">
        <f t="shared" si="491"/>
        <v/>
      </c>
      <c r="BS342" s="18" t="str">
        <f t="shared" si="491"/>
        <v/>
      </c>
      <c r="BT342" s="18" t="str">
        <f t="shared" si="491"/>
        <v/>
      </c>
      <c r="BU342" s="18" t="str">
        <f t="shared" si="491"/>
        <v/>
      </c>
      <c r="BV342" s="18" t="str">
        <f t="shared" si="491"/>
        <v/>
      </c>
      <c r="BW342" s="18" t="str">
        <f t="shared" si="491"/>
        <v/>
      </c>
      <c r="BX342" s="18" t="str">
        <f t="shared" si="491"/>
        <v/>
      </c>
      <c r="BY342" s="18" t="str">
        <f t="shared" si="491"/>
        <v/>
      </c>
      <c r="BZ342" s="18" t="str">
        <f t="shared" si="491"/>
        <v/>
      </c>
      <c r="CA342" s="18" t="str">
        <f t="shared" si="491"/>
        <v/>
      </c>
      <c r="CB342" s="18" t="str">
        <f t="shared" si="491"/>
        <v/>
      </c>
      <c r="CC342" s="18" t="str">
        <f t="shared" si="491"/>
        <v/>
      </c>
    </row>
    <row r="343" ht="16.5" customHeight="1">
      <c r="A343" s="11" t="s">
        <v>1404</v>
      </c>
      <c r="C343" s="11"/>
      <c r="D343" s="11" t="s">
        <v>64</v>
      </c>
      <c r="E343" s="11">
        <v>187959.0</v>
      </c>
      <c r="F343" s="11">
        <v>187959.0</v>
      </c>
      <c r="G343" s="11" t="s">
        <v>151</v>
      </c>
      <c r="H343" s="12">
        <v>204875.0</v>
      </c>
      <c r="I343" s="12">
        <v>204875.0</v>
      </c>
      <c r="J343" s="13">
        <v>187959.0</v>
      </c>
      <c r="K343" s="13">
        <v>187959.0</v>
      </c>
      <c r="L343" s="11" t="s">
        <v>86</v>
      </c>
      <c r="M343" s="11" t="s">
        <v>67</v>
      </c>
      <c r="V343" s="11" t="s">
        <v>1596</v>
      </c>
      <c r="X343" s="11" t="s">
        <v>155</v>
      </c>
      <c r="Y343" s="11" t="s">
        <v>75</v>
      </c>
      <c r="AI343" s="15">
        <v>44936.0</v>
      </c>
      <c r="AL343" s="11">
        <v>204875.0</v>
      </c>
      <c r="AM343" s="11" t="s">
        <v>157</v>
      </c>
      <c r="AN343" s="11"/>
      <c r="AQ343" s="11" t="s">
        <v>79</v>
      </c>
      <c r="AR343" s="11" t="s">
        <v>155</v>
      </c>
      <c r="AS343" s="11" t="s">
        <v>75</v>
      </c>
      <c r="AT343" s="11" t="s">
        <v>80</v>
      </c>
      <c r="AW343" s="11" t="s">
        <v>96</v>
      </c>
      <c r="AX343" s="18" t="str">
        <f t="shared" si="379"/>
        <v/>
      </c>
      <c r="AZ343" s="11" t="s">
        <v>398</v>
      </c>
      <c r="BD343" s="15">
        <v>45596.0</v>
      </c>
      <c r="BE343" s="15">
        <v>45596.0</v>
      </c>
      <c r="BJ343" s="11">
        <v>2023.0</v>
      </c>
      <c r="BK343" s="11">
        <v>2023.0</v>
      </c>
      <c r="BL343" s="16">
        <f t="shared" si="62"/>
        <v>1</v>
      </c>
      <c r="BM343" s="18" t="str">
        <f t="shared" si="63"/>
        <v>2023</v>
      </c>
      <c r="BN343" s="18" t="str">
        <f t="shared" ref="BN343:CC343" si="492">IF(ISNUMBER(SEARCH(BN$1, $BM343)), ($K343/$BL343), "")</f>
        <v/>
      </c>
      <c r="BO343" s="18" t="str">
        <f t="shared" si="492"/>
        <v/>
      </c>
      <c r="BP343" s="18" t="str">
        <f t="shared" si="492"/>
        <v/>
      </c>
      <c r="BQ343" s="20">
        <f t="shared" si="492"/>
        <v>187959</v>
      </c>
      <c r="BR343" s="18" t="str">
        <f t="shared" si="492"/>
        <v/>
      </c>
      <c r="BS343" s="18" t="str">
        <f t="shared" si="492"/>
        <v/>
      </c>
      <c r="BT343" s="18" t="str">
        <f t="shared" si="492"/>
        <v/>
      </c>
      <c r="BU343" s="18" t="str">
        <f t="shared" si="492"/>
        <v/>
      </c>
      <c r="BV343" s="18" t="str">
        <f t="shared" si="492"/>
        <v/>
      </c>
      <c r="BW343" s="18" t="str">
        <f t="shared" si="492"/>
        <v/>
      </c>
      <c r="BX343" s="18" t="str">
        <f t="shared" si="492"/>
        <v/>
      </c>
      <c r="BY343" s="18" t="str">
        <f t="shared" si="492"/>
        <v/>
      </c>
      <c r="BZ343" s="18" t="str">
        <f t="shared" si="492"/>
        <v/>
      </c>
      <c r="CA343" s="18" t="str">
        <f t="shared" si="492"/>
        <v/>
      </c>
      <c r="CB343" s="18" t="str">
        <f t="shared" si="492"/>
        <v/>
      </c>
      <c r="CC343" s="18" t="str">
        <f t="shared" si="492"/>
        <v/>
      </c>
    </row>
    <row r="344" ht="16.5" customHeight="1">
      <c r="A344" s="11" t="s">
        <v>1597</v>
      </c>
      <c r="C344" s="11"/>
      <c r="D344" s="11" t="s">
        <v>64</v>
      </c>
      <c r="E344" s="11">
        <v>186726.0</v>
      </c>
      <c r="F344" s="11">
        <v>186726.0</v>
      </c>
      <c r="G344" s="11" t="s">
        <v>151</v>
      </c>
      <c r="H344" s="12">
        <v>203531.0</v>
      </c>
      <c r="I344" s="12">
        <v>203531.0</v>
      </c>
      <c r="J344" s="13">
        <v>186726.0</v>
      </c>
      <c r="K344" s="13">
        <v>186726.0</v>
      </c>
      <c r="L344" s="11" t="s">
        <v>86</v>
      </c>
      <c r="M344" s="11" t="s">
        <v>67</v>
      </c>
      <c r="V344" s="11" t="s">
        <v>1598</v>
      </c>
      <c r="X344" s="11"/>
      <c r="Y344" s="11" t="s">
        <v>75</v>
      </c>
      <c r="AI344" s="15">
        <v>43862.0</v>
      </c>
      <c r="AL344" s="11">
        <v>203531.0</v>
      </c>
      <c r="AM344" s="11" t="s">
        <v>912</v>
      </c>
      <c r="AN344" s="11"/>
      <c r="AQ344" s="11" t="s">
        <v>79</v>
      </c>
      <c r="AR344" s="11" t="s">
        <v>155</v>
      </c>
      <c r="AS344" s="11" t="s">
        <v>75</v>
      </c>
      <c r="AT344" s="11" t="s">
        <v>107</v>
      </c>
      <c r="AU344" s="11" t="s">
        <v>108</v>
      </c>
      <c r="AW344" s="11" t="s">
        <v>96</v>
      </c>
      <c r="AX344" s="18" t="str">
        <f t="shared" si="379"/>
        <v/>
      </c>
      <c r="AY344" s="11" t="s">
        <v>496</v>
      </c>
      <c r="AZ344" s="11" t="s">
        <v>109</v>
      </c>
      <c r="BD344" s="15">
        <v>45596.0</v>
      </c>
      <c r="BE344" s="15">
        <v>45596.0</v>
      </c>
      <c r="BJ344" s="11">
        <v>2020.0</v>
      </c>
      <c r="BK344" s="11">
        <v>2020.0</v>
      </c>
      <c r="BL344" s="16">
        <f t="shared" si="62"/>
        <v>1</v>
      </c>
      <c r="BM344" s="18" t="str">
        <f t="shared" si="63"/>
        <v>2020</v>
      </c>
      <c r="BN344" s="20">
        <f t="shared" ref="BN344:CC344" si="493">IF(ISNUMBER(SEARCH(BN$1, $BM344)), ($K344/$BL344), "")</f>
        <v>186726</v>
      </c>
      <c r="BO344" s="18" t="str">
        <f t="shared" si="493"/>
        <v/>
      </c>
      <c r="BP344" s="18" t="str">
        <f t="shared" si="493"/>
        <v/>
      </c>
      <c r="BQ344" s="18" t="str">
        <f t="shared" si="493"/>
        <v/>
      </c>
      <c r="BR344" s="18" t="str">
        <f t="shared" si="493"/>
        <v/>
      </c>
      <c r="BS344" s="18" t="str">
        <f t="shared" si="493"/>
        <v/>
      </c>
      <c r="BT344" s="18" t="str">
        <f t="shared" si="493"/>
        <v/>
      </c>
      <c r="BU344" s="18" t="str">
        <f t="shared" si="493"/>
        <v/>
      </c>
      <c r="BV344" s="18" t="str">
        <f t="shared" si="493"/>
        <v/>
      </c>
      <c r="BW344" s="18" t="str">
        <f t="shared" si="493"/>
        <v/>
      </c>
      <c r="BX344" s="18" t="str">
        <f t="shared" si="493"/>
        <v/>
      </c>
      <c r="BY344" s="18" t="str">
        <f t="shared" si="493"/>
        <v/>
      </c>
      <c r="BZ344" s="18" t="str">
        <f t="shared" si="493"/>
        <v/>
      </c>
      <c r="CA344" s="18" t="str">
        <f t="shared" si="493"/>
        <v/>
      </c>
      <c r="CB344" s="18" t="str">
        <f t="shared" si="493"/>
        <v/>
      </c>
      <c r="CC344" s="18" t="str">
        <f t="shared" si="493"/>
        <v/>
      </c>
    </row>
    <row r="345" ht="16.5" customHeight="1">
      <c r="A345" s="11" t="s">
        <v>1599</v>
      </c>
      <c r="B345" s="11" t="s">
        <v>908</v>
      </c>
      <c r="C345" s="11"/>
      <c r="D345" s="11" t="s">
        <v>64</v>
      </c>
      <c r="E345" s="11">
        <v>180964.0</v>
      </c>
      <c r="F345" s="11">
        <v>180964.0</v>
      </c>
      <c r="G345" s="11" t="s">
        <v>151</v>
      </c>
      <c r="H345" s="12">
        <v>195531.0</v>
      </c>
      <c r="I345" s="12">
        <v>195531.0</v>
      </c>
      <c r="J345" s="13">
        <v>180964.0</v>
      </c>
      <c r="K345" s="13">
        <v>180964.0</v>
      </c>
      <c r="L345" s="11" t="s">
        <v>86</v>
      </c>
      <c r="M345" s="11"/>
      <c r="N345" s="14" t="s">
        <v>1600</v>
      </c>
      <c r="O345" s="11" t="s">
        <v>1601</v>
      </c>
      <c r="V345" s="11" t="s">
        <v>1602</v>
      </c>
      <c r="X345" s="11" t="s">
        <v>155</v>
      </c>
      <c r="Y345" s="11" t="s">
        <v>75</v>
      </c>
      <c r="AI345" s="15">
        <v>45214.0</v>
      </c>
      <c r="AL345" s="11">
        <v>195531.0</v>
      </c>
      <c r="AM345" s="11" t="s">
        <v>157</v>
      </c>
      <c r="AN345" s="11"/>
      <c r="AQ345" s="11" t="s">
        <v>79</v>
      </c>
      <c r="AR345" s="11" t="s">
        <v>155</v>
      </c>
      <c r="AS345" s="11" t="s">
        <v>75</v>
      </c>
      <c r="AT345" s="11" t="s">
        <v>80</v>
      </c>
      <c r="AW345" s="11" t="s">
        <v>96</v>
      </c>
      <c r="AX345" s="18" t="str">
        <f t="shared" si="379"/>
        <v/>
      </c>
      <c r="AZ345" s="11" t="s">
        <v>132</v>
      </c>
      <c r="BD345" s="15">
        <v>45671.0</v>
      </c>
      <c r="BE345" s="15">
        <v>45779.0</v>
      </c>
      <c r="BJ345" s="11">
        <v>2023.0</v>
      </c>
      <c r="BK345" s="11">
        <v>2026.0</v>
      </c>
      <c r="BL345" s="16">
        <f t="shared" si="62"/>
        <v>4</v>
      </c>
      <c r="BM345" s="18" t="str">
        <f t="shared" si="63"/>
        <v>2023, 2024, 2025, 2026</v>
      </c>
      <c r="BN345" s="18" t="str">
        <f t="shared" ref="BN345:CC345" si="494">IF(ISNUMBER(SEARCH(BN$1, $BM345)), ($K345/$BL345), "")</f>
        <v/>
      </c>
      <c r="BO345" s="18" t="str">
        <f t="shared" si="494"/>
        <v/>
      </c>
      <c r="BP345" s="18" t="str">
        <f t="shared" si="494"/>
        <v/>
      </c>
      <c r="BQ345" s="20">
        <f t="shared" si="494"/>
        <v>45241</v>
      </c>
      <c r="BR345" s="20">
        <f t="shared" si="494"/>
        <v>45241</v>
      </c>
      <c r="BS345" s="20">
        <f t="shared" si="494"/>
        <v>45241</v>
      </c>
      <c r="BT345" s="20">
        <f t="shared" si="494"/>
        <v>45241</v>
      </c>
      <c r="BU345" s="18" t="str">
        <f t="shared" si="494"/>
        <v/>
      </c>
      <c r="BV345" s="18" t="str">
        <f t="shared" si="494"/>
        <v/>
      </c>
      <c r="BW345" s="18" t="str">
        <f t="shared" si="494"/>
        <v/>
      </c>
      <c r="BX345" s="18" t="str">
        <f t="shared" si="494"/>
        <v/>
      </c>
      <c r="BY345" s="18" t="str">
        <f t="shared" si="494"/>
        <v/>
      </c>
      <c r="BZ345" s="18" t="str">
        <f t="shared" si="494"/>
        <v/>
      </c>
      <c r="CA345" s="18" t="str">
        <f t="shared" si="494"/>
        <v/>
      </c>
      <c r="CB345" s="18" t="str">
        <f t="shared" si="494"/>
        <v/>
      </c>
      <c r="CC345" s="18" t="str">
        <f t="shared" si="494"/>
        <v/>
      </c>
    </row>
    <row r="346" ht="16.5" customHeight="1">
      <c r="A346" s="11" t="s">
        <v>1603</v>
      </c>
      <c r="B346" s="11"/>
      <c r="C346" s="11"/>
      <c r="D346" s="11" t="s">
        <v>64</v>
      </c>
      <c r="E346" s="11">
        <v>180000.0</v>
      </c>
      <c r="F346" s="11">
        <v>180000.0</v>
      </c>
      <c r="G346" s="11" t="s">
        <v>151</v>
      </c>
      <c r="H346" s="12">
        <v>196200.0</v>
      </c>
      <c r="I346" s="12">
        <v>196200.0</v>
      </c>
      <c r="J346" s="13">
        <v>180000.0</v>
      </c>
      <c r="K346" s="13">
        <v>180000.0</v>
      </c>
      <c r="L346" s="11" t="s">
        <v>86</v>
      </c>
      <c r="M346" s="11" t="s">
        <v>67</v>
      </c>
      <c r="N346" s="11"/>
      <c r="O346" s="11"/>
      <c r="V346" s="11" t="s">
        <v>1604</v>
      </c>
      <c r="X346" s="11"/>
      <c r="Y346" s="11" t="s">
        <v>75</v>
      </c>
      <c r="AI346" s="15">
        <v>44409.0</v>
      </c>
      <c r="AL346" s="11">
        <v>196200.0</v>
      </c>
      <c r="AM346" s="11" t="s">
        <v>912</v>
      </c>
      <c r="AN346" s="11"/>
      <c r="AQ346" s="11" t="s">
        <v>79</v>
      </c>
      <c r="AR346" s="11" t="s">
        <v>155</v>
      </c>
      <c r="AS346" s="11" t="s">
        <v>75</v>
      </c>
      <c r="AT346" s="11" t="s">
        <v>80</v>
      </c>
      <c r="AW346" s="11" t="s">
        <v>96</v>
      </c>
      <c r="AX346" s="18" t="str">
        <f t="shared" si="379"/>
        <v/>
      </c>
      <c r="AZ346" s="11" t="s">
        <v>132</v>
      </c>
      <c r="BD346" s="15">
        <v>45596.0</v>
      </c>
      <c r="BE346" s="15">
        <v>45596.0</v>
      </c>
      <c r="BJ346" s="11">
        <v>2021.0</v>
      </c>
      <c r="BK346" s="11">
        <v>2021.0</v>
      </c>
      <c r="BL346" s="16">
        <f t="shared" si="62"/>
        <v>1</v>
      </c>
      <c r="BM346" s="18" t="str">
        <f t="shared" si="63"/>
        <v>2021</v>
      </c>
      <c r="BN346" s="18" t="str">
        <f t="shared" ref="BN346:CC346" si="495">IF(ISNUMBER(SEARCH(BN$1, $BM346)), ($K346/$BL346), "")</f>
        <v/>
      </c>
      <c r="BO346" s="20">
        <f t="shared" si="495"/>
        <v>180000</v>
      </c>
      <c r="BP346" s="18" t="str">
        <f t="shared" si="495"/>
        <v/>
      </c>
      <c r="BQ346" s="18" t="str">
        <f t="shared" si="495"/>
        <v/>
      </c>
      <c r="BR346" s="18" t="str">
        <f t="shared" si="495"/>
        <v/>
      </c>
      <c r="BS346" s="18" t="str">
        <f t="shared" si="495"/>
        <v/>
      </c>
      <c r="BT346" s="18" t="str">
        <f t="shared" si="495"/>
        <v/>
      </c>
      <c r="BU346" s="18" t="str">
        <f t="shared" si="495"/>
        <v/>
      </c>
      <c r="BV346" s="18" t="str">
        <f t="shared" si="495"/>
        <v/>
      </c>
      <c r="BW346" s="18" t="str">
        <f t="shared" si="495"/>
        <v/>
      </c>
      <c r="BX346" s="18" t="str">
        <f t="shared" si="495"/>
        <v/>
      </c>
      <c r="BY346" s="18" t="str">
        <f t="shared" si="495"/>
        <v/>
      </c>
      <c r="BZ346" s="18" t="str">
        <f t="shared" si="495"/>
        <v/>
      </c>
      <c r="CA346" s="18" t="str">
        <f t="shared" si="495"/>
        <v/>
      </c>
      <c r="CB346" s="18" t="str">
        <f t="shared" si="495"/>
        <v/>
      </c>
      <c r="CC346" s="18" t="str">
        <f t="shared" si="495"/>
        <v/>
      </c>
    </row>
    <row r="347" ht="16.5" customHeight="1">
      <c r="A347" s="11" t="s">
        <v>1605</v>
      </c>
      <c r="C347" s="11"/>
      <c r="D347" s="11" t="s">
        <v>64</v>
      </c>
      <c r="E347" s="11">
        <v>179584.0</v>
      </c>
      <c r="F347" s="11">
        <v>179584.0</v>
      </c>
      <c r="G347" s="11" t="s">
        <v>151</v>
      </c>
      <c r="H347" s="12">
        <v>195747.0</v>
      </c>
      <c r="I347" s="12">
        <v>195747.0</v>
      </c>
      <c r="J347" s="13">
        <v>179584.0</v>
      </c>
      <c r="K347" s="13">
        <v>179584.0</v>
      </c>
      <c r="L347" s="11" t="s">
        <v>86</v>
      </c>
      <c r="M347" s="11" t="s">
        <v>67</v>
      </c>
      <c r="V347" s="11" t="s">
        <v>1606</v>
      </c>
      <c r="X347" s="11" t="s">
        <v>155</v>
      </c>
      <c r="Y347" s="11" t="s">
        <v>75</v>
      </c>
      <c r="AI347" s="15">
        <v>44562.0</v>
      </c>
      <c r="AL347" s="11">
        <v>195747.0</v>
      </c>
      <c r="AM347" s="11" t="s">
        <v>157</v>
      </c>
      <c r="AN347" s="11"/>
      <c r="AQ347" s="11" t="s">
        <v>79</v>
      </c>
      <c r="AR347" s="11" t="s">
        <v>155</v>
      </c>
      <c r="AS347" s="11" t="s">
        <v>75</v>
      </c>
      <c r="AT347" s="11" t="s">
        <v>80</v>
      </c>
      <c r="AW347" s="11" t="s">
        <v>96</v>
      </c>
      <c r="AX347" s="18" t="str">
        <f t="shared" si="379"/>
        <v/>
      </c>
      <c r="AZ347" s="11" t="s">
        <v>310</v>
      </c>
      <c r="BD347" s="15">
        <v>45596.0</v>
      </c>
      <c r="BE347" s="15">
        <v>45596.0</v>
      </c>
      <c r="BJ347" s="11">
        <v>2022.0</v>
      </c>
      <c r="BK347" s="11">
        <v>2022.0</v>
      </c>
      <c r="BL347" s="16">
        <f t="shared" si="62"/>
        <v>1</v>
      </c>
      <c r="BM347" s="18" t="str">
        <f t="shared" si="63"/>
        <v>2022</v>
      </c>
      <c r="BN347" s="18" t="str">
        <f t="shared" ref="BN347:CC347" si="496">IF(ISNUMBER(SEARCH(BN$1, $BM347)), ($K347/$BL347), "")</f>
        <v/>
      </c>
      <c r="BO347" s="18" t="str">
        <f t="shared" si="496"/>
        <v/>
      </c>
      <c r="BP347" s="20">
        <f t="shared" si="496"/>
        <v>179584</v>
      </c>
      <c r="BQ347" s="18" t="str">
        <f t="shared" si="496"/>
        <v/>
      </c>
      <c r="BR347" s="18" t="str">
        <f t="shared" si="496"/>
        <v/>
      </c>
      <c r="BS347" s="18" t="str">
        <f t="shared" si="496"/>
        <v/>
      </c>
      <c r="BT347" s="18" t="str">
        <f t="shared" si="496"/>
        <v/>
      </c>
      <c r="BU347" s="18" t="str">
        <f t="shared" si="496"/>
        <v/>
      </c>
      <c r="BV347" s="18" t="str">
        <f t="shared" si="496"/>
        <v/>
      </c>
      <c r="BW347" s="18" t="str">
        <f t="shared" si="496"/>
        <v/>
      </c>
      <c r="BX347" s="18" t="str">
        <f t="shared" si="496"/>
        <v/>
      </c>
      <c r="BY347" s="18" t="str">
        <f t="shared" si="496"/>
        <v/>
      </c>
      <c r="BZ347" s="18" t="str">
        <f t="shared" si="496"/>
        <v/>
      </c>
      <c r="CA347" s="18" t="str">
        <f t="shared" si="496"/>
        <v/>
      </c>
      <c r="CB347" s="18" t="str">
        <f t="shared" si="496"/>
        <v/>
      </c>
      <c r="CC347" s="18" t="str">
        <f t="shared" si="496"/>
        <v/>
      </c>
    </row>
    <row r="348" ht="16.5" customHeight="1">
      <c r="A348" s="11" t="s">
        <v>1532</v>
      </c>
      <c r="C348" s="11"/>
      <c r="D348" s="11" t="s">
        <v>64</v>
      </c>
      <c r="E348" s="11">
        <v>179073.0</v>
      </c>
      <c r="F348" s="11">
        <v>179073.0</v>
      </c>
      <c r="G348" s="11" t="s">
        <v>151</v>
      </c>
      <c r="H348" s="12">
        <v>195190.0</v>
      </c>
      <c r="I348" s="12">
        <v>195190.0</v>
      </c>
      <c r="J348" s="13">
        <v>179073.0</v>
      </c>
      <c r="K348" s="13">
        <v>179073.0</v>
      </c>
      <c r="L348" s="11" t="s">
        <v>86</v>
      </c>
      <c r="M348" s="11" t="s">
        <v>67</v>
      </c>
      <c r="V348" s="11" t="s">
        <v>1607</v>
      </c>
      <c r="X348" s="11"/>
      <c r="Y348" s="11" t="s">
        <v>75</v>
      </c>
      <c r="AI348" s="15">
        <v>44743.0</v>
      </c>
      <c r="AL348" s="11">
        <v>195190.0</v>
      </c>
      <c r="AM348" s="11" t="s">
        <v>912</v>
      </c>
      <c r="AN348" s="11"/>
      <c r="AQ348" s="11" t="s">
        <v>79</v>
      </c>
      <c r="AR348" s="11" t="s">
        <v>155</v>
      </c>
      <c r="AS348" s="11" t="s">
        <v>75</v>
      </c>
      <c r="AT348" s="11" t="s">
        <v>80</v>
      </c>
      <c r="AW348" s="11" t="s">
        <v>96</v>
      </c>
      <c r="AX348" s="18" t="str">
        <f t="shared" si="379"/>
        <v/>
      </c>
      <c r="AZ348" s="11" t="s">
        <v>191</v>
      </c>
      <c r="BD348" s="15">
        <v>45596.0</v>
      </c>
      <c r="BE348" s="15">
        <v>45596.0</v>
      </c>
      <c r="BJ348" s="11">
        <v>2022.0</v>
      </c>
      <c r="BK348" s="11">
        <v>2022.0</v>
      </c>
      <c r="BL348" s="16">
        <f t="shared" si="62"/>
        <v>1</v>
      </c>
      <c r="BM348" s="18" t="str">
        <f t="shared" si="63"/>
        <v>2022</v>
      </c>
      <c r="BN348" s="18" t="str">
        <f t="shared" ref="BN348:CC348" si="497">IF(ISNUMBER(SEARCH(BN$1, $BM348)), ($K348/$BL348), "")</f>
        <v/>
      </c>
      <c r="BO348" s="18" t="str">
        <f t="shared" si="497"/>
        <v/>
      </c>
      <c r="BP348" s="20">
        <f t="shared" si="497"/>
        <v>179073</v>
      </c>
      <c r="BQ348" s="18" t="str">
        <f t="shared" si="497"/>
        <v/>
      </c>
      <c r="BR348" s="18" t="str">
        <f t="shared" si="497"/>
        <v/>
      </c>
      <c r="BS348" s="18" t="str">
        <f t="shared" si="497"/>
        <v/>
      </c>
      <c r="BT348" s="18" t="str">
        <f t="shared" si="497"/>
        <v/>
      </c>
      <c r="BU348" s="18" t="str">
        <f t="shared" si="497"/>
        <v/>
      </c>
      <c r="BV348" s="18" t="str">
        <f t="shared" si="497"/>
        <v/>
      </c>
      <c r="BW348" s="18" t="str">
        <f t="shared" si="497"/>
        <v/>
      </c>
      <c r="BX348" s="18" t="str">
        <f t="shared" si="497"/>
        <v/>
      </c>
      <c r="BY348" s="18" t="str">
        <f t="shared" si="497"/>
        <v/>
      </c>
      <c r="BZ348" s="18" t="str">
        <f t="shared" si="497"/>
        <v/>
      </c>
      <c r="CA348" s="18" t="str">
        <f t="shared" si="497"/>
        <v/>
      </c>
      <c r="CB348" s="18" t="str">
        <f t="shared" si="497"/>
        <v/>
      </c>
      <c r="CC348" s="18" t="str">
        <f t="shared" si="497"/>
        <v/>
      </c>
    </row>
    <row r="349" ht="16.5" customHeight="1">
      <c r="A349" s="11" t="s">
        <v>1528</v>
      </c>
      <c r="C349" s="11"/>
      <c r="D349" s="11" t="s">
        <v>64</v>
      </c>
      <c r="E349" s="11">
        <v>178745.0</v>
      </c>
      <c r="F349" s="11">
        <v>178745.0</v>
      </c>
      <c r="G349" s="11" t="s">
        <v>151</v>
      </c>
      <c r="H349" s="12">
        <v>194832.0</v>
      </c>
      <c r="I349" s="12">
        <v>194832.0</v>
      </c>
      <c r="J349" s="13">
        <v>178745.0</v>
      </c>
      <c r="K349" s="13">
        <v>178745.0</v>
      </c>
      <c r="L349" s="11" t="s">
        <v>86</v>
      </c>
      <c r="M349" s="11" t="s">
        <v>67</v>
      </c>
      <c r="V349" s="11" t="s">
        <v>1608</v>
      </c>
      <c r="Y349" s="11" t="s">
        <v>75</v>
      </c>
      <c r="AI349" s="15">
        <v>45047.0</v>
      </c>
      <c r="AL349" s="11">
        <v>194832.0</v>
      </c>
      <c r="AM349" s="11" t="s">
        <v>912</v>
      </c>
      <c r="AN349" s="11"/>
      <c r="AQ349" s="11" t="s">
        <v>79</v>
      </c>
      <c r="AR349" s="11" t="s">
        <v>155</v>
      </c>
      <c r="AS349" s="11" t="s">
        <v>75</v>
      </c>
      <c r="AT349" s="11" t="s">
        <v>80</v>
      </c>
      <c r="AW349" s="11" t="s">
        <v>96</v>
      </c>
      <c r="AX349" s="18" t="str">
        <f t="shared" si="379"/>
        <v/>
      </c>
      <c r="AY349" s="11" t="s">
        <v>444</v>
      </c>
      <c r="AZ349" s="11" t="s">
        <v>191</v>
      </c>
      <c r="BD349" s="15">
        <v>45596.0</v>
      </c>
      <c r="BE349" s="15">
        <v>45596.0</v>
      </c>
      <c r="BJ349" s="11">
        <v>2023.0</v>
      </c>
      <c r="BK349" s="11">
        <v>2023.0</v>
      </c>
      <c r="BL349" s="16">
        <f t="shared" si="62"/>
        <v>1</v>
      </c>
      <c r="BM349" s="18" t="str">
        <f t="shared" si="63"/>
        <v>2023</v>
      </c>
      <c r="BN349" s="18" t="str">
        <f t="shared" ref="BN349:CC349" si="498">IF(ISNUMBER(SEARCH(BN$1, $BM349)), ($K349/$BL349), "")</f>
        <v/>
      </c>
      <c r="BO349" s="18" t="str">
        <f t="shared" si="498"/>
        <v/>
      </c>
      <c r="BP349" s="18" t="str">
        <f t="shared" si="498"/>
        <v/>
      </c>
      <c r="BQ349" s="20">
        <f t="shared" si="498"/>
        <v>178745</v>
      </c>
      <c r="BR349" s="18" t="str">
        <f t="shared" si="498"/>
        <v/>
      </c>
      <c r="BS349" s="18" t="str">
        <f t="shared" si="498"/>
        <v/>
      </c>
      <c r="BT349" s="18" t="str">
        <f t="shared" si="498"/>
        <v/>
      </c>
      <c r="BU349" s="18" t="str">
        <f t="shared" si="498"/>
        <v/>
      </c>
      <c r="BV349" s="18" t="str">
        <f t="shared" si="498"/>
        <v/>
      </c>
      <c r="BW349" s="18" t="str">
        <f t="shared" si="498"/>
        <v/>
      </c>
      <c r="BX349" s="18" t="str">
        <f t="shared" si="498"/>
        <v/>
      </c>
      <c r="BY349" s="18" t="str">
        <f t="shared" si="498"/>
        <v/>
      </c>
      <c r="BZ349" s="18" t="str">
        <f t="shared" si="498"/>
        <v/>
      </c>
      <c r="CA349" s="18" t="str">
        <f t="shared" si="498"/>
        <v/>
      </c>
      <c r="CB349" s="18" t="str">
        <f t="shared" si="498"/>
        <v/>
      </c>
      <c r="CC349" s="18" t="str">
        <f t="shared" si="498"/>
        <v/>
      </c>
    </row>
    <row r="350" ht="16.5" customHeight="1">
      <c r="A350" s="11" t="s">
        <v>1609</v>
      </c>
      <c r="C350" s="11"/>
      <c r="D350" s="11" t="s">
        <v>64</v>
      </c>
      <c r="E350" s="11">
        <v>175919.0</v>
      </c>
      <c r="F350" s="11">
        <v>175920.0</v>
      </c>
      <c r="G350" s="11" t="s">
        <v>151</v>
      </c>
      <c r="H350" s="12">
        <v>189993.0</v>
      </c>
      <c r="I350" s="12">
        <v>189994.0</v>
      </c>
      <c r="J350" s="13">
        <v>175919.0</v>
      </c>
      <c r="K350" s="13">
        <v>175920.0</v>
      </c>
      <c r="L350" s="11" t="s">
        <v>86</v>
      </c>
      <c r="M350" s="11" t="s">
        <v>67</v>
      </c>
      <c r="N350" s="14" t="s">
        <v>1610</v>
      </c>
      <c r="V350" s="11" t="s">
        <v>1611</v>
      </c>
      <c r="X350" s="11" t="s">
        <v>274</v>
      </c>
      <c r="Y350" s="11" t="s">
        <v>75</v>
      </c>
      <c r="AI350" s="15">
        <v>44866.0</v>
      </c>
      <c r="AK350" s="11" t="s">
        <v>230</v>
      </c>
      <c r="AL350" s="11">
        <v>189993.0</v>
      </c>
      <c r="AM350" s="11" t="s">
        <v>185</v>
      </c>
      <c r="AN350" s="30" t="s">
        <v>503</v>
      </c>
      <c r="AQ350" s="11" t="s">
        <v>79</v>
      </c>
      <c r="AR350" s="11" t="s">
        <v>188</v>
      </c>
      <c r="AS350" s="11" t="s">
        <v>75</v>
      </c>
      <c r="AT350" s="11" t="s">
        <v>107</v>
      </c>
      <c r="AU350" s="18" t="s">
        <v>108</v>
      </c>
      <c r="AW350" s="11" t="s">
        <v>96</v>
      </c>
      <c r="AX350" s="18" t="str">
        <f t="shared" si="379"/>
        <v/>
      </c>
      <c r="AZ350" s="11" t="s">
        <v>535</v>
      </c>
      <c r="BD350" s="15">
        <v>45596.0</v>
      </c>
      <c r="BE350" s="15">
        <v>45596.0</v>
      </c>
      <c r="BJ350" s="11">
        <v>2022.0</v>
      </c>
      <c r="BK350" s="11">
        <v>2024.0</v>
      </c>
      <c r="BL350" s="16">
        <f t="shared" si="62"/>
        <v>3</v>
      </c>
      <c r="BM350" s="18" t="str">
        <f t="shared" si="63"/>
        <v>2022, 2023, 2024</v>
      </c>
      <c r="BN350" s="18" t="str">
        <f t="shared" ref="BN350:CC350" si="499">IF(ISNUMBER(SEARCH(BN$1, $BM350)), ($K350/$BL350), "")</f>
        <v/>
      </c>
      <c r="BO350" s="18" t="str">
        <f t="shared" si="499"/>
        <v/>
      </c>
      <c r="BP350" s="20">
        <f t="shared" si="499"/>
        <v>58640</v>
      </c>
      <c r="BQ350" s="20">
        <f t="shared" si="499"/>
        <v>58640</v>
      </c>
      <c r="BR350" s="20">
        <f t="shared" si="499"/>
        <v>58640</v>
      </c>
      <c r="BS350" s="18" t="str">
        <f t="shared" si="499"/>
        <v/>
      </c>
      <c r="BT350" s="18" t="str">
        <f t="shared" si="499"/>
        <v/>
      </c>
      <c r="BU350" s="18" t="str">
        <f t="shared" si="499"/>
        <v/>
      </c>
      <c r="BV350" s="18" t="str">
        <f t="shared" si="499"/>
        <v/>
      </c>
      <c r="BW350" s="18" t="str">
        <f t="shared" si="499"/>
        <v/>
      </c>
      <c r="BX350" s="18" t="str">
        <f t="shared" si="499"/>
        <v/>
      </c>
      <c r="BY350" s="18" t="str">
        <f t="shared" si="499"/>
        <v/>
      </c>
      <c r="BZ350" s="18" t="str">
        <f t="shared" si="499"/>
        <v/>
      </c>
      <c r="CA350" s="18" t="str">
        <f t="shared" si="499"/>
        <v/>
      </c>
      <c r="CB350" s="18" t="str">
        <f t="shared" si="499"/>
        <v/>
      </c>
      <c r="CC350" s="18" t="str">
        <f t="shared" si="499"/>
        <v/>
      </c>
    </row>
    <row r="351" ht="16.5" customHeight="1">
      <c r="A351" s="11" t="s">
        <v>1612</v>
      </c>
      <c r="C351" s="11"/>
      <c r="D351" s="11" t="s">
        <v>64</v>
      </c>
      <c r="E351" s="11">
        <v>172750.0</v>
      </c>
      <c r="F351" s="11">
        <v>172750.0</v>
      </c>
      <c r="G351" s="11" t="s">
        <v>151</v>
      </c>
      <c r="H351" s="12">
        <v>186570.0</v>
      </c>
      <c r="I351" s="12">
        <v>186570.0</v>
      </c>
      <c r="J351" s="13">
        <v>172750.0</v>
      </c>
      <c r="K351" s="13">
        <v>172750.0</v>
      </c>
      <c r="L351" s="11" t="s">
        <v>86</v>
      </c>
      <c r="M351" s="11" t="s">
        <v>67</v>
      </c>
      <c r="N351" s="14" t="s">
        <v>1613</v>
      </c>
      <c r="V351" s="11" t="s">
        <v>1614</v>
      </c>
      <c r="X351" s="11" t="s">
        <v>218</v>
      </c>
      <c r="Y351" s="11" t="s">
        <v>75</v>
      </c>
      <c r="AI351" s="15">
        <v>45078.0</v>
      </c>
      <c r="AK351" s="11" t="s">
        <v>230</v>
      </c>
      <c r="AL351" s="11">
        <v>186570.0</v>
      </c>
      <c r="AM351" s="11" t="s">
        <v>185</v>
      </c>
      <c r="AN351" s="30" t="s">
        <v>503</v>
      </c>
      <c r="AQ351" s="11" t="s">
        <v>79</v>
      </c>
      <c r="AR351" s="11" t="s">
        <v>188</v>
      </c>
      <c r="AS351" s="11" t="s">
        <v>75</v>
      </c>
      <c r="AT351" s="11" t="s">
        <v>80</v>
      </c>
      <c r="AW351" s="11" t="s">
        <v>96</v>
      </c>
      <c r="AX351" s="18" t="str">
        <f t="shared" si="379"/>
        <v/>
      </c>
      <c r="AZ351" s="11" t="s">
        <v>290</v>
      </c>
      <c r="BD351" s="15">
        <v>45596.0</v>
      </c>
      <c r="BE351" s="15">
        <v>45596.0</v>
      </c>
      <c r="BJ351" s="11">
        <v>2023.0</v>
      </c>
      <c r="BK351" s="11">
        <v>2025.0</v>
      </c>
      <c r="BL351" s="16">
        <f t="shared" si="62"/>
        <v>3</v>
      </c>
      <c r="BM351" s="18" t="str">
        <f t="shared" si="63"/>
        <v>2023, 2024, 2025</v>
      </c>
      <c r="BN351" s="18" t="str">
        <f t="shared" ref="BN351:CC351" si="500">IF(ISNUMBER(SEARCH(BN$1, $BM351)), ($K351/$BL351), "")</f>
        <v/>
      </c>
      <c r="BO351" s="18" t="str">
        <f t="shared" si="500"/>
        <v/>
      </c>
      <c r="BP351" s="18" t="str">
        <f t="shared" si="500"/>
        <v/>
      </c>
      <c r="BQ351" s="20">
        <f t="shared" si="500"/>
        <v>57583.33333</v>
      </c>
      <c r="BR351" s="20">
        <f t="shared" si="500"/>
        <v>57583.33333</v>
      </c>
      <c r="BS351" s="20">
        <f t="shared" si="500"/>
        <v>57583.33333</v>
      </c>
      <c r="BT351" s="18" t="str">
        <f t="shared" si="500"/>
        <v/>
      </c>
      <c r="BU351" s="18" t="str">
        <f t="shared" si="500"/>
        <v/>
      </c>
      <c r="BV351" s="18" t="str">
        <f t="shared" si="500"/>
        <v/>
      </c>
      <c r="BW351" s="18" t="str">
        <f t="shared" si="500"/>
        <v/>
      </c>
      <c r="BX351" s="18" t="str">
        <f t="shared" si="500"/>
        <v/>
      </c>
      <c r="BY351" s="18" t="str">
        <f t="shared" si="500"/>
        <v/>
      </c>
      <c r="BZ351" s="18" t="str">
        <f t="shared" si="500"/>
        <v/>
      </c>
      <c r="CA351" s="18" t="str">
        <f t="shared" si="500"/>
        <v/>
      </c>
      <c r="CB351" s="18" t="str">
        <f t="shared" si="500"/>
        <v/>
      </c>
      <c r="CC351" s="18" t="str">
        <f t="shared" si="500"/>
        <v/>
      </c>
    </row>
    <row r="352" ht="16.5" customHeight="1">
      <c r="A352" s="11" t="s">
        <v>1615</v>
      </c>
      <c r="C352" s="11"/>
      <c r="D352" s="11" t="s">
        <v>64</v>
      </c>
      <c r="E352" s="11">
        <v>167691.0</v>
      </c>
      <c r="F352" s="11">
        <v>167691.0</v>
      </c>
      <c r="G352" s="11" t="s">
        <v>151</v>
      </c>
      <c r="H352" s="12">
        <v>182783.0</v>
      </c>
      <c r="I352" s="12">
        <v>182783.0</v>
      </c>
      <c r="J352" s="13">
        <v>167691.0</v>
      </c>
      <c r="K352" s="13">
        <v>167691.0</v>
      </c>
      <c r="L352" s="11" t="s">
        <v>86</v>
      </c>
      <c r="M352" s="11" t="s">
        <v>67</v>
      </c>
      <c r="V352" s="11" t="s">
        <v>1616</v>
      </c>
      <c r="X352" s="11"/>
      <c r="Y352" s="11" t="s">
        <v>75</v>
      </c>
      <c r="AI352" s="15">
        <v>45292.0</v>
      </c>
      <c r="AK352" s="11"/>
      <c r="AL352" s="11">
        <v>182783.0</v>
      </c>
      <c r="AM352" s="11" t="s">
        <v>157</v>
      </c>
      <c r="AN352" s="11"/>
      <c r="AQ352" s="11" t="s">
        <v>79</v>
      </c>
      <c r="AR352" s="11" t="s">
        <v>155</v>
      </c>
      <c r="AS352" s="11" t="s">
        <v>75</v>
      </c>
      <c r="AT352" s="11" t="s">
        <v>80</v>
      </c>
      <c r="AW352" s="11" t="s">
        <v>96</v>
      </c>
      <c r="AX352" s="18" t="str">
        <f t="shared" si="379"/>
        <v/>
      </c>
      <c r="AZ352" s="11" t="s">
        <v>132</v>
      </c>
      <c r="BD352" s="15">
        <v>45596.0</v>
      </c>
      <c r="BE352" s="15">
        <v>45596.0</v>
      </c>
      <c r="BJ352" s="11">
        <v>2024.0</v>
      </c>
      <c r="BK352" s="11">
        <v>2024.0</v>
      </c>
      <c r="BL352" s="16">
        <f t="shared" si="62"/>
        <v>1</v>
      </c>
      <c r="BM352" s="18" t="str">
        <f t="shared" si="63"/>
        <v>2024</v>
      </c>
      <c r="BN352" s="18" t="str">
        <f t="shared" ref="BN352:CC352" si="501">IF(ISNUMBER(SEARCH(BN$1, $BM352)), ($K352/$BL352), "")</f>
        <v/>
      </c>
      <c r="BO352" s="18" t="str">
        <f t="shared" si="501"/>
        <v/>
      </c>
      <c r="BP352" s="18" t="str">
        <f t="shared" si="501"/>
        <v/>
      </c>
      <c r="BQ352" s="18" t="str">
        <f t="shared" si="501"/>
        <v/>
      </c>
      <c r="BR352" s="20">
        <f t="shared" si="501"/>
        <v>167691</v>
      </c>
      <c r="BS352" s="18" t="str">
        <f t="shared" si="501"/>
        <v/>
      </c>
      <c r="BT352" s="18" t="str">
        <f t="shared" si="501"/>
        <v/>
      </c>
      <c r="BU352" s="18" t="str">
        <f t="shared" si="501"/>
        <v/>
      </c>
      <c r="BV352" s="18" t="str">
        <f t="shared" si="501"/>
        <v/>
      </c>
      <c r="BW352" s="18" t="str">
        <f t="shared" si="501"/>
        <v/>
      </c>
      <c r="BX352" s="18" t="str">
        <f t="shared" si="501"/>
        <v/>
      </c>
      <c r="BY352" s="18" t="str">
        <f t="shared" si="501"/>
        <v/>
      </c>
      <c r="BZ352" s="18" t="str">
        <f t="shared" si="501"/>
        <v/>
      </c>
      <c r="CA352" s="18" t="str">
        <f t="shared" si="501"/>
        <v/>
      </c>
      <c r="CB352" s="18" t="str">
        <f t="shared" si="501"/>
        <v/>
      </c>
      <c r="CC352" s="18" t="str">
        <f t="shared" si="501"/>
        <v/>
      </c>
    </row>
    <row r="353" ht="16.5" customHeight="1">
      <c r="A353" s="11" t="s">
        <v>1617</v>
      </c>
      <c r="C353" s="11"/>
      <c r="D353" s="11" t="s">
        <v>64</v>
      </c>
      <c r="E353" s="11">
        <v>167297.0</v>
      </c>
      <c r="F353" s="11">
        <v>167297.0</v>
      </c>
      <c r="G353" s="11" t="s">
        <v>151</v>
      </c>
      <c r="H353" s="12">
        <v>182354.0</v>
      </c>
      <c r="I353" s="12">
        <v>182354.0</v>
      </c>
      <c r="J353" s="13">
        <v>167297.0</v>
      </c>
      <c r="K353" s="13">
        <v>167297.0</v>
      </c>
      <c r="L353" s="11" t="s">
        <v>86</v>
      </c>
      <c r="M353" s="11" t="s">
        <v>67</v>
      </c>
      <c r="V353" s="11" t="s">
        <v>1618</v>
      </c>
      <c r="Y353" s="11" t="s">
        <v>75</v>
      </c>
      <c r="AI353" s="15">
        <v>44378.0</v>
      </c>
      <c r="AL353" s="11">
        <v>182354.0</v>
      </c>
      <c r="AM353" s="11" t="s">
        <v>912</v>
      </c>
      <c r="AN353" s="11"/>
      <c r="AQ353" s="11" t="s">
        <v>79</v>
      </c>
      <c r="AR353" s="11" t="s">
        <v>155</v>
      </c>
      <c r="AS353" s="11" t="s">
        <v>75</v>
      </c>
      <c r="AT353" s="11" t="s">
        <v>80</v>
      </c>
      <c r="AW353" s="11" t="s">
        <v>96</v>
      </c>
      <c r="AX353" s="18" t="str">
        <f t="shared" si="379"/>
        <v/>
      </c>
      <c r="AZ353" s="11" t="s">
        <v>97</v>
      </c>
      <c r="BD353" s="15">
        <v>45596.0</v>
      </c>
      <c r="BE353" s="15">
        <v>45596.0</v>
      </c>
      <c r="BJ353" s="11">
        <v>2021.0</v>
      </c>
      <c r="BK353" s="11">
        <v>2021.0</v>
      </c>
      <c r="BL353" s="16">
        <f t="shared" si="62"/>
        <v>1</v>
      </c>
      <c r="BM353" s="18" t="str">
        <f t="shared" si="63"/>
        <v>2021</v>
      </c>
      <c r="BN353" s="18" t="str">
        <f t="shared" ref="BN353:CC353" si="502">IF(ISNUMBER(SEARCH(BN$1, $BM353)), ($K353/$BL353), "")</f>
        <v/>
      </c>
      <c r="BO353" s="20">
        <f t="shared" si="502"/>
        <v>167297</v>
      </c>
      <c r="BP353" s="18" t="str">
        <f t="shared" si="502"/>
        <v/>
      </c>
      <c r="BQ353" s="18" t="str">
        <f t="shared" si="502"/>
        <v/>
      </c>
      <c r="BR353" s="18" t="str">
        <f t="shared" si="502"/>
        <v/>
      </c>
      <c r="BS353" s="18" t="str">
        <f t="shared" si="502"/>
        <v/>
      </c>
      <c r="BT353" s="18" t="str">
        <f t="shared" si="502"/>
        <v/>
      </c>
      <c r="BU353" s="18" t="str">
        <f t="shared" si="502"/>
        <v/>
      </c>
      <c r="BV353" s="18" t="str">
        <f t="shared" si="502"/>
        <v/>
      </c>
      <c r="BW353" s="18" t="str">
        <f t="shared" si="502"/>
        <v/>
      </c>
      <c r="BX353" s="18" t="str">
        <f t="shared" si="502"/>
        <v/>
      </c>
      <c r="BY353" s="18" t="str">
        <f t="shared" si="502"/>
        <v/>
      </c>
      <c r="BZ353" s="18" t="str">
        <f t="shared" si="502"/>
        <v/>
      </c>
      <c r="CA353" s="18" t="str">
        <f t="shared" si="502"/>
        <v/>
      </c>
      <c r="CB353" s="18" t="str">
        <f t="shared" si="502"/>
        <v/>
      </c>
      <c r="CC353" s="18" t="str">
        <f t="shared" si="502"/>
        <v/>
      </c>
    </row>
    <row r="354" ht="16.5" customHeight="1">
      <c r="A354" s="11" t="s">
        <v>1619</v>
      </c>
      <c r="C354" s="11"/>
      <c r="D354" s="11" t="s">
        <v>64</v>
      </c>
      <c r="E354" s="27">
        <v>165261.0</v>
      </c>
      <c r="F354" s="27">
        <v>165261.0</v>
      </c>
      <c r="G354" s="11" t="s">
        <v>135</v>
      </c>
      <c r="H354" s="12">
        <v>213187.0</v>
      </c>
      <c r="I354" s="12">
        <v>213187.0</v>
      </c>
      <c r="J354" s="13">
        <f t="shared" ref="J354:K354" si="503">E354*1.19</f>
        <v>196660.59</v>
      </c>
      <c r="K354" s="13">
        <f t="shared" si="503"/>
        <v>196660.59</v>
      </c>
      <c r="L354" s="11" t="s">
        <v>86</v>
      </c>
      <c r="M354" s="11" t="s">
        <v>67</v>
      </c>
      <c r="N354" s="14" t="s">
        <v>1620</v>
      </c>
      <c r="P354" s="11"/>
      <c r="Q354" s="11"/>
      <c r="R354" s="11" t="s">
        <v>915</v>
      </c>
      <c r="T354" s="11" t="s">
        <v>1621</v>
      </c>
      <c r="U354" s="11" t="s">
        <v>72</v>
      </c>
      <c r="V354" s="11" t="s">
        <v>1622</v>
      </c>
      <c r="W354" s="11" t="s">
        <v>104</v>
      </c>
      <c r="X354" s="11" t="s">
        <v>142</v>
      </c>
      <c r="Y354" s="11" t="s">
        <v>75</v>
      </c>
      <c r="Z354" s="11" t="s">
        <v>72</v>
      </c>
      <c r="AE354" s="11" t="s">
        <v>119</v>
      </c>
      <c r="AI354" s="15">
        <v>45210.0</v>
      </c>
      <c r="AJ354" s="11">
        <v>1.0</v>
      </c>
      <c r="AK354" s="11" t="s">
        <v>77</v>
      </c>
      <c r="AL354" s="11">
        <v>213187.0</v>
      </c>
      <c r="AM354" s="11" t="s">
        <v>143</v>
      </c>
      <c r="AN354" s="11" t="s">
        <v>695</v>
      </c>
      <c r="AQ354" s="11" t="s">
        <v>79</v>
      </c>
      <c r="AR354" s="11" t="s">
        <v>146</v>
      </c>
      <c r="AS354" s="11" t="s">
        <v>75</v>
      </c>
      <c r="AT354" s="11" t="s">
        <v>80</v>
      </c>
      <c r="AW354" s="11" t="s">
        <v>96</v>
      </c>
      <c r="AX354" s="18" t="str">
        <f t="shared" si="379"/>
        <v/>
      </c>
      <c r="AZ354" s="11" t="s">
        <v>395</v>
      </c>
      <c r="BD354" s="15">
        <v>45265.0</v>
      </c>
      <c r="BE354" s="15">
        <v>45779.0</v>
      </c>
      <c r="BI354" s="11" t="s">
        <v>83</v>
      </c>
      <c r="BJ354" s="11">
        <v>2023.0</v>
      </c>
      <c r="BK354" s="11">
        <v>2024.0</v>
      </c>
      <c r="BL354" s="16">
        <f t="shared" si="62"/>
        <v>2</v>
      </c>
      <c r="BM354" s="18" t="str">
        <f t="shared" si="63"/>
        <v>2023, 2024</v>
      </c>
      <c r="BN354" s="18" t="str">
        <f t="shared" ref="BN354:CC354" si="504">IF(ISNUMBER(SEARCH(BN$1, $BM354)), ($K354/$BL354), "")</f>
        <v/>
      </c>
      <c r="BO354" s="18" t="str">
        <f t="shared" si="504"/>
        <v/>
      </c>
      <c r="BP354" s="18" t="str">
        <f t="shared" si="504"/>
        <v/>
      </c>
      <c r="BQ354" s="20">
        <f t="shared" si="504"/>
        <v>98330.295</v>
      </c>
      <c r="BR354" s="20">
        <f t="shared" si="504"/>
        <v>98330.295</v>
      </c>
      <c r="BS354" s="18" t="str">
        <f t="shared" si="504"/>
        <v/>
      </c>
      <c r="BT354" s="18" t="str">
        <f t="shared" si="504"/>
        <v/>
      </c>
      <c r="BU354" s="18" t="str">
        <f t="shared" si="504"/>
        <v/>
      </c>
      <c r="BV354" s="18" t="str">
        <f t="shared" si="504"/>
        <v/>
      </c>
      <c r="BW354" s="18" t="str">
        <f t="shared" si="504"/>
        <v/>
      </c>
      <c r="BX354" s="18" t="str">
        <f t="shared" si="504"/>
        <v/>
      </c>
      <c r="BY354" s="18" t="str">
        <f t="shared" si="504"/>
        <v/>
      </c>
      <c r="BZ354" s="18" t="str">
        <f t="shared" si="504"/>
        <v/>
      </c>
      <c r="CA354" s="18" t="str">
        <f t="shared" si="504"/>
        <v/>
      </c>
      <c r="CB354" s="18" t="str">
        <f t="shared" si="504"/>
        <v/>
      </c>
      <c r="CC354" s="18" t="str">
        <f t="shared" si="504"/>
        <v/>
      </c>
    </row>
    <row r="355" ht="16.5" customHeight="1">
      <c r="A355" s="11" t="s">
        <v>1623</v>
      </c>
      <c r="B355" s="11" t="s">
        <v>1624</v>
      </c>
      <c r="C355" s="11"/>
      <c r="D355" s="11" t="s">
        <v>64</v>
      </c>
      <c r="E355" s="11">
        <v>158736.0</v>
      </c>
      <c r="F355" s="11">
        <v>158736.0</v>
      </c>
      <c r="G355" s="11" t="s">
        <v>65</v>
      </c>
      <c r="H355" s="12">
        <v>23007.0</v>
      </c>
      <c r="I355" s="12">
        <v>0.0</v>
      </c>
      <c r="J355" s="13">
        <f t="shared" ref="J355:K355" si="505">E355*0.13</f>
        <v>20635.68</v>
      </c>
      <c r="K355" s="13">
        <f t="shared" si="505"/>
        <v>20635.68</v>
      </c>
      <c r="L355" s="11" t="s">
        <v>86</v>
      </c>
      <c r="M355" s="11" t="s">
        <v>67</v>
      </c>
      <c r="N355" s="11"/>
      <c r="O355" s="11" t="s">
        <v>1625</v>
      </c>
      <c r="P355" s="11"/>
      <c r="Q355" s="11"/>
      <c r="R355" s="11"/>
      <c r="T355" s="11" t="s">
        <v>1626</v>
      </c>
      <c r="U355" s="11"/>
      <c r="V355" s="11" t="s">
        <v>1627</v>
      </c>
      <c r="W355" s="11"/>
      <c r="X355" s="11" t="s">
        <v>74</v>
      </c>
      <c r="Y355" s="11" t="s">
        <v>75</v>
      </c>
      <c r="Z355" s="11"/>
      <c r="AE355" s="11"/>
      <c r="AI355" s="15">
        <v>45323.0</v>
      </c>
      <c r="AJ355" s="11"/>
      <c r="AK355" s="11"/>
      <c r="AL355" s="11">
        <v>23007.0</v>
      </c>
      <c r="AM355" s="11" t="s">
        <v>94</v>
      </c>
      <c r="AN355" s="11"/>
      <c r="AQ355" s="11" t="s">
        <v>95</v>
      </c>
      <c r="AR355" s="11" t="s">
        <v>74</v>
      </c>
      <c r="AS355" s="11" t="s">
        <v>75</v>
      </c>
      <c r="AT355" s="11" t="s">
        <v>107</v>
      </c>
      <c r="AU355" s="18" t="s">
        <v>108</v>
      </c>
      <c r="AW355" s="11" t="s">
        <v>96</v>
      </c>
      <c r="AX355" s="18" t="str">
        <f t="shared" si="379"/>
        <v/>
      </c>
      <c r="AY355" s="11" t="s">
        <v>444</v>
      </c>
      <c r="AZ355" s="11" t="s">
        <v>97</v>
      </c>
      <c r="BD355" s="15">
        <v>45596.0</v>
      </c>
      <c r="BE355" s="15">
        <v>45779.0</v>
      </c>
      <c r="BI355" s="11"/>
      <c r="BJ355" s="11">
        <v>2024.0</v>
      </c>
      <c r="BK355" s="11">
        <v>2024.0</v>
      </c>
      <c r="BL355" s="16">
        <f t="shared" si="62"/>
        <v>1</v>
      </c>
      <c r="BM355" s="18" t="str">
        <f t="shared" si="63"/>
        <v>2024</v>
      </c>
      <c r="BN355" s="18" t="str">
        <f t="shared" ref="BN355:CC355" si="506">IF(ISNUMBER(SEARCH(BN$1, $BM355)), ($K355/$BL355), "")</f>
        <v/>
      </c>
      <c r="BO355" s="18" t="str">
        <f t="shared" si="506"/>
        <v/>
      </c>
      <c r="BP355" s="18" t="str">
        <f t="shared" si="506"/>
        <v/>
      </c>
      <c r="BQ355" s="18" t="str">
        <f t="shared" si="506"/>
        <v/>
      </c>
      <c r="BR355" s="20">
        <f t="shared" si="506"/>
        <v>20635.68</v>
      </c>
      <c r="BS355" s="18" t="str">
        <f t="shared" si="506"/>
        <v/>
      </c>
      <c r="BT355" s="18" t="str">
        <f t="shared" si="506"/>
        <v/>
      </c>
      <c r="BU355" s="18" t="str">
        <f t="shared" si="506"/>
        <v/>
      </c>
      <c r="BV355" s="18" t="str">
        <f t="shared" si="506"/>
        <v/>
      </c>
      <c r="BW355" s="18" t="str">
        <f t="shared" si="506"/>
        <v/>
      </c>
      <c r="BX355" s="18" t="str">
        <f t="shared" si="506"/>
        <v/>
      </c>
      <c r="BY355" s="18" t="str">
        <f t="shared" si="506"/>
        <v/>
      </c>
      <c r="BZ355" s="18" t="str">
        <f t="shared" si="506"/>
        <v/>
      </c>
      <c r="CA355" s="18" t="str">
        <f t="shared" si="506"/>
        <v/>
      </c>
      <c r="CB355" s="18" t="str">
        <f t="shared" si="506"/>
        <v/>
      </c>
      <c r="CC355" s="18" t="str">
        <f t="shared" si="506"/>
        <v/>
      </c>
    </row>
    <row r="356" ht="16.5" customHeight="1">
      <c r="A356" s="11" t="s">
        <v>1628</v>
      </c>
      <c r="B356" s="11"/>
      <c r="C356" s="11"/>
      <c r="D356" s="11" t="s">
        <v>64</v>
      </c>
      <c r="E356" s="11">
        <v>154335.0</v>
      </c>
      <c r="F356" s="11">
        <v>154335.0</v>
      </c>
      <c r="G356" s="11" t="s">
        <v>151</v>
      </c>
      <c r="H356" s="12">
        <v>168225.0</v>
      </c>
      <c r="I356" s="12">
        <v>168225.0</v>
      </c>
      <c r="J356" s="13">
        <v>154335.0</v>
      </c>
      <c r="K356" s="13">
        <v>154335.0</v>
      </c>
      <c r="L356" s="11" t="s">
        <v>86</v>
      </c>
      <c r="M356" s="11" t="s">
        <v>67</v>
      </c>
      <c r="O356" s="11"/>
      <c r="T356" s="11"/>
      <c r="V356" s="11" t="s">
        <v>899</v>
      </c>
      <c r="X356" s="11"/>
      <c r="Y356" s="11" t="s">
        <v>75</v>
      </c>
      <c r="AI356" s="15">
        <v>44652.0</v>
      </c>
      <c r="AL356" s="11">
        <v>168225.0</v>
      </c>
      <c r="AM356" s="11" t="s">
        <v>912</v>
      </c>
      <c r="AN356" s="11"/>
      <c r="AQ356" s="11" t="s">
        <v>79</v>
      </c>
      <c r="AR356" s="11" t="s">
        <v>155</v>
      </c>
      <c r="AS356" s="11" t="s">
        <v>75</v>
      </c>
      <c r="AT356" s="11" t="s">
        <v>80</v>
      </c>
      <c r="AW356" s="11" t="s">
        <v>96</v>
      </c>
      <c r="AX356" s="18" t="str">
        <f t="shared" si="379"/>
        <v/>
      </c>
      <c r="AZ356" s="11" t="s">
        <v>132</v>
      </c>
      <c r="BD356" s="15">
        <v>45596.0</v>
      </c>
      <c r="BE356" s="15">
        <v>45596.0</v>
      </c>
      <c r="BJ356" s="11">
        <v>2022.0</v>
      </c>
      <c r="BK356" s="11">
        <v>2022.0</v>
      </c>
      <c r="BL356" s="16">
        <f t="shared" si="62"/>
        <v>1</v>
      </c>
      <c r="BM356" s="18" t="str">
        <f t="shared" si="63"/>
        <v>2022</v>
      </c>
      <c r="BN356" s="18" t="str">
        <f t="shared" ref="BN356:CC356" si="507">IF(ISNUMBER(SEARCH(BN$1, $BM356)), ($K356/$BL356), "")</f>
        <v/>
      </c>
      <c r="BO356" s="18" t="str">
        <f t="shared" si="507"/>
        <v/>
      </c>
      <c r="BP356" s="20">
        <f t="shared" si="507"/>
        <v>154335</v>
      </c>
      <c r="BQ356" s="18" t="str">
        <f t="shared" si="507"/>
        <v/>
      </c>
      <c r="BR356" s="18" t="str">
        <f t="shared" si="507"/>
        <v/>
      </c>
      <c r="BS356" s="18" t="str">
        <f t="shared" si="507"/>
        <v/>
      </c>
      <c r="BT356" s="18" t="str">
        <f t="shared" si="507"/>
        <v/>
      </c>
      <c r="BU356" s="18" t="str">
        <f t="shared" si="507"/>
        <v/>
      </c>
      <c r="BV356" s="18" t="str">
        <f t="shared" si="507"/>
        <v/>
      </c>
      <c r="BW356" s="18" t="str">
        <f t="shared" si="507"/>
        <v/>
      </c>
      <c r="BX356" s="18" t="str">
        <f t="shared" si="507"/>
        <v/>
      </c>
      <c r="BY356" s="18" t="str">
        <f t="shared" si="507"/>
        <v/>
      </c>
      <c r="BZ356" s="18" t="str">
        <f t="shared" si="507"/>
        <v/>
      </c>
      <c r="CA356" s="18" t="str">
        <f t="shared" si="507"/>
        <v/>
      </c>
      <c r="CB356" s="18" t="str">
        <f t="shared" si="507"/>
        <v/>
      </c>
      <c r="CC356" s="18" t="str">
        <f t="shared" si="507"/>
        <v/>
      </c>
    </row>
    <row r="357" ht="16.5" customHeight="1">
      <c r="A357" s="11" t="s">
        <v>1629</v>
      </c>
      <c r="C357" s="11"/>
      <c r="D357" s="11" t="s">
        <v>64</v>
      </c>
      <c r="E357" s="11">
        <v>153583.0</v>
      </c>
      <c r="F357" s="11">
        <v>153583.0</v>
      </c>
      <c r="G357" s="11" t="s">
        <v>151</v>
      </c>
      <c r="H357" s="12">
        <v>167405.0</v>
      </c>
      <c r="I357" s="12">
        <v>167405.0</v>
      </c>
      <c r="J357" s="13">
        <v>153583.0</v>
      </c>
      <c r="K357" s="13">
        <v>153583.0</v>
      </c>
      <c r="L357" s="11" t="s">
        <v>86</v>
      </c>
      <c r="M357" s="11" t="s">
        <v>67</v>
      </c>
      <c r="V357" s="11" t="s">
        <v>1630</v>
      </c>
      <c r="Y357" s="11" t="s">
        <v>75</v>
      </c>
      <c r="AI357" s="15">
        <v>45108.0</v>
      </c>
      <c r="AL357" s="11">
        <v>167405.0</v>
      </c>
      <c r="AM357" s="11" t="s">
        <v>912</v>
      </c>
      <c r="AN357" s="11"/>
      <c r="AQ357" s="11" t="s">
        <v>79</v>
      </c>
      <c r="AR357" s="11" t="s">
        <v>155</v>
      </c>
      <c r="AS357" s="11" t="s">
        <v>75</v>
      </c>
      <c r="AT357" s="11" t="s">
        <v>80</v>
      </c>
      <c r="AW357" s="11" t="s">
        <v>96</v>
      </c>
      <c r="AX357" s="18" t="str">
        <f t="shared" si="379"/>
        <v/>
      </c>
      <c r="AZ357" s="11" t="s">
        <v>132</v>
      </c>
      <c r="BD357" s="15">
        <v>45596.0</v>
      </c>
      <c r="BE357" s="15">
        <v>45596.0</v>
      </c>
      <c r="BJ357" s="11">
        <v>2023.0</v>
      </c>
      <c r="BK357" s="11">
        <v>2023.0</v>
      </c>
      <c r="BL357" s="16">
        <f t="shared" si="62"/>
        <v>1</v>
      </c>
      <c r="BM357" s="18" t="str">
        <f t="shared" si="63"/>
        <v>2023</v>
      </c>
      <c r="BN357" s="18" t="str">
        <f t="shared" ref="BN357:CC357" si="508">IF(ISNUMBER(SEARCH(BN$1, $BM357)), ($K357/$BL357), "")</f>
        <v/>
      </c>
      <c r="BO357" s="18" t="str">
        <f t="shared" si="508"/>
        <v/>
      </c>
      <c r="BP357" s="18" t="str">
        <f t="shared" si="508"/>
        <v/>
      </c>
      <c r="BQ357" s="20">
        <f t="shared" si="508"/>
        <v>153583</v>
      </c>
      <c r="BR357" s="18" t="str">
        <f t="shared" si="508"/>
        <v/>
      </c>
      <c r="BS357" s="18" t="str">
        <f t="shared" si="508"/>
        <v/>
      </c>
      <c r="BT357" s="18" t="str">
        <f t="shared" si="508"/>
        <v/>
      </c>
      <c r="BU357" s="18" t="str">
        <f t="shared" si="508"/>
        <v/>
      </c>
      <c r="BV357" s="18" t="str">
        <f t="shared" si="508"/>
        <v/>
      </c>
      <c r="BW357" s="18" t="str">
        <f t="shared" si="508"/>
        <v/>
      </c>
      <c r="BX357" s="18" t="str">
        <f t="shared" si="508"/>
        <v/>
      </c>
      <c r="BY357" s="18" t="str">
        <f t="shared" si="508"/>
        <v/>
      </c>
      <c r="BZ357" s="18" t="str">
        <f t="shared" si="508"/>
        <v/>
      </c>
      <c r="CA357" s="18" t="str">
        <f t="shared" si="508"/>
        <v/>
      </c>
      <c r="CB357" s="18" t="str">
        <f t="shared" si="508"/>
        <v/>
      </c>
      <c r="CC357" s="18" t="str">
        <f t="shared" si="508"/>
        <v/>
      </c>
    </row>
    <row r="358" ht="16.5" customHeight="1">
      <c r="A358" s="11" t="s">
        <v>1631</v>
      </c>
      <c r="B358" s="11" t="s">
        <v>1632</v>
      </c>
      <c r="C358" s="11"/>
      <c r="D358" s="11" t="s">
        <v>64</v>
      </c>
      <c r="E358" s="11">
        <v>149995.0</v>
      </c>
      <c r="F358" s="11">
        <v>149995.0</v>
      </c>
      <c r="G358" s="11" t="s">
        <v>151</v>
      </c>
      <c r="H358" s="12">
        <v>162793.0</v>
      </c>
      <c r="I358" s="12">
        <v>162793.0</v>
      </c>
      <c r="J358" s="13">
        <v>149995.0</v>
      </c>
      <c r="K358" s="13">
        <v>149995.0</v>
      </c>
      <c r="L358" s="11" t="s">
        <v>86</v>
      </c>
      <c r="M358" s="11" t="s">
        <v>67</v>
      </c>
      <c r="N358" s="14" t="s">
        <v>1633</v>
      </c>
      <c r="O358" s="11" t="s">
        <v>72</v>
      </c>
      <c r="P358" s="11"/>
      <c r="Q358" s="11"/>
      <c r="R358" s="11" t="s">
        <v>1634</v>
      </c>
      <c r="S358" s="11" t="s">
        <v>1635</v>
      </c>
      <c r="T358" s="11" t="s">
        <v>1636</v>
      </c>
      <c r="U358" s="11" t="s">
        <v>1637</v>
      </c>
      <c r="V358" s="11" t="s">
        <v>1638</v>
      </c>
      <c r="W358" s="11" t="s">
        <v>92</v>
      </c>
      <c r="X358" s="11" t="s">
        <v>1639</v>
      </c>
      <c r="Y358" s="11" t="s">
        <v>75</v>
      </c>
      <c r="Z358" s="11" t="s">
        <v>72</v>
      </c>
      <c r="AE358" s="11" t="s">
        <v>119</v>
      </c>
      <c r="AI358" s="15">
        <v>45231.0</v>
      </c>
      <c r="AJ358" s="11">
        <v>2.0</v>
      </c>
      <c r="AK358" s="11" t="s">
        <v>77</v>
      </c>
      <c r="AL358" s="11">
        <v>81397.0</v>
      </c>
      <c r="AM358" s="11" t="s">
        <v>1640</v>
      </c>
      <c r="AN358" s="11"/>
      <c r="AO358" s="11" t="s">
        <v>232</v>
      </c>
      <c r="AP358" s="14" t="s">
        <v>1641</v>
      </c>
      <c r="AQ358" s="11" t="s">
        <v>79</v>
      </c>
      <c r="AR358" s="11" t="s">
        <v>1639</v>
      </c>
      <c r="AS358" s="11" t="s">
        <v>75</v>
      </c>
      <c r="AT358" s="11" t="s">
        <v>375</v>
      </c>
      <c r="AW358" s="11" t="s">
        <v>204</v>
      </c>
      <c r="AX358" s="18" t="str">
        <f t="shared" si="379"/>
        <v/>
      </c>
      <c r="AZ358" s="11" t="s">
        <v>529</v>
      </c>
      <c r="BA358" s="11" t="s">
        <v>67</v>
      </c>
      <c r="BD358" s="15">
        <v>45341.0</v>
      </c>
      <c r="BE358" s="15">
        <v>45435.0</v>
      </c>
      <c r="BI358" s="11" t="s">
        <v>83</v>
      </c>
      <c r="BJ358" s="11">
        <v>2023.0</v>
      </c>
      <c r="BK358" s="11">
        <v>2025.0</v>
      </c>
      <c r="BL358" s="16">
        <f t="shared" si="62"/>
        <v>3</v>
      </c>
      <c r="BM358" s="18" t="str">
        <f t="shared" si="63"/>
        <v>2023, 2024, 2025</v>
      </c>
      <c r="BN358" s="18" t="str">
        <f t="shared" ref="BN358:CC358" si="509">IF(ISNUMBER(SEARCH(BN$1, $BM358)), ($K358/$BL358), "")</f>
        <v/>
      </c>
      <c r="BO358" s="18" t="str">
        <f t="shared" si="509"/>
        <v/>
      </c>
      <c r="BP358" s="18" t="str">
        <f t="shared" si="509"/>
        <v/>
      </c>
      <c r="BQ358" s="20">
        <f t="shared" si="509"/>
        <v>49998.33333</v>
      </c>
      <c r="BR358" s="20">
        <f t="shared" si="509"/>
        <v>49998.33333</v>
      </c>
      <c r="BS358" s="20">
        <f t="shared" si="509"/>
        <v>49998.33333</v>
      </c>
      <c r="BT358" s="18" t="str">
        <f t="shared" si="509"/>
        <v/>
      </c>
      <c r="BU358" s="18" t="str">
        <f t="shared" si="509"/>
        <v/>
      </c>
      <c r="BV358" s="18" t="str">
        <f t="shared" si="509"/>
        <v/>
      </c>
      <c r="BW358" s="18" t="str">
        <f t="shared" si="509"/>
        <v/>
      </c>
      <c r="BX358" s="18" t="str">
        <f t="shared" si="509"/>
        <v/>
      </c>
      <c r="BY358" s="18" t="str">
        <f t="shared" si="509"/>
        <v/>
      </c>
      <c r="BZ358" s="18" t="str">
        <f t="shared" si="509"/>
        <v/>
      </c>
      <c r="CA358" s="18" t="str">
        <f t="shared" si="509"/>
        <v/>
      </c>
      <c r="CB358" s="18" t="str">
        <f t="shared" si="509"/>
        <v/>
      </c>
      <c r="CC358" s="18" t="str">
        <f t="shared" si="509"/>
        <v/>
      </c>
    </row>
    <row r="359" ht="16.5" customHeight="1">
      <c r="A359" s="11" t="s">
        <v>1642</v>
      </c>
      <c r="B359" s="11" t="s">
        <v>1643</v>
      </c>
      <c r="C359" s="11"/>
      <c r="D359" s="11" t="s">
        <v>64</v>
      </c>
      <c r="E359" s="27">
        <v>149872.0</v>
      </c>
      <c r="F359" s="27">
        <v>149872.0</v>
      </c>
      <c r="G359" s="11" t="s">
        <v>135</v>
      </c>
      <c r="H359" s="12">
        <v>184170.0</v>
      </c>
      <c r="I359" s="12">
        <v>184170.0</v>
      </c>
      <c r="J359" s="13">
        <f t="shared" ref="J359:K359" si="510">E359*1.19</f>
        <v>178347.68</v>
      </c>
      <c r="K359" s="13">
        <f t="shared" si="510"/>
        <v>178347.68</v>
      </c>
      <c r="L359" s="11" t="s">
        <v>86</v>
      </c>
      <c r="M359" s="11"/>
      <c r="N359" s="14" t="s">
        <v>1644</v>
      </c>
      <c r="O359" s="11" t="s">
        <v>1645</v>
      </c>
      <c r="P359" s="11"/>
      <c r="Q359" s="11"/>
      <c r="R359" s="11" t="s">
        <v>1646</v>
      </c>
      <c r="S359" s="11"/>
      <c r="T359" s="11" t="s">
        <v>835</v>
      </c>
      <c r="U359" s="11" t="s">
        <v>72</v>
      </c>
      <c r="V359" s="11" t="s">
        <v>836</v>
      </c>
      <c r="W359" s="11" t="s">
        <v>104</v>
      </c>
      <c r="X359" s="11" t="s">
        <v>142</v>
      </c>
      <c r="Y359" s="11" t="s">
        <v>75</v>
      </c>
      <c r="Z359" s="11" t="s">
        <v>72</v>
      </c>
      <c r="AD359" s="11" t="s">
        <v>1647</v>
      </c>
      <c r="AE359" s="11" t="s">
        <v>76</v>
      </c>
      <c r="AI359" s="15">
        <v>45338.0</v>
      </c>
      <c r="AJ359" s="11">
        <v>1.0</v>
      </c>
      <c r="AK359" s="11" t="s">
        <v>77</v>
      </c>
      <c r="AL359" s="11">
        <v>184170.0</v>
      </c>
      <c r="AM359" s="11" t="s">
        <v>143</v>
      </c>
      <c r="AN359" s="11" t="s">
        <v>695</v>
      </c>
      <c r="AO359" s="11" t="s">
        <v>1648</v>
      </c>
      <c r="AP359" s="11"/>
      <c r="AQ359" s="11" t="s">
        <v>79</v>
      </c>
      <c r="AR359" s="11" t="s">
        <v>146</v>
      </c>
      <c r="AS359" s="11" t="s">
        <v>75</v>
      </c>
      <c r="AT359" s="11" t="s">
        <v>375</v>
      </c>
      <c r="AW359" s="11" t="s">
        <v>96</v>
      </c>
      <c r="AX359" s="18" t="str">
        <f t="shared" si="379"/>
        <v/>
      </c>
      <c r="AZ359" s="11" t="s">
        <v>241</v>
      </c>
      <c r="BA359" s="11"/>
      <c r="BD359" s="15">
        <v>45434.0</v>
      </c>
      <c r="BE359" s="15">
        <v>45779.0</v>
      </c>
      <c r="BI359" s="11" t="s">
        <v>83</v>
      </c>
      <c r="BJ359" s="11">
        <v>2024.0</v>
      </c>
      <c r="BK359" s="11">
        <v>2025.0</v>
      </c>
      <c r="BL359" s="16">
        <f t="shared" si="62"/>
        <v>2</v>
      </c>
      <c r="BM359" s="18" t="str">
        <f t="shared" si="63"/>
        <v>2024, 2025</v>
      </c>
      <c r="BN359" s="18" t="str">
        <f t="shared" ref="BN359:CC359" si="511">IF(ISNUMBER(SEARCH(BN$1, $BM359)), ($K359/$BL359), "")</f>
        <v/>
      </c>
      <c r="BO359" s="18" t="str">
        <f t="shared" si="511"/>
        <v/>
      </c>
      <c r="BP359" s="18" t="str">
        <f t="shared" si="511"/>
        <v/>
      </c>
      <c r="BQ359" s="18" t="str">
        <f t="shared" si="511"/>
        <v/>
      </c>
      <c r="BR359" s="20">
        <f t="shared" si="511"/>
        <v>89173.84</v>
      </c>
      <c r="BS359" s="20">
        <f t="shared" si="511"/>
        <v>89173.84</v>
      </c>
      <c r="BT359" s="18" t="str">
        <f t="shared" si="511"/>
        <v/>
      </c>
      <c r="BU359" s="18" t="str">
        <f t="shared" si="511"/>
        <v/>
      </c>
      <c r="BV359" s="18" t="str">
        <f t="shared" si="511"/>
        <v/>
      </c>
      <c r="BW359" s="18" t="str">
        <f t="shared" si="511"/>
        <v/>
      </c>
      <c r="BX359" s="18" t="str">
        <f t="shared" si="511"/>
        <v/>
      </c>
      <c r="BY359" s="18" t="str">
        <f t="shared" si="511"/>
        <v/>
      </c>
      <c r="BZ359" s="18" t="str">
        <f t="shared" si="511"/>
        <v/>
      </c>
      <c r="CA359" s="18" t="str">
        <f t="shared" si="511"/>
        <v/>
      </c>
      <c r="CB359" s="18" t="str">
        <f t="shared" si="511"/>
        <v/>
      </c>
      <c r="CC359" s="18" t="str">
        <f t="shared" si="511"/>
        <v/>
      </c>
    </row>
    <row r="360" ht="16.5" customHeight="1">
      <c r="A360" s="11" t="s">
        <v>1649</v>
      </c>
      <c r="B360" s="11"/>
      <c r="C360" s="11"/>
      <c r="D360" s="11" t="s">
        <v>64</v>
      </c>
      <c r="E360" s="11">
        <v>139488.0</v>
      </c>
      <c r="F360" s="11">
        <v>139488.0</v>
      </c>
      <c r="G360" s="11" t="s">
        <v>151</v>
      </c>
      <c r="H360" s="12">
        <v>152042.0</v>
      </c>
      <c r="I360" s="12">
        <v>152042.0</v>
      </c>
      <c r="J360" s="13">
        <v>139488.0</v>
      </c>
      <c r="K360" s="13">
        <v>139488.0</v>
      </c>
      <c r="L360" s="11" t="s">
        <v>86</v>
      </c>
      <c r="M360" s="11" t="s">
        <v>67</v>
      </c>
      <c r="N360" s="14" t="s">
        <v>1650</v>
      </c>
      <c r="O360" s="11"/>
      <c r="P360" s="11"/>
      <c r="Q360" s="11"/>
      <c r="R360" s="11"/>
      <c r="T360" s="11"/>
      <c r="U360" s="11"/>
      <c r="V360" s="11" t="s">
        <v>1651</v>
      </c>
      <c r="W360" s="11"/>
      <c r="X360" s="11" t="s">
        <v>155</v>
      </c>
      <c r="Y360" s="11" t="s">
        <v>75</v>
      </c>
      <c r="Z360" s="11"/>
      <c r="AD360" s="11"/>
      <c r="AE360" s="11"/>
      <c r="AI360" s="15">
        <v>45200.0</v>
      </c>
      <c r="AJ360" s="11"/>
      <c r="AK360" s="11"/>
      <c r="AL360" s="11">
        <v>152042.0</v>
      </c>
      <c r="AM360" s="11" t="s">
        <v>157</v>
      </c>
      <c r="AN360" s="11"/>
      <c r="AO360" s="11"/>
      <c r="AQ360" s="11" t="s">
        <v>79</v>
      </c>
      <c r="AR360" s="11" t="s">
        <v>155</v>
      </c>
      <c r="AS360" s="11" t="s">
        <v>75</v>
      </c>
      <c r="AT360" s="11" t="s">
        <v>80</v>
      </c>
      <c r="AW360" s="11" t="s">
        <v>96</v>
      </c>
      <c r="AX360" s="18" t="str">
        <f t="shared" si="379"/>
        <v/>
      </c>
      <c r="AZ360" s="11" t="s">
        <v>132</v>
      </c>
      <c r="BD360" s="15">
        <v>45596.0</v>
      </c>
      <c r="BE360" s="15">
        <v>45779.0</v>
      </c>
      <c r="BI360" s="11"/>
      <c r="BJ360" s="11">
        <v>2023.0</v>
      </c>
      <c r="BK360" s="11">
        <v>2026.0</v>
      </c>
      <c r="BL360" s="16">
        <f t="shared" si="62"/>
        <v>4</v>
      </c>
      <c r="BM360" s="18" t="str">
        <f t="shared" si="63"/>
        <v>2023, 2024, 2025, 2026</v>
      </c>
      <c r="BN360" s="18" t="str">
        <f t="shared" ref="BN360:CC360" si="512">IF(ISNUMBER(SEARCH(BN$1, $BM360)), ($K360/$BL360), "")</f>
        <v/>
      </c>
      <c r="BO360" s="18" t="str">
        <f t="shared" si="512"/>
        <v/>
      </c>
      <c r="BP360" s="18" t="str">
        <f t="shared" si="512"/>
        <v/>
      </c>
      <c r="BQ360" s="20">
        <f t="shared" si="512"/>
        <v>34872</v>
      </c>
      <c r="BR360" s="20">
        <f t="shared" si="512"/>
        <v>34872</v>
      </c>
      <c r="BS360" s="20">
        <f t="shared" si="512"/>
        <v>34872</v>
      </c>
      <c r="BT360" s="20">
        <f t="shared" si="512"/>
        <v>34872</v>
      </c>
      <c r="BU360" s="18" t="str">
        <f t="shared" si="512"/>
        <v/>
      </c>
      <c r="BV360" s="18" t="str">
        <f t="shared" si="512"/>
        <v/>
      </c>
      <c r="BW360" s="18" t="str">
        <f t="shared" si="512"/>
        <v/>
      </c>
      <c r="BX360" s="18" t="str">
        <f t="shared" si="512"/>
        <v/>
      </c>
      <c r="BY360" s="18" t="str">
        <f t="shared" si="512"/>
        <v/>
      </c>
      <c r="BZ360" s="18" t="str">
        <f t="shared" si="512"/>
        <v/>
      </c>
      <c r="CA360" s="18" t="str">
        <f t="shared" si="512"/>
        <v/>
      </c>
      <c r="CB360" s="18" t="str">
        <f t="shared" si="512"/>
        <v/>
      </c>
      <c r="CC360" s="18" t="str">
        <f t="shared" si="512"/>
        <v/>
      </c>
    </row>
    <row r="361" ht="16.5" customHeight="1">
      <c r="A361" s="11" t="s">
        <v>1652</v>
      </c>
      <c r="C361" s="11"/>
      <c r="D361" s="11" t="s">
        <v>64</v>
      </c>
      <c r="E361" s="11">
        <v>137978.0</v>
      </c>
      <c r="F361" s="11">
        <v>137978.0</v>
      </c>
      <c r="G361" s="11" t="s">
        <v>151</v>
      </c>
      <c r="H361" s="12">
        <v>150396.0</v>
      </c>
      <c r="I361" s="12">
        <v>150396.0</v>
      </c>
      <c r="J361" s="13">
        <v>137978.0</v>
      </c>
      <c r="K361" s="13">
        <v>137978.0</v>
      </c>
      <c r="L361" s="11" t="s">
        <v>86</v>
      </c>
      <c r="M361" s="11" t="s">
        <v>67</v>
      </c>
      <c r="N361" s="11"/>
      <c r="V361" s="11" t="s">
        <v>1653</v>
      </c>
      <c r="X361" s="11"/>
      <c r="Y361" s="11" t="s">
        <v>75</v>
      </c>
      <c r="AI361" s="15">
        <v>45292.0</v>
      </c>
      <c r="AL361" s="11">
        <v>150396.0</v>
      </c>
      <c r="AM361" s="11" t="s">
        <v>157</v>
      </c>
      <c r="AN361" s="11"/>
      <c r="AQ361" s="11" t="s">
        <v>79</v>
      </c>
      <c r="AR361" s="11" t="s">
        <v>155</v>
      </c>
      <c r="AS361" s="11" t="s">
        <v>75</v>
      </c>
      <c r="AT361" s="11" t="s">
        <v>107</v>
      </c>
      <c r="AU361" s="18" t="s">
        <v>108</v>
      </c>
      <c r="AW361" s="11" t="s">
        <v>96</v>
      </c>
      <c r="AX361" s="18" t="str">
        <f t="shared" si="379"/>
        <v/>
      </c>
      <c r="AY361" s="11" t="s">
        <v>299</v>
      </c>
      <c r="AZ361" s="11" t="s">
        <v>191</v>
      </c>
      <c r="BD361" s="15">
        <v>45596.0</v>
      </c>
      <c r="BE361" s="15">
        <v>45596.0</v>
      </c>
      <c r="BJ361" s="11">
        <v>2024.0</v>
      </c>
      <c r="BK361" s="11">
        <v>2024.0</v>
      </c>
      <c r="BL361" s="16">
        <f t="shared" si="62"/>
        <v>1</v>
      </c>
      <c r="BM361" s="18" t="str">
        <f t="shared" si="63"/>
        <v>2024</v>
      </c>
      <c r="BN361" s="18" t="str">
        <f t="shared" ref="BN361:CC361" si="513">IF(ISNUMBER(SEARCH(BN$1, $BM361)), ($K361/$BL361), "")</f>
        <v/>
      </c>
      <c r="BO361" s="18" t="str">
        <f t="shared" si="513"/>
        <v/>
      </c>
      <c r="BP361" s="18" t="str">
        <f t="shared" si="513"/>
        <v/>
      </c>
      <c r="BQ361" s="18" t="str">
        <f t="shared" si="513"/>
        <v/>
      </c>
      <c r="BR361" s="20">
        <f t="shared" si="513"/>
        <v>137978</v>
      </c>
      <c r="BS361" s="18" t="str">
        <f t="shared" si="513"/>
        <v/>
      </c>
      <c r="BT361" s="18" t="str">
        <f t="shared" si="513"/>
        <v/>
      </c>
      <c r="BU361" s="18" t="str">
        <f t="shared" si="513"/>
        <v/>
      </c>
      <c r="BV361" s="18" t="str">
        <f t="shared" si="513"/>
        <v/>
      </c>
      <c r="BW361" s="18" t="str">
        <f t="shared" si="513"/>
        <v/>
      </c>
      <c r="BX361" s="18" t="str">
        <f t="shared" si="513"/>
        <v/>
      </c>
      <c r="BY361" s="18" t="str">
        <f t="shared" si="513"/>
        <v/>
      </c>
      <c r="BZ361" s="18" t="str">
        <f t="shared" si="513"/>
        <v/>
      </c>
      <c r="CA361" s="18" t="str">
        <f t="shared" si="513"/>
        <v/>
      </c>
      <c r="CB361" s="18" t="str">
        <f t="shared" si="513"/>
        <v/>
      </c>
      <c r="CC361" s="18" t="str">
        <f t="shared" si="513"/>
        <v/>
      </c>
    </row>
    <row r="362" ht="16.5" customHeight="1">
      <c r="A362" s="11" t="s">
        <v>1654</v>
      </c>
      <c r="B362" s="11" t="s">
        <v>1655</v>
      </c>
      <c r="C362" s="11"/>
      <c r="D362" s="11" t="s">
        <v>64</v>
      </c>
      <c r="E362" s="27">
        <v>137000.0</v>
      </c>
      <c r="F362" s="27">
        <v>109589.0</v>
      </c>
      <c r="G362" s="11" t="s">
        <v>135</v>
      </c>
      <c r="H362" s="12">
        <v>161660.0</v>
      </c>
      <c r="I362" s="12">
        <v>129315.0</v>
      </c>
      <c r="J362" s="13">
        <f t="shared" ref="J362:K362" si="514">E362*1.19</f>
        <v>163030</v>
      </c>
      <c r="K362" s="13">
        <f t="shared" si="514"/>
        <v>130410.91</v>
      </c>
      <c r="L362" s="11" t="s">
        <v>86</v>
      </c>
      <c r="M362" s="11" t="s">
        <v>67</v>
      </c>
      <c r="N362" s="14" t="s">
        <v>1656</v>
      </c>
      <c r="O362" s="11" t="s">
        <v>1657</v>
      </c>
      <c r="P362" s="11"/>
      <c r="Q362" s="11"/>
      <c r="R362" s="11" t="s">
        <v>666</v>
      </c>
      <c r="V362" s="11" t="s">
        <v>918</v>
      </c>
      <c r="W362" s="11" t="s">
        <v>92</v>
      </c>
      <c r="X362" s="11" t="s">
        <v>142</v>
      </c>
      <c r="Y362" s="11" t="s">
        <v>75</v>
      </c>
      <c r="AD362" s="11" t="s">
        <v>1658</v>
      </c>
      <c r="AE362" s="11" t="s">
        <v>119</v>
      </c>
      <c r="AI362" s="15">
        <v>44197.0</v>
      </c>
      <c r="AJ362" s="11">
        <v>1.5</v>
      </c>
      <c r="AK362" s="11" t="s">
        <v>77</v>
      </c>
      <c r="AL362" s="11">
        <v>107773.0</v>
      </c>
      <c r="AM362" s="11" t="s">
        <v>143</v>
      </c>
      <c r="AN362" s="11" t="s">
        <v>695</v>
      </c>
      <c r="AQ362" s="11" t="s">
        <v>79</v>
      </c>
      <c r="AR362" s="11" t="s">
        <v>146</v>
      </c>
      <c r="AS362" s="11" t="s">
        <v>75</v>
      </c>
      <c r="AT362" s="11" t="s">
        <v>80</v>
      </c>
      <c r="AW362" s="11" t="s">
        <v>96</v>
      </c>
      <c r="AX362" s="18" t="str">
        <f t="shared" si="379"/>
        <v/>
      </c>
      <c r="AZ362" s="11" t="s">
        <v>191</v>
      </c>
      <c r="BD362" s="15">
        <v>45377.0</v>
      </c>
      <c r="BE362" s="15">
        <v>45779.0</v>
      </c>
      <c r="BI362" s="11" t="s">
        <v>83</v>
      </c>
      <c r="BJ362" s="11">
        <v>2021.0</v>
      </c>
      <c r="BK362" s="11">
        <v>2023.0</v>
      </c>
      <c r="BL362" s="16">
        <f t="shared" si="62"/>
        <v>3</v>
      </c>
      <c r="BM362" s="18" t="str">
        <f t="shared" si="63"/>
        <v>2021, 2022, 2023</v>
      </c>
      <c r="BN362" s="18" t="str">
        <f t="shared" ref="BN362:CC362" si="515">IF(ISNUMBER(SEARCH(BN$1, $BM362)), ($K362/$BL362), "")</f>
        <v/>
      </c>
      <c r="BO362" s="20">
        <f t="shared" si="515"/>
        <v>43470.30333</v>
      </c>
      <c r="BP362" s="20">
        <f t="shared" si="515"/>
        <v>43470.30333</v>
      </c>
      <c r="BQ362" s="20">
        <f t="shared" si="515"/>
        <v>43470.30333</v>
      </c>
      <c r="BR362" s="18" t="str">
        <f t="shared" si="515"/>
        <v/>
      </c>
      <c r="BS362" s="18" t="str">
        <f t="shared" si="515"/>
        <v/>
      </c>
      <c r="BT362" s="18" t="str">
        <f t="shared" si="515"/>
        <v/>
      </c>
      <c r="BU362" s="18" t="str">
        <f t="shared" si="515"/>
        <v/>
      </c>
      <c r="BV362" s="18" t="str">
        <f t="shared" si="515"/>
        <v/>
      </c>
      <c r="BW362" s="18" t="str">
        <f t="shared" si="515"/>
        <v/>
      </c>
      <c r="BX362" s="18" t="str">
        <f t="shared" si="515"/>
        <v/>
      </c>
      <c r="BY362" s="18" t="str">
        <f t="shared" si="515"/>
        <v/>
      </c>
      <c r="BZ362" s="18" t="str">
        <f t="shared" si="515"/>
        <v/>
      </c>
      <c r="CA362" s="18" t="str">
        <f t="shared" si="515"/>
        <v/>
      </c>
      <c r="CB362" s="18" t="str">
        <f t="shared" si="515"/>
        <v/>
      </c>
      <c r="CC362" s="18" t="str">
        <f t="shared" si="515"/>
        <v/>
      </c>
    </row>
    <row r="363" ht="16.5" customHeight="1">
      <c r="A363" s="11" t="s">
        <v>1659</v>
      </c>
      <c r="B363" s="11" t="s">
        <v>1660</v>
      </c>
      <c r="C363" s="11"/>
      <c r="D363" s="11" t="s">
        <v>64</v>
      </c>
      <c r="E363" s="27">
        <v>135500.0</v>
      </c>
      <c r="F363" s="27">
        <v>108375.0</v>
      </c>
      <c r="G363" s="11" t="s">
        <v>135</v>
      </c>
      <c r="H363" s="12">
        <v>159890.0</v>
      </c>
      <c r="I363" s="12">
        <v>127883.0</v>
      </c>
      <c r="J363" s="13">
        <f t="shared" ref="J363:K363" si="516">E363*1.19</f>
        <v>161245</v>
      </c>
      <c r="K363" s="13">
        <f t="shared" si="516"/>
        <v>128966.25</v>
      </c>
      <c r="L363" s="11" t="s">
        <v>86</v>
      </c>
      <c r="M363" s="11" t="s">
        <v>67</v>
      </c>
      <c r="N363" s="14" t="s">
        <v>1661</v>
      </c>
      <c r="O363" s="11" t="s">
        <v>1662</v>
      </c>
      <c r="P363" s="11"/>
      <c r="Q363" s="11"/>
      <c r="R363" s="11" t="s">
        <v>666</v>
      </c>
      <c r="T363" s="11" t="s">
        <v>1663</v>
      </c>
      <c r="V363" s="11" t="s">
        <v>1664</v>
      </c>
      <c r="W363" s="11" t="s">
        <v>104</v>
      </c>
      <c r="X363" s="11" t="s">
        <v>142</v>
      </c>
      <c r="Y363" s="11" t="s">
        <v>75</v>
      </c>
      <c r="AD363" s="11" t="s">
        <v>1665</v>
      </c>
      <c r="AE363" s="11" t="s">
        <v>76</v>
      </c>
      <c r="AI363" s="15">
        <v>44197.0</v>
      </c>
      <c r="AJ363" s="11">
        <v>0.5</v>
      </c>
      <c r="AK363" s="11" t="s">
        <v>77</v>
      </c>
      <c r="AL363" s="11">
        <v>159890.0</v>
      </c>
      <c r="AM363" s="11" t="s">
        <v>143</v>
      </c>
      <c r="AN363" s="11" t="s">
        <v>695</v>
      </c>
      <c r="AQ363" s="11" t="s">
        <v>79</v>
      </c>
      <c r="AR363" s="11" t="s">
        <v>146</v>
      </c>
      <c r="AS363" s="11" t="s">
        <v>75</v>
      </c>
      <c r="AT363" s="11" t="s">
        <v>107</v>
      </c>
      <c r="AU363" s="18" t="s">
        <v>189</v>
      </c>
      <c r="AW363" s="11" t="s">
        <v>96</v>
      </c>
      <c r="AX363" s="18" t="str">
        <f t="shared" si="379"/>
        <v/>
      </c>
      <c r="AZ363" s="11" t="s">
        <v>1666</v>
      </c>
      <c r="BD363" s="15">
        <v>45377.0</v>
      </c>
      <c r="BE363" s="15">
        <v>45779.0</v>
      </c>
      <c r="BI363" s="11" t="s">
        <v>83</v>
      </c>
      <c r="BJ363" s="11">
        <v>2021.0</v>
      </c>
      <c r="BK363" s="11">
        <v>2022.0</v>
      </c>
      <c r="BL363" s="16">
        <f t="shared" si="62"/>
        <v>2</v>
      </c>
      <c r="BM363" s="18" t="str">
        <f t="shared" si="63"/>
        <v>2021, 2022</v>
      </c>
      <c r="BN363" s="18" t="str">
        <f t="shared" ref="BN363:CC363" si="517">IF(ISNUMBER(SEARCH(BN$1, $BM363)), ($K363/$BL363), "")</f>
        <v/>
      </c>
      <c r="BO363" s="20">
        <f t="shared" si="517"/>
        <v>64483.125</v>
      </c>
      <c r="BP363" s="20">
        <f t="shared" si="517"/>
        <v>64483.125</v>
      </c>
      <c r="BQ363" s="18" t="str">
        <f t="shared" si="517"/>
        <v/>
      </c>
      <c r="BR363" s="18" t="str">
        <f t="shared" si="517"/>
        <v/>
      </c>
      <c r="BS363" s="18" t="str">
        <f t="shared" si="517"/>
        <v/>
      </c>
      <c r="BT363" s="18" t="str">
        <f t="shared" si="517"/>
        <v/>
      </c>
      <c r="BU363" s="18" t="str">
        <f t="shared" si="517"/>
        <v/>
      </c>
      <c r="BV363" s="18" t="str">
        <f t="shared" si="517"/>
        <v/>
      </c>
      <c r="BW363" s="18" t="str">
        <f t="shared" si="517"/>
        <v/>
      </c>
      <c r="BX363" s="18" t="str">
        <f t="shared" si="517"/>
        <v/>
      </c>
      <c r="BY363" s="18" t="str">
        <f t="shared" si="517"/>
        <v/>
      </c>
      <c r="BZ363" s="18" t="str">
        <f t="shared" si="517"/>
        <v/>
      </c>
      <c r="CA363" s="18" t="str">
        <f t="shared" si="517"/>
        <v/>
      </c>
      <c r="CB363" s="18" t="str">
        <f t="shared" si="517"/>
        <v/>
      </c>
      <c r="CC363" s="18" t="str">
        <f t="shared" si="517"/>
        <v/>
      </c>
    </row>
    <row r="364" ht="16.5" customHeight="1">
      <c r="A364" s="11" t="s">
        <v>1667</v>
      </c>
      <c r="B364" s="11" t="s">
        <v>908</v>
      </c>
      <c r="C364" s="11"/>
      <c r="D364" s="11" t="s">
        <v>64</v>
      </c>
      <c r="E364" s="11">
        <v>134393.0</v>
      </c>
      <c r="F364" s="11">
        <v>134393.0</v>
      </c>
      <c r="G364" s="11" t="s">
        <v>151</v>
      </c>
      <c r="H364" s="12">
        <v>145209.0</v>
      </c>
      <c r="I364" s="12">
        <v>145209.0</v>
      </c>
      <c r="J364" s="13">
        <v>134393.0</v>
      </c>
      <c r="K364" s="13">
        <v>134393.0</v>
      </c>
      <c r="L364" s="11" t="s">
        <v>86</v>
      </c>
      <c r="M364" s="11"/>
      <c r="N364" s="14" t="s">
        <v>1668</v>
      </c>
      <c r="O364" s="11" t="s">
        <v>1669</v>
      </c>
      <c r="P364" s="11"/>
      <c r="Q364" s="11"/>
      <c r="R364" s="11"/>
      <c r="T364" s="11"/>
      <c r="V364" s="11"/>
      <c r="W364" s="11"/>
      <c r="X364" s="11"/>
      <c r="Y364" s="11" t="s">
        <v>75</v>
      </c>
      <c r="AD364" s="11"/>
      <c r="AE364" s="11"/>
      <c r="AI364" s="15">
        <v>45214.0</v>
      </c>
      <c r="AJ364" s="11"/>
      <c r="AK364" s="11"/>
      <c r="AL364" s="11">
        <v>145209.0</v>
      </c>
      <c r="AM364" s="11" t="s">
        <v>157</v>
      </c>
      <c r="AN364" s="11"/>
      <c r="AQ364" s="11" t="s">
        <v>79</v>
      </c>
      <c r="AR364" s="11" t="s">
        <v>155</v>
      </c>
      <c r="AS364" s="11" t="s">
        <v>75</v>
      </c>
      <c r="AT364" s="11" t="s">
        <v>80</v>
      </c>
      <c r="AW364" s="11" t="s">
        <v>96</v>
      </c>
      <c r="AX364" s="18" t="str">
        <f t="shared" si="379"/>
        <v/>
      </c>
      <c r="AZ364" s="11" t="s">
        <v>132</v>
      </c>
      <c r="BD364" s="15">
        <v>45671.0</v>
      </c>
      <c r="BE364" s="15">
        <v>45779.0</v>
      </c>
      <c r="BI364" s="11"/>
      <c r="BJ364" s="11">
        <v>2023.0</v>
      </c>
      <c r="BK364" s="11">
        <v>2026.0</v>
      </c>
      <c r="BL364" s="16">
        <f t="shared" si="62"/>
        <v>4</v>
      </c>
      <c r="BM364" s="18" t="str">
        <f t="shared" si="63"/>
        <v>2023, 2024, 2025, 2026</v>
      </c>
      <c r="BN364" s="18" t="str">
        <f t="shared" ref="BN364:CC364" si="518">IF(ISNUMBER(SEARCH(BN$1, $BM364)), ($K364/$BL364), "")</f>
        <v/>
      </c>
      <c r="BO364" s="18" t="str">
        <f t="shared" si="518"/>
        <v/>
      </c>
      <c r="BP364" s="18" t="str">
        <f t="shared" si="518"/>
        <v/>
      </c>
      <c r="BQ364" s="20">
        <f t="shared" si="518"/>
        <v>33598.25</v>
      </c>
      <c r="BR364" s="20">
        <f t="shared" si="518"/>
        <v>33598.25</v>
      </c>
      <c r="BS364" s="20">
        <f t="shared" si="518"/>
        <v>33598.25</v>
      </c>
      <c r="BT364" s="20">
        <f t="shared" si="518"/>
        <v>33598.25</v>
      </c>
      <c r="BU364" s="18" t="str">
        <f t="shared" si="518"/>
        <v/>
      </c>
      <c r="BV364" s="18" t="str">
        <f t="shared" si="518"/>
        <v/>
      </c>
      <c r="BW364" s="18" t="str">
        <f t="shared" si="518"/>
        <v/>
      </c>
      <c r="BX364" s="18" t="str">
        <f t="shared" si="518"/>
        <v/>
      </c>
      <c r="BY364" s="18" t="str">
        <f t="shared" si="518"/>
        <v/>
      </c>
      <c r="BZ364" s="18" t="str">
        <f t="shared" si="518"/>
        <v/>
      </c>
      <c r="CA364" s="18" t="str">
        <f t="shared" si="518"/>
        <v/>
      </c>
      <c r="CB364" s="18" t="str">
        <f t="shared" si="518"/>
        <v/>
      </c>
      <c r="CC364" s="18" t="str">
        <f t="shared" si="518"/>
        <v/>
      </c>
    </row>
    <row r="365" ht="16.5" customHeight="1">
      <c r="A365" s="11" t="s">
        <v>1670</v>
      </c>
      <c r="B365" s="11"/>
      <c r="C365" s="11"/>
      <c r="D365" s="11" t="s">
        <v>64</v>
      </c>
      <c r="E365" s="11">
        <v>133944.0</v>
      </c>
      <c r="F365" s="11">
        <v>133944.0</v>
      </c>
      <c r="G365" s="11" t="s">
        <v>151</v>
      </c>
      <c r="H365" s="12">
        <v>145999.0</v>
      </c>
      <c r="I365" s="12">
        <v>145999.0</v>
      </c>
      <c r="J365" s="13">
        <v>133944.0</v>
      </c>
      <c r="K365" s="13">
        <v>133944.0</v>
      </c>
      <c r="L365" s="11" t="s">
        <v>86</v>
      </c>
      <c r="M365" s="11" t="s">
        <v>67</v>
      </c>
      <c r="N365" s="14" t="s">
        <v>1671</v>
      </c>
      <c r="O365" s="11"/>
      <c r="V365" s="11" t="s">
        <v>1672</v>
      </c>
      <c r="X365" s="11" t="s">
        <v>155</v>
      </c>
      <c r="Y365" s="11" t="s">
        <v>75</v>
      </c>
      <c r="AI365" s="15">
        <v>45397.0</v>
      </c>
      <c r="AL365" s="11">
        <v>145999.0</v>
      </c>
      <c r="AM365" s="11" t="s">
        <v>157</v>
      </c>
      <c r="AN365" s="11"/>
      <c r="AQ365" s="11" t="s">
        <v>79</v>
      </c>
      <c r="AR365" s="11" t="s">
        <v>155</v>
      </c>
      <c r="AS365" s="11" t="s">
        <v>75</v>
      </c>
      <c r="AT365" s="11" t="s">
        <v>80</v>
      </c>
      <c r="AU365" s="18" t="s">
        <v>262</v>
      </c>
      <c r="AW365" s="11" t="s">
        <v>96</v>
      </c>
      <c r="AX365" s="18" t="str">
        <f t="shared" si="379"/>
        <v/>
      </c>
      <c r="AZ365" s="11" t="s">
        <v>132</v>
      </c>
      <c r="BD365" s="15">
        <v>45596.0</v>
      </c>
      <c r="BE365" s="15">
        <v>45779.0</v>
      </c>
      <c r="BJ365" s="11">
        <v>2024.0</v>
      </c>
      <c r="BK365" s="11">
        <v>2027.0</v>
      </c>
      <c r="BL365" s="16">
        <f t="shared" si="62"/>
        <v>4</v>
      </c>
      <c r="BM365" s="18" t="str">
        <f t="shared" si="63"/>
        <v>2024, 2025, 2026, 2027</v>
      </c>
      <c r="BN365" s="18" t="str">
        <f t="shared" ref="BN365:CC365" si="519">IF(ISNUMBER(SEARCH(BN$1, $BM365)), ($K365/$BL365), "")</f>
        <v/>
      </c>
      <c r="BO365" s="18" t="str">
        <f t="shared" si="519"/>
        <v/>
      </c>
      <c r="BP365" s="18" t="str">
        <f t="shared" si="519"/>
        <v/>
      </c>
      <c r="BQ365" s="18" t="str">
        <f t="shared" si="519"/>
        <v/>
      </c>
      <c r="BR365" s="20">
        <f t="shared" si="519"/>
        <v>33486</v>
      </c>
      <c r="BS365" s="20">
        <f t="shared" si="519"/>
        <v>33486</v>
      </c>
      <c r="BT365" s="20">
        <f t="shared" si="519"/>
        <v>33486</v>
      </c>
      <c r="BU365" s="20">
        <f t="shared" si="519"/>
        <v>33486</v>
      </c>
      <c r="BV365" s="18" t="str">
        <f t="shared" si="519"/>
        <v/>
      </c>
      <c r="BW365" s="18" t="str">
        <f t="shared" si="519"/>
        <v/>
      </c>
      <c r="BX365" s="18" t="str">
        <f t="shared" si="519"/>
        <v/>
      </c>
      <c r="BY365" s="18" t="str">
        <f t="shared" si="519"/>
        <v/>
      </c>
      <c r="BZ365" s="18" t="str">
        <f t="shared" si="519"/>
        <v/>
      </c>
      <c r="CA365" s="18" t="str">
        <f t="shared" si="519"/>
        <v/>
      </c>
      <c r="CB365" s="18" t="str">
        <f t="shared" si="519"/>
        <v/>
      </c>
      <c r="CC365" s="18" t="str">
        <f t="shared" si="519"/>
        <v/>
      </c>
    </row>
    <row r="366" ht="16.5" customHeight="1">
      <c r="A366" s="11" t="s">
        <v>1673</v>
      </c>
      <c r="B366" s="11" t="s">
        <v>1674</v>
      </c>
      <c r="C366" s="11"/>
      <c r="D366" s="11" t="s">
        <v>64</v>
      </c>
      <c r="E366" s="27">
        <v>112032.0</v>
      </c>
      <c r="F366" s="27">
        <v>112032.0</v>
      </c>
      <c r="G366" s="11" t="s">
        <v>135</v>
      </c>
      <c r="H366" s="12">
        <v>156892.0</v>
      </c>
      <c r="I366" s="12">
        <v>156891.0</v>
      </c>
      <c r="J366" s="13">
        <f t="shared" ref="J366:K366" si="520">E366*1.19</f>
        <v>133318.08</v>
      </c>
      <c r="K366" s="13">
        <f t="shared" si="520"/>
        <v>133318.08</v>
      </c>
      <c r="L366" s="11" t="s">
        <v>86</v>
      </c>
      <c r="M366" s="11" t="s">
        <v>67</v>
      </c>
      <c r="N366" s="14" t="s">
        <v>1675</v>
      </c>
      <c r="O366" s="11" t="s">
        <v>1676</v>
      </c>
      <c r="T366" s="11" t="s">
        <v>667</v>
      </c>
      <c r="V366" s="11" t="s">
        <v>1677</v>
      </c>
      <c r="W366" s="11" t="s">
        <v>104</v>
      </c>
      <c r="X366" s="11" t="s">
        <v>142</v>
      </c>
      <c r="Y366" s="11" t="s">
        <v>75</v>
      </c>
      <c r="AE366" s="11" t="s">
        <v>119</v>
      </c>
      <c r="AI366" s="15">
        <v>44197.0</v>
      </c>
      <c r="AL366" s="11">
        <v>156892.0</v>
      </c>
      <c r="AM366" s="11" t="s">
        <v>143</v>
      </c>
      <c r="AN366" s="11" t="s">
        <v>695</v>
      </c>
      <c r="AQ366" s="11" t="s">
        <v>79</v>
      </c>
      <c r="AR366" s="11" t="s">
        <v>146</v>
      </c>
      <c r="AS366" s="11" t="s">
        <v>75</v>
      </c>
      <c r="AT366" s="11" t="s">
        <v>375</v>
      </c>
      <c r="AW366" s="11" t="s">
        <v>96</v>
      </c>
      <c r="AX366" s="18" t="str">
        <f t="shared" si="379"/>
        <v/>
      </c>
      <c r="AZ366" s="11" t="s">
        <v>529</v>
      </c>
      <c r="BD366" s="15">
        <v>45377.0</v>
      </c>
      <c r="BE366" s="15">
        <v>45779.0</v>
      </c>
      <c r="BI366" s="11" t="s">
        <v>83</v>
      </c>
      <c r="BJ366" s="11">
        <v>2021.0</v>
      </c>
      <c r="BK366" s="11">
        <v>2021.0</v>
      </c>
      <c r="BL366" s="16">
        <f t="shared" si="62"/>
        <v>1</v>
      </c>
      <c r="BM366" s="18" t="str">
        <f t="shared" si="63"/>
        <v>2021</v>
      </c>
      <c r="BN366" s="18" t="str">
        <f t="shared" ref="BN366:CC366" si="521">IF(ISNUMBER(SEARCH(BN$1, $BM366)), ($K366/$BL366), "")</f>
        <v/>
      </c>
      <c r="BO366" s="20">
        <f t="shared" si="521"/>
        <v>133318.08</v>
      </c>
      <c r="BP366" s="18" t="str">
        <f t="shared" si="521"/>
        <v/>
      </c>
      <c r="BQ366" s="18" t="str">
        <f t="shared" si="521"/>
        <v/>
      </c>
      <c r="BR366" s="18" t="str">
        <f t="shared" si="521"/>
        <v/>
      </c>
      <c r="BS366" s="18" t="str">
        <f t="shared" si="521"/>
        <v/>
      </c>
      <c r="BT366" s="18" t="str">
        <f t="shared" si="521"/>
        <v/>
      </c>
      <c r="BU366" s="18" t="str">
        <f t="shared" si="521"/>
        <v/>
      </c>
      <c r="BV366" s="18" t="str">
        <f t="shared" si="521"/>
        <v/>
      </c>
      <c r="BW366" s="18" t="str">
        <f t="shared" si="521"/>
        <v/>
      </c>
      <c r="BX366" s="18" t="str">
        <f t="shared" si="521"/>
        <v/>
      </c>
      <c r="BY366" s="18" t="str">
        <f t="shared" si="521"/>
        <v/>
      </c>
      <c r="BZ366" s="18" t="str">
        <f t="shared" si="521"/>
        <v/>
      </c>
      <c r="CA366" s="18" t="str">
        <f t="shared" si="521"/>
        <v/>
      </c>
      <c r="CB366" s="18" t="str">
        <f t="shared" si="521"/>
        <v/>
      </c>
      <c r="CC366" s="18" t="str">
        <f t="shared" si="521"/>
        <v/>
      </c>
    </row>
    <row r="367" ht="16.5" customHeight="1">
      <c r="A367" s="11" t="s">
        <v>1678</v>
      </c>
      <c r="B367" s="11"/>
      <c r="C367" s="11"/>
      <c r="D367" s="11" t="s">
        <v>64</v>
      </c>
      <c r="E367" s="11">
        <v>131312.0</v>
      </c>
      <c r="F367" s="11">
        <v>131312.0</v>
      </c>
      <c r="G367" s="11" t="s">
        <v>151</v>
      </c>
      <c r="H367" s="12">
        <v>143130.0</v>
      </c>
      <c r="I367" s="12">
        <v>143130.0</v>
      </c>
      <c r="J367" s="13">
        <v>131312.0</v>
      </c>
      <c r="K367" s="13">
        <v>131312.0</v>
      </c>
      <c r="L367" s="11" t="s">
        <v>86</v>
      </c>
      <c r="M367" s="11" t="s">
        <v>67</v>
      </c>
      <c r="N367" s="11"/>
      <c r="O367" s="11"/>
      <c r="T367" s="11"/>
      <c r="V367" s="11" t="s">
        <v>1679</v>
      </c>
      <c r="W367" s="11"/>
      <c r="X367" s="11"/>
      <c r="Y367" s="11" t="s">
        <v>75</v>
      </c>
      <c r="AE367" s="11"/>
      <c r="AI367" s="15">
        <v>44931.0</v>
      </c>
      <c r="AL367" s="11">
        <v>143130.0</v>
      </c>
      <c r="AM367" s="11" t="s">
        <v>157</v>
      </c>
      <c r="AN367" s="11"/>
      <c r="AQ367" s="11" t="s">
        <v>79</v>
      </c>
      <c r="AR367" s="11" t="s">
        <v>155</v>
      </c>
      <c r="AS367" s="11" t="s">
        <v>75</v>
      </c>
      <c r="AT367" s="11" t="s">
        <v>80</v>
      </c>
      <c r="AW367" s="11" t="s">
        <v>96</v>
      </c>
      <c r="AX367" s="18" t="str">
        <f t="shared" si="379"/>
        <v/>
      </c>
      <c r="AZ367" s="11" t="s">
        <v>310</v>
      </c>
      <c r="BD367" s="15">
        <v>45596.0</v>
      </c>
      <c r="BE367" s="15">
        <v>45596.0</v>
      </c>
      <c r="BI367" s="11"/>
      <c r="BJ367" s="11">
        <v>2023.0</v>
      </c>
      <c r="BK367" s="11">
        <v>2023.0</v>
      </c>
      <c r="BL367" s="16">
        <f t="shared" si="62"/>
        <v>1</v>
      </c>
      <c r="BM367" s="18" t="str">
        <f t="shared" si="63"/>
        <v>2023</v>
      </c>
      <c r="BN367" s="18" t="str">
        <f t="shared" ref="BN367:CC367" si="522">IF(ISNUMBER(SEARCH(BN$1, $BM367)), ($K367/$BL367), "")</f>
        <v/>
      </c>
      <c r="BO367" s="18" t="str">
        <f t="shared" si="522"/>
        <v/>
      </c>
      <c r="BP367" s="18" t="str">
        <f t="shared" si="522"/>
        <v/>
      </c>
      <c r="BQ367" s="20">
        <f t="shared" si="522"/>
        <v>131312</v>
      </c>
      <c r="BR367" s="18" t="str">
        <f t="shared" si="522"/>
        <v/>
      </c>
      <c r="BS367" s="18" t="str">
        <f t="shared" si="522"/>
        <v/>
      </c>
      <c r="BT367" s="18" t="str">
        <f t="shared" si="522"/>
        <v/>
      </c>
      <c r="BU367" s="18" t="str">
        <f t="shared" si="522"/>
        <v/>
      </c>
      <c r="BV367" s="18" t="str">
        <f t="shared" si="522"/>
        <v/>
      </c>
      <c r="BW367" s="18" t="str">
        <f t="shared" si="522"/>
        <v/>
      </c>
      <c r="BX367" s="18" t="str">
        <f t="shared" si="522"/>
        <v/>
      </c>
      <c r="BY367" s="18" t="str">
        <f t="shared" si="522"/>
        <v/>
      </c>
      <c r="BZ367" s="18" t="str">
        <f t="shared" si="522"/>
        <v/>
      </c>
      <c r="CA367" s="18" t="str">
        <f t="shared" si="522"/>
        <v/>
      </c>
      <c r="CB367" s="18" t="str">
        <f t="shared" si="522"/>
        <v/>
      </c>
      <c r="CC367" s="18" t="str">
        <f t="shared" si="522"/>
        <v/>
      </c>
    </row>
    <row r="368" ht="16.5" customHeight="1">
      <c r="A368" s="11" t="s">
        <v>1680</v>
      </c>
      <c r="B368" s="11" t="s">
        <v>908</v>
      </c>
      <c r="C368" s="11"/>
      <c r="D368" s="11" t="s">
        <v>64</v>
      </c>
      <c r="E368" s="11">
        <v>131207.0</v>
      </c>
      <c r="F368" s="11">
        <v>131207.0</v>
      </c>
      <c r="G368" s="11" t="s">
        <v>151</v>
      </c>
      <c r="H368" s="12">
        <v>141764.0</v>
      </c>
      <c r="I368" s="12">
        <v>141764.0</v>
      </c>
      <c r="J368" s="13">
        <v>131207.0</v>
      </c>
      <c r="K368" s="13">
        <v>131207.0</v>
      </c>
      <c r="L368" s="11" t="s">
        <v>86</v>
      </c>
      <c r="M368" s="11"/>
      <c r="N368" s="14" t="s">
        <v>1681</v>
      </c>
      <c r="O368" s="11" t="s">
        <v>1682</v>
      </c>
      <c r="V368" s="11"/>
      <c r="Y368" s="11" t="s">
        <v>75</v>
      </c>
      <c r="AI368" s="15">
        <v>45352.0</v>
      </c>
      <c r="AL368" s="11">
        <v>141764.0</v>
      </c>
      <c r="AM368" s="11" t="s">
        <v>157</v>
      </c>
      <c r="AN368" s="11"/>
      <c r="AQ368" s="11" t="s">
        <v>79</v>
      </c>
      <c r="AR368" s="11" t="s">
        <v>155</v>
      </c>
      <c r="AS368" s="11" t="s">
        <v>75</v>
      </c>
      <c r="AT368" s="11" t="s">
        <v>107</v>
      </c>
      <c r="AU368" s="16" t="s">
        <v>189</v>
      </c>
      <c r="AW368" s="11" t="s">
        <v>96</v>
      </c>
      <c r="AX368" s="18" t="str">
        <f t="shared" si="379"/>
        <v/>
      </c>
      <c r="AZ368" s="11" t="s">
        <v>109</v>
      </c>
      <c r="BD368" s="15">
        <v>45671.0</v>
      </c>
      <c r="BE368" s="15">
        <v>45779.0</v>
      </c>
      <c r="BJ368" s="11">
        <v>2024.0</v>
      </c>
      <c r="BK368" s="11">
        <v>2027.0</v>
      </c>
      <c r="BL368" s="16">
        <f t="shared" si="62"/>
        <v>4</v>
      </c>
      <c r="BM368" s="18" t="str">
        <f t="shared" si="63"/>
        <v>2024, 2025, 2026, 2027</v>
      </c>
      <c r="BN368" s="18" t="str">
        <f t="shared" ref="BN368:CC368" si="523">IF(ISNUMBER(SEARCH(BN$1, $BM368)), ($K368/$BL368), "")</f>
        <v/>
      </c>
      <c r="BO368" s="18" t="str">
        <f t="shared" si="523"/>
        <v/>
      </c>
      <c r="BP368" s="18" t="str">
        <f t="shared" si="523"/>
        <v/>
      </c>
      <c r="BQ368" s="18" t="str">
        <f t="shared" si="523"/>
        <v/>
      </c>
      <c r="BR368" s="20">
        <f t="shared" si="523"/>
        <v>32801.75</v>
      </c>
      <c r="BS368" s="20">
        <f t="shared" si="523"/>
        <v>32801.75</v>
      </c>
      <c r="BT368" s="20">
        <f t="shared" si="523"/>
        <v>32801.75</v>
      </c>
      <c r="BU368" s="20">
        <f t="shared" si="523"/>
        <v>32801.75</v>
      </c>
      <c r="BV368" s="18" t="str">
        <f t="shared" si="523"/>
        <v/>
      </c>
      <c r="BW368" s="18" t="str">
        <f t="shared" si="523"/>
        <v/>
      </c>
      <c r="BX368" s="18" t="str">
        <f t="shared" si="523"/>
        <v/>
      </c>
      <c r="BY368" s="18" t="str">
        <f t="shared" si="523"/>
        <v/>
      </c>
      <c r="BZ368" s="18" t="str">
        <f t="shared" si="523"/>
        <v/>
      </c>
      <c r="CA368" s="18" t="str">
        <f t="shared" si="523"/>
        <v/>
      </c>
      <c r="CB368" s="18" t="str">
        <f t="shared" si="523"/>
        <v/>
      </c>
      <c r="CC368" s="18" t="str">
        <f t="shared" si="523"/>
        <v/>
      </c>
    </row>
    <row r="369" ht="16.5" customHeight="1">
      <c r="A369" s="11" t="s">
        <v>1595</v>
      </c>
      <c r="C369" s="11"/>
      <c r="D369" s="11" t="s">
        <v>64</v>
      </c>
      <c r="E369" s="11">
        <v>130030.0</v>
      </c>
      <c r="F369" s="11">
        <v>130030.0</v>
      </c>
      <c r="G369" s="11" t="s">
        <v>151</v>
      </c>
      <c r="H369" s="12">
        <v>141733.0</v>
      </c>
      <c r="I369" s="12">
        <v>141733.0</v>
      </c>
      <c r="J369" s="13">
        <v>130030.0</v>
      </c>
      <c r="K369" s="13">
        <v>130030.0</v>
      </c>
      <c r="L369" s="11" t="s">
        <v>86</v>
      </c>
      <c r="M369" s="11" t="s">
        <v>67</v>
      </c>
      <c r="N369" s="11"/>
      <c r="V369" s="11" t="s">
        <v>1683</v>
      </c>
      <c r="W369" s="11"/>
      <c r="X369" s="11"/>
      <c r="Y369" s="11" t="s">
        <v>75</v>
      </c>
      <c r="AE369" s="11"/>
      <c r="AI369" s="15">
        <v>44440.0</v>
      </c>
      <c r="AL369" s="11">
        <v>141733.0</v>
      </c>
      <c r="AM369" s="11" t="s">
        <v>912</v>
      </c>
      <c r="AN369" s="11"/>
      <c r="AQ369" s="11" t="s">
        <v>79</v>
      </c>
      <c r="AR369" s="11" t="s">
        <v>155</v>
      </c>
      <c r="AS369" s="11" t="s">
        <v>75</v>
      </c>
      <c r="AT369" s="11" t="s">
        <v>80</v>
      </c>
      <c r="AW369" s="11" t="s">
        <v>96</v>
      </c>
      <c r="AX369" s="18" t="str">
        <f t="shared" si="379"/>
        <v/>
      </c>
      <c r="AZ369" s="11" t="s">
        <v>132</v>
      </c>
      <c r="BD369" s="15">
        <v>45596.0</v>
      </c>
      <c r="BE369" s="15">
        <v>45596.0</v>
      </c>
      <c r="BI369" s="11"/>
      <c r="BJ369" s="11">
        <v>2021.0</v>
      </c>
      <c r="BK369" s="11">
        <v>2021.0</v>
      </c>
      <c r="BL369" s="16">
        <f t="shared" si="62"/>
        <v>1</v>
      </c>
      <c r="BM369" s="18" t="str">
        <f t="shared" si="63"/>
        <v>2021</v>
      </c>
      <c r="BN369" s="18" t="str">
        <f t="shared" ref="BN369:CC369" si="524">IF(ISNUMBER(SEARCH(BN$1, $BM369)), ($K369/$BL369), "")</f>
        <v/>
      </c>
      <c r="BO369" s="20">
        <f t="shared" si="524"/>
        <v>130030</v>
      </c>
      <c r="BP369" s="18" t="str">
        <f t="shared" si="524"/>
        <v/>
      </c>
      <c r="BQ369" s="18" t="str">
        <f t="shared" si="524"/>
        <v/>
      </c>
      <c r="BR369" s="18" t="str">
        <f t="shared" si="524"/>
        <v/>
      </c>
      <c r="BS369" s="18" t="str">
        <f t="shared" si="524"/>
        <v/>
      </c>
      <c r="BT369" s="18" t="str">
        <f t="shared" si="524"/>
        <v/>
      </c>
      <c r="BU369" s="18" t="str">
        <f t="shared" si="524"/>
        <v/>
      </c>
      <c r="BV369" s="18" t="str">
        <f t="shared" si="524"/>
        <v/>
      </c>
      <c r="BW369" s="18" t="str">
        <f t="shared" si="524"/>
        <v/>
      </c>
      <c r="BX369" s="18" t="str">
        <f t="shared" si="524"/>
        <v/>
      </c>
      <c r="BY369" s="18" t="str">
        <f t="shared" si="524"/>
        <v/>
      </c>
      <c r="BZ369" s="18" t="str">
        <f t="shared" si="524"/>
        <v/>
      </c>
      <c r="CA369" s="18" t="str">
        <f t="shared" si="524"/>
        <v/>
      </c>
      <c r="CB369" s="18" t="str">
        <f t="shared" si="524"/>
        <v/>
      </c>
      <c r="CC369" s="18" t="str">
        <f t="shared" si="524"/>
        <v/>
      </c>
    </row>
    <row r="370" ht="16.5" customHeight="1">
      <c r="A370" s="11" t="s">
        <v>1684</v>
      </c>
      <c r="B370" s="11" t="s">
        <v>1685</v>
      </c>
      <c r="C370" s="11"/>
      <c r="D370" s="11" t="s">
        <v>64</v>
      </c>
      <c r="E370" s="27">
        <v>125000.0</v>
      </c>
      <c r="F370" s="27">
        <v>100000.0</v>
      </c>
      <c r="G370" s="11" t="s">
        <v>135</v>
      </c>
      <c r="H370" s="12">
        <v>131250.0</v>
      </c>
      <c r="I370" s="12">
        <v>105000.0</v>
      </c>
      <c r="J370" s="13">
        <f t="shared" ref="J370:K370" si="525">E370*1.19</f>
        <v>148750</v>
      </c>
      <c r="K370" s="13">
        <f t="shared" si="525"/>
        <v>119000</v>
      </c>
      <c r="L370" s="11" t="s">
        <v>86</v>
      </c>
      <c r="M370" s="11" t="s">
        <v>67</v>
      </c>
      <c r="N370" s="14" t="s">
        <v>1686</v>
      </c>
      <c r="O370" s="11" t="s">
        <v>1687</v>
      </c>
      <c r="P370" s="11"/>
      <c r="Q370" s="11"/>
      <c r="R370" s="11" t="s">
        <v>666</v>
      </c>
      <c r="T370" s="11" t="s">
        <v>1688</v>
      </c>
      <c r="V370" s="11" t="s">
        <v>1689</v>
      </c>
      <c r="W370" s="11" t="s">
        <v>92</v>
      </c>
      <c r="X370" s="11" t="s">
        <v>142</v>
      </c>
      <c r="Y370" s="11" t="s">
        <v>75</v>
      </c>
      <c r="AE370" s="11" t="s">
        <v>119</v>
      </c>
      <c r="AI370" s="15">
        <v>44562.0</v>
      </c>
      <c r="AJ370" s="11">
        <v>4.0</v>
      </c>
      <c r="AK370" s="11" t="s">
        <v>77</v>
      </c>
      <c r="AL370" s="11">
        <v>32813.0</v>
      </c>
      <c r="AM370" s="11" t="s">
        <v>143</v>
      </c>
      <c r="AN370" s="11" t="s">
        <v>144</v>
      </c>
      <c r="AQ370" s="11" t="s">
        <v>79</v>
      </c>
      <c r="AR370" s="11" t="s">
        <v>146</v>
      </c>
      <c r="AS370" s="11" t="s">
        <v>75</v>
      </c>
      <c r="AT370" s="11" t="s">
        <v>107</v>
      </c>
      <c r="AU370" s="18" t="s">
        <v>108</v>
      </c>
      <c r="AW370" s="11" t="s">
        <v>204</v>
      </c>
      <c r="AX370" s="18" t="str">
        <f t="shared" si="379"/>
        <v/>
      </c>
      <c r="AZ370" s="11" t="s">
        <v>124</v>
      </c>
      <c r="BD370" s="15">
        <v>45377.0</v>
      </c>
      <c r="BE370" s="15">
        <v>45779.0</v>
      </c>
      <c r="BI370" s="11" t="s">
        <v>83</v>
      </c>
      <c r="BJ370" s="11">
        <v>2022.0</v>
      </c>
      <c r="BK370" s="11">
        <v>2026.0</v>
      </c>
      <c r="BL370" s="16">
        <f t="shared" si="62"/>
        <v>5</v>
      </c>
      <c r="BM370" s="18" t="str">
        <f t="shared" si="63"/>
        <v>2022, 2023, 2024, 2025, 2026</v>
      </c>
      <c r="BN370" s="18" t="str">
        <f t="shared" ref="BN370:CC370" si="526">IF(ISNUMBER(SEARCH(BN$1, $BM370)), ($K370/$BL370), "")</f>
        <v/>
      </c>
      <c r="BO370" s="18" t="str">
        <f t="shared" si="526"/>
        <v/>
      </c>
      <c r="BP370" s="20">
        <f t="shared" si="526"/>
        <v>23800</v>
      </c>
      <c r="BQ370" s="20">
        <f t="shared" si="526"/>
        <v>23800</v>
      </c>
      <c r="BR370" s="20">
        <f t="shared" si="526"/>
        <v>23800</v>
      </c>
      <c r="BS370" s="20">
        <f t="shared" si="526"/>
        <v>23800</v>
      </c>
      <c r="BT370" s="20">
        <f t="shared" si="526"/>
        <v>23800</v>
      </c>
      <c r="BU370" s="18" t="str">
        <f t="shared" si="526"/>
        <v/>
      </c>
      <c r="BV370" s="18" t="str">
        <f t="shared" si="526"/>
        <v/>
      </c>
      <c r="BW370" s="18" t="str">
        <f t="shared" si="526"/>
        <v/>
      </c>
      <c r="BX370" s="18" t="str">
        <f t="shared" si="526"/>
        <v/>
      </c>
      <c r="BY370" s="18" t="str">
        <f t="shared" si="526"/>
        <v/>
      </c>
      <c r="BZ370" s="18" t="str">
        <f t="shared" si="526"/>
        <v/>
      </c>
      <c r="CA370" s="18" t="str">
        <f t="shared" si="526"/>
        <v/>
      </c>
      <c r="CB370" s="18" t="str">
        <f t="shared" si="526"/>
        <v/>
      </c>
      <c r="CC370" s="18" t="str">
        <f t="shared" si="526"/>
        <v/>
      </c>
    </row>
    <row r="371" ht="16.5" customHeight="1">
      <c r="A371" s="11" t="s">
        <v>1690</v>
      </c>
      <c r="B371" s="11"/>
      <c r="C371" s="11"/>
      <c r="D371" s="11" t="s">
        <v>64</v>
      </c>
      <c r="E371" s="27">
        <v>125000.0</v>
      </c>
      <c r="F371" s="27">
        <v>100000.0</v>
      </c>
      <c r="G371" s="11" t="s">
        <v>135</v>
      </c>
      <c r="H371" s="12">
        <v>131250.0</v>
      </c>
      <c r="I371" s="12">
        <v>105000.0</v>
      </c>
      <c r="J371" s="13">
        <f t="shared" ref="J371:K371" si="527">E371*1.19</f>
        <v>148750</v>
      </c>
      <c r="K371" s="13">
        <f t="shared" si="527"/>
        <v>119000</v>
      </c>
      <c r="L371" s="11" t="s">
        <v>86</v>
      </c>
      <c r="M371" s="11" t="s">
        <v>67</v>
      </c>
      <c r="N371" s="14" t="s">
        <v>1691</v>
      </c>
      <c r="O371" s="11" t="s">
        <v>1692</v>
      </c>
      <c r="P371" s="11"/>
      <c r="Q371" s="11"/>
      <c r="R371" s="11" t="s">
        <v>666</v>
      </c>
      <c r="T371" s="11" t="s">
        <v>1693</v>
      </c>
      <c r="V371" s="11" t="s">
        <v>1694</v>
      </c>
      <c r="W371" s="11" t="s">
        <v>92</v>
      </c>
      <c r="X371" s="11" t="s">
        <v>142</v>
      </c>
      <c r="Y371" s="11" t="s">
        <v>75</v>
      </c>
      <c r="AE371" s="11" t="s">
        <v>119</v>
      </c>
      <c r="AI371" s="15">
        <v>44562.0</v>
      </c>
      <c r="AJ371" s="11">
        <v>4.0</v>
      </c>
      <c r="AK371" s="11" t="s">
        <v>77</v>
      </c>
      <c r="AL371" s="11">
        <v>32813.0</v>
      </c>
      <c r="AM371" s="11" t="s">
        <v>143</v>
      </c>
      <c r="AN371" s="11" t="s">
        <v>202</v>
      </c>
      <c r="AQ371" s="11" t="s">
        <v>79</v>
      </c>
      <c r="AR371" s="11" t="s">
        <v>146</v>
      </c>
      <c r="AS371" s="11" t="s">
        <v>75</v>
      </c>
      <c r="AT371" s="11" t="s">
        <v>375</v>
      </c>
      <c r="AW371" s="11" t="s">
        <v>204</v>
      </c>
      <c r="AX371" s="18" t="str">
        <f t="shared" si="379"/>
        <v/>
      </c>
      <c r="AZ371" s="11" t="s">
        <v>124</v>
      </c>
      <c r="BD371" s="15">
        <v>45377.0</v>
      </c>
      <c r="BE371" s="15">
        <v>45779.0</v>
      </c>
      <c r="BI371" s="11" t="s">
        <v>83</v>
      </c>
      <c r="BJ371" s="11">
        <v>2022.0</v>
      </c>
      <c r="BK371" s="11">
        <v>2026.0</v>
      </c>
      <c r="BL371" s="16">
        <f t="shared" si="62"/>
        <v>5</v>
      </c>
      <c r="BM371" s="18" t="str">
        <f t="shared" si="63"/>
        <v>2022, 2023, 2024, 2025, 2026</v>
      </c>
      <c r="BN371" s="18" t="str">
        <f t="shared" ref="BN371:CC371" si="528">IF(ISNUMBER(SEARCH(BN$1, $BM371)), ($K371/$BL371), "")</f>
        <v/>
      </c>
      <c r="BO371" s="18" t="str">
        <f t="shared" si="528"/>
        <v/>
      </c>
      <c r="BP371" s="20">
        <f t="shared" si="528"/>
        <v>23800</v>
      </c>
      <c r="BQ371" s="20">
        <f t="shared" si="528"/>
        <v>23800</v>
      </c>
      <c r="BR371" s="20">
        <f t="shared" si="528"/>
        <v>23800</v>
      </c>
      <c r="BS371" s="20">
        <f t="shared" si="528"/>
        <v>23800</v>
      </c>
      <c r="BT371" s="20">
        <f t="shared" si="528"/>
        <v>23800</v>
      </c>
      <c r="BU371" s="18" t="str">
        <f t="shared" si="528"/>
        <v/>
      </c>
      <c r="BV371" s="18" t="str">
        <f t="shared" si="528"/>
        <v/>
      </c>
      <c r="BW371" s="18" t="str">
        <f t="shared" si="528"/>
        <v/>
      </c>
      <c r="BX371" s="18" t="str">
        <f t="shared" si="528"/>
        <v/>
      </c>
      <c r="BY371" s="18" t="str">
        <f t="shared" si="528"/>
        <v/>
      </c>
      <c r="BZ371" s="18" t="str">
        <f t="shared" si="528"/>
        <v/>
      </c>
      <c r="CA371" s="18" t="str">
        <f t="shared" si="528"/>
        <v/>
      </c>
      <c r="CB371" s="18" t="str">
        <f t="shared" si="528"/>
        <v/>
      </c>
      <c r="CC371" s="18" t="str">
        <f t="shared" si="528"/>
        <v/>
      </c>
    </row>
    <row r="372" ht="16.5" customHeight="1">
      <c r="A372" s="11" t="s">
        <v>1695</v>
      </c>
      <c r="B372" s="11" t="s">
        <v>1696</v>
      </c>
      <c r="C372" s="11"/>
      <c r="D372" s="11" t="s">
        <v>64</v>
      </c>
      <c r="E372" s="27">
        <v>125000.0</v>
      </c>
      <c r="F372" s="27">
        <v>100000.0</v>
      </c>
      <c r="G372" s="11" t="s">
        <v>135</v>
      </c>
      <c r="H372" s="12">
        <v>131250.0</v>
      </c>
      <c r="I372" s="12">
        <v>105000.0</v>
      </c>
      <c r="J372" s="13">
        <f t="shared" ref="J372:K372" si="529">E372*1.19</f>
        <v>148750</v>
      </c>
      <c r="K372" s="13">
        <f t="shared" si="529"/>
        <v>119000</v>
      </c>
      <c r="L372" s="11" t="s">
        <v>86</v>
      </c>
      <c r="M372" s="11" t="s">
        <v>67</v>
      </c>
      <c r="N372" s="14" t="s">
        <v>1697</v>
      </c>
      <c r="O372" s="11" t="s">
        <v>1698</v>
      </c>
      <c r="P372" s="11"/>
      <c r="Q372" s="11"/>
      <c r="R372" s="11" t="s">
        <v>666</v>
      </c>
      <c r="T372" s="11" t="s">
        <v>1699</v>
      </c>
      <c r="V372" s="11" t="s">
        <v>684</v>
      </c>
      <c r="W372" s="11" t="s">
        <v>92</v>
      </c>
      <c r="X372" s="11" t="s">
        <v>142</v>
      </c>
      <c r="Y372" s="11" t="s">
        <v>75</v>
      </c>
      <c r="AE372" s="11" t="s">
        <v>119</v>
      </c>
      <c r="AI372" s="15">
        <v>44562.0</v>
      </c>
      <c r="AJ372" s="11">
        <v>4.0</v>
      </c>
      <c r="AK372" s="11" t="s">
        <v>77</v>
      </c>
      <c r="AL372" s="11">
        <v>32813.0</v>
      </c>
      <c r="AM372" s="11" t="s">
        <v>143</v>
      </c>
      <c r="AN372" s="11" t="s">
        <v>144</v>
      </c>
      <c r="AQ372" s="11" t="s">
        <v>79</v>
      </c>
      <c r="AR372" s="11" t="s">
        <v>146</v>
      </c>
      <c r="AS372" s="11" t="s">
        <v>75</v>
      </c>
      <c r="AT372" s="11" t="s">
        <v>80</v>
      </c>
      <c r="AW372" s="11" t="s">
        <v>204</v>
      </c>
      <c r="AX372" s="18" t="str">
        <f t="shared" si="379"/>
        <v/>
      </c>
      <c r="AZ372" s="11" t="s">
        <v>191</v>
      </c>
      <c r="BD372" s="15">
        <v>45377.0</v>
      </c>
      <c r="BE372" s="15">
        <v>45779.0</v>
      </c>
      <c r="BI372" s="11" t="s">
        <v>83</v>
      </c>
      <c r="BJ372" s="11">
        <v>2022.0</v>
      </c>
      <c r="BK372" s="11">
        <v>2026.0</v>
      </c>
      <c r="BL372" s="16">
        <f t="shared" si="62"/>
        <v>5</v>
      </c>
      <c r="BM372" s="18" t="str">
        <f t="shared" si="63"/>
        <v>2022, 2023, 2024, 2025, 2026</v>
      </c>
      <c r="BN372" s="18" t="str">
        <f t="shared" ref="BN372:CC372" si="530">IF(ISNUMBER(SEARCH(BN$1, $BM372)), ($K372/$BL372), "")</f>
        <v/>
      </c>
      <c r="BO372" s="18" t="str">
        <f t="shared" si="530"/>
        <v/>
      </c>
      <c r="BP372" s="20">
        <f t="shared" si="530"/>
        <v>23800</v>
      </c>
      <c r="BQ372" s="20">
        <f t="shared" si="530"/>
        <v>23800</v>
      </c>
      <c r="BR372" s="20">
        <f t="shared" si="530"/>
        <v>23800</v>
      </c>
      <c r="BS372" s="20">
        <f t="shared" si="530"/>
        <v>23800</v>
      </c>
      <c r="BT372" s="20">
        <f t="shared" si="530"/>
        <v>23800</v>
      </c>
      <c r="BU372" s="18" t="str">
        <f t="shared" si="530"/>
        <v/>
      </c>
      <c r="BV372" s="18" t="str">
        <f t="shared" si="530"/>
        <v/>
      </c>
      <c r="BW372" s="18" t="str">
        <f t="shared" si="530"/>
        <v/>
      </c>
      <c r="BX372" s="18" t="str">
        <f t="shared" si="530"/>
        <v/>
      </c>
      <c r="BY372" s="18" t="str">
        <f t="shared" si="530"/>
        <v/>
      </c>
      <c r="BZ372" s="18" t="str">
        <f t="shared" si="530"/>
        <v/>
      </c>
      <c r="CA372" s="18" t="str">
        <f t="shared" si="530"/>
        <v/>
      </c>
      <c r="CB372" s="18" t="str">
        <f t="shared" si="530"/>
        <v/>
      </c>
      <c r="CC372" s="18" t="str">
        <f t="shared" si="530"/>
        <v/>
      </c>
    </row>
    <row r="373" ht="16.5" customHeight="1">
      <c r="A373" s="11" t="s">
        <v>1700</v>
      </c>
      <c r="B373" s="11" t="s">
        <v>1701</v>
      </c>
      <c r="C373" s="11"/>
      <c r="D373" s="11" t="s">
        <v>64</v>
      </c>
      <c r="E373" s="27">
        <v>125000.0</v>
      </c>
      <c r="F373" s="27">
        <v>100000.0</v>
      </c>
      <c r="G373" s="11" t="s">
        <v>135</v>
      </c>
      <c r="H373" s="12">
        <v>147500.0</v>
      </c>
      <c r="I373" s="12">
        <v>118000.0</v>
      </c>
      <c r="J373" s="13">
        <f t="shared" ref="J373:K373" si="531">E373*1.19</f>
        <v>148750</v>
      </c>
      <c r="K373" s="13">
        <f t="shared" si="531"/>
        <v>119000</v>
      </c>
      <c r="L373" s="11" t="s">
        <v>86</v>
      </c>
      <c r="M373" s="11" t="s">
        <v>67</v>
      </c>
      <c r="N373" s="14" t="s">
        <v>1702</v>
      </c>
      <c r="O373" s="11" t="s">
        <v>1703</v>
      </c>
      <c r="P373" s="11"/>
      <c r="Q373" s="11"/>
      <c r="R373" s="11" t="s">
        <v>666</v>
      </c>
      <c r="T373" s="11" t="s">
        <v>1704</v>
      </c>
      <c r="V373" s="11" t="s">
        <v>1117</v>
      </c>
      <c r="W373" s="11" t="s">
        <v>92</v>
      </c>
      <c r="X373" s="11" t="s">
        <v>142</v>
      </c>
      <c r="Y373" s="11" t="s">
        <v>75</v>
      </c>
      <c r="AE373" s="11" t="s">
        <v>119</v>
      </c>
      <c r="AI373" s="15">
        <v>44197.0</v>
      </c>
      <c r="AJ373" s="11">
        <v>4.0</v>
      </c>
      <c r="AK373" s="11" t="s">
        <v>77</v>
      </c>
      <c r="AL373" s="11">
        <v>36875.0</v>
      </c>
      <c r="AM373" s="11" t="s">
        <v>143</v>
      </c>
      <c r="AN373" s="11" t="s">
        <v>144</v>
      </c>
      <c r="AQ373" s="11" t="s">
        <v>79</v>
      </c>
      <c r="AR373" s="11" t="s">
        <v>146</v>
      </c>
      <c r="AS373" s="11" t="s">
        <v>75</v>
      </c>
      <c r="AT373" s="11" t="s">
        <v>80</v>
      </c>
      <c r="AW373" s="11" t="s">
        <v>204</v>
      </c>
      <c r="AX373" s="18" t="str">
        <f t="shared" si="379"/>
        <v/>
      </c>
      <c r="AY373" s="11" t="s">
        <v>444</v>
      </c>
      <c r="AZ373" s="11" t="s">
        <v>132</v>
      </c>
      <c r="BD373" s="15">
        <v>45377.0</v>
      </c>
      <c r="BE373" s="15">
        <v>45779.0</v>
      </c>
      <c r="BI373" s="11" t="s">
        <v>83</v>
      </c>
      <c r="BJ373" s="11">
        <v>2021.0</v>
      </c>
      <c r="BK373" s="18">
        <f t="shared" ref="BK373:BK375" si="534">BJ373+AJ373</f>
        <v>2025</v>
      </c>
      <c r="BL373" s="16">
        <f t="shared" si="62"/>
        <v>5</v>
      </c>
      <c r="BM373" s="18" t="str">
        <f t="shared" si="63"/>
        <v>2021, 2022, 2023, 2024, 2025</v>
      </c>
      <c r="BN373" s="18" t="str">
        <f t="shared" ref="BN373:CC373" si="532">IF(ISNUMBER(SEARCH(BN$1, $BM373)), ($K373/$BL373), "")</f>
        <v/>
      </c>
      <c r="BO373" s="20">
        <f t="shared" si="532"/>
        <v>23800</v>
      </c>
      <c r="BP373" s="20">
        <f t="shared" si="532"/>
        <v>23800</v>
      </c>
      <c r="BQ373" s="20">
        <f t="shared" si="532"/>
        <v>23800</v>
      </c>
      <c r="BR373" s="20">
        <f t="shared" si="532"/>
        <v>23800</v>
      </c>
      <c r="BS373" s="20">
        <f t="shared" si="532"/>
        <v>23800</v>
      </c>
      <c r="BT373" s="18" t="str">
        <f t="shared" si="532"/>
        <v/>
      </c>
      <c r="BU373" s="18" t="str">
        <f t="shared" si="532"/>
        <v/>
      </c>
      <c r="BV373" s="18" t="str">
        <f t="shared" si="532"/>
        <v/>
      </c>
      <c r="BW373" s="18" t="str">
        <f t="shared" si="532"/>
        <v/>
      </c>
      <c r="BX373" s="18" t="str">
        <f t="shared" si="532"/>
        <v/>
      </c>
      <c r="BY373" s="18" t="str">
        <f t="shared" si="532"/>
        <v/>
      </c>
      <c r="BZ373" s="18" t="str">
        <f t="shared" si="532"/>
        <v/>
      </c>
      <c r="CA373" s="18" t="str">
        <f t="shared" si="532"/>
        <v/>
      </c>
      <c r="CB373" s="18" t="str">
        <f t="shared" si="532"/>
        <v/>
      </c>
      <c r="CC373" s="18" t="str">
        <f t="shared" si="532"/>
        <v/>
      </c>
    </row>
    <row r="374" ht="16.5" customHeight="1">
      <c r="A374" s="11" t="s">
        <v>1705</v>
      </c>
      <c r="B374" s="11" t="s">
        <v>1706</v>
      </c>
      <c r="C374" s="11"/>
      <c r="D374" s="11" t="s">
        <v>64</v>
      </c>
      <c r="E374" s="27">
        <v>125000.0</v>
      </c>
      <c r="F374" s="27">
        <v>100000.0</v>
      </c>
      <c r="G374" s="11" t="s">
        <v>135</v>
      </c>
      <c r="H374" s="12">
        <v>131250.0</v>
      </c>
      <c r="I374" s="12">
        <v>105000.0</v>
      </c>
      <c r="J374" s="13">
        <f t="shared" ref="J374:K374" si="533">E374*1.19</f>
        <v>148750</v>
      </c>
      <c r="K374" s="13">
        <f t="shared" si="533"/>
        <v>119000</v>
      </c>
      <c r="L374" s="11" t="s">
        <v>86</v>
      </c>
      <c r="M374" s="11" t="s">
        <v>67</v>
      </c>
      <c r="N374" s="14" t="s">
        <v>1707</v>
      </c>
      <c r="O374" s="11" t="s">
        <v>1708</v>
      </c>
      <c r="P374" s="11"/>
      <c r="Q374" s="11"/>
      <c r="R374" s="11" t="s">
        <v>666</v>
      </c>
      <c r="T374" s="11" t="s">
        <v>1709</v>
      </c>
      <c r="V374" s="11" t="s">
        <v>1710</v>
      </c>
      <c r="W374" s="11" t="s">
        <v>92</v>
      </c>
      <c r="X374" s="11" t="s">
        <v>142</v>
      </c>
      <c r="Y374" s="11" t="s">
        <v>75</v>
      </c>
      <c r="AE374" s="11" t="s">
        <v>119</v>
      </c>
      <c r="AI374" s="15">
        <v>44562.0</v>
      </c>
      <c r="AJ374" s="11">
        <v>4.0</v>
      </c>
      <c r="AK374" s="11" t="s">
        <v>77</v>
      </c>
      <c r="AL374" s="11">
        <v>32813.0</v>
      </c>
      <c r="AM374" s="11" t="s">
        <v>143</v>
      </c>
      <c r="AN374" s="11" t="s">
        <v>144</v>
      </c>
      <c r="AQ374" s="11" t="s">
        <v>79</v>
      </c>
      <c r="AR374" s="11" t="s">
        <v>146</v>
      </c>
      <c r="AS374" s="11" t="s">
        <v>75</v>
      </c>
      <c r="AT374" s="11" t="s">
        <v>80</v>
      </c>
      <c r="AW374" s="11" t="s">
        <v>204</v>
      </c>
      <c r="AX374" s="18" t="str">
        <f t="shared" si="379"/>
        <v/>
      </c>
      <c r="AZ374" s="11" t="s">
        <v>395</v>
      </c>
      <c r="BD374" s="15">
        <v>45377.0</v>
      </c>
      <c r="BE374" s="15">
        <v>45779.0</v>
      </c>
      <c r="BI374" s="11" t="s">
        <v>83</v>
      </c>
      <c r="BJ374" s="11">
        <v>2022.0</v>
      </c>
      <c r="BK374" s="18">
        <f t="shared" si="534"/>
        <v>2026</v>
      </c>
      <c r="BL374" s="16">
        <f t="shared" si="62"/>
        <v>5</v>
      </c>
      <c r="BM374" s="18" t="str">
        <f t="shared" si="63"/>
        <v>2022, 2023, 2024, 2025, 2026</v>
      </c>
      <c r="BN374" s="18" t="str">
        <f t="shared" ref="BN374:CC374" si="535">IF(ISNUMBER(SEARCH(BN$1, $BM374)), ($K374/$BL374), "")</f>
        <v/>
      </c>
      <c r="BO374" s="18" t="str">
        <f t="shared" si="535"/>
        <v/>
      </c>
      <c r="BP374" s="20">
        <f t="shared" si="535"/>
        <v>23800</v>
      </c>
      <c r="BQ374" s="20">
        <f t="shared" si="535"/>
        <v>23800</v>
      </c>
      <c r="BR374" s="20">
        <f t="shared" si="535"/>
        <v>23800</v>
      </c>
      <c r="BS374" s="20">
        <f t="shared" si="535"/>
        <v>23800</v>
      </c>
      <c r="BT374" s="20">
        <f t="shared" si="535"/>
        <v>23800</v>
      </c>
      <c r="BU374" s="18" t="str">
        <f t="shared" si="535"/>
        <v/>
      </c>
      <c r="BV374" s="18" t="str">
        <f t="shared" si="535"/>
        <v/>
      </c>
      <c r="BW374" s="18" t="str">
        <f t="shared" si="535"/>
        <v/>
      </c>
      <c r="BX374" s="18" t="str">
        <f t="shared" si="535"/>
        <v/>
      </c>
      <c r="BY374" s="18" t="str">
        <f t="shared" si="535"/>
        <v/>
      </c>
      <c r="BZ374" s="18" t="str">
        <f t="shared" si="535"/>
        <v/>
      </c>
      <c r="CA374" s="18" t="str">
        <f t="shared" si="535"/>
        <v/>
      </c>
      <c r="CB374" s="18" t="str">
        <f t="shared" si="535"/>
        <v/>
      </c>
      <c r="CC374" s="18" t="str">
        <f t="shared" si="535"/>
        <v/>
      </c>
    </row>
    <row r="375" ht="16.5" customHeight="1">
      <c r="A375" s="11" t="s">
        <v>1711</v>
      </c>
      <c r="B375" s="11" t="s">
        <v>1711</v>
      </c>
      <c r="C375" s="11"/>
      <c r="D375" s="11" t="s">
        <v>64</v>
      </c>
      <c r="E375" s="27">
        <v>125000.0</v>
      </c>
      <c r="F375" s="27">
        <v>100000.0</v>
      </c>
      <c r="G375" s="11" t="s">
        <v>135</v>
      </c>
      <c r="H375" s="12">
        <v>147500.0</v>
      </c>
      <c r="I375" s="12">
        <v>118000.0</v>
      </c>
      <c r="J375" s="13">
        <f t="shared" ref="J375:K375" si="536">E375*1.19</f>
        <v>148750</v>
      </c>
      <c r="K375" s="13">
        <f t="shared" si="536"/>
        <v>119000</v>
      </c>
      <c r="L375" s="11" t="s">
        <v>86</v>
      </c>
      <c r="M375" s="11" t="s">
        <v>67</v>
      </c>
      <c r="N375" s="14" t="s">
        <v>1712</v>
      </c>
      <c r="O375" s="11" t="s">
        <v>1713</v>
      </c>
      <c r="P375" s="11"/>
      <c r="Q375" s="11"/>
      <c r="R375" s="11" t="s">
        <v>666</v>
      </c>
      <c r="T375" s="11" t="s">
        <v>1714</v>
      </c>
      <c r="V375" s="11" t="s">
        <v>763</v>
      </c>
      <c r="W375" s="11" t="s">
        <v>92</v>
      </c>
      <c r="X375" s="11" t="s">
        <v>142</v>
      </c>
      <c r="Y375" s="11" t="s">
        <v>75</v>
      </c>
      <c r="AE375" s="11" t="s">
        <v>119</v>
      </c>
      <c r="AI375" s="15">
        <v>44197.0</v>
      </c>
      <c r="AJ375" s="11">
        <v>4.0</v>
      </c>
      <c r="AK375" s="11" t="s">
        <v>77</v>
      </c>
      <c r="AL375" s="11">
        <v>36875.0</v>
      </c>
      <c r="AM375" s="11" t="s">
        <v>143</v>
      </c>
      <c r="AN375" s="11" t="s">
        <v>202</v>
      </c>
      <c r="AQ375" s="11" t="s">
        <v>79</v>
      </c>
      <c r="AR375" s="11" t="s">
        <v>146</v>
      </c>
      <c r="AS375" s="11" t="s">
        <v>75</v>
      </c>
      <c r="AT375" s="11" t="s">
        <v>375</v>
      </c>
      <c r="AW375" s="11" t="s">
        <v>204</v>
      </c>
      <c r="AX375" s="18" t="str">
        <f t="shared" si="379"/>
        <v/>
      </c>
      <c r="AZ375" s="11" t="s">
        <v>124</v>
      </c>
      <c r="BD375" s="15">
        <v>45377.0</v>
      </c>
      <c r="BE375" s="15">
        <v>45779.0</v>
      </c>
      <c r="BI375" s="11" t="s">
        <v>83</v>
      </c>
      <c r="BJ375" s="11">
        <v>2021.0</v>
      </c>
      <c r="BK375" s="18">
        <f t="shared" si="534"/>
        <v>2025</v>
      </c>
      <c r="BL375" s="16">
        <f t="shared" si="62"/>
        <v>5</v>
      </c>
      <c r="BM375" s="18" t="str">
        <f t="shared" si="63"/>
        <v>2021, 2022, 2023, 2024, 2025</v>
      </c>
      <c r="BN375" s="18" t="str">
        <f t="shared" ref="BN375:CC375" si="537">IF(ISNUMBER(SEARCH(BN$1, $BM375)), ($K375/$BL375), "")</f>
        <v/>
      </c>
      <c r="BO375" s="20">
        <f t="shared" si="537"/>
        <v>23800</v>
      </c>
      <c r="BP375" s="20">
        <f t="shared" si="537"/>
        <v>23800</v>
      </c>
      <c r="BQ375" s="20">
        <f t="shared" si="537"/>
        <v>23800</v>
      </c>
      <c r="BR375" s="20">
        <f t="shared" si="537"/>
        <v>23800</v>
      </c>
      <c r="BS375" s="20">
        <f t="shared" si="537"/>
        <v>23800</v>
      </c>
      <c r="BT375" s="18" t="str">
        <f t="shared" si="537"/>
        <v/>
      </c>
      <c r="BU375" s="18" t="str">
        <f t="shared" si="537"/>
        <v/>
      </c>
      <c r="BV375" s="18" t="str">
        <f t="shared" si="537"/>
        <v/>
      </c>
      <c r="BW375" s="18" t="str">
        <f t="shared" si="537"/>
        <v/>
      </c>
      <c r="BX375" s="18" t="str">
        <f t="shared" si="537"/>
        <v/>
      </c>
      <c r="BY375" s="18" t="str">
        <f t="shared" si="537"/>
        <v/>
      </c>
      <c r="BZ375" s="18" t="str">
        <f t="shared" si="537"/>
        <v/>
      </c>
      <c r="CA375" s="18" t="str">
        <f t="shared" si="537"/>
        <v/>
      </c>
      <c r="CB375" s="18" t="str">
        <f t="shared" si="537"/>
        <v/>
      </c>
      <c r="CC375" s="18" t="str">
        <f t="shared" si="537"/>
        <v/>
      </c>
    </row>
    <row r="376" ht="16.5" customHeight="1">
      <c r="A376" s="11" t="s">
        <v>1715</v>
      </c>
      <c r="B376" s="11" t="s">
        <v>1716</v>
      </c>
      <c r="C376" s="11"/>
      <c r="D376" s="11" t="s">
        <v>64</v>
      </c>
      <c r="E376" s="27">
        <v>125000.0</v>
      </c>
      <c r="F376" s="27">
        <v>100000.0</v>
      </c>
      <c r="G376" s="11" t="s">
        <v>135</v>
      </c>
      <c r="H376" s="12">
        <v>142500.0</v>
      </c>
      <c r="I376" s="12">
        <v>114000.0</v>
      </c>
      <c r="J376" s="13">
        <f t="shared" ref="J376:K376" si="538">E376*1.19</f>
        <v>148750</v>
      </c>
      <c r="K376" s="13">
        <f t="shared" si="538"/>
        <v>119000</v>
      </c>
      <c r="L376" s="11" t="s">
        <v>86</v>
      </c>
      <c r="M376" s="11" t="s">
        <v>67</v>
      </c>
      <c r="N376" s="14" t="s">
        <v>1717</v>
      </c>
      <c r="O376" s="11" t="s">
        <v>1718</v>
      </c>
      <c r="P376" s="11"/>
      <c r="Q376" s="11"/>
      <c r="R376" s="11" t="s">
        <v>666</v>
      </c>
      <c r="T376" s="11" t="s">
        <v>1719</v>
      </c>
      <c r="U376" s="11" t="s">
        <v>1637</v>
      </c>
      <c r="V376" s="11" t="s">
        <v>684</v>
      </c>
      <c r="W376" s="11" t="s">
        <v>92</v>
      </c>
      <c r="X376" s="11" t="s">
        <v>142</v>
      </c>
      <c r="Y376" s="11" t="s">
        <v>75</v>
      </c>
      <c r="Z376" s="11" t="s">
        <v>72</v>
      </c>
      <c r="AC376" s="11" t="s">
        <v>1720</v>
      </c>
      <c r="AD376" s="11" t="s">
        <v>1721</v>
      </c>
      <c r="AE376" s="11" t="s">
        <v>76</v>
      </c>
      <c r="AI376" s="15">
        <v>44075.0</v>
      </c>
      <c r="AJ376" s="11">
        <v>5.0</v>
      </c>
      <c r="AK376" s="11" t="s">
        <v>77</v>
      </c>
      <c r="AL376" s="11">
        <v>28500.0</v>
      </c>
      <c r="AM376" s="11" t="s">
        <v>143</v>
      </c>
      <c r="AN376" s="11" t="s">
        <v>144</v>
      </c>
      <c r="AO376" s="11" t="s">
        <v>1722</v>
      </c>
      <c r="AQ376" s="11" t="s">
        <v>79</v>
      </c>
      <c r="AR376" s="11" t="s">
        <v>146</v>
      </c>
      <c r="AS376" s="11" t="s">
        <v>75</v>
      </c>
      <c r="AT376" s="11" t="s">
        <v>375</v>
      </c>
      <c r="AU376" s="18" t="s">
        <v>147</v>
      </c>
      <c r="AW376" s="11" t="s">
        <v>204</v>
      </c>
      <c r="AX376" s="11" t="s">
        <v>376</v>
      </c>
      <c r="AZ376" s="11" t="s">
        <v>241</v>
      </c>
      <c r="BD376" s="15">
        <v>45377.0</v>
      </c>
      <c r="BE376" s="15">
        <v>45779.0</v>
      </c>
      <c r="BI376" s="11" t="s">
        <v>83</v>
      </c>
      <c r="BJ376" s="11">
        <v>2020.0</v>
      </c>
      <c r="BK376" s="11">
        <v>2025.0</v>
      </c>
      <c r="BL376" s="16">
        <f t="shared" si="62"/>
        <v>6</v>
      </c>
      <c r="BM376" s="18" t="str">
        <f t="shared" si="63"/>
        <v>2020, 2021, 2022, 2023, 2024, 2025</v>
      </c>
      <c r="BN376" s="20">
        <f t="shared" ref="BN376:CC376" si="539">IF(ISNUMBER(SEARCH(BN$1, $BM376)), ($K376/$BL376), "")</f>
        <v>19833.33333</v>
      </c>
      <c r="BO376" s="20">
        <f t="shared" si="539"/>
        <v>19833.33333</v>
      </c>
      <c r="BP376" s="20">
        <f t="shared" si="539"/>
        <v>19833.33333</v>
      </c>
      <c r="BQ376" s="20">
        <f t="shared" si="539"/>
        <v>19833.33333</v>
      </c>
      <c r="BR376" s="20">
        <f t="shared" si="539"/>
        <v>19833.33333</v>
      </c>
      <c r="BS376" s="20">
        <f t="shared" si="539"/>
        <v>19833.33333</v>
      </c>
      <c r="BT376" s="18" t="str">
        <f t="shared" si="539"/>
        <v/>
      </c>
      <c r="BU376" s="18" t="str">
        <f t="shared" si="539"/>
        <v/>
      </c>
      <c r="BV376" s="18" t="str">
        <f t="shared" si="539"/>
        <v/>
      </c>
      <c r="BW376" s="18" t="str">
        <f t="shared" si="539"/>
        <v/>
      </c>
      <c r="BX376" s="18" t="str">
        <f t="shared" si="539"/>
        <v/>
      </c>
      <c r="BY376" s="18" t="str">
        <f t="shared" si="539"/>
        <v/>
      </c>
      <c r="BZ376" s="18" t="str">
        <f t="shared" si="539"/>
        <v/>
      </c>
      <c r="CA376" s="18" t="str">
        <f t="shared" si="539"/>
        <v/>
      </c>
      <c r="CB376" s="18" t="str">
        <f t="shared" si="539"/>
        <v/>
      </c>
      <c r="CC376" s="18" t="str">
        <f t="shared" si="539"/>
        <v/>
      </c>
    </row>
    <row r="377" ht="16.5" customHeight="1">
      <c r="A377" s="11" t="s">
        <v>1723</v>
      </c>
      <c r="B377" s="11" t="s">
        <v>1724</v>
      </c>
      <c r="C377" s="11"/>
      <c r="D377" s="11" t="s">
        <v>64</v>
      </c>
      <c r="E377" s="27">
        <v>125000.0</v>
      </c>
      <c r="F377" s="27">
        <v>100000.0</v>
      </c>
      <c r="G377" s="11" t="s">
        <v>135</v>
      </c>
      <c r="H377" s="12">
        <v>131250.0</v>
      </c>
      <c r="I377" s="12">
        <v>105000.0</v>
      </c>
      <c r="J377" s="13">
        <f t="shared" ref="J377:K377" si="540">E377*1.19</f>
        <v>148750</v>
      </c>
      <c r="K377" s="13">
        <f t="shared" si="540"/>
        <v>119000</v>
      </c>
      <c r="L377" s="11" t="s">
        <v>86</v>
      </c>
      <c r="M377" s="11" t="s">
        <v>67</v>
      </c>
      <c r="N377" s="14" t="s">
        <v>1725</v>
      </c>
      <c r="O377" s="11" t="s">
        <v>1726</v>
      </c>
      <c r="P377" s="11"/>
      <c r="Q377" s="11"/>
      <c r="R377" s="11" t="s">
        <v>666</v>
      </c>
      <c r="T377" s="11" t="s">
        <v>1727</v>
      </c>
      <c r="U377" s="11" t="s">
        <v>1728</v>
      </c>
      <c r="V377" s="11" t="s">
        <v>1729</v>
      </c>
      <c r="W377" s="11" t="s">
        <v>92</v>
      </c>
      <c r="X377" s="11" t="s">
        <v>142</v>
      </c>
      <c r="Y377" s="11" t="s">
        <v>75</v>
      </c>
      <c r="Z377" s="11" t="s">
        <v>72</v>
      </c>
      <c r="AC377" s="11" t="s">
        <v>1730</v>
      </c>
      <c r="AD377" s="11" t="s">
        <v>1729</v>
      </c>
      <c r="AE377" s="11" t="s">
        <v>119</v>
      </c>
      <c r="AI377" s="15">
        <v>44805.0</v>
      </c>
      <c r="AJ377" s="11">
        <v>4.0</v>
      </c>
      <c r="AK377" s="11" t="s">
        <v>77</v>
      </c>
      <c r="AL377" s="11">
        <v>32813.0</v>
      </c>
      <c r="AM377" s="11" t="s">
        <v>143</v>
      </c>
      <c r="AN377" s="11" t="s">
        <v>144</v>
      </c>
      <c r="AO377" s="11" t="s">
        <v>1722</v>
      </c>
      <c r="AQ377" s="11" t="s">
        <v>79</v>
      </c>
      <c r="AR377" s="11" t="s">
        <v>146</v>
      </c>
      <c r="AS377" s="11" t="s">
        <v>75</v>
      </c>
      <c r="AT377" s="11" t="s">
        <v>375</v>
      </c>
      <c r="AW377" s="11" t="s">
        <v>204</v>
      </c>
      <c r="AX377" s="18" t="str">
        <f t="shared" ref="AX377:AX380" si="543">IFERROR(INDEX('full database 2024'!AR:AR, MATCH(A377, 'full database 2024'!B:B, 0)), "")</f>
        <v/>
      </c>
      <c r="AZ377" s="11" t="s">
        <v>529</v>
      </c>
      <c r="BD377" s="15">
        <v>45377.0</v>
      </c>
      <c r="BE377" s="15">
        <v>45779.0</v>
      </c>
      <c r="BI377" s="11" t="s">
        <v>83</v>
      </c>
      <c r="BJ377" s="11">
        <v>2022.0</v>
      </c>
      <c r="BK377" s="11">
        <v>2026.0</v>
      </c>
      <c r="BL377" s="16">
        <f t="shared" si="62"/>
        <v>5</v>
      </c>
      <c r="BM377" s="18" t="str">
        <f t="shared" si="63"/>
        <v>2022, 2023, 2024, 2025, 2026</v>
      </c>
      <c r="BN377" s="18" t="str">
        <f t="shared" ref="BN377:CC377" si="541">IF(ISNUMBER(SEARCH(BN$1, $BM377)), ($K377/$BL377), "")</f>
        <v/>
      </c>
      <c r="BO377" s="18" t="str">
        <f t="shared" si="541"/>
        <v/>
      </c>
      <c r="BP377" s="20">
        <f t="shared" si="541"/>
        <v>23800</v>
      </c>
      <c r="BQ377" s="20">
        <f t="shared" si="541"/>
        <v>23800</v>
      </c>
      <c r="BR377" s="20">
        <f t="shared" si="541"/>
        <v>23800</v>
      </c>
      <c r="BS377" s="20">
        <f t="shared" si="541"/>
        <v>23800</v>
      </c>
      <c r="BT377" s="20">
        <f t="shared" si="541"/>
        <v>23800</v>
      </c>
      <c r="BU377" s="18" t="str">
        <f t="shared" si="541"/>
        <v/>
      </c>
      <c r="BV377" s="18" t="str">
        <f t="shared" si="541"/>
        <v/>
      </c>
      <c r="BW377" s="18" t="str">
        <f t="shared" si="541"/>
        <v/>
      </c>
      <c r="BX377" s="18" t="str">
        <f t="shared" si="541"/>
        <v/>
      </c>
      <c r="BY377" s="18" t="str">
        <f t="shared" si="541"/>
        <v/>
      </c>
      <c r="BZ377" s="18" t="str">
        <f t="shared" si="541"/>
        <v/>
      </c>
      <c r="CA377" s="18" t="str">
        <f t="shared" si="541"/>
        <v/>
      </c>
      <c r="CB377" s="18" t="str">
        <f t="shared" si="541"/>
        <v/>
      </c>
      <c r="CC377" s="18" t="str">
        <f t="shared" si="541"/>
        <v/>
      </c>
    </row>
    <row r="378" ht="16.5" customHeight="1">
      <c r="A378" s="11" t="s">
        <v>1731</v>
      </c>
      <c r="B378" s="11" t="s">
        <v>1732</v>
      </c>
      <c r="C378" s="11"/>
      <c r="D378" s="11" t="s">
        <v>64</v>
      </c>
      <c r="E378" s="27">
        <v>125000.0</v>
      </c>
      <c r="F378" s="27">
        <v>100000.0</v>
      </c>
      <c r="G378" s="11" t="s">
        <v>135</v>
      </c>
      <c r="H378" s="12">
        <v>147500.0</v>
      </c>
      <c r="I378" s="12">
        <v>118000.0</v>
      </c>
      <c r="J378" s="13">
        <f t="shared" ref="J378:K378" si="542">E378*1.19</f>
        <v>148750</v>
      </c>
      <c r="K378" s="13">
        <f t="shared" si="542"/>
        <v>119000</v>
      </c>
      <c r="L378" s="11" t="s">
        <v>86</v>
      </c>
      <c r="M378" s="11" t="s">
        <v>67</v>
      </c>
      <c r="N378" s="14" t="s">
        <v>1733</v>
      </c>
      <c r="O378" s="11" t="s">
        <v>1734</v>
      </c>
      <c r="P378" s="11"/>
      <c r="Q378" s="11"/>
      <c r="R378" s="11" t="s">
        <v>666</v>
      </c>
      <c r="T378" s="11" t="s">
        <v>1735</v>
      </c>
      <c r="U378" s="11"/>
      <c r="V378" s="11" t="s">
        <v>684</v>
      </c>
      <c r="W378" s="11" t="s">
        <v>92</v>
      </c>
      <c r="X378" s="11" t="s">
        <v>142</v>
      </c>
      <c r="Y378" s="11" t="s">
        <v>75</v>
      </c>
      <c r="Z378" s="11"/>
      <c r="AC378" s="11"/>
      <c r="AD378" s="11"/>
      <c r="AE378" s="11" t="s">
        <v>119</v>
      </c>
      <c r="AI378" s="15">
        <v>44197.0</v>
      </c>
      <c r="AJ378" s="11">
        <v>4.0</v>
      </c>
      <c r="AK378" s="11" t="s">
        <v>77</v>
      </c>
      <c r="AL378" s="11">
        <v>36875.0</v>
      </c>
      <c r="AM378" s="11" t="s">
        <v>143</v>
      </c>
      <c r="AN378" s="11" t="s">
        <v>144</v>
      </c>
      <c r="AO378" s="11"/>
      <c r="AQ378" s="11" t="s">
        <v>79</v>
      </c>
      <c r="AR378" s="11" t="s">
        <v>146</v>
      </c>
      <c r="AS378" s="11" t="s">
        <v>75</v>
      </c>
      <c r="AT378" s="11" t="s">
        <v>80</v>
      </c>
      <c r="AW378" s="11" t="s">
        <v>204</v>
      </c>
      <c r="AX378" s="18" t="str">
        <f t="shared" si="543"/>
        <v/>
      </c>
      <c r="AY378" s="11" t="s">
        <v>444</v>
      </c>
      <c r="AZ378" s="11" t="s">
        <v>395</v>
      </c>
      <c r="BD378" s="15">
        <v>45377.0</v>
      </c>
      <c r="BE378" s="15">
        <v>45779.0</v>
      </c>
      <c r="BI378" s="11" t="s">
        <v>83</v>
      </c>
      <c r="BJ378" s="11">
        <v>2021.0</v>
      </c>
      <c r="BK378" s="18">
        <f t="shared" ref="BK378:BK380" si="546">BJ378+AJ378</f>
        <v>2025</v>
      </c>
      <c r="BL378" s="16">
        <f t="shared" si="62"/>
        <v>5</v>
      </c>
      <c r="BM378" s="18" t="str">
        <f t="shared" si="63"/>
        <v>2021, 2022, 2023, 2024, 2025</v>
      </c>
      <c r="BN378" s="18" t="str">
        <f t="shared" ref="BN378:CC378" si="544">IF(ISNUMBER(SEARCH(BN$1, $BM378)), ($K378/$BL378), "")</f>
        <v/>
      </c>
      <c r="BO378" s="20">
        <f t="shared" si="544"/>
        <v>23800</v>
      </c>
      <c r="BP378" s="20">
        <f t="shared" si="544"/>
        <v>23800</v>
      </c>
      <c r="BQ378" s="20">
        <f t="shared" si="544"/>
        <v>23800</v>
      </c>
      <c r="BR378" s="20">
        <f t="shared" si="544"/>
        <v>23800</v>
      </c>
      <c r="BS378" s="20">
        <f t="shared" si="544"/>
        <v>23800</v>
      </c>
      <c r="BT378" s="18" t="str">
        <f t="shared" si="544"/>
        <v/>
      </c>
      <c r="BU378" s="18" t="str">
        <f t="shared" si="544"/>
        <v/>
      </c>
      <c r="BV378" s="18" t="str">
        <f t="shared" si="544"/>
        <v/>
      </c>
      <c r="BW378" s="18" t="str">
        <f t="shared" si="544"/>
        <v/>
      </c>
      <c r="BX378" s="18" t="str">
        <f t="shared" si="544"/>
        <v/>
      </c>
      <c r="BY378" s="18" t="str">
        <f t="shared" si="544"/>
        <v/>
      </c>
      <c r="BZ378" s="18" t="str">
        <f t="shared" si="544"/>
        <v/>
      </c>
      <c r="CA378" s="18" t="str">
        <f t="shared" si="544"/>
        <v/>
      </c>
      <c r="CB378" s="18" t="str">
        <f t="shared" si="544"/>
        <v/>
      </c>
      <c r="CC378" s="18" t="str">
        <f t="shared" si="544"/>
        <v/>
      </c>
    </row>
    <row r="379" ht="16.5" customHeight="1">
      <c r="A379" s="11" t="s">
        <v>1736</v>
      </c>
      <c r="B379" s="11" t="s">
        <v>1737</v>
      </c>
      <c r="C379" s="11"/>
      <c r="D379" s="11" t="s">
        <v>64</v>
      </c>
      <c r="E379" s="27">
        <v>125000.0</v>
      </c>
      <c r="F379" s="27">
        <v>100000.0</v>
      </c>
      <c r="G379" s="11" t="s">
        <v>135</v>
      </c>
      <c r="H379" s="12">
        <v>131250.0</v>
      </c>
      <c r="I379" s="12">
        <v>105000.0</v>
      </c>
      <c r="J379" s="13">
        <f t="shared" ref="J379:K379" si="545">E379*1.19</f>
        <v>148750</v>
      </c>
      <c r="K379" s="13">
        <f t="shared" si="545"/>
        <v>119000</v>
      </c>
      <c r="L379" s="11" t="s">
        <v>86</v>
      </c>
      <c r="M379" s="11" t="s">
        <v>67</v>
      </c>
      <c r="N379" s="14" t="s">
        <v>1738</v>
      </c>
      <c r="O379" s="11" t="s">
        <v>1739</v>
      </c>
      <c r="P379" s="11"/>
      <c r="Q379" s="11"/>
      <c r="R379" s="11" t="s">
        <v>666</v>
      </c>
      <c r="T379" s="11" t="s">
        <v>1740</v>
      </c>
      <c r="V379" s="11" t="s">
        <v>1741</v>
      </c>
      <c r="W379" s="11" t="s">
        <v>92</v>
      </c>
      <c r="X379" s="11" t="s">
        <v>142</v>
      </c>
      <c r="Y379" s="11" t="s">
        <v>75</v>
      </c>
      <c r="AE379" s="11" t="s">
        <v>119</v>
      </c>
      <c r="AI379" s="15">
        <v>44562.0</v>
      </c>
      <c r="AJ379" s="11">
        <v>4.0</v>
      </c>
      <c r="AK379" s="11" t="s">
        <v>77</v>
      </c>
      <c r="AL379" s="11">
        <v>32813.0</v>
      </c>
      <c r="AM379" s="11" t="s">
        <v>143</v>
      </c>
      <c r="AN379" s="11" t="s">
        <v>144</v>
      </c>
      <c r="AQ379" s="11" t="s">
        <v>79</v>
      </c>
      <c r="AR379" s="11" t="s">
        <v>146</v>
      </c>
      <c r="AS379" s="11" t="s">
        <v>75</v>
      </c>
      <c r="AT379" s="11" t="s">
        <v>107</v>
      </c>
      <c r="AU379" s="18" t="s">
        <v>108</v>
      </c>
      <c r="AW379" s="11" t="s">
        <v>204</v>
      </c>
      <c r="AX379" s="18" t="str">
        <f t="shared" si="543"/>
        <v/>
      </c>
      <c r="AZ379" s="11" t="s">
        <v>191</v>
      </c>
      <c r="BD379" s="15">
        <v>45377.0</v>
      </c>
      <c r="BE379" s="15">
        <v>45779.0</v>
      </c>
      <c r="BI379" s="11" t="s">
        <v>83</v>
      </c>
      <c r="BJ379" s="11">
        <v>2022.0</v>
      </c>
      <c r="BK379" s="18">
        <f t="shared" si="546"/>
        <v>2026</v>
      </c>
      <c r="BL379" s="16">
        <f t="shared" si="62"/>
        <v>5</v>
      </c>
      <c r="BM379" s="18" t="str">
        <f t="shared" si="63"/>
        <v>2022, 2023, 2024, 2025, 2026</v>
      </c>
      <c r="BN379" s="18" t="str">
        <f t="shared" ref="BN379:CC379" si="547">IF(ISNUMBER(SEARCH(BN$1, $BM379)), ($K379/$BL379), "")</f>
        <v/>
      </c>
      <c r="BO379" s="18" t="str">
        <f t="shared" si="547"/>
        <v/>
      </c>
      <c r="BP379" s="20">
        <f t="shared" si="547"/>
        <v>23800</v>
      </c>
      <c r="BQ379" s="20">
        <f t="shared" si="547"/>
        <v>23800</v>
      </c>
      <c r="BR379" s="20">
        <f t="shared" si="547"/>
        <v>23800</v>
      </c>
      <c r="BS379" s="20">
        <f t="shared" si="547"/>
        <v>23800</v>
      </c>
      <c r="BT379" s="20">
        <f t="shared" si="547"/>
        <v>23800</v>
      </c>
      <c r="BU379" s="18" t="str">
        <f t="shared" si="547"/>
        <v/>
      </c>
      <c r="BV379" s="18" t="str">
        <f t="shared" si="547"/>
        <v/>
      </c>
      <c r="BW379" s="18" t="str">
        <f t="shared" si="547"/>
        <v/>
      </c>
      <c r="BX379" s="18" t="str">
        <f t="shared" si="547"/>
        <v/>
      </c>
      <c r="BY379" s="18" t="str">
        <f t="shared" si="547"/>
        <v/>
      </c>
      <c r="BZ379" s="18" t="str">
        <f t="shared" si="547"/>
        <v/>
      </c>
      <c r="CA379" s="18" t="str">
        <f t="shared" si="547"/>
        <v/>
      </c>
      <c r="CB379" s="18" t="str">
        <f t="shared" si="547"/>
        <v/>
      </c>
      <c r="CC379" s="18" t="str">
        <f t="shared" si="547"/>
        <v/>
      </c>
    </row>
    <row r="380" ht="16.5" customHeight="1">
      <c r="A380" s="11" t="s">
        <v>1742</v>
      </c>
      <c r="B380" s="11" t="s">
        <v>1743</v>
      </c>
      <c r="C380" s="11"/>
      <c r="D380" s="11" t="s">
        <v>64</v>
      </c>
      <c r="E380" s="27">
        <v>125000.0</v>
      </c>
      <c r="F380" s="27">
        <v>100000.0</v>
      </c>
      <c r="G380" s="11" t="s">
        <v>135</v>
      </c>
      <c r="H380" s="12">
        <v>147500.0</v>
      </c>
      <c r="I380" s="12">
        <v>118000.0</v>
      </c>
      <c r="J380" s="13">
        <f t="shared" ref="J380:K380" si="548">E380*1.19</f>
        <v>148750</v>
      </c>
      <c r="K380" s="13">
        <f t="shared" si="548"/>
        <v>119000</v>
      </c>
      <c r="L380" s="11" t="s">
        <v>86</v>
      </c>
      <c r="M380" s="11" t="s">
        <v>67</v>
      </c>
      <c r="N380" s="14" t="s">
        <v>1744</v>
      </c>
      <c r="O380" s="11" t="s">
        <v>1745</v>
      </c>
      <c r="P380" s="11"/>
      <c r="Q380" s="11"/>
      <c r="R380" s="11" t="s">
        <v>666</v>
      </c>
      <c r="T380" s="11" t="s">
        <v>1746</v>
      </c>
      <c r="V380" s="11" t="s">
        <v>1112</v>
      </c>
      <c r="W380" s="11" t="s">
        <v>92</v>
      </c>
      <c r="X380" s="11" t="s">
        <v>142</v>
      </c>
      <c r="Y380" s="11" t="s">
        <v>75</v>
      </c>
      <c r="AE380" s="11" t="s">
        <v>119</v>
      </c>
      <c r="AI380" s="15">
        <v>44197.0</v>
      </c>
      <c r="AJ380" s="11">
        <v>4.0</v>
      </c>
      <c r="AK380" s="11" t="s">
        <v>77</v>
      </c>
      <c r="AL380" s="11">
        <v>36875.0</v>
      </c>
      <c r="AM380" s="11" t="s">
        <v>143</v>
      </c>
      <c r="AN380" s="11" t="s">
        <v>202</v>
      </c>
      <c r="AQ380" s="11" t="s">
        <v>79</v>
      </c>
      <c r="AR380" s="11" t="s">
        <v>146</v>
      </c>
      <c r="AS380" s="11" t="s">
        <v>75</v>
      </c>
      <c r="AT380" s="11" t="s">
        <v>375</v>
      </c>
      <c r="AW380" s="11" t="s">
        <v>204</v>
      </c>
      <c r="AX380" s="18" t="str">
        <f t="shared" si="543"/>
        <v/>
      </c>
      <c r="AZ380" s="11" t="s">
        <v>124</v>
      </c>
      <c r="BD380" s="15">
        <v>45377.0</v>
      </c>
      <c r="BE380" s="15">
        <v>45779.0</v>
      </c>
      <c r="BI380" s="11" t="s">
        <v>83</v>
      </c>
      <c r="BJ380" s="11">
        <v>2021.0</v>
      </c>
      <c r="BK380" s="18">
        <f t="shared" si="546"/>
        <v>2025</v>
      </c>
      <c r="BL380" s="16">
        <f t="shared" si="62"/>
        <v>5</v>
      </c>
      <c r="BM380" s="18" t="str">
        <f t="shared" si="63"/>
        <v>2021, 2022, 2023, 2024, 2025</v>
      </c>
      <c r="BN380" s="18" t="str">
        <f t="shared" ref="BN380:CC380" si="549">IF(ISNUMBER(SEARCH(BN$1, $BM380)), ($K380/$BL380), "")</f>
        <v/>
      </c>
      <c r="BO380" s="20">
        <f t="shared" si="549"/>
        <v>23800</v>
      </c>
      <c r="BP380" s="20">
        <f t="shared" si="549"/>
        <v>23800</v>
      </c>
      <c r="BQ380" s="20">
        <f t="shared" si="549"/>
        <v>23800</v>
      </c>
      <c r="BR380" s="20">
        <f t="shared" si="549"/>
        <v>23800</v>
      </c>
      <c r="BS380" s="20">
        <f t="shared" si="549"/>
        <v>23800</v>
      </c>
      <c r="BT380" s="18" t="str">
        <f t="shared" si="549"/>
        <v/>
      </c>
      <c r="BU380" s="18" t="str">
        <f t="shared" si="549"/>
        <v/>
      </c>
      <c r="BV380" s="18" t="str">
        <f t="shared" si="549"/>
        <v/>
      </c>
      <c r="BW380" s="18" t="str">
        <f t="shared" si="549"/>
        <v/>
      </c>
      <c r="BX380" s="18" t="str">
        <f t="shared" si="549"/>
        <v/>
      </c>
      <c r="BY380" s="18" t="str">
        <f t="shared" si="549"/>
        <v/>
      </c>
      <c r="BZ380" s="18" t="str">
        <f t="shared" si="549"/>
        <v/>
      </c>
      <c r="CA380" s="18" t="str">
        <f t="shared" si="549"/>
        <v/>
      </c>
      <c r="CB380" s="18" t="str">
        <f t="shared" si="549"/>
        <v/>
      </c>
      <c r="CC380" s="18" t="str">
        <f t="shared" si="549"/>
        <v/>
      </c>
    </row>
    <row r="381" ht="16.5" customHeight="1">
      <c r="A381" s="11" t="s">
        <v>1747</v>
      </c>
      <c r="B381" s="11" t="s">
        <v>1748</v>
      </c>
      <c r="C381" s="11"/>
      <c r="D381" s="11" t="s">
        <v>64</v>
      </c>
      <c r="E381" s="27">
        <v>125000.0</v>
      </c>
      <c r="F381" s="27">
        <v>100000.0</v>
      </c>
      <c r="G381" s="11" t="s">
        <v>135</v>
      </c>
      <c r="H381" s="12">
        <v>131250.0</v>
      </c>
      <c r="I381" s="12">
        <v>105000.0</v>
      </c>
      <c r="J381" s="13">
        <f t="shared" ref="J381:K381" si="550">E381*1.19</f>
        <v>148750</v>
      </c>
      <c r="K381" s="13">
        <f t="shared" si="550"/>
        <v>119000</v>
      </c>
      <c r="L381" s="11" t="s">
        <v>86</v>
      </c>
      <c r="M381" s="11" t="s">
        <v>67</v>
      </c>
      <c r="N381" s="14" t="s">
        <v>1749</v>
      </c>
      <c r="O381" s="11" t="s">
        <v>1750</v>
      </c>
      <c r="P381" s="11"/>
      <c r="Q381" s="11"/>
      <c r="R381" s="11" t="s">
        <v>666</v>
      </c>
      <c r="T381" s="11" t="s">
        <v>1751</v>
      </c>
      <c r="U381" s="11" t="s">
        <v>1637</v>
      </c>
      <c r="V381" s="11" t="s">
        <v>684</v>
      </c>
      <c r="W381" s="11" t="s">
        <v>92</v>
      </c>
      <c r="X381" s="11" t="s">
        <v>142</v>
      </c>
      <c r="Y381" s="11" t="s">
        <v>75</v>
      </c>
      <c r="Z381" s="11" t="s">
        <v>72</v>
      </c>
      <c r="AC381" s="11" t="s">
        <v>1720</v>
      </c>
      <c r="AD381" s="11" t="s">
        <v>1721</v>
      </c>
      <c r="AE381" s="11" t="s">
        <v>76</v>
      </c>
      <c r="AI381" s="15">
        <v>44805.0</v>
      </c>
      <c r="AJ381" s="11">
        <v>4.0</v>
      </c>
      <c r="AK381" s="11" t="s">
        <v>77</v>
      </c>
      <c r="AL381" s="11">
        <v>32813.0</v>
      </c>
      <c r="AM381" s="11" t="s">
        <v>143</v>
      </c>
      <c r="AN381" s="11" t="s">
        <v>144</v>
      </c>
      <c r="AO381" s="11" t="s">
        <v>1722</v>
      </c>
      <c r="AQ381" s="11" t="s">
        <v>79</v>
      </c>
      <c r="AR381" s="11" t="s">
        <v>146</v>
      </c>
      <c r="AS381" s="11" t="s">
        <v>75</v>
      </c>
      <c r="AT381" s="11" t="s">
        <v>375</v>
      </c>
      <c r="AU381" s="18" t="s">
        <v>147</v>
      </c>
      <c r="AW381" s="11" t="s">
        <v>204</v>
      </c>
      <c r="AX381" s="11" t="s">
        <v>376</v>
      </c>
      <c r="AZ381" s="11" t="s">
        <v>241</v>
      </c>
      <c r="BD381" s="15">
        <v>45377.0</v>
      </c>
      <c r="BE381" s="15">
        <v>45779.0</v>
      </c>
      <c r="BI381" s="11" t="s">
        <v>83</v>
      </c>
      <c r="BJ381" s="11">
        <v>2022.0</v>
      </c>
      <c r="BK381" s="11">
        <v>2026.0</v>
      </c>
      <c r="BL381" s="16">
        <f t="shared" si="62"/>
        <v>5</v>
      </c>
      <c r="BM381" s="18" t="str">
        <f t="shared" si="63"/>
        <v>2022, 2023, 2024, 2025, 2026</v>
      </c>
      <c r="BN381" s="18" t="str">
        <f t="shared" ref="BN381:CC381" si="551">IF(ISNUMBER(SEARCH(BN$1, $BM381)), ($K381/$BL381), "")</f>
        <v/>
      </c>
      <c r="BO381" s="18" t="str">
        <f t="shared" si="551"/>
        <v/>
      </c>
      <c r="BP381" s="20">
        <f t="shared" si="551"/>
        <v>23800</v>
      </c>
      <c r="BQ381" s="20">
        <f t="shared" si="551"/>
        <v>23800</v>
      </c>
      <c r="BR381" s="20">
        <f t="shared" si="551"/>
        <v>23800</v>
      </c>
      <c r="BS381" s="20">
        <f t="shared" si="551"/>
        <v>23800</v>
      </c>
      <c r="BT381" s="20">
        <f t="shared" si="551"/>
        <v>23800</v>
      </c>
      <c r="BU381" s="18" t="str">
        <f t="shared" si="551"/>
        <v/>
      </c>
      <c r="BV381" s="18" t="str">
        <f t="shared" si="551"/>
        <v/>
      </c>
      <c r="BW381" s="18" t="str">
        <f t="shared" si="551"/>
        <v/>
      </c>
      <c r="BX381" s="18" t="str">
        <f t="shared" si="551"/>
        <v/>
      </c>
      <c r="BY381" s="18" t="str">
        <f t="shared" si="551"/>
        <v/>
      </c>
      <c r="BZ381" s="18" t="str">
        <f t="shared" si="551"/>
        <v/>
      </c>
      <c r="CA381" s="18" t="str">
        <f t="shared" si="551"/>
        <v/>
      </c>
      <c r="CB381" s="18" t="str">
        <f t="shared" si="551"/>
        <v/>
      </c>
      <c r="CC381" s="18" t="str">
        <f t="shared" si="551"/>
        <v/>
      </c>
    </row>
    <row r="382" ht="16.5" customHeight="1">
      <c r="A382" s="11" t="s">
        <v>1752</v>
      </c>
      <c r="B382" s="11"/>
      <c r="C382" s="11"/>
      <c r="D382" s="11" t="s">
        <v>64</v>
      </c>
      <c r="E382" s="27">
        <v>125000.0</v>
      </c>
      <c r="F382" s="27">
        <v>100000.0</v>
      </c>
      <c r="G382" s="11" t="s">
        <v>135</v>
      </c>
      <c r="H382" s="12">
        <v>147500.0</v>
      </c>
      <c r="I382" s="12">
        <v>118000.0</v>
      </c>
      <c r="J382" s="13">
        <f t="shared" ref="J382:K382" si="552">E382*1.19</f>
        <v>148750</v>
      </c>
      <c r="K382" s="13">
        <f t="shared" si="552"/>
        <v>119000</v>
      </c>
      <c r="L382" s="11" t="s">
        <v>86</v>
      </c>
      <c r="M382" s="11" t="s">
        <v>67</v>
      </c>
      <c r="N382" s="14" t="s">
        <v>1753</v>
      </c>
      <c r="O382" s="11"/>
      <c r="P382" s="11"/>
      <c r="Q382" s="11"/>
      <c r="R382" s="11" t="s">
        <v>666</v>
      </c>
      <c r="T382" s="11" t="s">
        <v>1754</v>
      </c>
      <c r="U382" s="11"/>
      <c r="V382" s="11" t="s">
        <v>1117</v>
      </c>
      <c r="W382" s="11" t="s">
        <v>92</v>
      </c>
      <c r="X382" s="11" t="s">
        <v>142</v>
      </c>
      <c r="Y382" s="11" t="s">
        <v>75</v>
      </c>
      <c r="Z382" s="11"/>
      <c r="AC382" s="11"/>
      <c r="AD382" s="11"/>
      <c r="AE382" s="11" t="s">
        <v>119</v>
      </c>
      <c r="AI382" s="15">
        <v>44197.0</v>
      </c>
      <c r="AJ382" s="11">
        <v>4.0</v>
      </c>
      <c r="AK382" s="11" t="s">
        <v>77</v>
      </c>
      <c r="AL382" s="11">
        <v>36875.0</v>
      </c>
      <c r="AM382" s="11" t="s">
        <v>143</v>
      </c>
      <c r="AN382" s="11" t="s">
        <v>144</v>
      </c>
      <c r="AO382" s="11"/>
      <c r="AQ382" s="11" t="s">
        <v>79</v>
      </c>
      <c r="AR382" s="11" t="s">
        <v>146</v>
      </c>
      <c r="AS382" s="11" t="s">
        <v>75</v>
      </c>
      <c r="AT382" s="11" t="s">
        <v>80</v>
      </c>
      <c r="AU382" s="18" t="s">
        <v>262</v>
      </c>
      <c r="AW382" s="11" t="s">
        <v>204</v>
      </c>
      <c r="AX382" s="18" t="str">
        <f t="shared" ref="AX382:AX468" si="555">IFERROR(INDEX('full database 2024'!AR:AR, MATCH(A382, 'full database 2024'!B:B, 0)), "")</f>
        <v/>
      </c>
      <c r="AZ382" s="11" t="s">
        <v>132</v>
      </c>
      <c r="BD382" s="15">
        <v>45377.0</v>
      </c>
      <c r="BE382" s="15">
        <v>45779.0</v>
      </c>
      <c r="BI382" s="11" t="s">
        <v>83</v>
      </c>
      <c r="BJ382" s="11">
        <v>2021.0</v>
      </c>
      <c r="BK382" s="18">
        <f t="shared" ref="BK382:BK385" si="556">BJ382+AJ382</f>
        <v>2025</v>
      </c>
      <c r="BL382" s="16">
        <f t="shared" si="62"/>
        <v>5</v>
      </c>
      <c r="BM382" s="18" t="str">
        <f t="shared" si="63"/>
        <v>2021, 2022, 2023, 2024, 2025</v>
      </c>
      <c r="BN382" s="18" t="str">
        <f t="shared" ref="BN382:CC382" si="553">IF(ISNUMBER(SEARCH(BN$1, $BM382)), ($K382/$BL382), "")</f>
        <v/>
      </c>
      <c r="BO382" s="20">
        <f t="shared" si="553"/>
        <v>23800</v>
      </c>
      <c r="BP382" s="20">
        <f t="shared" si="553"/>
        <v>23800</v>
      </c>
      <c r="BQ382" s="20">
        <f t="shared" si="553"/>
        <v>23800</v>
      </c>
      <c r="BR382" s="20">
        <f t="shared" si="553"/>
        <v>23800</v>
      </c>
      <c r="BS382" s="20">
        <f t="shared" si="553"/>
        <v>23800</v>
      </c>
      <c r="BT382" s="18" t="str">
        <f t="shared" si="553"/>
        <v/>
      </c>
      <c r="BU382" s="18" t="str">
        <f t="shared" si="553"/>
        <v/>
      </c>
      <c r="BV382" s="18" t="str">
        <f t="shared" si="553"/>
        <v/>
      </c>
      <c r="BW382" s="18" t="str">
        <f t="shared" si="553"/>
        <v/>
      </c>
      <c r="BX382" s="18" t="str">
        <f t="shared" si="553"/>
        <v/>
      </c>
      <c r="BY382" s="18" t="str">
        <f t="shared" si="553"/>
        <v/>
      </c>
      <c r="BZ382" s="18" t="str">
        <f t="shared" si="553"/>
        <v/>
      </c>
      <c r="CA382" s="18" t="str">
        <f t="shared" si="553"/>
        <v/>
      </c>
      <c r="CB382" s="18" t="str">
        <f t="shared" si="553"/>
        <v/>
      </c>
      <c r="CC382" s="18" t="str">
        <f t="shared" si="553"/>
        <v/>
      </c>
    </row>
    <row r="383" ht="16.5" customHeight="1">
      <c r="A383" s="11" t="s">
        <v>1755</v>
      </c>
      <c r="C383" s="11"/>
      <c r="D383" s="11" t="s">
        <v>64</v>
      </c>
      <c r="E383" s="27">
        <v>125000.0</v>
      </c>
      <c r="F383" s="27">
        <v>100000.0</v>
      </c>
      <c r="G383" s="11" t="s">
        <v>135</v>
      </c>
      <c r="H383" s="12">
        <v>147500.0</v>
      </c>
      <c r="I383" s="12">
        <v>118000.0</v>
      </c>
      <c r="J383" s="13">
        <f t="shared" ref="J383:K383" si="554">E383*1.19</f>
        <v>148750</v>
      </c>
      <c r="K383" s="13">
        <f t="shared" si="554"/>
        <v>119000</v>
      </c>
      <c r="L383" s="11" t="s">
        <v>86</v>
      </c>
      <c r="M383" s="11" t="s">
        <v>67</v>
      </c>
      <c r="N383" s="14" t="s">
        <v>1756</v>
      </c>
      <c r="P383" s="11"/>
      <c r="Q383" s="11"/>
      <c r="R383" s="11" t="s">
        <v>666</v>
      </c>
      <c r="T383" s="11" t="s">
        <v>1757</v>
      </c>
      <c r="V383" s="11" t="s">
        <v>1008</v>
      </c>
      <c r="W383" s="11" t="s">
        <v>92</v>
      </c>
      <c r="X383" s="11" t="s">
        <v>142</v>
      </c>
      <c r="Y383" s="11" t="s">
        <v>75</v>
      </c>
      <c r="AE383" s="11" t="s">
        <v>119</v>
      </c>
      <c r="AI383" s="15">
        <v>44197.0</v>
      </c>
      <c r="AJ383" s="11">
        <v>4.0</v>
      </c>
      <c r="AK383" s="11" t="s">
        <v>77</v>
      </c>
      <c r="AL383" s="11">
        <v>36875.0</v>
      </c>
      <c r="AM383" s="11" t="s">
        <v>143</v>
      </c>
      <c r="AN383" s="11" t="s">
        <v>144</v>
      </c>
      <c r="AQ383" s="11" t="s">
        <v>79</v>
      </c>
      <c r="AR383" s="11" t="s">
        <v>146</v>
      </c>
      <c r="AS383" s="11" t="s">
        <v>75</v>
      </c>
      <c r="AT383" s="25" t="s">
        <v>122</v>
      </c>
      <c r="AU383" s="18" t="s">
        <v>289</v>
      </c>
      <c r="AW383" s="11" t="s">
        <v>204</v>
      </c>
      <c r="AX383" s="18" t="str">
        <f t="shared" si="555"/>
        <v/>
      </c>
      <c r="AZ383" s="11" t="s">
        <v>290</v>
      </c>
      <c r="BD383" s="15">
        <v>45377.0</v>
      </c>
      <c r="BE383" s="15">
        <v>45779.0</v>
      </c>
      <c r="BI383" s="11" t="s">
        <v>83</v>
      </c>
      <c r="BJ383" s="11">
        <v>2021.0</v>
      </c>
      <c r="BK383" s="18">
        <f t="shared" si="556"/>
        <v>2025</v>
      </c>
      <c r="BL383" s="16">
        <f t="shared" si="62"/>
        <v>5</v>
      </c>
      <c r="BM383" s="18" t="str">
        <f t="shared" si="63"/>
        <v>2021, 2022, 2023, 2024, 2025</v>
      </c>
      <c r="BN383" s="18" t="str">
        <f t="shared" ref="BN383:CC383" si="557">IF(ISNUMBER(SEARCH(BN$1, $BM383)), ($K383/$BL383), "")</f>
        <v/>
      </c>
      <c r="BO383" s="20">
        <f t="shared" si="557"/>
        <v>23800</v>
      </c>
      <c r="BP383" s="20">
        <f t="shared" si="557"/>
        <v>23800</v>
      </c>
      <c r="BQ383" s="20">
        <f t="shared" si="557"/>
        <v>23800</v>
      </c>
      <c r="BR383" s="20">
        <f t="shared" si="557"/>
        <v>23800</v>
      </c>
      <c r="BS383" s="20">
        <f t="shared" si="557"/>
        <v>23800</v>
      </c>
      <c r="BT383" s="18" t="str">
        <f t="shared" si="557"/>
        <v/>
      </c>
      <c r="BU383" s="18" t="str">
        <f t="shared" si="557"/>
        <v/>
      </c>
      <c r="BV383" s="18" t="str">
        <f t="shared" si="557"/>
        <v/>
      </c>
      <c r="BW383" s="18" t="str">
        <f t="shared" si="557"/>
        <v/>
      </c>
      <c r="BX383" s="18" t="str">
        <f t="shared" si="557"/>
        <v/>
      </c>
      <c r="BY383" s="18" t="str">
        <f t="shared" si="557"/>
        <v/>
      </c>
      <c r="BZ383" s="18" t="str">
        <f t="shared" si="557"/>
        <v/>
      </c>
      <c r="CA383" s="18" t="str">
        <f t="shared" si="557"/>
        <v/>
      </c>
      <c r="CB383" s="18" t="str">
        <f t="shared" si="557"/>
        <v/>
      </c>
      <c r="CC383" s="18" t="str">
        <f t="shared" si="557"/>
        <v/>
      </c>
    </row>
    <row r="384" ht="16.5" customHeight="1">
      <c r="A384" s="11" t="s">
        <v>1758</v>
      </c>
      <c r="B384" s="11" t="s">
        <v>1759</v>
      </c>
      <c r="C384" s="11"/>
      <c r="D384" s="11" t="s">
        <v>64</v>
      </c>
      <c r="E384" s="27">
        <v>125000.0</v>
      </c>
      <c r="F384" s="27">
        <v>100000.0</v>
      </c>
      <c r="G384" s="11" t="s">
        <v>135</v>
      </c>
      <c r="H384" s="12">
        <v>131250.0</v>
      </c>
      <c r="I384" s="12">
        <v>105000.0</v>
      </c>
      <c r="J384" s="13">
        <f t="shared" ref="J384:K384" si="558">E384*1.19</f>
        <v>148750</v>
      </c>
      <c r="K384" s="13">
        <f t="shared" si="558"/>
        <v>119000</v>
      </c>
      <c r="L384" s="11" t="s">
        <v>86</v>
      </c>
      <c r="M384" s="11" t="s">
        <v>67</v>
      </c>
      <c r="N384" s="14" t="s">
        <v>1760</v>
      </c>
      <c r="O384" s="11" t="s">
        <v>1761</v>
      </c>
      <c r="P384" s="11"/>
      <c r="Q384" s="11"/>
      <c r="R384" s="11" t="s">
        <v>666</v>
      </c>
      <c r="T384" s="11" t="s">
        <v>1762</v>
      </c>
      <c r="V384" s="11" t="s">
        <v>1729</v>
      </c>
      <c r="W384" s="11" t="s">
        <v>92</v>
      </c>
      <c r="X384" s="11" t="s">
        <v>142</v>
      </c>
      <c r="Y384" s="11" t="s">
        <v>75</v>
      </c>
      <c r="AE384" s="11" t="s">
        <v>119</v>
      </c>
      <c r="AI384" s="15">
        <v>44562.0</v>
      </c>
      <c r="AJ384" s="11">
        <v>4.0</v>
      </c>
      <c r="AK384" s="11" t="s">
        <v>77</v>
      </c>
      <c r="AL384" s="11">
        <v>32813.0</v>
      </c>
      <c r="AM384" s="11" t="s">
        <v>143</v>
      </c>
      <c r="AN384" s="11" t="s">
        <v>144</v>
      </c>
      <c r="AQ384" s="11" t="s">
        <v>79</v>
      </c>
      <c r="AR384" s="11" t="s">
        <v>146</v>
      </c>
      <c r="AS384" s="11" t="s">
        <v>75</v>
      </c>
      <c r="AT384" s="11" t="s">
        <v>80</v>
      </c>
      <c r="AW384" s="11" t="s">
        <v>204</v>
      </c>
      <c r="AX384" s="18" t="str">
        <f t="shared" si="555"/>
        <v/>
      </c>
      <c r="AZ384" s="11" t="s">
        <v>132</v>
      </c>
      <c r="BD384" s="15">
        <v>45377.0</v>
      </c>
      <c r="BE384" s="15">
        <v>45779.0</v>
      </c>
      <c r="BI384" s="11" t="s">
        <v>83</v>
      </c>
      <c r="BJ384" s="11">
        <v>2022.0</v>
      </c>
      <c r="BK384" s="18">
        <f t="shared" si="556"/>
        <v>2026</v>
      </c>
      <c r="BL384" s="16">
        <f t="shared" si="62"/>
        <v>5</v>
      </c>
      <c r="BM384" s="18" t="str">
        <f t="shared" si="63"/>
        <v>2022, 2023, 2024, 2025, 2026</v>
      </c>
      <c r="BN384" s="18" t="str">
        <f t="shared" ref="BN384:CC384" si="559">IF(ISNUMBER(SEARCH(BN$1, $BM384)), ($K384/$BL384), "")</f>
        <v/>
      </c>
      <c r="BO384" s="18" t="str">
        <f t="shared" si="559"/>
        <v/>
      </c>
      <c r="BP384" s="20">
        <f t="shared" si="559"/>
        <v>23800</v>
      </c>
      <c r="BQ384" s="20">
        <f t="shared" si="559"/>
        <v>23800</v>
      </c>
      <c r="BR384" s="20">
        <f t="shared" si="559"/>
        <v>23800</v>
      </c>
      <c r="BS384" s="20">
        <f t="shared" si="559"/>
        <v>23800</v>
      </c>
      <c r="BT384" s="20">
        <f t="shared" si="559"/>
        <v>23800</v>
      </c>
      <c r="BU384" s="18" t="str">
        <f t="shared" si="559"/>
        <v/>
      </c>
      <c r="BV384" s="18" t="str">
        <f t="shared" si="559"/>
        <v/>
      </c>
      <c r="BW384" s="18" t="str">
        <f t="shared" si="559"/>
        <v/>
      </c>
      <c r="BX384" s="18" t="str">
        <f t="shared" si="559"/>
        <v/>
      </c>
      <c r="BY384" s="18" t="str">
        <f t="shared" si="559"/>
        <v/>
      </c>
      <c r="BZ384" s="18" t="str">
        <f t="shared" si="559"/>
        <v/>
      </c>
      <c r="CA384" s="18" t="str">
        <f t="shared" si="559"/>
        <v/>
      </c>
      <c r="CB384" s="18" t="str">
        <f t="shared" si="559"/>
        <v/>
      </c>
      <c r="CC384" s="18" t="str">
        <f t="shared" si="559"/>
        <v/>
      </c>
    </row>
    <row r="385" ht="16.5" customHeight="1">
      <c r="A385" s="11" t="s">
        <v>1763</v>
      </c>
      <c r="B385" s="11" t="s">
        <v>1764</v>
      </c>
      <c r="C385" s="11"/>
      <c r="D385" s="11" t="s">
        <v>64</v>
      </c>
      <c r="E385" s="27">
        <v>125000.0</v>
      </c>
      <c r="F385" s="27">
        <v>100000.0</v>
      </c>
      <c r="G385" s="11" t="s">
        <v>135</v>
      </c>
      <c r="H385" s="12">
        <v>131250.0</v>
      </c>
      <c r="I385" s="12">
        <v>105000.0</v>
      </c>
      <c r="J385" s="13">
        <f t="shared" ref="J385:K385" si="560">E385*1.19</f>
        <v>148750</v>
      </c>
      <c r="K385" s="13">
        <f t="shared" si="560"/>
        <v>119000</v>
      </c>
      <c r="L385" s="11" t="s">
        <v>86</v>
      </c>
      <c r="M385" s="11" t="s">
        <v>67</v>
      </c>
      <c r="N385" s="14" t="s">
        <v>1765</v>
      </c>
      <c r="O385" s="11" t="s">
        <v>1766</v>
      </c>
      <c r="P385" s="11"/>
      <c r="Q385" s="11"/>
      <c r="R385" s="11" t="s">
        <v>666</v>
      </c>
      <c r="T385" s="11" t="s">
        <v>1767</v>
      </c>
      <c r="V385" s="11" t="s">
        <v>1768</v>
      </c>
      <c r="W385" s="11" t="s">
        <v>92</v>
      </c>
      <c r="X385" s="11" t="s">
        <v>142</v>
      </c>
      <c r="Y385" s="11" t="s">
        <v>75</v>
      </c>
      <c r="AE385" s="11" t="s">
        <v>119</v>
      </c>
      <c r="AI385" s="15">
        <v>44562.0</v>
      </c>
      <c r="AJ385" s="11">
        <v>4.0</v>
      </c>
      <c r="AK385" s="11" t="s">
        <v>77</v>
      </c>
      <c r="AL385" s="11">
        <v>32813.0</v>
      </c>
      <c r="AM385" s="11" t="s">
        <v>143</v>
      </c>
      <c r="AN385" s="11" t="s">
        <v>202</v>
      </c>
      <c r="AQ385" s="11" t="s">
        <v>79</v>
      </c>
      <c r="AR385" s="11" t="s">
        <v>146</v>
      </c>
      <c r="AS385" s="11" t="s">
        <v>75</v>
      </c>
      <c r="AT385" s="11" t="s">
        <v>375</v>
      </c>
      <c r="AW385" s="11" t="s">
        <v>204</v>
      </c>
      <c r="AX385" s="18" t="str">
        <f t="shared" si="555"/>
        <v/>
      </c>
      <c r="AZ385" s="11" t="s">
        <v>124</v>
      </c>
      <c r="BD385" s="15">
        <v>45377.0</v>
      </c>
      <c r="BE385" s="15">
        <v>45779.0</v>
      </c>
      <c r="BI385" s="11" t="s">
        <v>83</v>
      </c>
      <c r="BJ385" s="11">
        <v>2022.0</v>
      </c>
      <c r="BK385" s="18">
        <f t="shared" si="556"/>
        <v>2026</v>
      </c>
      <c r="BL385" s="16">
        <f t="shared" si="62"/>
        <v>5</v>
      </c>
      <c r="BM385" s="18" t="str">
        <f t="shared" si="63"/>
        <v>2022, 2023, 2024, 2025, 2026</v>
      </c>
      <c r="BN385" s="18" t="str">
        <f t="shared" ref="BN385:CC385" si="561">IF(ISNUMBER(SEARCH(BN$1, $BM385)), ($K385/$BL385), "")</f>
        <v/>
      </c>
      <c r="BO385" s="18" t="str">
        <f t="shared" si="561"/>
        <v/>
      </c>
      <c r="BP385" s="20">
        <f t="shared" si="561"/>
        <v>23800</v>
      </c>
      <c r="BQ385" s="20">
        <f t="shared" si="561"/>
        <v>23800</v>
      </c>
      <c r="BR385" s="20">
        <f t="shared" si="561"/>
        <v>23800</v>
      </c>
      <c r="BS385" s="20">
        <f t="shared" si="561"/>
        <v>23800</v>
      </c>
      <c r="BT385" s="20">
        <f t="shared" si="561"/>
        <v>23800</v>
      </c>
      <c r="BU385" s="18" t="str">
        <f t="shared" si="561"/>
        <v/>
      </c>
      <c r="BV385" s="18" t="str">
        <f t="shared" si="561"/>
        <v/>
      </c>
      <c r="BW385" s="18" t="str">
        <f t="shared" si="561"/>
        <v/>
      </c>
      <c r="BX385" s="18" t="str">
        <f t="shared" si="561"/>
        <v/>
      </c>
      <c r="BY385" s="18" t="str">
        <f t="shared" si="561"/>
        <v/>
      </c>
      <c r="BZ385" s="18" t="str">
        <f t="shared" si="561"/>
        <v/>
      </c>
      <c r="CA385" s="18" t="str">
        <f t="shared" si="561"/>
        <v/>
      </c>
      <c r="CB385" s="18" t="str">
        <f t="shared" si="561"/>
        <v/>
      </c>
      <c r="CC385" s="18" t="str">
        <f t="shared" si="561"/>
        <v/>
      </c>
    </row>
    <row r="386" ht="16.5" customHeight="1">
      <c r="A386" s="11" t="s">
        <v>1769</v>
      </c>
      <c r="B386" s="11"/>
      <c r="C386" s="11"/>
      <c r="D386" s="11" t="s">
        <v>64</v>
      </c>
      <c r="E386" s="27">
        <v>125000.0</v>
      </c>
      <c r="F386" s="27">
        <v>100000.0</v>
      </c>
      <c r="G386" s="11" t="s">
        <v>135</v>
      </c>
      <c r="H386" s="12">
        <v>156250.0</v>
      </c>
      <c r="I386" s="12">
        <v>125000.0</v>
      </c>
      <c r="J386" s="13">
        <f t="shared" ref="J386:K386" si="562">E386*1.19</f>
        <v>148750</v>
      </c>
      <c r="K386" s="13">
        <f t="shared" si="562"/>
        <v>119000</v>
      </c>
      <c r="L386" s="11" t="s">
        <v>86</v>
      </c>
      <c r="M386" s="11" t="s">
        <v>67</v>
      </c>
      <c r="N386" s="14" t="s">
        <v>1770</v>
      </c>
      <c r="O386" s="11"/>
      <c r="P386" s="11"/>
      <c r="Q386" s="11"/>
      <c r="R386" s="11"/>
      <c r="T386" s="11"/>
      <c r="V386" s="11" t="s">
        <v>1771</v>
      </c>
      <c r="W386" s="11"/>
      <c r="X386" s="11" t="s">
        <v>142</v>
      </c>
      <c r="Y386" s="11" t="s">
        <v>75</v>
      </c>
      <c r="AE386" s="11"/>
      <c r="AI386" s="15">
        <v>44936.0</v>
      </c>
      <c r="AJ386" s="11">
        <v>49.0</v>
      </c>
      <c r="AK386" s="11" t="s">
        <v>219</v>
      </c>
      <c r="AL386" s="11">
        <v>3189.0</v>
      </c>
      <c r="AM386" s="11" t="s">
        <v>143</v>
      </c>
      <c r="AN386" s="11" t="s">
        <v>144</v>
      </c>
      <c r="AQ386" s="11" t="s">
        <v>79</v>
      </c>
      <c r="AR386" s="11" t="s">
        <v>146</v>
      </c>
      <c r="AS386" s="11" t="s">
        <v>75</v>
      </c>
      <c r="AT386" s="11" t="s">
        <v>107</v>
      </c>
      <c r="AU386" s="18" t="s">
        <v>108</v>
      </c>
      <c r="AW386" s="11" t="s">
        <v>204</v>
      </c>
      <c r="AX386" s="18" t="str">
        <f t="shared" si="555"/>
        <v/>
      </c>
      <c r="AZ386" s="11" t="s">
        <v>535</v>
      </c>
      <c r="BD386" s="15">
        <v>45596.0</v>
      </c>
      <c r="BE386" s="15">
        <v>45779.0</v>
      </c>
      <c r="BI386" s="11"/>
      <c r="BJ386" s="11">
        <v>2023.0</v>
      </c>
      <c r="BK386" s="11">
        <v>2027.0</v>
      </c>
      <c r="BL386" s="16">
        <f t="shared" si="62"/>
        <v>5</v>
      </c>
      <c r="BM386" s="18" t="str">
        <f t="shared" si="63"/>
        <v>2023, 2024, 2025, 2026, 2027</v>
      </c>
      <c r="BN386" s="18" t="str">
        <f t="shared" ref="BN386:CC386" si="563">IF(ISNUMBER(SEARCH(BN$1, $BM386)), ($K386/$BL386), "")</f>
        <v/>
      </c>
      <c r="BO386" s="18" t="str">
        <f t="shared" si="563"/>
        <v/>
      </c>
      <c r="BP386" s="18" t="str">
        <f t="shared" si="563"/>
        <v/>
      </c>
      <c r="BQ386" s="20">
        <f t="shared" si="563"/>
        <v>23800</v>
      </c>
      <c r="BR386" s="20">
        <f t="shared" si="563"/>
        <v>23800</v>
      </c>
      <c r="BS386" s="20">
        <f t="shared" si="563"/>
        <v>23800</v>
      </c>
      <c r="BT386" s="20">
        <f t="shared" si="563"/>
        <v>23800</v>
      </c>
      <c r="BU386" s="20">
        <f t="shared" si="563"/>
        <v>23800</v>
      </c>
      <c r="BV386" s="18" t="str">
        <f t="shared" si="563"/>
        <v/>
      </c>
      <c r="BW386" s="18" t="str">
        <f t="shared" si="563"/>
        <v/>
      </c>
      <c r="BX386" s="18" t="str">
        <f t="shared" si="563"/>
        <v/>
      </c>
      <c r="BY386" s="18" t="str">
        <f t="shared" si="563"/>
        <v/>
      </c>
      <c r="BZ386" s="18" t="str">
        <f t="shared" si="563"/>
        <v/>
      </c>
      <c r="CA386" s="18" t="str">
        <f t="shared" si="563"/>
        <v/>
      </c>
      <c r="CB386" s="18" t="str">
        <f t="shared" si="563"/>
        <v/>
      </c>
      <c r="CC386" s="18" t="str">
        <f t="shared" si="563"/>
        <v/>
      </c>
    </row>
    <row r="387" ht="16.5" customHeight="1">
      <c r="A387" s="11" t="s">
        <v>1772</v>
      </c>
      <c r="C387" s="11"/>
      <c r="D387" s="11" t="s">
        <v>64</v>
      </c>
      <c r="E387" s="27">
        <v>125000.0</v>
      </c>
      <c r="F387" s="27">
        <v>100000.0</v>
      </c>
      <c r="G387" s="11" t="s">
        <v>135</v>
      </c>
      <c r="H387" s="12">
        <v>156250.0</v>
      </c>
      <c r="I387" s="12">
        <v>125000.0</v>
      </c>
      <c r="J387" s="13">
        <f t="shared" ref="J387:K387" si="564">E387*1.19</f>
        <v>148750</v>
      </c>
      <c r="K387" s="13">
        <f t="shared" si="564"/>
        <v>119000</v>
      </c>
      <c r="L387" s="11" t="s">
        <v>86</v>
      </c>
      <c r="M387" s="11" t="s">
        <v>67</v>
      </c>
      <c r="N387" s="14" t="s">
        <v>1773</v>
      </c>
      <c r="V387" s="11" t="s">
        <v>918</v>
      </c>
      <c r="X387" s="11" t="s">
        <v>142</v>
      </c>
      <c r="Y387" s="11" t="s">
        <v>75</v>
      </c>
      <c r="AI387" s="15">
        <v>44936.0</v>
      </c>
      <c r="AJ387" s="11">
        <v>49.0</v>
      </c>
      <c r="AK387" s="11" t="s">
        <v>430</v>
      </c>
      <c r="AL387" s="11">
        <v>3189.0</v>
      </c>
      <c r="AM387" s="11" t="s">
        <v>143</v>
      </c>
      <c r="AN387" s="11" t="s">
        <v>144</v>
      </c>
      <c r="AQ387" s="11" t="s">
        <v>79</v>
      </c>
      <c r="AR387" s="11" t="s">
        <v>146</v>
      </c>
      <c r="AS387" s="11" t="s">
        <v>75</v>
      </c>
      <c r="AT387" s="11" t="s">
        <v>80</v>
      </c>
      <c r="AW387" s="11" t="s">
        <v>204</v>
      </c>
      <c r="AX387" s="18" t="str">
        <f t="shared" si="555"/>
        <v/>
      </c>
      <c r="AZ387" s="11" t="s">
        <v>310</v>
      </c>
      <c r="BD387" s="15">
        <v>45596.0</v>
      </c>
      <c r="BE387" s="15">
        <v>45779.0</v>
      </c>
      <c r="BJ387" s="11">
        <v>2023.0</v>
      </c>
      <c r="BK387" s="11">
        <v>2027.0</v>
      </c>
      <c r="BL387" s="16">
        <f t="shared" si="62"/>
        <v>5</v>
      </c>
      <c r="BM387" s="18" t="str">
        <f t="shared" si="63"/>
        <v>2023, 2024, 2025, 2026, 2027</v>
      </c>
      <c r="BN387" s="18" t="str">
        <f t="shared" ref="BN387:CC387" si="565">IF(ISNUMBER(SEARCH(BN$1, $BM387)), ($K387/$BL387), "")</f>
        <v/>
      </c>
      <c r="BO387" s="18" t="str">
        <f t="shared" si="565"/>
        <v/>
      </c>
      <c r="BP387" s="18" t="str">
        <f t="shared" si="565"/>
        <v/>
      </c>
      <c r="BQ387" s="20">
        <f t="shared" si="565"/>
        <v>23800</v>
      </c>
      <c r="BR387" s="20">
        <f t="shared" si="565"/>
        <v>23800</v>
      </c>
      <c r="BS387" s="20">
        <f t="shared" si="565"/>
        <v>23800</v>
      </c>
      <c r="BT387" s="20">
        <f t="shared" si="565"/>
        <v>23800</v>
      </c>
      <c r="BU387" s="20">
        <f t="shared" si="565"/>
        <v>23800</v>
      </c>
      <c r="BV387" s="18" t="str">
        <f t="shared" si="565"/>
        <v/>
      </c>
      <c r="BW387" s="18" t="str">
        <f t="shared" si="565"/>
        <v/>
      </c>
      <c r="BX387" s="18" t="str">
        <f t="shared" si="565"/>
        <v/>
      </c>
      <c r="BY387" s="18" t="str">
        <f t="shared" si="565"/>
        <v/>
      </c>
      <c r="BZ387" s="18" t="str">
        <f t="shared" si="565"/>
        <v/>
      </c>
      <c r="CA387" s="18" t="str">
        <f t="shared" si="565"/>
        <v/>
      </c>
      <c r="CB387" s="18" t="str">
        <f t="shared" si="565"/>
        <v/>
      </c>
      <c r="CC387" s="18" t="str">
        <f t="shared" si="565"/>
        <v/>
      </c>
    </row>
    <row r="388" ht="16.5" customHeight="1">
      <c r="A388" s="11" t="s">
        <v>1774</v>
      </c>
      <c r="C388" s="11"/>
      <c r="D388" s="11" t="s">
        <v>64</v>
      </c>
      <c r="E388" s="27">
        <v>125000.0</v>
      </c>
      <c r="F388" s="27">
        <v>100000.0</v>
      </c>
      <c r="G388" s="11" t="s">
        <v>135</v>
      </c>
      <c r="H388" s="12">
        <v>156250.0</v>
      </c>
      <c r="I388" s="12">
        <v>125000.0</v>
      </c>
      <c r="J388" s="13">
        <f t="shared" ref="J388:K388" si="566">E388*1.19</f>
        <v>148750</v>
      </c>
      <c r="K388" s="13">
        <f t="shared" si="566"/>
        <v>119000</v>
      </c>
      <c r="L388" s="11" t="s">
        <v>86</v>
      </c>
      <c r="M388" s="11" t="s">
        <v>67</v>
      </c>
      <c r="N388" s="14" t="s">
        <v>1775</v>
      </c>
      <c r="V388" s="11" t="s">
        <v>1117</v>
      </c>
      <c r="X388" s="11" t="s">
        <v>142</v>
      </c>
      <c r="Y388" s="11" t="s">
        <v>75</v>
      </c>
      <c r="AI388" s="15">
        <v>44571.0</v>
      </c>
      <c r="AJ388" s="11">
        <v>49.0</v>
      </c>
      <c r="AK388" s="11" t="s">
        <v>430</v>
      </c>
      <c r="AL388" s="11">
        <v>3189.0</v>
      </c>
      <c r="AM388" s="11" t="s">
        <v>143</v>
      </c>
      <c r="AN388" s="11" t="s">
        <v>144</v>
      </c>
      <c r="AQ388" s="11" t="s">
        <v>79</v>
      </c>
      <c r="AR388" s="11" t="s">
        <v>146</v>
      </c>
      <c r="AS388" s="11" t="s">
        <v>75</v>
      </c>
      <c r="AT388" s="11" t="s">
        <v>107</v>
      </c>
      <c r="AU388" s="18" t="s">
        <v>189</v>
      </c>
      <c r="AW388" s="11" t="s">
        <v>204</v>
      </c>
      <c r="AX388" s="18" t="str">
        <f t="shared" si="555"/>
        <v/>
      </c>
      <c r="AZ388" s="11" t="s">
        <v>535</v>
      </c>
      <c r="BD388" s="15">
        <v>45596.0</v>
      </c>
      <c r="BE388" s="15">
        <v>45779.0</v>
      </c>
      <c r="BJ388" s="11">
        <v>2022.0</v>
      </c>
      <c r="BK388" s="11">
        <v>2027.0</v>
      </c>
      <c r="BL388" s="16">
        <f t="shared" si="62"/>
        <v>6</v>
      </c>
      <c r="BM388" s="18" t="str">
        <f t="shared" si="63"/>
        <v>2022, 2023, 2024, 2025, 2026, 2027</v>
      </c>
      <c r="BN388" s="18" t="str">
        <f t="shared" ref="BN388:CC388" si="567">IF(ISNUMBER(SEARCH(BN$1, $BM388)), ($K388/$BL388), "")</f>
        <v/>
      </c>
      <c r="BO388" s="18" t="str">
        <f t="shared" si="567"/>
        <v/>
      </c>
      <c r="BP388" s="20">
        <f t="shared" si="567"/>
        <v>19833.33333</v>
      </c>
      <c r="BQ388" s="20">
        <f t="shared" si="567"/>
        <v>19833.33333</v>
      </c>
      <c r="BR388" s="20">
        <f t="shared" si="567"/>
        <v>19833.33333</v>
      </c>
      <c r="BS388" s="20">
        <f t="shared" si="567"/>
        <v>19833.33333</v>
      </c>
      <c r="BT388" s="20">
        <f t="shared" si="567"/>
        <v>19833.33333</v>
      </c>
      <c r="BU388" s="20">
        <f t="shared" si="567"/>
        <v>19833.33333</v>
      </c>
      <c r="BV388" s="18" t="str">
        <f t="shared" si="567"/>
        <v/>
      </c>
      <c r="BW388" s="18" t="str">
        <f t="shared" si="567"/>
        <v/>
      </c>
      <c r="BX388" s="18" t="str">
        <f t="shared" si="567"/>
        <v/>
      </c>
      <c r="BY388" s="18" t="str">
        <f t="shared" si="567"/>
        <v/>
      </c>
      <c r="BZ388" s="18" t="str">
        <f t="shared" si="567"/>
        <v/>
      </c>
      <c r="CA388" s="18" t="str">
        <f t="shared" si="567"/>
        <v/>
      </c>
      <c r="CB388" s="18" t="str">
        <f t="shared" si="567"/>
        <v/>
      </c>
      <c r="CC388" s="18" t="str">
        <f t="shared" si="567"/>
        <v/>
      </c>
    </row>
    <row r="389" ht="16.5" customHeight="1">
      <c r="A389" s="11" t="s">
        <v>1776</v>
      </c>
      <c r="B389" s="11" t="s">
        <v>1777</v>
      </c>
      <c r="C389" s="11"/>
      <c r="D389" s="11" t="s">
        <v>64</v>
      </c>
      <c r="E389" s="27">
        <v>125000.0</v>
      </c>
      <c r="F389" s="27">
        <v>100000.0</v>
      </c>
      <c r="G389" s="11" t="s">
        <v>135</v>
      </c>
      <c r="H389" s="12">
        <v>156250.0</v>
      </c>
      <c r="I389" s="12">
        <v>125000.0</v>
      </c>
      <c r="J389" s="13">
        <f t="shared" ref="J389:K389" si="568">E389*1.19</f>
        <v>148750</v>
      </c>
      <c r="K389" s="13">
        <f t="shared" si="568"/>
        <v>119000</v>
      </c>
      <c r="L389" s="11" t="s">
        <v>86</v>
      </c>
      <c r="M389" s="11" t="s">
        <v>67</v>
      </c>
      <c r="N389" s="14" t="s">
        <v>1778</v>
      </c>
      <c r="V389" s="11" t="s">
        <v>1779</v>
      </c>
      <c r="X389" s="11" t="s">
        <v>142</v>
      </c>
      <c r="Y389" s="11" t="s">
        <v>75</v>
      </c>
      <c r="AI389" s="15">
        <v>44967.0</v>
      </c>
      <c r="AJ389" s="11">
        <v>48.0</v>
      </c>
      <c r="AK389" s="11" t="s">
        <v>430</v>
      </c>
      <c r="AL389" s="11">
        <v>3255.0</v>
      </c>
      <c r="AM389" s="11" t="s">
        <v>143</v>
      </c>
      <c r="AN389" s="11" t="s">
        <v>202</v>
      </c>
      <c r="AQ389" s="11" t="s">
        <v>79</v>
      </c>
      <c r="AR389" s="11" t="s">
        <v>146</v>
      </c>
      <c r="AS389" s="11" t="s">
        <v>75</v>
      </c>
      <c r="AT389" s="25" t="s">
        <v>122</v>
      </c>
      <c r="AW389" s="11" t="s">
        <v>204</v>
      </c>
      <c r="AX389" s="18" t="str">
        <f t="shared" si="555"/>
        <v/>
      </c>
      <c r="AZ389" s="11" t="s">
        <v>290</v>
      </c>
      <c r="BD389" s="15">
        <v>45596.0</v>
      </c>
      <c r="BE389" s="15">
        <v>45779.0</v>
      </c>
      <c r="BJ389" s="11">
        <v>2023.0</v>
      </c>
      <c r="BK389" s="11">
        <v>2027.0</v>
      </c>
      <c r="BL389" s="16">
        <f t="shared" si="62"/>
        <v>5</v>
      </c>
      <c r="BM389" s="18" t="str">
        <f t="shared" si="63"/>
        <v>2023, 2024, 2025, 2026, 2027</v>
      </c>
      <c r="BN389" s="18" t="str">
        <f t="shared" ref="BN389:CC389" si="569">IF(ISNUMBER(SEARCH(BN$1, $BM389)), ($K389/$BL389), "")</f>
        <v/>
      </c>
      <c r="BO389" s="18" t="str">
        <f t="shared" si="569"/>
        <v/>
      </c>
      <c r="BP389" s="18" t="str">
        <f t="shared" si="569"/>
        <v/>
      </c>
      <c r="BQ389" s="20">
        <f t="shared" si="569"/>
        <v>23800</v>
      </c>
      <c r="BR389" s="20">
        <f t="shared" si="569"/>
        <v>23800</v>
      </c>
      <c r="BS389" s="20">
        <f t="shared" si="569"/>
        <v>23800</v>
      </c>
      <c r="BT389" s="20">
        <f t="shared" si="569"/>
        <v>23800</v>
      </c>
      <c r="BU389" s="20">
        <f t="shared" si="569"/>
        <v>23800</v>
      </c>
      <c r="BV389" s="18" t="str">
        <f t="shared" si="569"/>
        <v/>
      </c>
      <c r="BW389" s="18" t="str">
        <f t="shared" si="569"/>
        <v/>
      </c>
      <c r="BX389" s="18" t="str">
        <f t="shared" si="569"/>
        <v/>
      </c>
      <c r="BY389" s="18" t="str">
        <f t="shared" si="569"/>
        <v/>
      </c>
      <c r="BZ389" s="18" t="str">
        <f t="shared" si="569"/>
        <v/>
      </c>
      <c r="CA389" s="18" t="str">
        <f t="shared" si="569"/>
        <v/>
      </c>
      <c r="CB389" s="18" t="str">
        <f t="shared" si="569"/>
        <v/>
      </c>
      <c r="CC389" s="18" t="str">
        <f t="shared" si="569"/>
        <v/>
      </c>
    </row>
    <row r="390" ht="16.5" customHeight="1">
      <c r="A390" s="11" t="s">
        <v>1780</v>
      </c>
      <c r="B390" s="11" t="s">
        <v>1780</v>
      </c>
      <c r="C390" s="11"/>
      <c r="D390" s="11" t="s">
        <v>64</v>
      </c>
      <c r="E390" s="27">
        <v>125000.0</v>
      </c>
      <c r="F390" s="27">
        <v>100000.0</v>
      </c>
      <c r="G390" s="11" t="s">
        <v>135</v>
      </c>
      <c r="H390" s="12">
        <v>156250.0</v>
      </c>
      <c r="I390" s="12">
        <v>125000.0</v>
      </c>
      <c r="J390" s="13">
        <f t="shared" ref="J390:K390" si="570">E390*1.19</f>
        <v>148750</v>
      </c>
      <c r="K390" s="13">
        <f t="shared" si="570"/>
        <v>119000</v>
      </c>
      <c r="L390" s="11" t="s">
        <v>86</v>
      </c>
      <c r="M390" s="11" t="s">
        <v>67</v>
      </c>
      <c r="N390" s="14" t="s">
        <v>1781</v>
      </c>
      <c r="O390" s="11" t="s">
        <v>1782</v>
      </c>
      <c r="V390" s="11" t="s">
        <v>1112</v>
      </c>
      <c r="X390" s="11" t="s">
        <v>142</v>
      </c>
      <c r="Y390" s="11" t="s">
        <v>75</v>
      </c>
      <c r="AI390" s="15">
        <v>44936.0</v>
      </c>
      <c r="AJ390" s="11">
        <v>48.0</v>
      </c>
      <c r="AK390" s="11" t="s">
        <v>430</v>
      </c>
      <c r="AL390" s="11">
        <v>3255.0</v>
      </c>
      <c r="AM390" s="11" t="s">
        <v>143</v>
      </c>
      <c r="AN390" s="11" t="s">
        <v>202</v>
      </c>
      <c r="AQ390" s="11" t="s">
        <v>79</v>
      </c>
      <c r="AR390" s="11" t="s">
        <v>146</v>
      </c>
      <c r="AS390" s="11" t="s">
        <v>75</v>
      </c>
      <c r="AT390" s="11" t="s">
        <v>80</v>
      </c>
      <c r="AW390" s="11" t="s">
        <v>204</v>
      </c>
      <c r="AX390" s="18" t="str">
        <f t="shared" si="555"/>
        <v/>
      </c>
      <c r="AZ390" s="11" t="s">
        <v>395</v>
      </c>
      <c r="BD390" s="15">
        <v>45596.0</v>
      </c>
      <c r="BE390" s="15">
        <v>45779.0</v>
      </c>
      <c r="BJ390" s="11">
        <v>2023.0</v>
      </c>
      <c r="BK390" s="11">
        <v>2027.0</v>
      </c>
      <c r="BL390" s="16">
        <f t="shared" si="62"/>
        <v>5</v>
      </c>
      <c r="BM390" s="18" t="str">
        <f t="shared" si="63"/>
        <v>2023, 2024, 2025, 2026, 2027</v>
      </c>
      <c r="BN390" s="18" t="str">
        <f t="shared" ref="BN390:CC390" si="571">IF(ISNUMBER(SEARCH(BN$1, $BM390)), ($K390/$BL390), "")</f>
        <v/>
      </c>
      <c r="BO390" s="18" t="str">
        <f t="shared" si="571"/>
        <v/>
      </c>
      <c r="BP390" s="18" t="str">
        <f t="shared" si="571"/>
        <v/>
      </c>
      <c r="BQ390" s="20">
        <f t="shared" si="571"/>
        <v>23800</v>
      </c>
      <c r="BR390" s="20">
        <f t="shared" si="571"/>
        <v>23800</v>
      </c>
      <c r="BS390" s="20">
        <f t="shared" si="571"/>
        <v>23800</v>
      </c>
      <c r="BT390" s="20">
        <f t="shared" si="571"/>
        <v>23800</v>
      </c>
      <c r="BU390" s="20">
        <f t="shared" si="571"/>
        <v>23800</v>
      </c>
      <c r="BV390" s="18" t="str">
        <f t="shared" si="571"/>
        <v/>
      </c>
      <c r="BW390" s="18" t="str">
        <f t="shared" si="571"/>
        <v/>
      </c>
      <c r="BX390" s="18" t="str">
        <f t="shared" si="571"/>
        <v/>
      </c>
      <c r="BY390" s="18" t="str">
        <f t="shared" si="571"/>
        <v/>
      </c>
      <c r="BZ390" s="18" t="str">
        <f t="shared" si="571"/>
        <v/>
      </c>
      <c r="CA390" s="18" t="str">
        <f t="shared" si="571"/>
        <v/>
      </c>
      <c r="CB390" s="18" t="str">
        <f t="shared" si="571"/>
        <v/>
      </c>
      <c r="CC390" s="18" t="str">
        <f t="shared" si="571"/>
        <v/>
      </c>
    </row>
    <row r="391" ht="16.5" customHeight="1">
      <c r="A391" s="11" t="s">
        <v>1783</v>
      </c>
      <c r="B391" s="11"/>
      <c r="C391" s="11"/>
      <c r="D391" s="11" t="s">
        <v>64</v>
      </c>
      <c r="E391" s="27">
        <v>125000.0</v>
      </c>
      <c r="F391" s="27">
        <v>100000.0</v>
      </c>
      <c r="G391" s="11" t="s">
        <v>135</v>
      </c>
      <c r="H391" s="12">
        <v>156250.0</v>
      </c>
      <c r="I391" s="12">
        <v>125000.0</v>
      </c>
      <c r="J391" s="13">
        <f t="shared" ref="J391:K391" si="572">E391*1.19</f>
        <v>148750</v>
      </c>
      <c r="K391" s="13">
        <f t="shared" si="572"/>
        <v>119000</v>
      </c>
      <c r="L391" s="11" t="s">
        <v>86</v>
      </c>
      <c r="M391" s="11" t="s">
        <v>67</v>
      </c>
      <c r="N391" s="14" t="s">
        <v>1784</v>
      </c>
      <c r="O391" s="11"/>
      <c r="V391" s="11" t="s">
        <v>763</v>
      </c>
      <c r="X391" s="11" t="s">
        <v>142</v>
      </c>
      <c r="Y391" s="11" t="s">
        <v>75</v>
      </c>
      <c r="AI391" s="15">
        <v>45293.0</v>
      </c>
      <c r="AJ391" s="11">
        <v>37.0</v>
      </c>
      <c r="AK391" s="11" t="s">
        <v>430</v>
      </c>
      <c r="AL391" s="11">
        <v>4223.0</v>
      </c>
      <c r="AM391" s="11" t="s">
        <v>143</v>
      </c>
      <c r="AN391" s="18" t="s">
        <v>1785</v>
      </c>
      <c r="AQ391" s="11" t="s">
        <v>79</v>
      </c>
      <c r="AR391" s="11" t="s">
        <v>146</v>
      </c>
      <c r="AS391" s="11" t="s">
        <v>75</v>
      </c>
      <c r="AT391" s="11" t="s">
        <v>375</v>
      </c>
      <c r="AW391" s="11" t="s">
        <v>96</v>
      </c>
      <c r="AX391" s="18" t="str">
        <f t="shared" si="555"/>
        <v/>
      </c>
      <c r="AZ391" s="11" t="s">
        <v>124</v>
      </c>
      <c r="BD391" s="15">
        <v>45596.0</v>
      </c>
      <c r="BE391" s="15">
        <v>45779.0</v>
      </c>
      <c r="BJ391" s="11">
        <v>2024.0</v>
      </c>
      <c r="BK391" s="11">
        <v>2027.0</v>
      </c>
      <c r="BL391" s="16">
        <f t="shared" si="62"/>
        <v>4</v>
      </c>
      <c r="BM391" s="18" t="str">
        <f t="shared" si="63"/>
        <v>2024, 2025, 2026, 2027</v>
      </c>
      <c r="BN391" s="18" t="str">
        <f t="shared" ref="BN391:CC391" si="573">IF(ISNUMBER(SEARCH(BN$1, $BM391)), ($K391/$BL391), "")</f>
        <v/>
      </c>
      <c r="BO391" s="18" t="str">
        <f t="shared" si="573"/>
        <v/>
      </c>
      <c r="BP391" s="18" t="str">
        <f t="shared" si="573"/>
        <v/>
      </c>
      <c r="BQ391" s="18" t="str">
        <f t="shared" si="573"/>
        <v/>
      </c>
      <c r="BR391" s="20">
        <f t="shared" si="573"/>
        <v>29750</v>
      </c>
      <c r="BS391" s="20">
        <f t="shared" si="573"/>
        <v>29750</v>
      </c>
      <c r="BT391" s="20">
        <f t="shared" si="573"/>
        <v>29750</v>
      </c>
      <c r="BU391" s="20">
        <f t="shared" si="573"/>
        <v>29750</v>
      </c>
      <c r="BV391" s="18" t="str">
        <f t="shared" si="573"/>
        <v/>
      </c>
      <c r="BW391" s="18" t="str">
        <f t="shared" si="573"/>
        <v/>
      </c>
      <c r="BX391" s="18" t="str">
        <f t="shared" si="573"/>
        <v/>
      </c>
      <c r="BY391" s="18" t="str">
        <f t="shared" si="573"/>
        <v/>
      </c>
      <c r="BZ391" s="18" t="str">
        <f t="shared" si="573"/>
        <v/>
      </c>
      <c r="CA391" s="18" t="str">
        <f t="shared" si="573"/>
        <v/>
      </c>
      <c r="CB391" s="18" t="str">
        <f t="shared" si="573"/>
        <v/>
      </c>
      <c r="CC391" s="18" t="str">
        <f t="shared" si="573"/>
        <v/>
      </c>
    </row>
    <row r="392" ht="16.5" customHeight="1">
      <c r="A392" s="11" t="s">
        <v>1786</v>
      </c>
      <c r="C392" s="11"/>
      <c r="D392" s="11" t="s">
        <v>64</v>
      </c>
      <c r="E392" s="27">
        <v>125000.0</v>
      </c>
      <c r="F392" s="27">
        <v>100000.0</v>
      </c>
      <c r="G392" s="11" t="s">
        <v>135</v>
      </c>
      <c r="H392" s="12">
        <v>156250.0</v>
      </c>
      <c r="I392" s="12">
        <v>125000.0</v>
      </c>
      <c r="J392" s="13">
        <f t="shared" ref="J392:K392" si="574">E392*1.19</f>
        <v>148750</v>
      </c>
      <c r="K392" s="13">
        <f t="shared" si="574"/>
        <v>119000</v>
      </c>
      <c r="L392" s="11" t="s">
        <v>86</v>
      </c>
      <c r="M392" s="11" t="s">
        <v>67</v>
      </c>
      <c r="N392" s="14" t="s">
        <v>1787</v>
      </c>
      <c r="V392" s="11" t="s">
        <v>1788</v>
      </c>
      <c r="X392" s="11" t="s">
        <v>142</v>
      </c>
      <c r="Y392" s="11" t="s">
        <v>75</v>
      </c>
      <c r="AI392" s="15">
        <v>44936.0</v>
      </c>
      <c r="AJ392" s="11">
        <v>42.0</v>
      </c>
      <c r="AK392" s="11" t="s">
        <v>430</v>
      </c>
      <c r="AL392" s="11">
        <v>3720.0</v>
      </c>
      <c r="AM392" s="11" t="s">
        <v>143</v>
      </c>
      <c r="AN392" s="11" t="s">
        <v>202</v>
      </c>
      <c r="AQ392" s="11" t="s">
        <v>79</v>
      </c>
      <c r="AR392" s="11" t="s">
        <v>146</v>
      </c>
      <c r="AS392" s="11" t="s">
        <v>75</v>
      </c>
      <c r="AT392" s="11" t="s">
        <v>375</v>
      </c>
      <c r="AW392" s="11" t="s">
        <v>204</v>
      </c>
      <c r="AX392" s="18" t="str">
        <f t="shared" si="555"/>
        <v/>
      </c>
      <c r="AZ392" s="11" t="s">
        <v>846</v>
      </c>
      <c r="BD392" s="15">
        <v>45596.0</v>
      </c>
      <c r="BE392" s="15">
        <v>45779.0</v>
      </c>
      <c r="BJ392" s="11">
        <v>2023.0</v>
      </c>
      <c r="BK392" s="11">
        <v>2027.0</v>
      </c>
      <c r="BL392" s="16">
        <f t="shared" si="62"/>
        <v>5</v>
      </c>
      <c r="BM392" s="18" t="str">
        <f t="shared" si="63"/>
        <v>2023, 2024, 2025, 2026, 2027</v>
      </c>
      <c r="BN392" s="18" t="str">
        <f t="shared" ref="BN392:CC392" si="575">IF(ISNUMBER(SEARCH(BN$1, $BM392)), ($K392/$BL392), "")</f>
        <v/>
      </c>
      <c r="BO392" s="18" t="str">
        <f t="shared" si="575"/>
        <v/>
      </c>
      <c r="BP392" s="18" t="str">
        <f t="shared" si="575"/>
        <v/>
      </c>
      <c r="BQ392" s="20">
        <f t="shared" si="575"/>
        <v>23800</v>
      </c>
      <c r="BR392" s="20">
        <f t="shared" si="575"/>
        <v>23800</v>
      </c>
      <c r="BS392" s="20">
        <f t="shared" si="575"/>
        <v>23800</v>
      </c>
      <c r="BT392" s="20">
        <f t="shared" si="575"/>
        <v>23800</v>
      </c>
      <c r="BU392" s="20">
        <f t="shared" si="575"/>
        <v>23800</v>
      </c>
      <c r="BV392" s="18" t="str">
        <f t="shared" si="575"/>
        <v/>
      </c>
      <c r="BW392" s="18" t="str">
        <f t="shared" si="575"/>
        <v/>
      </c>
      <c r="BX392" s="18" t="str">
        <f t="shared" si="575"/>
        <v/>
      </c>
      <c r="BY392" s="18" t="str">
        <f t="shared" si="575"/>
        <v/>
      </c>
      <c r="BZ392" s="18" t="str">
        <f t="shared" si="575"/>
        <v/>
      </c>
      <c r="CA392" s="18" t="str">
        <f t="shared" si="575"/>
        <v/>
      </c>
      <c r="CB392" s="18" t="str">
        <f t="shared" si="575"/>
        <v/>
      </c>
      <c r="CC392" s="18" t="str">
        <f t="shared" si="575"/>
        <v/>
      </c>
    </row>
    <row r="393" ht="16.5" customHeight="1">
      <c r="A393" s="11" t="s">
        <v>1789</v>
      </c>
      <c r="C393" s="11"/>
      <c r="D393" s="11" t="s">
        <v>64</v>
      </c>
      <c r="E393" s="27">
        <v>125000.0</v>
      </c>
      <c r="F393" s="27">
        <v>100000.0</v>
      </c>
      <c r="G393" s="11" t="s">
        <v>135</v>
      </c>
      <c r="H393" s="12">
        <v>156250.0</v>
      </c>
      <c r="I393" s="12">
        <v>125000.0</v>
      </c>
      <c r="J393" s="13">
        <f t="shared" ref="J393:K393" si="576">E393*1.19</f>
        <v>148750</v>
      </c>
      <c r="K393" s="13">
        <f t="shared" si="576"/>
        <v>119000</v>
      </c>
      <c r="L393" s="11" t="s">
        <v>86</v>
      </c>
      <c r="M393" s="11" t="s">
        <v>67</v>
      </c>
      <c r="N393" s="14" t="s">
        <v>1790</v>
      </c>
      <c r="V393" s="11" t="s">
        <v>1117</v>
      </c>
      <c r="X393" s="11" t="s">
        <v>142</v>
      </c>
      <c r="Y393" s="11" t="s">
        <v>75</v>
      </c>
      <c r="AI393" s="15">
        <v>44571.0</v>
      </c>
      <c r="AJ393" s="11">
        <v>49.0</v>
      </c>
      <c r="AK393" s="11" t="s">
        <v>430</v>
      </c>
      <c r="AL393" s="11">
        <v>3189.0</v>
      </c>
      <c r="AM393" s="11" t="s">
        <v>143</v>
      </c>
      <c r="AN393" s="11" t="s">
        <v>144</v>
      </c>
      <c r="AQ393" s="11" t="s">
        <v>79</v>
      </c>
      <c r="AR393" s="11" t="s">
        <v>146</v>
      </c>
      <c r="AS393" s="11" t="s">
        <v>75</v>
      </c>
      <c r="AT393" s="11" t="s">
        <v>107</v>
      </c>
      <c r="AU393" s="18" t="s">
        <v>108</v>
      </c>
      <c r="AW393" s="11" t="s">
        <v>204</v>
      </c>
      <c r="AX393" s="18" t="str">
        <f t="shared" si="555"/>
        <v/>
      </c>
      <c r="AZ393" s="11" t="s">
        <v>109</v>
      </c>
      <c r="BD393" s="15">
        <v>45596.0</v>
      </c>
      <c r="BE393" s="15">
        <v>45779.0</v>
      </c>
      <c r="BJ393" s="11">
        <v>2022.0</v>
      </c>
      <c r="BK393" s="11">
        <v>2026.0</v>
      </c>
      <c r="BL393" s="16">
        <f t="shared" si="62"/>
        <v>5</v>
      </c>
      <c r="BM393" s="18" t="str">
        <f t="shared" si="63"/>
        <v>2022, 2023, 2024, 2025, 2026</v>
      </c>
      <c r="BN393" s="18" t="str">
        <f t="shared" ref="BN393:CC393" si="577">IF(ISNUMBER(SEARCH(BN$1, $BM393)), ($K393/$BL393), "")</f>
        <v/>
      </c>
      <c r="BO393" s="18" t="str">
        <f t="shared" si="577"/>
        <v/>
      </c>
      <c r="BP393" s="20">
        <f t="shared" si="577"/>
        <v>23800</v>
      </c>
      <c r="BQ393" s="20">
        <f t="shared" si="577"/>
        <v>23800</v>
      </c>
      <c r="BR393" s="20">
        <f t="shared" si="577"/>
        <v>23800</v>
      </c>
      <c r="BS393" s="20">
        <f t="shared" si="577"/>
        <v>23800</v>
      </c>
      <c r="BT393" s="20">
        <f t="shared" si="577"/>
        <v>23800</v>
      </c>
      <c r="BU393" s="18" t="str">
        <f t="shared" si="577"/>
        <v/>
      </c>
      <c r="BV393" s="18" t="str">
        <f t="shared" si="577"/>
        <v/>
      </c>
      <c r="BW393" s="18" t="str">
        <f t="shared" si="577"/>
        <v/>
      </c>
      <c r="BX393" s="18" t="str">
        <f t="shared" si="577"/>
        <v/>
      </c>
      <c r="BY393" s="18" t="str">
        <f t="shared" si="577"/>
        <v/>
      </c>
      <c r="BZ393" s="18" t="str">
        <f t="shared" si="577"/>
        <v/>
      </c>
      <c r="CA393" s="18" t="str">
        <f t="shared" si="577"/>
        <v/>
      </c>
      <c r="CB393" s="18" t="str">
        <f t="shared" si="577"/>
        <v/>
      </c>
      <c r="CC393" s="18" t="str">
        <f t="shared" si="577"/>
        <v/>
      </c>
    </row>
    <row r="394" ht="16.5" customHeight="1">
      <c r="A394" s="11" t="s">
        <v>1791</v>
      </c>
      <c r="B394" s="11" t="s">
        <v>1792</v>
      </c>
      <c r="C394" s="11"/>
      <c r="D394" s="11" t="s">
        <v>64</v>
      </c>
      <c r="E394" s="27">
        <v>125000.0</v>
      </c>
      <c r="F394" s="27">
        <v>100000.0</v>
      </c>
      <c r="G394" s="11" t="s">
        <v>135</v>
      </c>
      <c r="H394" s="12">
        <v>156250.0</v>
      </c>
      <c r="I394" s="12">
        <v>125000.0</v>
      </c>
      <c r="J394" s="13">
        <f t="shared" ref="J394:K394" si="578">E394*1.19</f>
        <v>148750</v>
      </c>
      <c r="K394" s="13">
        <f t="shared" si="578"/>
        <v>119000</v>
      </c>
      <c r="L394" s="11" t="s">
        <v>86</v>
      </c>
      <c r="M394" s="11" t="s">
        <v>67</v>
      </c>
      <c r="N394" s="14" t="s">
        <v>1793</v>
      </c>
      <c r="O394" s="11" t="s">
        <v>1794</v>
      </c>
      <c r="T394" s="11" t="s">
        <v>1795</v>
      </c>
      <c r="V394" s="11" t="s">
        <v>684</v>
      </c>
      <c r="X394" s="11" t="s">
        <v>142</v>
      </c>
      <c r="Y394" s="11" t="s">
        <v>75</v>
      </c>
      <c r="AI394" s="15">
        <v>45196.0</v>
      </c>
      <c r="AJ394" s="11">
        <v>48.0</v>
      </c>
      <c r="AK394" s="11" t="s">
        <v>77</v>
      </c>
      <c r="AL394" s="11">
        <v>3255.0</v>
      </c>
      <c r="AM394" s="11" t="s">
        <v>143</v>
      </c>
      <c r="AN394" s="11" t="s">
        <v>144</v>
      </c>
      <c r="AQ394" s="11" t="s">
        <v>79</v>
      </c>
      <c r="AR394" s="11" t="s">
        <v>146</v>
      </c>
      <c r="AS394" s="11" t="s">
        <v>75</v>
      </c>
      <c r="AT394" s="11" t="s">
        <v>80</v>
      </c>
      <c r="AW394" s="11" t="s">
        <v>204</v>
      </c>
      <c r="AX394" s="18" t="str">
        <f t="shared" si="555"/>
        <v/>
      </c>
      <c r="AZ394" s="11" t="s">
        <v>395</v>
      </c>
      <c r="BD394" s="15">
        <v>45596.0</v>
      </c>
      <c r="BE394" s="15">
        <v>45779.0</v>
      </c>
      <c r="BJ394" s="11">
        <v>2023.0</v>
      </c>
      <c r="BK394" s="11">
        <v>2028.0</v>
      </c>
      <c r="BL394" s="16">
        <f t="shared" si="62"/>
        <v>6</v>
      </c>
      <c r="BM394" s="18" t="str">
        <f t="shared" si="63"/>
        <v>2023, 2024, 2025, 2026, 2027, 2028</v>
      </c>
      <c r="BN394" s="18" t="str">
        <f t="shared" ref="BN394:CC394" si="579">IF(ISNUMBER(SEARCH(BN$1, $BM394)), ($K394/$BL394), "")</f>
        <v/>
      </c>
      <c r="BO394" s="18" t="str">
        <f t="shared" si="579"/>
        <v/>
      </c>
      <c r="BP394" s="18" t="str">
        <f t="shared" si="579"/>
        <v/>
      </c>
      <c r="BQ394" s="20">
        <f t="shared" si="579"/>
        <v>19833.33333</v>
      </c>
      <c r="BR394" s="20">
        <f t="shared" si="579"/>
        <v>19833.33333</v>
      </c>
      <c r="BS394" s="20">
        <f t="shared" si="579"/>
        <v>19833.33333</v>
      </c>
      <c r="BT394" s="20">
        <f t="shared" si="579"/>
        <v>19833.33333</v>
      </c>
      <c r="BU394" s="20">
        <f t="shared" si="579"/>
        <v>19833.33333</v>
      </c>
      <c r="BV394" s="20">
        <f t="shared" si="579"/>
        <v>19833.33333</v>
      </c>
      <c r="BW394" s="18" t="str">
        <f t="shared" si="579"/>
        <v/>
      </c>
      <c r="BX394" s="18" t="str">
        <f t="shared" si="579"/>
        <v/>
      </c>
      <c r="BY394" s="18" t="str">
        <f t="shared" si="579"/>
        <v/>
      </c>
      <c r="BZ394" s="18" t="str">
        <f t="shared" si="579"/>
        <v/>
      </c>
      <c r="CA394" s="18" t="str">
        <f t="shared" si="579"/>
        <v/>
      </c>
      <c r="CB394" s="18" t="str">
        <f t="shared" si="579"/>
        <v/>
      </c>
      <c r="CC394" s="18" t="str">
        <f t="shared" si="579"/>
        <v/>
      </c>
    </row>
    <row r="395" ht="16.5" customHeight="1">
      <c r="A395" s="11" t="s">
        <v>1796</v>
      </c>
      <c r="B395" s="11"/>
      <c r="C395" s="11"/>
      <c r="D395" s="11" t="s">
        <v>64</v>
      </c>
      <c r="E395" s="27">
        <v>125000.0</v>
      </c>
      <c r="F395" s="27">
        <v>100000.0</v>
      </c>
      <c r="G395" s="11" t="s">
        <v>135</v>
      </c>
      <c r="H395" s="12">
        <v>156250.0</v>
      </c>
      <c r="I395" s="12">
        <v>125000.0</v>
      </c>
      <c r="J395" s="13">
        <f t="shared" ref="J395:K395" si="580">E395*1.19</f>
        <v>148750</v>
      </c>
      <c r="K395" s="13">
        <f t="shared" si="580"/>
        <v>119000</v>
      </c>
      <c r="L395" s="11" t="s">
        <v>86</v>
      </c>
      <c r="M395" s="11" t="s">
        <v>67</v>
      </c>
      <c r="N395" s="14" t="s">
        <v>1797</v>
      </c>
      <c r="O395" s="11"/>
      <c r="T395" s="11"/>
      <c r="V395" s="11" t="s">
        <v>1117</v>
      </c>
      <c r="X395" s="11" t="s">
        <v>142</v>
      </c>
      <c r="Y395" s="11" t="s">
        <v>75</v>
      </c>
      <c r="AI395" s="15">
        <v>44571.0</v>
      </c>
      <c r="AJ395" s="11">
        <v>49.0</v>
      </c>
      <c r="AK395" s="11" t="s">
        <v>430</v>
      </c>
      <c r="AL395" s="11">
        <v>3189.0</v>
      </c>
      <c r="AM395" s="11" t="s">
        <v>143</v>
      </c>
      <c r="AN395" s="11" t="s">
        <v>144</v>
      </c>
      <c r="AQ395" s="11" t="s">
        <v>79</v>
      </c>
      <c r="AR395" s="11" t="s">
        <v>146</v>
      </c>
      <c r="AS395" s="11" t="s">
        <v>75</v>
      </c>
      <c r="AT395" s="11" t="s">
        <v>107</v>
      </c>
      <c r="AU395" s="18" t="s">
        <v>108</v>
      </c>
      <c r="AW395" s="11" t="s">
        <v>204</v>
      </c>
      <c r="AX395" s="18" t="str">
        <f t="shared" si="555"/>
        <v/>
      </c>
      <c r="AZ395" s="11" t="s">
        <v>535</v>
      </c>
      <c r="BD395" s="15">
        <v>45596.0</v>
      </c>
      <c r="BE395" s="15">
        <v>45779.0</v>
      </c>
      <c r="BJ395" s="11">
        <v>2022.0</v>
      </c>
      <c r="BK395" s="11">
        <v>2026.0</v>
      </c>
      <c r="BL395" s="16">
        <f t="shared" si="62"/>
        <v>5</v>
      </c>
      <c r="BM395" s="18" t="str">
        <f t="shared" si="63"/>
        <v>2022, 2023, 2024, 2025, 2026</v>
      </c>
      <c r="BN395" s="18" t="str">
        <f t="shared" ref="BN395:CC395" si="581">IF(ISNUMBER(SEARCH(BN$1, $BM395)), ($K395/$BL395), "")</f>
        <v/>
      </c>
      <c r="BO395" s="18" t="str">
        <f t="shared" si="581"/>
        <v/>
      </c>
      <c r="BP395" s="20">
        <f t="shared" si="581"/>
        <v>23800</v>
      </c>
      <c r="BQ395" s="20">
        <f t="shared" si="581"/>
        <v>23800</v>
      </c>
      <c r="BR395" s="20">
        <f t="shared" si="581"/>
        <v>23800</v>
      </c>
      <c r="BS395" s="20">
        <f t="shared" si="581"/>
        <v>23800</v>
      </c>
      <c r="BT395" s="20">
        <f t="shared" si="581"/>
        <v>23800</v>
      </c>
      <c r="BU395" s="18" t="str">
        <f t="shared" si="581"/>
        <v/>
      </c>
      <c r="BV395" s="18" t="str">
        <f t="shared" si="581"/>
        <v/>
      </c>
      <c r="BW395" s="18" t="str">
        <f t="shared" si="581"/>
        <v/>
      </c>
      <c r="BX395" s="18" t="str">
        <f t="shared" si="581"/>
        <v/>
      </c>
      <c r="BY395" s="18" t="str">
        <f t="shared" si="581"/>
        <v/>
      </c>
      <c r="BZ395" s="18" t="str">
        <f t="shared" si="581"/>
        <v/>
      </c>
      <c r="CA395" s="18" t="str">
        <f t="shared" si="581"/>
        <v/>
      </c>
      <c r="CB395" s="18" t="str">
        <f t="shared" si="581"/>
        <v/>
      </c>
      <c r="CC395" s="18" t="str">
        <f t="shared" si="581"/>
        <v/>
      </c>
    </row>
    <row r="396" ht="16.5" customHeight="1">
      <c r="A396" s="11" t="s">
        <v>1798</v>
      </c>
      <c r="C396" s="11"/>
      <c r="D396" s="11" t="s">
        <v>64</v>
      </c>
      <c r="E396" s="27">
        <v>125000.0</v>
      </c>
      <c r="F396" s="27">
        <v>100000.0</v>
      </c>
      <c r="G396" s="11" t="s">
        <v>135</v>
      </c>
      <c r="H396" s="12">
        <v>156250.0</v>
      </c>
      <c r="I396" s="12">
        <v>125000.0</v>
      </c>
      <c r="J396" s="13">
        <f t="shared" ref="J396:K396" si="582">E396*1.19</f>
        <v>148750</v>
      </c>
      <c r="K396" s="13">
        <f t="shared" si="582"/>
        <v>119000</v>
      </c>
      <c r="L396" s="11" t="s">
        <v>86</v>
      </c>
      <c r="M396" s="11" t="s">
        <v>67</v>
      </c>
      <c r="N396" s="14" t="s">
        <v>1799</v>
      </c>
      <c r="V396" s="11" t="s">
        <v>763</v>
      </c>
      <c r="X396" s="11" t="s">
        <v>142</v>
      </c>
      <c r="Y396" s="11" t="s">
        <v>75</v>
      </c>
      <c r="AI396" s="15">
        <v>44936.0</v>
      </c>
      <c r="AJ396" s="11">
        <v>49.0</v>
      </c>
      <c r="AK396" s="11" t="s">
        <v>219</v>
      </c>
      <c r="AL396" s="11">
        <v>3189.0</v>
      </c>
      <c r="AM396" s="11" t="s">
        <v>143</v>
      </c>
      <c r="AN396" s="11" t="s">
        <v>144</v>
      </c>
      <c r="AQ396" s="11" t="s">
        <v>79</v>
      </c>
      <c r="AR396" s="11" t="s">
        <v>146</v>
      </c>
      <c r="AS396" s="11" t="s">
        <v>75</v>
      </c>
      <c r="AT396" s="25" t="s">
        <v>122</v>
      </c>
      <c r="AW396" s="11" t="s">
        <v>204</v>
      </c>
      <c r="AX396" s="18" t="str">
        <f t="shared" si="555"/>
        <v/>
      </c>
      <c r="AZ396" s="11" t="s">
        <v>310</v>
      </c>
      <c r="BD396" s="15">
        <v>45596.0</v>
      </c>
      <c r="BE396" s="15">
        <v>45779.0</v>
      </c>
      <c r="BJ396" s="11">
        <v>2023.0</v>
      </c>
      <c r="BK396" s="11">
        <v>2026.0</v>
      </c>
      <c r="BL396" s="16">
        <f t="shared" si="62"/>
        <v>4</v>
      </c>
      <c r="BM396" s="18" t="str">
        <f t="shared" si="63"/>
        <v>2023, 2024, 2025, 2026</v>
      </c>
      <c r="BN396" s="18" t="str">
        <f t="shared" ref="BN396:CC396" si="583">IF(ISNUMBER(SEARCH(BN$1, $BM396)), ($K396/$BL396), "")</f>
        <v/>
      </c>
      <c r="BO396" s="18" t="str">
        <f t="shared" si="583"/>
        <v/>
      </c>
      <c r="BP396" s="18" t="str">
        <f t="shared" si="583"/>
        <v/>
      </c>
      <c r="BQ396" s="20">
        <f t="shared" si="583"/>
        <v>29750</v>
      </c>
      <c r="BR396" s="20">
        <f t="shared" si="583"/>
        <v>29750</v>
      </c>
      <c r="BS396" s="20">
        <f t="shared" si="583"/>
        <v>29750</v>
      </c>
      <c r="BT396" s="20">
        <f t="shared" si="583"/>
        <v>29750</v>
      </c>
      <c r="BU396" s="18" t="str">
        <f t="shared" si="583"/>
        <v/>
      </c>
      <c r="BV396" s="18" t="str">
        <f t="shared" si="583"/>
        <v/>
      </c>
      <c r="BW396" s="18" t="str">
        <f t="shared" si="583"/>
        <v/>
      </c>
      <c r="BX396" s="18" t="str">
        <f t="shared" si="583"/>
        <v/>
      </c>
      <c r="BY396" s="18" t="str">
        <f t="shared" si="583"/>
        <v/>
      </c>
      <c r="BZ396" s="18" t="str">
        <f t="shared" si="583"/>
        <v/>
      </c>
      <c r="CA396" s="18" t="str">
        <f t="shared" si="583"/>
        <v/>
      </c>
      <c r="CB396" s="18" t="str">
        <f t="shared" si="583"/>
        <v/>
      </c>
      <c r="CC396" s="18" t="str">
        <f t="shared" si="583"/>
        <v/>
      </c>
    </row>
    <row r="397" ht="16.5" customHeight="1">
      <c r="A397" s="11" t="s">
        <v>1800</v>
      </c>
      <c r="C397" s="11"/>
      <c r="D397" s="11" t="s">
        <v>64</v>
      </c>
      <c r="E397" s="27">
        <v>125000.0</v>
      </c>
      <c r="F397" s="27">
        <v>100000.0</v>
      </c>
      <c r="G397" s="11" t="s">
        <v>135</v>
      </c>
      <c r="H397" s="12">
        <v>156250.0</v>
      </c>
      <c r="I397" s="12">
        <v>125000.0</v>
      </c>
      <c r="J397" s="13">
        <f t="shared" ref="J397:K397" si="584">E397*1.19</f>
        <v>148750</v>
      </c>
      <c r="K397" s="13">
        <f t="shared" si="584"/>
        <v>119000</v>
      </c>
      <c r="L397" s="11" t="s">
        <v>86</v>
      </c>
      <c r="M397" s="11" t="s">
        <v>67</v>
      </c>
      <c r="N397" s="14" t="s">
        <v>1801</v>
      </c>
      <c r="V397" s="11" t="s">
        <v>1779</v>
      </c>
      <c r="X397" s="11" t="s">
        <v>142</v>
      </c>
      <c r="Y397" s="11" t="s">
        <v>75</v>
      </c>
      <c r="AI397" s="15">
        <v>44206.0</v>
      </c>
      <c r="AJ397" s="11">
        <v>48.0</v>
      </c>
      <c r="AK397" s="11" t="s">
        <v>430</v>
      </c>
      <c r="AL397" s="11">
        <v>3255.0</v>
      </c>
      <c r="AM397" s="11" t="s">
        <v>143</v>
      </c>
      <c r="AN397" s="41" t="s">
        <v>1503</v>
      </c>
      <c r="AQ397" s="11" t="s">
        <v>79</v>
      </c>
      <c r="AR397" s="11" t="s">
        <v>146</v>
      </c>
      <c r="AS397" s="11" t="s">
        <v>75</v>
      </c>
      <c r="AT397" s="11" t="s">
        <v>80</v>
      </c>
      <c r="AW397" s="11" t="s">
        <v>204</v>
      </c>
      <c r="AX397" s="18" t="str">
        <f t="shared" si="555"/>
        <v/>
      </c>
      <c r="AZ397" s="11" t="s">
        <v>290</v>
      </c>
      <c r="BD397" s="15">
        <v>45596.0</v>
      </c>
      <c r="BE397" s="15">
        <v>45779.0</v>
      </c>
      <c r="BJ397" s="11">
        <v>2021.0</v>
      </c>
      <c r="BK397" s="11">
        <v>2025.0</v>
      </c>
      <c r="BL397" s="16">
        <f t="shared" si="62"/>
        <v>5</v>
      </c>
      <c r="BM397" s="18" t="str">
        <f t="shared" si="63"/>
        <v>2021, 2022, 2023, 2024, 2025</v>
      </c>
      <c r="BN397" s="18" t="str">
        <f t="shared" ref="BN397:CC397" si="585">IF(ISNUMBER(SEARCH(BN$1, $BM397)), ($K397/$BL397), "")</f>
        <v/>
      </c>
      <c r="BO397" s="20">
        <f t="shared" si="585"/>
        <v>23800</v>
      </c>
      <c r="BP397" s="20">
        <f t="shared" si="585"/>
        <v>23800</v>
      </c>
      <c r="BQ397" s="20">
        <f t="shared" si="585"/>
        <v>23800</v>
      </c>
      <c r="BR397" s="20">
        <f t="shared" si="585"/>
        <v>23800</v>
      </c>
      <c r="BS397" s="20">
        <f t="shared" si="585"/>
        <v>23800</v>
      </c>
      <c r="BT397" s="18" t="str">
        <f t="shared" si="585"/>
        <v/>
      </c>
      <c r="BU397" s="18" t="str">
        <f t="shared" si="585"/>
        <v/>
      </c>
      <c r="BV397" s="18" t="str">
        <f t="shared" si="585"/>
        <v/>
      </c>
      <c r="BW397" s="18" t="str">
        <f t="shared" si="585"/>
        <v/>
      </c>
      <c r="BX397" s="18" t="str">
        <f t="shared" si="585"/>
        <v/>
      </c>
      <c r="BY397" s="18" t="str">
        <f t="shared" si="585"/>
        <v/>
      </c>
      <c r="BZ397" s="18" t="str">
        <f t="shared" si="585"/>
        <v/>
      </c>
      <c r="CA397" s="18" t="str">
        <f t="shared" si="585"/>
        <v/>
      </c>
      <c r="CB397" s="18" t="str">
        <f t="shared" si="585"/>
        <v/>
      </c>
      <c r="CC397" s="18" t="str">
        <f t="shared" si="585"/>
        <v/>
      </c>
    </row>
    <row r="398" ht="16.5" customHeight="1">
      <c r="A398" s="11" t="s">
        <v>1802</v>
      </c>
      <c r="B398" s="11" t="s">
        <v>1803</v>
      </c>
      <c r="C398" s="11"/>
      <c r="D398" s="11" t="s">
        <v>64</v>
      </c>
      <c r="E398" s="27">
        <v>125000.0</v>
      </c>
      <c r="F398" s="27">
        <v>100000.0</v>
      </c>
      <c r="G398" s="11" t="s">
        <v>135</v>
      </c>
      <c r="H398" s="12">
        <v>0.0</v>
      </c>
      <c r="I398" s="12">
        <v>0.0</v>
      </c>
      <c r="J398" s="13">
        <f t="shared" ref="J398:K398" si="586">E398*1.19</f>
        <v>148750</v>
      </c>
      <c r="K398" s="13">
        <f t="shared" si="586"/>
        <v>119000</v>
      </c>
      <c r="L398" s="11" t="s">
        <v>86</v>
      </c>
      <c r="M398" s="11"/>
      <c r="N398" s="14" t="s">
        <v>1804</v>
      </c>
      <c r="O398" s="11" t="s">
        <v>1805</v>
      </c>
      <c r="T398" s="11" t="s">
        <v>1806</v>
      </c>
      <c r="V398" s="11" t="s">
        <v>1788</v>
      </c>
      <c r="X398" s="11" t="s">
        <v>142</v>
      </c>
      <c r="Y398" s="11" t="s">
        <v>75</v>
      </c>
      <c r="AI398" s="15">
        <v>45200.0</v>
      </c>
      <c r="AJ398" s="11"/>
      <c r="AK398" s="11"/>
      <c r="AL398" s="11">
        <v>0.0</v>
      </c>
      <c r="AM398" s="11" t="s">
        <v>143</v>
      </c>
      <c r="AN398" s="11" t="s">
        <v>202</v>
      </c>
      <c r="AQ398" s="11" t="s">
        <v>79</v>
      </c>
      <c r="AR398" s="11" t="s">
        <v>146</v>
      </c>
      <c r="AS398" s="11" t="s">
        <v>75</v>
      </c>
      <c r="AT398" s="11" t="s">
        <v>375</v>
      </c>
      <c r="AW398" s="11" t="s">
        <v>204</v>
      </c>
      <c r="AX398" s="18" t="str">
        <f t="shared" si="555"/>
        <v/>
      </c>
      <c r="AZ398" s="19" t="s">
        <v>395</v>
      </c>
      <c r="BD398" s="15">
        <v>45671.0</v>
      </c>
      <c r="BE398" s="15">
        <v>45779.0</v>
      </c>
      <c r="BJ398" s="11">
        <v>2023.0</v>
      </c>
      <c r="BK398" s="11">
        <v>2027.0</v>
      </c>
      <c r="BL398" s="16">
        <f t="shared" si="62"/>
        <v>5</v>
      </c>
      <c r="BM398" s="18" t="str">
        <f t="shared" si="63"/>
        <v>2023, 2024, 2025, 2026, 2027</v>
      </c>
      <c r="BN398" s="18" t="str">
        <f t="shared" ref="BN398:CC398" si="587">IF(ISNUMBER(SEARCH(BN$1, $BM398)), ($K398/$BL398), "")</f>
        <v/>
      </c>
      <c r="BO398" s="18" t="str">
        <f t="shared" si="587"/>
        <v/>
      </c>
      <c r="BP398" s="18" t="str">
        <f t="shared" si="587"/>
        <v/>
      </c>
      <c r="BQ398" s="20">
        <f t="shared" si="587"/>
        <v>23800</v>
      </c>
      <c r="BR398" s="20">
        <f t="shared" si="587"/>
        <v>23800</v>
      </c>
      <c r="BS398" s="20">
        <f t="shared" si="587"/>
        <v>23800</v>
      </c>
      <c r="BT398" s="20">
        <f t="shared" si="587"/>
        <v>23800</v>
      </c>
      <c r="BU398" s="20">
        <f t="shared" si="587"/>
        <v>23800</v>
      </c>
      <c r="BV398" s="18" t="str">
        <f t="shared" si="587"/>
        <v/>
      </c>
      <c r="BW398" s="18" t="str">
        <f t="shared" si="587"/>
        <v/>
      </c>
      <c r="BX398" s="18" t="str">
        <f t="shared" si="587"/>
        <v/>
      </c>
      <c r="BY398" s="18" t="str">
        <f t="shared" si="587"/>
        <v/>
      </c>
      <c r="BZ398" s="18" t="str">
        <f t="shared" si="587"/>
        <v/>
      </c>
      <c r="CA398" s="18" t="str">
        <f t="shared" si="587"/>
        <v/>
      </c>
      <c r="CB398" s="18" t="str">
        <f t="shared" si="587"/>
        <v/>
      </c>
      <c r="CC398" s="18" t="str">
        <f t="shared" si="587"/>
        <v/>
      </c>
    </row>
    <row r="399" ht="16.5" customHeight="1">
      <c r="A399" s="11" t="s">
        <v>1807</v>
      </c>
      <c r="B399" s="11" t="s">
        <v>1808</v>
      </c>
      <c r="C399" s="11"/>
      <c r="D399" s="11" t="s">
        <v>64</v>
      </c>
      <c r="E399" s="27">
        <v>125000.0</v>
      </c>
      <c r="F399" s="27">
        <v>100000.0</v>
      </c>
      <c r="G399" s="11" t="s">
        <v>135</v>
      </c>
      <c r="H399" s="12">
        <v>0.0</v>
      </c>
      <c r="I399" s="12">
        <v>0.0</v>
      </c>
      <c r="J399" s="13">
        <f t="shared" ref="J399:K399" si="588">E399*1.19</f>
        <v>148750</v>
      </c>
      <c r="K399" s="13">
        <f t="shared" si="588"/>
        <v>119000</v>
      </c>
      <c r="L399" s="11" t="s">
        <v>86</v>
      </c>
      <c r="N399" s="14" t="s">
        <v>1809</v>
      </c>
      <c r="O399" s="11" t="s">
        <v>1810</v>
      </c>
      <c r="T399" s="11" t="s">
        <v>1811</v>
      </c>
      <c r="V399" s="11" t="s">
        <v>200</v>
      </c>
      <c r="X399" s="11" t="s">
        <v>142</v>
      </c>
      <c r="Y399" s="11" t="s">
        <v>75</v>
      </c>
      <c r="AI399" s="15">
        <v>45199.0</v>
      </c>
      <c r="AL399" s="11">
        <v>0.0</v>
      </c>
      <c r="AM399" s="11" t="s">
        <v>143</v>
      </c>
      <c r="AN399" s="41" t="s">
        <v>1503</v>
      </c>
      <c r="AQ399" s="11" t="s">
        <v>79</v>
      </c>
      <c r="AR399" s="11" t="s">
        <v>146</v>
      </c>
      <c r="AS399" s="11" t="s">
        <v>75</v>
      </c>
      <c r="AT399" s="11" t="s">
        <v>375</v>
      </c>
      <c r="AW399" s="11" t="s">
        <v>96</v>
      </c>
      <c r="AX399" s="18" t="str">
        <f t="shared" si="555"/>
        <v/>
      </c>
      <c r="AZ399" s="11" t="s">
        <v>398</v>
      </c>
      <c r="BD399" s="15">
        <v>45671.0</v>
      </c>
      <c r="BE399" s="15">
        <v>45779.0</v>
      </c>
      <c r="BJ399" s="11">
        <v>2023.0</v>
      </c>
      <c r="BK399" s="11">
        <v>2026.0</v>
      </c>
      <c r="BL399" s="16">
        <f t="shared" si="62"/>
        <v>4</v>
      </c>
      <c r="BM399" s="18" t="str">
        <f t="shared" si="63"/>
        <v>2023, 2024, 2025, 2026</v>
      </c>
      <c r="BN399" s="18" t="str">
        <f t="shared" ref="BN399:CC399" si="589">IF(ISNUMBER(SEARCH(BN$1, $BM399)), ($K399/$BL399), "")</f>
        <v/>
      </c>
      <c r="BO399" s="18" t="str">
        <f t="shared" si="589"/>
        <v/>
      </c>
      <c r="BP399" s="18" t="str">
        <f t="shared" si="589"/>
        <v/>
      </c>
      <c r="BQ399" s="20">
        <f t="shared" si="589"/>
        <v>29750</v>
      </c>
      <c r="BR399" s="20">
        <f t="shared" si="589"/>
        <v>29750</v>
      </c>
      <c r="BS399" s="20">
        <f t="shared" si="589"/>
        <v>29750</v>
      </c>
      <c r="BT399" s="20">
        <f t="shared" si="589"/>
        <v>29750</v>
      </c>
      <c r="BU399" s="18" t="str">
        <f t="shared" si="589"/>
        <v/>
      </c>
      <c r="BV399" s="18" t="str">
        <f t="shared" si="589"/>
        <v/>
      </c>
      <c r="BW399" s="18" t="str">
        <f t="shared" si="589"/>
        <v/>
      </c>
      <c r="BX399" s="18" t="str">
        <f t="shared" si="589"/>
        <v/>
      </c>
      <c r="BY399" s="18" t="str">
        <f t="shared" si="589"/>
        <v/>
      </c>
      <c r="BZ399" s="18" t="str">
        <f t="shared" si="589"/>
        <v/>
      </c>
      <c r="CA399" s="18" t="str">
        <f t="shared" si="589"/>
        <v/>
      </c>
      <c r="CB399" s="18" t="str">
        <f t="shared" si="589"/>
        <v/>
      </c>
      <c r="CC399" s="18" t="str">
        <f t="shared" si="589"/>
        <v/>
      </c>
    </row>
    <row r="400" ht="16.5" customHeight="1">
      <c r="A400" s="11" t="s">
        <v>987</v>
      </c>
      <c r="B400" s="11"/>
      <c r="C400" s="11"/>
      <c r="D400" s="11" t="s">
        <v>64</v>
      </c>
      <c r="E400" s="11">
        <v>124286.0</v>
      </c>
      <c r="F400" s="11">
        <v>124286.0</v>
      </c>
      <c r="G400" s="11" t="s">
        <v>151</v>
      </c>
      <c r="H400" s="12">
        <v>135472.0</v>
      </c>
      <c r="I400" s="12">
        <v>135472.0</v>
      </c>
      <c r="J400" s="13">
        <v>124286.0</v>
      </c>
      <c r="K400" s="13">
        <v>124286.0</v>
      </c>
      <c r="L400" s="11" t="s">
        <v>86</v>
      </c>
      <c r="M400" s="11" t="s">
        <v>67</v>
      </c>
      <c r="N400" s="11"/>
      <c r="O400" s="11"/>
      <c r="T400" s="11"/>
      <c r="V400" s="11" t="s">
        <v>1812</v>
      </c>
      <c r="X400" s="11" t="s">
        <v>155</v>
      </c>
      <c r="Y400" s="11" t="s">
        <v>75</v>
      </c>
      <c r="AI400" s="15"/>
      <c r="AL400" s="11">
        <v>135472.0</v>
      </c>
      <c r="AM400" s="11" t="s">
        <v>157</v>
      </c>
      <c r="AQ400" s="11" t="s">
        <v>79</v>
      </c>
      <c r="AR400" s="11" t="s">
        <v>155</v>
      </c>
      <c r="AS400" s="11" t="s">
        <v>75</v>
      </c>
      <c r="AT400" s="11" t="s">
        <v>80</v>
      </c>
      <c r="AW400" s="11" t="s">
        <v>96</v>
      </c>
      <c r="AX400" s="18" t="str">
        <f t="shared" si="555"/>
        <v/>
      </c>
      <c r="AZ400" s="11" t="s">
        <v>310</v>
      </c>
      <c r="BD400" s="15">
        <v>45596.0</v>
      </c>
      <c r="BE400" s="15">
        <v>45596.0</v>
      </c>
      <c r="BJ400" s="11">
        <v>2023.0</v>
      </c>
      <c r="BK400" s="11">
        <v>2023.0</v>
      </c>
      <c r="BL400" s="16">
        <f t="shared" si="62"/>
        <v>1</v>
      </c>
      <c r="BM400" s="18" t="str">
        <f t="shared" si="63"/>
        <v>2023</v>
      </c>
      <c r="BN400" s="18" t="str">
        <f t="shared" ref="BN400:CC400" si="590">IF(ISNUMBER(SEARCH(BN$1, $BM400)), ($K400/$BL400), "")</f>
        <v/>
      </c>
      <c r="BO400" s="18" t="str">
        <f t="shared" si="590"/>
        <v/>
      </c>
      <c r="BP400" s="18" t="str">
        <f t="shared" si="590"/>
        <v/>
      </c>
      <c r="BQ400" s="20">
        <f t="shared" si="590"/>
        <v>124286</v>
      </c>
      <c r="BR400" s="18" t="str">
        <f t="shared" si="590"/>
        <v/>
      </c>
      <c r="BS400" s="18" t="str">
        <f t="shared" si="590"/>
        <v/>
      </c>
      <c r="BT400" s="18" t="str">
        <f t="shared" si="590"/>
        <v/>
      </c>
      <c r="BU400" s="18" t="str">
        <f t="shared" si="590"/>
        <v/>
      </c>
      <c r="BV400" s="18" t="str">
        <f t="shared" si="590"/>
        <v/>
      </c>
      <c r="BW400" s="18" t="str">
        <f t="shared" si="590"/>
        <v/>
      </c>
      <c r="BX400" s="18" t="str">
        <f t="shared" si="590"/>
        <v/>
      </c>
      <c r="BY400" s="18" t="str">
        <f t="shared" si="590"/>
        <v/>
      </c>
      <c r="BZ400" s="18" t="str">
        <f t="shared" si="590"/>
        <v/>
      </c>
      <c r="CA400" s="18" t="str">
        <f t="shared" si="590"/>
        <v/>
      </c>
      <c r="CB400" s="18" t="str">
        <f t="shared" si="590"/>
        <v/>
      </c>
      <c r="CC400" s="18" t="str">
        <f t="shared" si="590"/>
        <v/>
      </c>
    </row>
    <row r="401" ht="16.5" customHeight="1">
      <c r="A401" s="11" t="s">
        <v>1813</v>
      </c>
      <c r="C401" s="11"/>
      <c r="D401" s="11" t="s">
        <v>64</v>
      </c>
      <c r="E401" s="11">
        <v>124268.0</v>
      </c>
      <c r="F401" s="11">
        <v>124268.0</v>
      </c>
      <c r="G401" s="11" t="s">
        <v>151</v>
      </c>
      <c r="H401" s="12">
        <v>135452.0</v>
      </c>
      <c r="I401" s="12">
        <v>135452.0</v>
      </c>
      <c r="J401" s="13">
        <v>124268.0</v>
      </c>
      <c r="K401" s="13">
        <v>124268.0</v>
      </c>
      <c r="L401" s="11" t="s">
        <v>86</v>
      </c>
      <c r="M401" s="11" t="s">
        <v>67</v>
      </c>
      <c r="N401" s="14" t="s">
        <v>1814</v>
      </c>
      <c r="V401" s="11" t="s">
        <v>1815</v>
      </c>
      <c r="X401" s="11" t="s">
        <v>155</v>
      </c>
      <c r="Y401" s="11" t="s">
        <v>75</v>
      </c>
      <c r="AI401" s="15">
        <v>45397.0</v>
      </c>
      <c r="AL401" s="11">
        <v>135452.0</v>
      </c>
      <c r="AM401" s="11" t="s">
        <v>157</v>
      </c>
      <c r="AQ401" s="11" t="s">
        <v>79</v>
      </c>
      <c r="AR401" s="11" t="s">
        <v>155</v>
      </c>
      <c r="AS401" s="11" t="s">
        <v>75</v>
      </c>
      <c r="AT401" s="11" t="s">
        <v>80</v>
      </c>
      <c r="AU401" s="18" t="s">
        <v>262</v>
      </c>
      <c r="AW401" s="11" t="s">
        <v>96</v>
      </c>
      <c r="AX401" s="18" t="str">
        <f t="shared" si="555"/>
        <v/>
      </c>
      <c r="AZ401" s="11" t="s">
        <v>132</v>
      </c>
      <c r="BD401" s="15">
        <v>45596.0</v>
      </c>
      <c r="BE401" s="15">
        <v>45779.0</v>
      </c>
      <c r="BJ401" s="11">
        <v>2024.0</v>
      </c>
      <c r="BK401" s="11">
        <v>2027.0</v>
      </c>
      <c r="BL401" s="16">
        <f t="shared" si="62"/>
        <v>4</v>
      </c>
      <c r="BM401" s="18" t="str">
        <f t="shared" si="63"/>
        <v>2024, 2025, 2026, 2027</v>
      </c>
      <c r="BN401" s="18" t="str">
        <f t="shared" ref="BN401:CC401" si="591">IF(ISNUMBER(SEARCH(BN$1, $BM401)), ($K401/$BL401), "")</f>
        <v/>
      </c>
      <c r="BO401" s="18" t="str">
        <f t="shared" si="591"/>
        <v/>
      </c>
      <c r="BP401" s="18" t="str">
        <f t="shared" si="591"/>
        <v/>
      </c>
      <c r="BQ401" s="18" t="str">
        <f t="shared" si="591"/>
        <v/>
      </c>
      <c r="BR401" s="20">
        <f t="shared" si="591"/>
        <v>31067</v>
      </c>
      <c r="BS401" s="20">
        <f t="shared" si="591"/>
        <v>31067</v>
      </c>
      <c r="BT401" s="20">
        <f t="shared" si="591"/>
        <v>31067</v>
      </c>
      <c r="BU401" s="20">
        <f t="shared" si="591"/>
        <v>31067</v>
      </c>
      <c r="BV401" s="18" t="str">
        <f t="shared" si="591"/>
        <v/>
      </c>
      <c r="BW401" s="18" t="str">
        <f t="shared" si="591"/>
        <v/>
      </c>
      <c r="BX401" s="18" t="str">
        <f t="shared" si="591"/>
        <v/>
      </c>
      <c r="BY401" s="18" t="str">
        <f t="shared" si="591"/>
        <v/>
      </c>
      <c r="BZ401" s="18" t="str">
        <f t="shared" si="591"/>
        <v/>
      </c>
      <c r="CA401" s="18" t="str">
        <f t="shared" si="591"/>
        <v/>
      </c>
      <c r="CB401" s="18" t="str">
        <f t="shared" si="591"/>
        <v/>
      </c>
      <c r="CC401" s="18" t="str">
        <f t="shared" si="591"/>
        <v/>
      </c>
    </row>
    <row r="402" ht="16.5" customHeight="1">
      <c r="A402" s="11" t="s">
        <v>1816</v>
      </c>
      <c r="C402" s="11"/>
      <c r="D402" s="11" t="s">
        <v>64</v>
      </c>
      <c r="E402" s="27">
        <v>123000.0</v>
      </c>
      <c r="F402" s="27">
        <v>98397.0</v>
      </c>
      <c r="G402" s="11" t="s">
        <v>135</v>
      </c>
      <c r="H402" s="12">
        <v>140220.0</v>
      </c>
      <c r="I402" s="12">
        <v>112173.0</v>
      </c>
      <c r="J402" s="13">
        <f t="shared" ref="J402:K402" si="592">E402*1.19</f>
        <v>146370</v>
      </c>
      <c r="K402" s="13">
        <f t="shared" si="592"/>
        <v>117092.43</v>
      </c>
      <c r="L402" s="11" t="s">
        <v>86</v>
      </c>
      <c r="M402" s="11" t="s">
        <v>67</v>
      </c>
      <c r="N402" s="14" t="s">
        <v>1817</v>
      </c>
      <c r="P402" s="11"/>
      <c r="Q402" s="11"/>
      <c r="R402" s="11" t="s">
        <v>666</v>
      </c>
      <c r="T402" s="11" t="s">
        <v>1818</v>
      </c>
      <c r="V402" s="11" t="s">
        <v>1819</v>
      </c>
      <c r="W402" s="11" t="s">
        <v>104</v>
      </c>
      <c r="X402" s="11" t="s">
        <v>142</v>
      </c>
      <c r="Y402" s="11" t="s">
        <v>75</v>
      </c>
      <c r="AE402" s="11" t="s">
        <v>119</v>
      </c>
      <c r="AI402" s="15">
        <v>43831.0</v>
      </c>
      <c r="AJ402" s="11">
        <v>0.5</v>
      </c>
      <c r="AK402" s="11" t="s">
        <v>77</v>
      </c>
      <c r="AL402" s="11">
        <v>140220.0</v>
      </c>
      <c r="AM402" s="11" t="s">
        <v>143</v>
      </c>
      <c r="AN402" s="11" t="s">
        <v>695</v>
      </c>
      <c r="AQ402" s="11" t="s">
        <v>79</v>
      </c>
      <c r="AR402" s="11" t="s">
        <v>146</v>
      </c>
      <c r="AS402" s="11" t="s">
        <v>75</v>
      </c>
      <c r="AT402" s="11" t="s">
        <v>80</v>
      </c>
      <c r="AW402" s="11" t="s">
        <v>96</v>
      </c>
      <c r="AX402" s="18" t="str">
        <f t="shared" si="555"/>
        <v/>
      </c>
      <c r="AZ402" s="11" t="s">
        <v>398</v>
      </c>
      <c r="BD402" s="15">
        <v>45377.0</v>
      </c>
      <c r="BE402" s="15">
        <v>45779.0</v>
      </c>
      <c r="BI402" s="11" t="s">
        <v>83</v>
      </c>
      <c r="BJ402" s="11">
        <v>2020.0</v>
      </c>
      <c r="BK402" s="11">
        <v>2021.0</v>
      </c>
      <c r="BL402" s="16">
        <f t="shared" si="62"/>
        <v>2</v>
      </c>
      <c r="BM402" s="18" t="str">
        <f t="shared" si="63"/>
        <v>2020, 2021</v>
      </c>
      <c r="BN402" s="20">
        <f t="shared" ref="BN402:CC402" si="593">IF(ISNUMBER(SEARCH(BN$1, $BM402)), ($K402/$BL402), "")</f>
        <v>58546.215</v>
      </c>
      <c r="BO402" s="20">
        <f t="shared" si="593"/>
        <v>58546.215</v>
      </c>
      <c r="BP402" s="18" t="str">
        <f t="shared" si="593"/>
        <v/>
      </c>
      <c r="BQ402" s="18" t="str">
        <f t="shared" si="593"/>
        <v/>
      </c>
      <c r="BR402" s="18" t="str">
        <f t="shared" si="593"/>
        <v/>
      </c>
      <c r="BS402" s="18" t="str">
        <f t="shared" si="593"/>
        <v/>
      </c>
      <c r="BT402" s="18" t="str">
        <f t="shared" si="593"/>
        <v/>
      </c>
      <c r="BU402" s="18" t="str">
        <f t="shared" si="593"/>
        <v/>
      </c>
      <c r="BV402" s="18" t="str">
        <f t="shared" si="593"/>
        <v/>
      </c>
      <c r="BW402" s="18" t="str">
        <f t="shared" si="593"/>
        <v/>
      </c>
      <c r="BX402" s="18" t="str">
        <f t="shared" si="593"/>
        <v/>
      </c>
      <c r="BY402" s="18" t="str">
        <f t="shared" si="593"/>
        <v/>
      </c>
      <c r="BZ402" s="18" t="str">
        <f t="shared" si="593"/>
        <v/>
      </c>
      <c r="CA402" s="18" t="str">
        <f t="shared" si="593"/>
        <v/>
      </c>
      <c r="CB402" s="18" t="str">
        <f t="shared" si="593"/>
        <v/>
      </c>
      <c r="CC402" s="18" t="str">
        <f t="shared" si="593"/>
        <v/>
      </c>
    </row>
    <row r="403" ht="16.5" customHeight="1">
      <c r="A403" s="11" t="s">
        <v>1820</v>
      </c>
      <c r="C403" s="11"/>
      <c r="D403" s="11" t="s">
        <v>64</v>
      </c>
      <c r="E403" s="27">
        <v>122900.0</v>
      </c>
      <c r="F403" s="27">
        <v>98340.0</v>
      </c>
      <c r="G403" s="11" t="s">
        <v>135</v>
      </c>
      <c r="H403" s="12">
        <v>140106.0</v>
      </c>
      <c r="I403" s="12">
        <v>112108.0</v>
      </c>
      <c r="J403" s="13">
        <f t="shared" ref="J403:K403" si="594">E403*1.19</f>
        <v>146251</v>
      </c>
      <c r="K403" s="13">
        <f t="shared" si="594"/>
        <v>117024.6</v>
      </c>
      <c r="L403" s="11" t="s">
        <v>86</v>
      </c>
      <c r="M403" s="11" t="s">
        <v>67</v>
      </c>
      <c r="N403" s="14" t="s">
        <v>1821</v>
      </c>
      <c r="P403" s="11"/>
      <c r="Q403" s="11"/>
      <c r="R403" s="11" t="s">
        <v>666</v>
      </c>
      <c r="T403" s="11" t="s">
        <v>1822</v>
      </c>
      <c r="V403" s="11" t="s">
        <v>1823</v>
      </c>
      <c r="W403" s="11" t="s">
        <v>104</v>
      </c>
      <c r="X403" s="11" t="s">
        <v>142</v>
      </c>
      <c r="Y403" s="11" t="s">
        <v>75</v>
      </c>
      <c r="AE403" s="11" t="s">
        <v>119</v>
      </c>
      <c r="AI403" s="15">
        <v>43831.0</v>
      </c>
      <c r="AJ403" s="11">
        <v>0.5</v>
      </c>
      <c r="AK403" s="11" t="s">
        <v>77</v>
      </c>
      <c r="AL403" s="11">
        <v>140106.0</v>
      </c>
      <c r="AM403" s="11" t="s">
        <v>143</v>
      </c>
      <c r="AN403" s="11" t="s">
        <v>695</v>
      </c>
      <c r="AQ403" s="11" t="s">
        <v>79</v>
      </c>
      <c r="AR403" s="11" t="s">
        <v>146</v>
      </c>
      <c r="AS403" s="11" t="s">
        <v>75</v>
      </c>
      <c r="AT403" s="11" t="s">
        <v>80</v>
      </c>
      <c r="AW403" s="11" t="s">
        <v>96</v>
      </c>
      <c r="AX403" s="18" t="str">
        <f t="shared" si="555"/>
        <v/>
      </c>
      <c r="AY403" s="11" t="s">
        <v>1824</v>
      </c>
      <c r="AZ403" s="11" t="s">
        <v>191</v>
      </c>
      <c r="BD403" s="15">
        <v>45377.0</v>
      </c>
      <c r="BE403" s="15">
        <v>45779.0</v>
      </c>
      <c r="BI403" s="11" t="s">
        <v>83</v>
      </c>
      <c r="BJ403" s="11">
        <v>2020.0</v>
      </c>
      <c r="BK403" s="11">
        <v>2021.0</v>
      </c>
      <c r="BL403" s="16">
        <f t="shared" si="62"/>
        <v>2</v>
      </c>
      <c r="BM403" s="18" t="str">
        <f t="shared" si="63"/>
        <v>2020, 2021</v>
      </c>
      <c r="BN403" s="20">
        <f t="shared" ref="BN403:CC403" si="595">IF(ISNUMBER(SEARCH(BN$1, $BM403)), ($K403/$BL403), "")</f>
        <v>58512.3</v>
      </c>
      <c r="BO403" s="20">
        <f t="shared" si="595"/>
        <v>58512.3</v>
      </c>
      <c r="BP403" s="18" t="str">
        <f t="shared" si="595"/>
        <v/>
      </c>
      <c r="BQ403" s="18" t="str">
        <f t="shared" si="595"/>
        <v/>
      </c>
      <c r="BR403" s="18" t="str">
        <f t="shared" si="595"/>
        <v/>
      </c>
      <c r="BS403" s="18" t="str">
        <f t="shared" si="595"/>
        <v/>
      </c>
      <c r="BT403" s="18" t="str">
        <f t="shared" si="595"/>
        <v/>
      </c>
      <c r="BU403" s="18" t="str">
        <f t="shared" si="595"/>
        <v/>
      </c>
      <c r="BV403" s="18" t="str">
        <f t="shared" si="595"/>
        <v/>
      </c>
      <c r="BW403" s="18" t="str">
        <f t="shared" si="595"/>
        <v/>
      </c>
      <c r="BX403" s="18" t="str">
        <f t="shared" si="595"/>
        <v/>
      </c>
      <c r="BY403" s="18" t="str">
        <f t="shared" si="595"/>
        <v/>
      </c>
      <c r="BZ403" s="18" t="str">
        <f t="shared" si="595"/>
        <v/>
      </c>
      <c r="CA403" s="18" t="str">
        <f t="shared" si="595"/>
        <v/>
      </c>
      <c r="CB403" s="18" t="str">
        <f t="shared" si="595"/>
        <v/>
      </c>
      <c r="CC403" s="18" t="str">
        <f t="shared" si="595"/>
        <v/>
      </c>
    </row>
    <row r="404" ht="16.5" customHeight="1">
      <c r="A404" s="11" t="s">
        <v>1825</v>
      </c>
      <c r="B404" s="11" t="s">
        <v>1826</v>
      </c>
      <c r="C404" s="11"/>
      <c r="D404" s="11" t="s">
        <v>64</v>
      </c>
      <c r="E404" s="27">
        <v>99988.0</v>
      </c>
      <c r="F404" s="27">
        <v>99988.0</v>
      </c>
      <c r="G404" s="11" t="s">
        <v>135</v>
      </c>
      <c r="H404" s="12">
        <v>136713.0</v>
      </c>
      <c r="I404" s="12">
        <v>136713.0</v>
      </c>
      <c r="J404" s="13">
        <f t="shared" ref="J404:K404" si="596">E404*1.19</f>
        <v>118985.72</v>
      </c>
      <c r="K404" s="13">
        <f t="shared" si="596"/>
        <v>118985.72</v>
      </c>
      <c r="L404" s="11" t="s">
        <v>86</v>
      </c>
      <c r="M404" s="11" t="s">
        <v>67</v>
      </c>
      <c r="N404" s="14" t="s">
        <v>1827</v>
      </c>
      <c r="O404" s="11" t="s">
        <v>1828</v>
      </c>
      <c r="P404" s="11"/>
      <c r="Q404" s="11"/>
      <c r="R404" s="11"/>
      <c r="T404" s="11" t="s">
        <v>1829</v>
      </c>
      <c r="V404" s="11" t="s">
        <v>1830</v>
      </c>
      <c r="W404" s="11" t="s">
        <v>104</v>
      </c>
      <c r="X404" s="11" t="s">
        <v>142</v>
      </c>
      <c r="Y404" s="11" t="s">
        <v>75</v>
      </c>
      <c r="AE404" s="11" t="s">
        <v>119</v>
      </c>
      <c r="AI404" s="15">
        <v>44136.0</v>
      </c>
      <c r="AJ404" s="11"/>
      <c r="AK404" s="11"/>
      <c r="AL404" s="11">
        <v>136713.0</v>
      </c>
      <c r="AM404" s="11" t="s">
        <v>143</v>
      </c>
      <c r="AN404" s="11" t="s">
        <v>695</v>
      </c>
      <c r="AQ404" s="11" t="s">
        <v>79</v>
      </c>
      <c r="AR404" s="11" t="s">
        <v>146</v>
      </c>
      <c r="AS404" s="11" t="s">
        <v>75</v>
      </c>
      <c r="AT404" s="11" t="s">
        <v>375</v>
      </c>
      <c r="AW404" s="11" t="s">
        <v>96</v>
      </c>
      <c r="AX404" s="18" t="str">
        <f t="shared" si="555"/>
        <v/>
      </c>
      <c r="AZ404" s="11" t="s">
        <v>395</v>
      </c>
      <c r="BD404" s="15">
        <v>45377.0</v>
      </c>
      <c r="BE404" s="15">
        <v>45779.0</v>
      </c>
      <c r="BI404" s="11" t="s">
        <v>83</v>
      </c>
      <c r="BJ404" s="11">
        <v>2020.0</v>
      </c>
      <c r="BK404" s="11">
        <v>2021.0</v>
      </c>
      <c r="BL404" s="16">
        <f t="shared" si="62"/>
        <v>2</v>
      </c>
      <c r="BM404" s="18" t="str">
        <f t="shared" si="63"/>
        <v>2020, 2021</v>
      </c>
      <c r="BN404" s="20">
        <f t="shared" ref="BN404:CC404" si="597">IF(ISNUMBER(SEARCH(BN$1, $BM404)), ($K404/$BL404), "")</f>
        <v>59492.86</v>
      </c>
      <c r="BO404" s="20">
        <f t="shared" si="597"/>
        <v>59492.86</v>
      </c>
      <c r="BP404" s="18" t="str">
        <f t="shared" si="597"/>
        <v/>
      </c>
      <c r="BQ404" s="18" t="str">
        <f t="shared" si="597"/>
        <v/>
      </c>
      <c r="BR404" s="18" t="str">
        <f t="shared" si="597"/>
        <v/>
      </c>
      <c r="BS404" s="18" t="str">
        <f t="shared" si="597"/>
        <v/>
      </c>
      <c r="BT404" s="18" t="str">
        <f t="shared" si="597"/>
        <v/>
      </c>
      <c r="BU404" s="18" t="str">
        <f t="shared" si="597"/>
        <v/>
      </c>
      <c r="BV404" s="18" t="str">
        <f t="shared" si="597"/>
        <v/>
      </c>
      <c r="BW404" s="18" t="str">
        <f t="shared" si="597"/>
        <v/>
      </c>
      <c r="BX404" s="18" t="str">
        <f t="shared" si="597"/>
        <v/>
      </c>
      <c r="BY404" s="18" t="str">
        <f t="shared" si="597"/>
        <v/>
      </c>
      <c r="BZ404" s="18" t="str">
        <f t="shared" si="597"/>
        <v/>
      </c>
      <c r="CA404" s="18" t="str">
        <f t="shared" si="597"/>
        <v/>
      </c>
      <c r="CB404" s="18" t="str">
        <f t="shared" si="597"/>
        <v/>
      </c>
      <c r="CC404" s="18" t="str">
        <f t="shared" si="597"/>
        <v/>
      </c>
    </row>
    <row r="405" ht="16.5" customHeight="1">
      <c r="A405" s="11" t="s">
        <v>1831</v>
      </c>
      <c r="B405" s="11" t="s">
        <v>1832</v>
      </c>
      <c r="C405" s="11"/>
      <c r="D405" s="11" t="s">
        <v>64</v>
      </c>
      <c r="E405" s="27">
        <v>125000.0</v>
      </c>
      <c r="F405" s="27">
        <v>100000.0</v>
      </c>
      <c r="G405" s="11" t="s">
        <v>135</v>
      </c>
      <c r="H405" s="12">
        <v>0.0</v>
      </c>
      <c r="I405" s="12">
        <v>0.0</v>
      </c>
      <c r="J405" s="13">
        <f t="shared" ref="J405:K405" si="598">E405*1.19</f>
        <v>148750</v>
      </c>
      <c r="K405" s="13">
        <f t="shared" si="598"/>
        <v>119000</v>
      </c>
      <c r="L405" s="11" t="s">
        <v>86</v>
      </c>
      <c r="M405" s="11" t="s">
        <v>67</v>
      </c>
      <c r="N405" s="14" t="s">
        <v>1833</v>
      </c>
      <c r="O405" s="11" t="s">
        <v>1834</v>
      </c>
      <c r="T405" s="11" t="s">
        <v>1835</v>
      </c>
      <c r="V405" s="11" t="s">
        <v>249</v>
      </c>
      <c r="W405" s="11" t="s">
        <v>384</v>
      </c>
      <c r="X405" s="11" t="s">
        <v>142</v>
      </c>
      <c r="Y405" s="11" t="s">
        <v>75</v>
      </c>
      <c r="AD405" s="11" t="s">
        <v>1836</v>
      </c>
      <c r="AE405" s="11" t="s">
        <v>76</v>
      </c>
      <c r="AI405" s="15">
        <v>44470.0</v>
      </c>
      <c r="AL405" s="11">
        <v>139240.0</v>
      </c>
      <c r="AM405" s="11" t="s">
        <v>143</v>
      </c>
      <c r="AN405" s="11" t="s">
        <v>202</v>
      </c>
      <c r="AQ405" s="11" t="s">
        <v>79</v>
      </c>
      <c r="AR405" s="11" t="s">
        <v>146</v>
      </c>
      <c r="AS405" s="11" t="s">
        <v>75</v>
      </c>
      <c r="AT405" s="11" t="s">
        <v>80</v>
      </c>
      <c r="AW405" s="11" t="s">
        <v>204</v>
      </c>
      <c r="AX405" s="18" t="str">
        <f t="shared" si="555"/>
        <v/>
      </c>
      <c r="AZ405" s="11" t="s">
        <v>310</v>
      </c>
      <c r="BD405" s="15">
        <v>45377.0</v>
      </c>
      <c r="BE405" s="15">
        <v>45779.0</v>
      </c>
      <c r="BI405" s="11" t="s">
        <v>83</v>
      </c>
      <c r="BJ405" s="11">
        <v>2021.0</v>
      </c>
      <c r="BK405" s="11">
        <v>2025.0</v>
      </c>
      <c r="BL405" s="16">
        <f t="shared" si="62"/>
        <v>5</v>
      </c>
      <c r="BM405" s="18" t="str">
        <f t="shared" si="63"/>
        <v>2021, 2022, 2023, 2024, 2025</v>
      </c>
      <c r="BN405" s="18" t="str">
        <f t="shared" ref="BN405:CC405" si="599">IF(ISNUMBER(SEARCH(BN$1, $BM405)), ($K405/$BL405), "")</f>
        <v/>
      </c>
      <c r="BO405" s="20">
        <f t="shared" si="599"/>
        <v>23800</v>
      </c>
      <c r="BP405" s="20">
        <f t="shared" si="599"/>
        <v>23800</v>
      </c>
      <c r="BQ405" s="20">
        <f t="shared" si="599"/>
        <v>23800</v>
      </c>
      <c r="BR405" s="20">
        <f t="shared" si="599"/>
        <v>23800</v>
      </c>
      <c r="BS405" s="20">
        <f t="shared" si="599"/>
        <v>23800</v>
      </c>
      <c r="BT405" s="18" t="str">
        <f t="shared" si="599"/>
        <v/>
      </c>
      <c r="BU405" s="18" t="str">
        <f t="shared" si="599"/>
        <v/>
      </c>
      <c r="BV405" s="18" t="str">
        <f t="shared" si="599"/>
        <v/>
      </c>
      <c r="BW405" s="18" t="str">
        <f t="shared" si="599"/>
        <v/>
      </c>
      <c r="BX405" s="18" t="str">
        <f t="shared" si="599"/>
        <v/>
      </c>
      <c r="BY405" s="18" t="str">
        <f t="shared" si="599"/>
        <v/>
      </c>
      <c r="BZ405" s="18" t="str">
        <f t="shared" si="599"/>
        <v/>
      </c>
      <c r="CA405" s="18" t="str">
        <f t="shared" si="599"/>
        <v/>
      </c>
      <c r="CB405" s="18" t="str">
        <f t="shared" si="599"/>
        <v/>
      </c>
      <c r="CC405" s="18" t="str">
        <f t="shared" si="599"/>
        <v/>
      </c>
    </row>
    <row r="406" ht="16.5" customHeight="1">
      <c r="A406" s="11" t="s">
        <v>1837</v>
      </c>
      <c r="B406" s="11" t="s">
        <v>1838</v>
      </c>
      <c r="C406" s="11"/>
      <c r="D406" s="11" t="s">
        <v>64</v>
      </c>
      <c r="E406" s="27">
        <v>125000.0</v>
      </c>
      <c r="F406" s="27">
        <v>100000.0</v>
      </c>
      <c r="G406" s="11" t="s">
        <v>135</v>
      </c>
      <c r="H406" s="12">
        <v>0.0</v>
      </c>
      <c r="I406" s="12">
        <v>0.0</v>
      </c>
      <c r="J406" s="13">
        <f t="shared" ref="J406:K406" si="600">E406*1.19</f>
        <v>148750</v>
      </c>
      <c r="K406" s="13">
        <f t="shared" si="600"/>
        <v>119000</v>
      </c>
      <c r="L406" s="11" t="s">
        <v>86</v>
      </c>
      <c r="M406" s="11" t="s">
        <v>67</v>
      </c>
      <c r="N406" s="14" t="s">
        <v>1839</v>
      </c>
      <c r="O406" s="11" t="s">
        <v>1840</v>
      </c>
      <c r="T406" s="11" t="s">
        <v>1841</v>
      </c>
      <c r="V406" s="11" t="s">
        <v>1842</v>
      </c>
      <c r="W406" s="11" t="s">
        <v>384</v>
      </c>
      <c r="X406" s="11" t="s">
        <v>142</v>
      </c>
      <c r="Y406" s="11" t="s">
        <v>75</v>
      </c>
      <c r="AD406" s="11" t="s">
        <v>1843</v>
      </c>
      <c r="AE406" s="11" t="s">
        <v>76</v>
      </c>
      <c r="AI406" s="15">
        <v>44440.0</v>
      </c>
      <c r="AL406" s="11">
        <v>139240.0</v>
      </c>
      <c r="AM406" s="11" t="s">
        <v>143</v>
      </c>
      <c r="AN406" s="11" t="s">
        <v>144</v>
      </c>
      <c r="AQ406" s="11" t="s">
        <v>79</v>
      </c>
      <c r="AR406" s="11" t="s">
        <v>146</v>
      </c>
      <c r="AS406" s="11" t="s">
        <v>75</v>
      </c>
      <c r="AT406" s="11" t="s">
        <v>80</v>
      </c>
      <c r="AW406" s="11" t="s">
        <v>204</v>
      </c>
      <c r="AX406" s="18" t="str">
        <f t="shared" si="555"/>
        <v/>
      </c>
      <c r="AZ406" s="11" t="s">
        <v>132</v>
      </c>
      <c r="BD406" s="15">
        <v>45377.0</v>
      </c>
      <c r="BE406" s="15">
        <v>45779.0</v>
      </c>
      <c r="BI406" s="11" t="s">
        <v>83</v>
      </c>
      <c r="BJ406" s="11">
        <v>2021.0</v>
      </c>
      <c r="BK406" s="11">
        <v>2025.0</v>
      </c>
      <c r="BL406" s="16">
        <f t="shared" si="62"/>
        <v>5</v>
      </c>
      <c r="BM406" s="18" t="str">
        <f t="shared" si="63"/>
        <v>2021, 2022, 2023, 2024, 2025</v>
      </c>
      <c r="BN406" s="18" t="str">
        <f t="shared" ref="BN406:CC406" si="601">IF(ISNUMBER(SEARCH(BN$1, $BM406)), ($K406/$BL406), "")</f>
        <v/>
      </c>
      <c r="BO406" s="20">
        <f t="shared" si="601"/>
        <v>23800</v>
      </c>
      <c r="BP406" s="20">
        <f t="shared" si="601"/>
        <v>23800</v>
      </c>
      <c r="BQ406" s="20">
        <f t="shared" si="601"/>
        <v>23800</v>
      </c>
      <c r="BR406" s="20">
        <f t="shared" si="601"/>
        <v>23800</v>
      </c>
      <c r="BS406" s="20">
        <f t="shared" si="601"/>
        <v>23800</v>
      </c>
      <c r="BT406" s="18" t="str">
        <f t="shared" si="601"/>
        <v/>
      </c>
      <c r="BU406" s="18" t="str">
        <f t="shared" si="601"/>
        <v/>
      </c>
      <c r="BV406" s="18" t="str">
        <f t="shared" si="601"/>
        <v/>
      </c>
      <c r="BW406" s="18" t="str">
        <f t="shared" si="601"/>
        <v/>
      </c>
      <c r="BX406" s="18" t="str">
        <f t="shared" si="601"/>
        <v/>
      </c>
      <c r="BY406" s="18" t="str">
        <f t="shared" si="601"/>
        <v/>
      </c>
      <c r="BZ406" s="18" t="str">
        <f t="shared" si="601"/>
        <v/>
      </c>
      <c r="CA406" s="18" t="str">
        <f t="shared" si="601"/>
        <v/>
      </c>
      <c r="CB406" s="18" t="str">
        <f t="shared" si="601"/>
        <v/>
      </c>
      <c r="CC406" s="18" t="str">
        <f t="shared" si="601"/>
        <v/>
      </c>
    </row>
    <row r="407" ht="16.5" customHeight="1">
      <c r="A407" s="11" t="s">
        <v>1844</v>
      </c>
      <c r="C407" s="11"/>
      <c r="D407" s="11" t="s">
        <v>64</v>
      </c>
      <c r="E407" s="27">
        <v>125000.0</v>
      </c>
      <c r="F407" s="27">
        <v>100000.0</v>
      </c>
      <c r="G407" s="11" t="s">
        <v>135</v>
      </c>
      <c r="H407" s="12">
        <v>0.0</v>
      </c>
      <c r="I407" s="12">
        <v>0.0</v>
      </c>
      <c r="J407" s="13">
        <f t="shared" ref="J407:K407" si="602">E407*1.19</f>
        <v>148750</v>
      </c>
      <c r="K407" s="13">
        <f t="shared" si="602"/>
        <v>119000</v>
      </c>
      <c r="L407" s="11" t="s">
        <v>86</v>
      </c>
      <c r="M407" s="11" t="s">
        <v>67</v>
      </c>
      <c r="N407" s="14" t="s">
        <v>1845</v>
      </c>
      <c r="T407" s="11" t="s">
        <v>1846</v>
      </c>
      <c r="V407" s="11" t="s">
        <v>1847</v>
      </c>
      <c r="W407" s="11" t="s">
        <v>384</v>
      </c>
      <c r="X407" s="11" t="s">
        <v>142</v>
      </c>
      <c r="Y407" s="11" t="s">
        <v>75</v>
      </c>
      <c r="AD407" s="11" t="s">
        <v>1664</v>
      </c>
      <c r="AE407" s="11" t="s">
        <v>76</v>
      </c>
      <c r="AI407" s="15">
        <v>44105.0</v>
      </c>
      <c r="AL407" s="11">
        <v>134520.0</v>
      </c>
      <c r="AM407" s="11" t="s">
        <v>143</v>
      </c>
      <c r="AN407" s="11" t="s">
        <v>202</v>
      </c>
      <c r="AQ407" s="11" t="s">
        <v>79</v>
      </c>
      <c r="AR407" s="11" t="s">
        <v>146</v>
      </c>
      <c r="AS407" s="11" t="s">
        <v>75</v>
      </c>
      <c r="AT407" s="11" t="s">
        <v>107</v>
      </c>
      <c r="AU407" s="18" t="s">
        <v>189</v>
      </c>
      <c r="AW407" s="11" t="s">
        <v>204</v>
      </c>
      <c r="AX407" s="18" t="str">
        <f t="shared" si="555"/>
        <v/>
      </c>
      <c r="AZ407" s="11" t="s">
        <v>395</v>
      </c>
      <c r="BD407" s="15">
        <v>45377.0</v>
      </c>
      <c r="BE407" s="15">
        <v>45779.0</v>
      </c>
      <c r="BI407" s="11" t="s">
        <v>83</v>
      </c>
      <c r="BJ407" s="11">
        <v>2020.0</v>
      </c>
      <c r="BK407" s="11">
        <v>2024.0</v>
      </c>
      <c r="BL407" s="16">
        <f t="shared" si="62"/>
        <v>5</v>
      </c>
      <c r="BM407" s="18" t="str">
        <f t="shared" si="63"/>
        <v>2020, 2021, 2022, 2023, 2024</v>
      </c>
      <c r="BN407" s="20">
        <f t="shared" ref="BN407:CC407" si="603">IF(ISNUMBER(SEARCH(BN$1, $BM407)), ($K407/$BL407), "")</f>
        <v>23800</v>
      </c>
      <c r="BO407" s="20">
        <f t="shared" si="603"/>
        <v>23800</v>
      </c>
      <c r="BP407" s="20">
        <f t="shared" si="603"/>
        <v>23800</v>
      </c>
      <c r="BQ407" s="20">
        <f t="shared" si="603"/>
        <v>23800</v>
      </c>
      <c r="BR407" s="20">
        <f t="shared" si="603"/>
        <v>23800</v>
      </c>
      <c r="BS407" s="18" t="str">
        <f t="shared" si="603"/>
        <v/>
      </c>
      <c r="BT407" s="18" t="str">
        <f t="shared" si="603"/>
        <v/>
      </c>
      <c r="BU407" s="18" t="str">
        <f t="shared" si="603"/>
        <v/>
      </c>
      <c r="BV407" s="18" t="str">
        <f t="shared" si="603"/>
        <v/>
      </c>
      <c r="BW407" s="18" t="str">
        <f t="shared" si="603"/>
        <v/>
      </c>
      <c r="BX407" s="18" t="str">
        <f t="shared" si="603"/>
        <v/>
      </c>
      <c r="BY407" s="18" t="str">
        <f t="shared" si="603"/>
        <v/>
      </c>
      <c r="BZ407" s="18" t="str">
        <f t="shared" si="603"/>
        <v/>
      </c>
      <c r="CA407" s="18" t="str">
        <f t="shared" si="603"/>
        <v/>
      </c>
      <c r="CB407" s="18" t="str">
        <f t="shared" si="603"/>
        <v/>
      </c>
      <c r="CC407" s="18" t="str">
        <f t="shared" si="603"/>
        <v/>
      </c>
    </row>
    <row r="408" ht="16.5" customHeight="1">
      <c r="A408" s="11" t="s">
        <v>1848</v>
      </c>
      <c r="B408" s="11" t="s">
        <v>1849</v>
      </c>
      <c r="C408" s="11"/>
      <c r="D408" s="11" t="s">
        <v>64</v>
      </c>
      <c r="E408" s="27">
        <v>125000.0</v>
      </c>
      <c r="F408" s="27">
        <v>100000.0</v>
      </c>
      <c r="G408" s="11" t="s">
        <v>135</v>
      </c>
      <c r="H408" s="12">
        <v>0.0</v>
      </c>
      <c r="I408" s="12">
        <v>0.0</v>
      </c>
      <c r="J408" s="13">
        <f t="shared" ref="J408:K408" si="604">E408*1.19</f>
        <v>148750</v>
      </c>
      <c r="K408" s="13">
        <f t="shared" si="604"/>
        <v>119000</v>
      </c>
      <c r="L408" s="11" t="s">
        <v>86</v>
      </c>
      <c r="M408" s="11" t="s">
        <v>67</v>
      </c>
      <c r="N408" s="14" t="s">
        <v>1850</v>
      </c>
      <c r="O408" s="11" t="s">
        <v>1851</v>
      </c>
      <c r="T408" s="11" t="s">
        <v>1852</v>
      </c>
      <c r="V408" s="11" t="s">
        <v>1853</v>
      </c>
      <c r="W408" s="11" t="s">
        <v>92</v>
      </c>
      <c r="X408" s="11" t="s">
        <v>142</v>
      </c>
      <c r="Y408" s="11" t="s">
        <v>75</v>
      </c>
      <c r="AD408" s="11"/>
      <c r="AE408" s="11" t="s">
        <v>119</v>
      </c>
      <c r="AI408" s="15">
        <v>44470.0</v>
      </c>
      <c r="AL408" s="11">
        <v>139240.0</v>
      </c>
      <c r="AM408" s="11" t="s">
        <v>143</v>
      </c>
      <c r="AN408" s="11" t="s">
        <v>144</v>
      </c>
      <c r="AQ408" s="11" t="s">
        <v>79</v>
      </c>
      <c r="AR408" s="11" t="s">
        <v>146</v>
      </c>
      <c r="AS408" s="11" t="s">
        <v>75</v>
      </c>
      <c r="AT408" s="11" t="s">
        <v>80</v>
      </c>
      <c r="AW408" s="11" t="s">
        <v>204</v>
      </c>
      <c r="AX408" s="18" t="str">
        <f t="shared" si="555"/>
        <v/>
      </c>
      <c r="AZ408" s="11" t="s">
        <v>395</v>
      </c>
      <c r="BD408" s="15">
        <v>45377.0</v>
      </c>
      <c r="BE408" s="15">
        <v>45779.0</v>
      </c>
      <c r="BI408" s="11" t="s">
        <v>83</v>
      </c>
      <c r="BJ408" s="11">
        <v>2021.0</v>
      </c>
      <c r="BK408" s="11">
        <v>2025.0</v>
      </c>
      <c r="BL408" s="16">
        <f t="shared" si="62"/>
        <v>5</v>
      </c>
      <c r="BM408" s="18" t="str">
        <f t="shared" si="63"/>
        <v>2021, 2022, 2023, 2024, 2025</v>
      </c>
      <c r="BN408" s="18" t="str">
        <f t="shared" ref="BN408:CC408" si="605">IF(ISNUMBER(SEARCH(BN$1, $BM408)), ($K408/$BL408), "")</f>
        <v/>
      </c>
      <c r="BO408" s="20">
        <f t="shared" si="605"/>
        <v>23800</v>
      </c>
      <c r="BP408" s="20">
        <f t="shared" si="605"/>
        <v>23800</v>
      </c>
      <c r="BQ408" s="20">
        <f t="shared" si="605"/>
        <v>23800</v>
      </c>
      <c r="BR408" s="20">
        <f t="shared" si="605"/>
        <v>23800</v>
      </c>
      <c r="BS408" s="20">
        <f t="shared" si="605"/>
        <v>23800</v>
      </c>
      <c r="BT408" s="18" t="str">
        <f t="shared" si="605"/>
        <v/>
      </c>
      <c r="BU408" s="18" t="str">
        <f t="shared" si="605"/>
        <v/>
      </c>
      <c r="BV408" s="18" t="str">
        <f t="shared" si="605"/>
        <v/>
      </c>
      <c r="BW408" s="18" t="str">
        <f t="shared" si="605"/>
        <v/>
      </c>
      <c r="BX408" s="18" t="str">
        <f t="shared" si="605"/>
        <v/>
      </c>
      <c r="BY408" s="18" t="str">
        <f t="shared" si="605"/>
        <v/>
      </c>
      <c r="BZ408" s="18" t="str">
        <f t="shared" si="605"/>
        <v/>
      </c>
      <c r="CA408" s="18" t="str">
        <f t="shared" si="605"/>
        <v/>
      </c>
      <c r="CB408" s="18" t="str">
        <f t="shared" si="605"/>
        <v/>
      </c>
      <c r="CC408" s="18" t="str">
        <f t="shared" si="605"/>
        <v/>
      </c>
    </row>
    <row r="409" ht="16.5" customHeight="1">
      <c r="A409" s="11" t="s">
        <v>1854</v>
      </c>
      <c r="B409" s="11"/>
      <c r="C409" s="11"/>
      <c r="D409" s="11" t="s">
        <v>64</v>
      </c>
      <c r="E409" s="27">
        <v>125000.0</v>
      </c>
      <c r="F409" s="27">
        <v>100000.0</v>
      </c>
      <c r="G409" s="11" t="s">
        <v>135</v>
      </c>
      <c r="H409" s="12">
        <v>0.0</v>
      </c>
      <c r="I409" s="12">
        <v>0.0</v>
      </c>
      <c r="J409" s="13">
        <f t="shared" ref="J409:K409" si="606">E409*1.19</f>
        <v>148750</v>
      </c>
      <c r="K409" s="13">
        <f t="shared" si="606"/>
        <v>119000</v>
      </c>
      <c r="L409" s="11" t="s">
        <v>86</v>
      </c>
      <c r="M409" s="11" t="s">
        <v>67</v>
      </c>
      <c r="N409" s="14" t="s">
        <v>1855</v>
      </c>
      <c r="O409" s="11"/>
      <c r="T409" s="11" t="s">
        <v>1856</v>
      </c>
      <c r="V409" s="11" t="s">
        <v>1788</v>
      </c>
      <c r="W409" s="11" t="s">
        <v>92</v>
      </c>
      <c r="X409" s="11" t="s">
        <v>142</v>
      </c>
      <c r="Y409" s="11" t="s">
        <v>75</v>
      </c>
      <c r="AE409" s="11" t="s">
        <v>119</v>
      </c>
      <c r="AI409" s="15">
        <v>44197.0</v>
      </c>
      <c r="AL409" s="11">
        <v>139240.0</v>
      </c>
      <c r="AM409" s="11" t="s">
        <v>143</v>
      </c>
      <c r="AN409" s="11" t="s">
        <v>202</v>
      </c>
      <c r="AQ409" s="11" t="s">
        <v>79</v>
      </c>
      <c r="AR409" s="11" t="s">
        <v>146</v>
      </c>
      <c r="AS409" s="11" t="s">
        <v>75</v>
      </c>
      <c r="AT409" s="11" t="s">
        <v>375</v>
      </c>
      <c r="AW409" s="11" t="s">
        <v>204</v>
      </c>
      <c r="AX409" s="18" t="str">
        <f t="shared" si="555"/>
        <v/>
      </c>
      <c r="AZ409" s="11" t="s">
        <v>846</v>
      </c>
      <c r="BD409" s="15">
        <v>45377.0</v>
      </c>
      <c r="BE409" s="15">
        <v>45779.0</v>
      </c>
      <c r="BI409" s="11" t="s">
        <v>83</v>
      </c>
      <c r="BJ409" s="11">
        <v>2021.0</v>
      </c>
      <c r="BK409" s="11">
        <v>2024.0</v>
      </c>
      <c r="BL409" s="16">
        <f t="shared" si="62"/>
        <v>4</v>
      </c>
      <c r="BM409" s="18" t="str">
        <f t="shared" si="63"/>
        <v>2021, 2022, 2023, 2024</v>
      </c>
      <c r="BN409" s="18" t="str">
        <f t="shared" ref="BN409:CC409" si="607">IF(ISNUMBER(SEARCH(BN$1, $BM409)), ($K409/$BL409), "")</f>
        <v/>
      </c>
      <c r="BO409" s="20">
        <f t="shared" si="607"/>
        <v>29750</v>
      </c>
      <c r="BP409" s="20">
        <f t="shared" si="607"/>
        <v>29750</v>
      </c>
      <c r="BQ409" s="20">
        <f t="shared" si="607"/>
        <v>29750</v>
      </c>
      <c r="BR409" s="20">
        <f t="shared" si="607"/>
        <v>29750</v>
      </c>
      <c r="BS409" s="18" t="str">
        <f t="shared" si="607"/>
        <v/>
      </c>
      <c r="BT409" s="18" t="str">
        <f t="shared" si="607"/>
        <v/>
      </c>
      <c r="BU409" s="18" t="str">
        <f t="shared" si="607"/>
        <v/>
      </c>
      <c r="BV409" s="18" t="str">
        <f t="shared" si="607"/>
        <v/>
      </c>
      <c r="BW409" s="18" t="str">
        <f t="shared" si="607"/>
        <v/>
      </c>
      <c r="BX409" s="18" t="str">
        <f t="shared" si="607"/>
        <v/>
      </c>
      <c r="BY409" s="18" t="str">
        <f t="shared" si="607"/>
        <v/>
      </c>
      <c r="BZ409" s="18" t="str">
        <f t="shared" si="607"/>
        <v/>
      </c>
      <c r="CA409" s="18" t="str">
        <f t="shared" si="607"/>
        <v/>
      </c>
      <c r="CB409" s="18" t="str">
        <f t="shared" si="607"/>
        <v/>
      </c>
      <c r="CC409" s="18" t="str">
        <f t="shared" si="607"/>
        <v/>
      </c>
    </row>
    <row r="410" ht="16.5" customHeight="1">
      <c r="A410" s="11" t="s">
        <v>1857</v>
      </c>
      <c r="B410" s="11" t="s">
        <v>1858</v>
      </c>
      <c r="C410" s="11"/>
      <c r="D410" s="11" t="s">
        <v>64</v>
      </c>
      <c r="E410" s="27">
        <v>125000.0</v>
      </c>
      <c r="F410" s="27">
        <v>100000.0</v>
      </c>
      <c r="G410" s="11" t="s">
        <v>135</v>
      </c>
      <c r="H410" s="12">
        <v>0.0</v>
      </c>
      <c r="I410" s="12">
        <v>0.0</v>
      </c>
      <c r="J410" s="13">
        <f t="shared" ref="J410:K410" si="608">E410*1.19</f>
        <v>148750</v>
      </c>
      <c r="K410" s="13">
        <f t="shared" si="608"/>
        <v>119000</v>
      </c>
      <c r="L410" s="11" t="s">
        <v>86</v>
      </c>
      <c r="M410" s="11" t="s">
        <v>67</v>
      </c>
      <c r="N410" s="14" t="s">
        <v>1859</v>
      </c>
      <c r="O410" s="11" t="s">
        <v>1860</v>
      </c>
      <c r="T410" s="11" t="s">
        <v>1861</v>
      </c>
      <c r="V410" s="11" t="s">
        <v>1117</v>
      </c>
      <c r="W410" s="11" t="s">
        <v>384</v>
      </c>
      <c r="X410" s="11" t="s">
        <v>142</v>
      </c>
      <c r="Y410" s="11" t="s">
        <v>75</v>
      </c>
      <c r="AD410" s="11" t="s">
        <v>1664</v>
      </c>
      <c r="AE410" s="11" t="s">
        <v>76</v>
      </c>
      <c r="AI410" s="15">
        <v>44470.0</v>
      </c>
      <c r="AL410" s="11">
        <v>139240.0</v>
      </c>
      <c r="AM410" s="11" t="s">
        <v>143</v>
      </c>
      <c r="AN410" s="11" t="s">
        <v>144</v>
      </c>
      <c r="AQ410" s="11" t="s">
        <v>79</v>
      </c>
      <c r="AR410" s="11" t="s">
        <v>146</v>
      </c>
      <c r="AS410" s="11" t="s">
        <v>75</v>
      </c>
      <c r="AT410" s="11" t="s">
        <v>107</v>
      </c>
      <c r="AU410" s="18" t="s">
        <v>189</v>
      </c>
      <c r="AW410" s="11" t="s">
        <v>204</v>
      </c>
      <c r="AX410" s="18" t="str">
        <f t="shared" si="555"/>
        <v/>
      </c>
      <c r="AZ410" s="11" t="s">
        <v>535</v>
      </c>
      <c r="BD410" s="15">
        <v>45377.0</v>
      </c>
      <c r="BE410" s="15">
        <v>45779.0</v>
      </c>
      <c r="BI410" s="11" t="s">
        <v>83</v>
      </c>
      <c r="BJ410" s="11">
        <v>2021.0</v>
      </c>
      <c r="BK410" s="11">
        <v>2025.0</v>
      </c>
      <c r="BL410" s="16">
        <f t="shared" si="62"/>
        <v>5</v>
      </c>
      <c r="BM410" s="18" t="str">
        <f t="shared" si="63"/>
        <v>2021, 2022, 2023, 2024, 2025</v>
      </c>
      <c r="BN410" s="18" t="str">
        <f t="shared" ref="BN410:CC410" si="609">IF(ISNUMBER(SEARCH(BN$1, $BM410)), ($K410/$BL410), "")</f>
        <v/>
      </c>
      <c r="BO410" s="20">
        <f t="shared" si="609"/>
        <v>23800</v>
      </c>
      <c r="BP410" s="20">
        <f t="shared" si="609"/>
        <v>23800</v>
      </c>
      <c r="BQ410" s="20">
        <f t="shared" si="609"/>
        <v>23800</v>
      </c>
      <c r="BR410" s="20">
        <f t="shared" si="609"/>
        <v>23800</v>
      </c>
      <c r="BS410" s="20">
        <f t="shared" si="609"/>
        <v>23800</v>
      </c>
      <c r="BT410" s="18" t="str">
        <f t="shared" si="609"/>
        <v/>
      </c>
      <c r="BU410" s="18" t="str">
        <f t="shared" si="609"/>
        <v/>
      </c>
      <c r="BV410" s="18" t="str">
        <f t="shared" si="609"/>
        <v/>
      </c>
      <c r="BW410" s="18" t="str">
        <f t="shared" si="609"/>
        <v/>
      </c>
      <c r="BX410" s="18" t="str">
        <f t="shared" si="609"/>
        <v/>
      </c>
      <c r="BY410" s="18" t="str">
        <f t="shared" si="609"/>
        <v/>
      </c>
      <c r="BZ410" s="18" t="str">
        <f t="shared" si="609"/>
        <v/>
      </c>
      <c r="CA410" s="18" t="str">
        <f t="shared" si="609"/>
        <v/>
      </c>
      <c r="CB410" s="18" t="str">
        <f t="shared" si="609"/>
        <v/>
      </c>
      <c r="CC410" s="18" t="str">
        <f t="shared" si="609"/>
        <v/>
      </c>
    </row>
    <row r="411" ht="16.5" customHeight="1">
      <c r="A411" s="11" t="s">
        <v>1862</v>
      </c>
      <c r="B411" s="11"/>
      <c r="C411" s="11"/>
      <c r="D411" s="11" t="s">
        <v>64</v>
      </c>
      <c r="E411" s="11">
        <v>112318.0</v>
      </c>
      <c r="F411" s="11">
        <v>112318.0</v>
      </c>
      <c r="G411" s="11" t="s">
        <v>151</v>
      </c>
      <c r="H411" s="12">
        <v>122427.0</v>
      </c>
      <c r="I411" s="12">
        <v>122427.0</v>
      </c>
      <c r="J411" s="13">
        <v>112318.0</v>
      </c>
      <c r="K411" s="13">
        <v>112318.0</v>
      </c>
      <c r="L411" s="11" t="s">
        <v>86</v>
      </c>
      <c r="M411" s="11" t="s">
        <v>67</v>
      </c>
      <c r="N411" s="11"/>
      <c r="O411" s="11"/>
      <c r="T411" s="11"/>
      <c r="V411" s="11" t="s">
        <v>1653</v>
      </c>
      <c r="W411" s="11"/>
      <c r="X411" s="11"/>
      <c r="Y411" s="11" t="s">
        <v>75</v>
      </c>
      <c r="AD411" s="11"/>
      <c r="AE411" s="11"/>
      <c r="AI411" s="15">
        <v>43862.0</v>
      </c>
      <c r="AL411" s="11">
        <v>122427.0</v>
      </c>
      <c r="AM411" s="11" t="s">
        <v>912</v>
      </c>
      <c r="AN411" s="11"/>
      <c r="AQ411" s="11" t="s">
        <v>79</v>
      </c>
      <c r="AR411" s="11" t="s">
        <v>155</v>
      </c>
      <c r="AS411" s="11" t="s">
        <v>75</v>
      </c>
      <c r="AT411" s="11" t="s">
        <v>80</v>
      </c>
      <c r="AU411" s="11" t="s">
        <v>262</v>
      </c>
      <c r="AW411" s="11" t="s">
        <v>96</v>
      </c>
      <c r="AX411" s="18" t="str">
        <f t="shared" si="555"/>
        <v/>
      </c>
      <c r="AY411" s="11" t="s">
        <v>496</v>
      </c>
      <c r="AZ411" s="11" t="s">
        <v>535</v>
      </c>
      <c r="BD411" s="15">
        <v>45596.0</v>
      </c>
      <c r="BE411" s="15">
        <v>45596.0</v>
      </c>
      <c r="BI411" s="11"/>
      <c r="BJ411" s="11">
        <v>2020.0</v>
      </c>
      <c r="BK411" s="11">
        <v>2020.0</v>
      </c>
      <c r="BL411" s="16">
        <f t="shared" si="62"/>
        <v>1</v>
      </c>
      <c r="BM411" s="18" t="str">
        <f t="shared" si="63"/>
        <v>2020</v>
      </c>
      <c r="BN411" s="20">
        <f t="shared" ref="BN411:CC411" si="610">IF(ISNUMBER(SEARCH(BN$1, $BM411)), ($K411/$BL411), "")</f>
        <v>112318</v>
      </c>
      <c r="BO411" s="18" t="str">
        <f t="shared" si="610"/>
        <v/>
      </c>
      <c r="BP411" s="18" t="str">
        <f t="shared" si="610"/>
        <v/>
      </c>
      <c r="BQ411" s="18" t="str">
        <f t="shared" si="610"/>
        <v/>
      </c>
      <c r="BR411" s="18" t="str">
        <f t="shared" si="610"/>
        <v/>
      </c>
      <c r="BS411" s="18" t="str">
        <f t="shared" si="610"/>
        <v/>
      </c>
      <c r="BT411" s="18" t="str">
        <f t="shared" si="610"/>
        <v/>
      </c>
      <c r="BU411" s="18" t="str">
        <f t="shared" si="610"/>
        <v/>
      </c>
      <c r="BV411" s="18" t="str">
        <f t="shared" si="610"/>
        <v/>
      </c>
      <c r="BW411" s="18" t="str">
        <f t="shared" si="610"/>
        <v/>
      </c>
      <c r="BX411" s="18" t="str">
        <f t="shared" si="610"/>
        <v/>
      </c>
      <c r="BY411" s="18" t="str">
        <f t="shared" si="610"/>
        <v/>
      </c>
      <c r="BZ411" s="18" t="str">
        <f t="shared" si="610"/>
        <v/>
      </c>
      <c r="CA411" s="18" t="str">
        <f t="shared" si="610"/>
        <v/>
      </c>
      <c r="CB411" s="18" t="str">
        <f t="shared" si="610"/>
        <v/>
      </c>
      <c r="CC411" s="18" t="str">
        <f t="shared" si="610"/>
        <v/>
      </c>
    </row>
    <row r="412" ht="16.5" customHeight="1">
      <c r="A412" s="11" t="s">
        <v>1863</v>
      </c>
      <c r="C412" s="11"/>
      <c r="D412" s="11" t="s">
        <v>64</v>
      </c>
      <c r="E412" s="11">
        <v>112158.0</v>
      </c>
      <c r="F412" s="11">
        <v>112158.0</v>
      </c>
      <c r="G412" s="11" t="s">
        <v>151</v>
      </c>
      <c r="H412" s="12">
        <v>121131.0</v>
      </c>
      <c r="I412" s="12">
        <v>121131.0</v>
      </c>
      <c r="J412" s="13">
        <v>112158.0</v>
      </c>
      <c r="K412" s="13">
        <v>112158.0</v>
      </c>
      <c r="L412" s="11" t="s">
        <v>86</v>
      </c>
      <c r="M412" s="11" t="s">
        <v>67</v>
      </c>
      <c r="N412" s="14" t="s">
        <v>1864</v>
      </c>
      <c r="V412" s="11" t="s">
        <v>1865</v>
      </c>
      <c r="X412" s="11" t="s">
        <v>188</v>
      </c>
      <c r="Y412" s="11" t="s">
        <v>75</v>
      </c>
      <c r="AI412" s="15">
        <v>44562.0</v>
      </c>
      <c r="AJ412" s="11">
        <v>36.0</v>
      </c>
      <c r="AK412" s="11" t="s">
        <v>430</v>
      </c>
      <c r="AL412" s="11">
        <v>3365.0</v>
      </c>
      <c r="AM412" s="11" t="s">
        <v>185</v>
      </c>
      <c r="AN412" s="42" t="s">
        <v>1866</v>
      </c>
      <c r="AQ412" s="11" t="s">
        <v>79</v>
      </c>
      <c r="AR412" s="11" t="s">
        <v>188</v>
      </c>
      <c r="AS412" s="11" t="s">
        <v>75</v>
      </c>
      <c r="AT412" s="11" t="s">
        <v>80</v>
      </c>
      <c r="AW412" s="11" t="s">
        <v>96</v>
      </c>
      <c r="AX412" s="18" t="str">
        <f t="shared" si="555"/>
        <v/>
      </c>
      <c r="AZ412" s="11" t="s">
        <v>191</v>
      </c>
      <c r="BD412" s="15">
        <v>45596.0</v>
      </c>
      <c r="BE412" s="15">
        <v>45779.0</v>
      </c>
      <c r="BJ412" s="11">
        <v>2022.0</v>
      </c>
      <c r="BK412" s="11">
        <v>2026.0</v>
      </c>
      <c r="BL412" s="16">
        <f t="shared" si="62"/>
        <v>5</v>
      </c>
      <c r="BM412" s="18" t="str">
        <f t="shared" si="63"/>
        <v>2022, 2023, 2024, 2025, 2026</v>
      </c>
      <c r="BN412" s="18" t="str">
        <f t="shared" ref="BN412:CC412" si="611">IF(ISNUMBER(SEARCH(BN$1, $BM412)), ($K412/$BL412), "")</f>
        <v/>
      </c>
      <c r="BO412" s="18" t="str">
        <f t="shared" si="611"/>
        <v/>
      </c>
      <c r="BP412" s="20">
        <f t="shared" si="611"/>
        <v>22431.6</v>
      </c>
      <c r="BQ412" s="20">
        <f t="shared" si="611"/>
        <v>22431.6</v>
      </c>
      <c r="BR412" s="20">
        <f t="shared" si="611"/>
        <v>22431.6</v>
      </c>
      <c r="BS412" s="20">
        <f t="shared" si="611"/>
        <v>22431.6</v>
      </c>
      <c r="BT412" s="20">
        <f t="shared" si="611"/>
        <v>22431.6</v>
      </c>
      <c r="BU412" s="18" t="str">
        <f t="shared" si="611"/>
        <v/>
      </c>
      <c r="BV412" s="18" t="str">
        <f t="shared" si="611"/>
        <v/>
      </c>
      <c r="BW412" s="18" t="str">
        <f t="shared" si="611"/>
        <v/>
      </c>
      <c r="BX412" s="18" t="str">
        <f t="shared" si="611"/>
        <v/>
      </c>
      <c r="BY412" s="18" t="str">
        <f t="shared" si="611"/>
        <v/>
      </c>
      <c r="BZ412" s="18" t="str">
        <f t="shared" si="611"/>
        <v/>
      </c>
      <c r="CA412" s="18" t="str">
        <f t="shared" si="611"/>
        <v/>
      </c>
      <c r="CB412" s="18" t="str">
        <f t="shared" si="611"/>
        <v/>
      </c>
      <c r="CC412" s="18" t="str">
        <f t="shared" si="611"/>
        <v/>
      </c>
    </row>
    <row r="413" ht="16.5" customHeight="1">
      <c r="A413" s="11" t="s">
        <v>1867</v>
      </c>
      <c r="C413" s="11"/>
      <c r="D413" s="11" t="s">
        <v>64</v>
      </c>
      <c r="E413" s="27">
        <v>111527.0</v>
      </c>
      <c r="F413" s="27">
        <v>111527.0</v>
      </c>
      <c r="G413" s="11" t="s">
        <v>135</v>
      </c>
      <c r="H413" s="12">
        <v>139409.0</v>
      </c>
      <c r="I413" s="12">
        <v>139409.0</v>
      </c>
      <c r="J413" s="13">
        <f t="shared" ref="J413:K413" si="612">E413*1.19</f>
        <v>132717.13</v>
      </c>
      <c r="K413" s="13">
        <f t="shared" si="612"/>
        <v>132717.13</v>
      </c>
      <c r="L413" s="11" t="s">
        <v>86</v>
      </c>
      <c r="M413" s="11" t="s">
        <v>67</v>
      </c>
      <c r="N413" s="14" t="s">
        <v>1868</v>
      </c>
      <c r="T413" s="11" t="s">
        <v>1869</v>
      </c>
      <c r="V413" s="11" t="s">
        <v>1870</v>
      </c>
      <c r="X413" s="11" t="s">
        <v>142</v>
      </c>
      <c r="Y413" s="11" t="s">
        <v>75</v>
      </c>
      <c r="AI413" s="15">
        <v>45597.0</v>
      </c>
      <c r="AJ413" s="11">
        <v>12.0</v>
      </c>
      <c r="AK413" s="11" t="s">
        <v>430</v>
      </c>
      <c r="AL413" s="11">
        <v>11617.0</v>
      </c>
      <c r="AM413" s="11" t="s">
        <v>143</v>
      </c>
      <c r="AN413" s="41" t="s">
        <v>1503</v>
      </c>
      <c r="AQ413" s="11" t="s">
        <v>79</v>
      </c>
      <c r="AR413" s="11" t="s">
        <v>146</v>
      </c>
      <c r="AS413" s="11" t="s">
        <v>75</v>
      </c>
      <c r="AT413" s="11" t="s">
        <v>80</v>
      </c>
      <c r="AW413" s="11" t="s">
        <v>96</v>
      </c>
      <c r="AX413" s="18" t="str">
        <f t="shared" si="555"/>
        <v/>
      </c>
      <c r="AZ413" s="11" t="s">
        <v>398</v>
      </c>
      <c r="BD413" s="15">
        <v>45596.0</v>
      </c>
      <c r="BE413" s="15">
        <v>45779.0</v>
      </c>
      <c r="BJ413" s="11">
        <v>2024.0</v>
      </c>
      <c r="BK413" s="11">
        <v>2026.0</v>
      </c>
      <c r="BL413" s="16">
        <f t="shared" si="62"/>
        <v>3</v>
      </c>
      <c r="BM413" s="18" t="str">
        <f t="shared" si="63"/>
        <v>2024, 2025, 2026</v>
      </c>
      <c r="BN413" s="18" t="str">
        <f t="shared" ref="BN413:CC413" si="613">IF(ISNUMBER(SEARCH(BN$1, $BM413)), ($K413/$BL413), "")</f>
        <v/>
      </c>
      <c r="BO413" s="18" t="str">
        <f t="shared" si="613"/>
        <v/>
      </c>
      <c r="BP413" s="18" t="str">
        <f t="shared" si="613"/>
        <v/>
      </c>
      <c r="BQ413" s="18" t="str">
        <f t="shared" si="613"/>
        <v/>
      </c>
      <c r="BR413" s="20">
        <f t="shared" si="613"/>
        <v>44239.04333</v>
      </c>
      <c r="BS413" s="20">
        <f t="shared" si="613"/>
        <v>44239.04333</v>
      </c>
      <c r="BT413" s="20">
        <f t="shared" si="613"/>
        <v>44239.04333</v>
      </c>
      <c r="BU413" s="18" t="str">
        <f t="shared" si="613"/>
        <v/>
      </c>
      <c r="BV413" s="18" t="str">
        <f t="shared" si="613"/>
        <v/>
      </c>
      <c r="BW413" s="18" t="str">
        <f t="shared" si="613"/>
        <v/>
      </c>
      <c r="BX413" s="18" t="str">
        <f t="shared" si="613"/>
        <v/>
      </c>
      <c r="BY413" s="18" t="str">
        <f t="shared" si="613"/>
        <v/>
      </c>
      <c r="BZ413" s="18" t="str">
        <f t="shared" si="613"/>
        <v/>
      </c>
      <c r="CA413" s="18" t="str">
        <f t="shared" si="613"/>
        <v/>
      </c>
      <c r="CB413" s="18" t="str">
        <f t="shared" si="613"/>
        <v/>
      </c>
      <c r="CC413" s="18" t="str">
        <f t="shared" si="613"/>
        <v/>
      </c>
    </row>
    <row r="414" ht="16.5" customHeight="1">
      <c r="A414" s="11" t="s">
        <v>1871</v>
      </c>
      <c r="C414" s="11"/>
      <c r="D414" s="11" t="s">
        <v>64</v>
      </c>
      <c r="E414" s="11">
        <v>100000.0</v>
      </c>
      <c r="F414" s="11">
        <f t="shared" ref="F414:F417" si="615">E414/2</f>
        <v>50000</v>
      </c>
      <c r="G414" s="11" t="s">
        <v>151</v>
      </c>
      <c r="H414" s="12">
        <v>107722.0</v>
      </c>
      <c r="I414" s="12">
        <v>0.0</v>
      </c>
      <c r="J414" s="13">
        <v>100000.0</v>
      </c>
      <c r="K414" s="13">
        <f t="shared" ref="K414:K417" si="616">J414/2</f>
        <v>50000</v>
      </c>
      <c r="L414" s="11" t="s">
        <v>86</v>
      </c>
      <c r="M414" s="11" t="s">
        <v>67</v>
      </c>
      <c r="N414" s="14" t="s">
        <v>1872</v>
      </c>
      <c r="P414" s="11"/>
      <c r="Q414" s="11"/>
      <c r="R414" s="11" t="s">
        <v>1873</v>
      </c>
      <c r="T414" s="11" t="s">
        <v>959</v>
      </c>
      <c r="U414" s="11" t="s">
        <v>72</v>
      </c>
      <c r="V414" s="11" t="s">
        <v>960</v>
      </c>
      <c r="W414" s="11" t="s">
        <v>104</v>
      </c>
      <c r="X414" s="11" t="s">
        <v>961</v>
      </c>
      <c r="Y414" s="11" t="s">
        <v>75</v>
      </c>
      <c r="Z414" s="11" t="s">
        <v>72</v>
      </c>
      <c r="AE414" s="11" t="s">
        <v>119</v>
      </c>
      <c r="AI414" s="15">
        <v>44860.0</v>
      </c>
      <c r="AJ414" s="11">
        <v>1.0</v>
      </c>
      <c r="AK414" s="11" t="s">
        <v>77</v>
      </c>
      <c r="AL414" s="11">
        <v>107722.0</v>
      </c>
      <c r="AM414" s="11" t="s">
        <v>185</v>
      </c>
      <c r="AN414" s="11" t="s">
        <v>962</v>
      </c>
      <c r="AQ414" s="11" t="s">
        <v>1874</v>
      </c>
      <c r="AR414" s="11" t="s">
        <v>188</v>
      </c>
      <c r="AS414" s="11" t="s">
        <v>75</v>
      </c>
      <c r="AT414" s="11" t="s">
        <v>375</v>
      </c>
      <c r="AW414" s="11" t="s">
        <v>96</v>
      </c>
      <c r="AX414" s="18" t="str">
        <f t="shared" si="555"/>
        <v/>
      </c>
      <c r="AZ414" s="11" t="s">
        <v>529</v>
      </c>
      <c r="BD414" s="15">
        <v>45007.0</v>
      </c>
      <c r="BE414" s="15">
        <v>45183.0</v>
      </c>
      <c r="BH414" s="11" t="s">
        <v>67</v>
      </c>
      <c r="BI414" s="11" t="s">
        <v>149</v>
      </c>
      <c r="BJ414" s="11">
        <v>2022.0</v>
      </c>
      <c r="BK414" s="11">
        <v>2023.0</v>
      </c>
      <c r="BL414" s="16">
        <f t="shared" si="62"/>
        <v>2</v>
      </c>
      <c r="BM414" s="18" t="str">
        <f t="shared" si="63"/>
        <v>2022, 2023</v>
      </c>
      <c r="BN414" s="18" t="str">
        <f t="shared" ref="BN414:CC414" si="614">IF(ISNUMBER(SEARCH(BN$1, $BM414)), ($K414/$BL414), "")</f>
        <v/>
      </c>
      <c r="BO414" s="18" t="str">
        <f t="shared" si="614"/>
        <v/>
      </c>
      <c r="BP414" s="20">
        <f t="shared" si="614"/>
        <v>25000</v>
      </c>
      <c r="BQ414" s="20">
        <f t="shared" si="614"/>
        <v>25000</v>
      </c>
      <c r="BR414" s="18" t="str">
        <f t="shared" si="614"/>
        <v/>
      </c>
      <c r="BS414" s="18" t="str">
        <f t="shared" si="614"/>
        <v/>
      </c>
      <c r="BT414" s="18" t="str">
        <f t="shared" si="614"/>
        <v/>
      </c>
      <c r="BU414" s="18" t="str">
        <f t="shared" si="614"/>
        <v/>
      </c>
      <c r="BV414" s="18" t="str">
        <f t="shared" si="614"/>
        <v/>
      </c>
      <c r="BW414" s="18" t="str">
        <f t="shared" si="614"/>
        <v/>
      </c>
      <c r="BX414" s="18" t="str">
        <f t="shared" si="614"/>
        <v/>
      </c>
      <c r="BY414" s="18" t="str">
        <f t="shared" si="614"/>
        <v/>
      </c>
      <c r="BZ414" s="18" t="str">
        <f t="shared" si="614"/>
        <v/>
      </c>
      <c r="CA414" s="18" t="str">
        <f t="shared" si="614"/>
        <v/>
      </c>
      <c r="CB414" s="18" t="str">
        <f t="shared" si="614"/>
        <v/>
      </c>
      <c r="CC414" s="18" t="str">
        <f t="shared" si="614"/>
        <v/>
      </c>
    </row>
    <row r="415" ht="16.5" customHeight="1">
      <c r="A415" s="11" t="s">
        <v>1875</v>
      </c>
      <c r="C415" s="11"/>
      <c r="D415" s="11" t="s">
        <v>64</v>
      </c>
      <c r="E415" s="11">
        <v>100000.0</v>
      </c>
      <c r="F415" s="11">
        <f t="shared" si="615"/>
        <v>50000</v>
      </c>
      <c r="G415" s="11" t="s">
        <v>151</v>
      </c>
      <c r="H415" s="12">
        <v>107722.0</v>
      </c>
      <c r="I415" s="12">
        <v>0.0</v>
      </c>
      <c r="J415" s="13">
        <v>100000.0</v>
      </c>
      <c r="K415" s="13">
        <f t="shared" si="616"/>
        <v>50000</v>
      </c>
      <c r="L415" s="11" t="s">
        <v>86</v>
      </c>
      <c r="M415" s="11" t="s">
        <v>67</v>
      </c>
      <c r="N415" s="14" t="s">
        <v>1872</v>
      </c>
      <c r="P415" s="11"/>
      <c r="Q415" s="11"/>
      <c r="R415" s="11" t="s">
        <v>1873</v>
      </c>
      <c r="T415" s="11" t="s">
        <v>1876</v>
      </c>
      <c r="U415" s="11" t="s">
        <v>72</v>
      </c>
      <c r="V415" s="11" t="s">
        <v>1877</v>
      </c>
      <c r="W415" s="11" t="s">
        <v>104</v>
      </c>
      <c r="X415" s="11" t="s">
        <v>565</v>
      </c>
      <c r="Y415" s="11" t="s">
        <v>75</v>
      </c>
      <c r="Z415" s="11" t="s">
        <v>72</v>
      </c>
      <c r="AE415" s="11" t="s">
        <v>119</v>
      </c>
      <c r="AI415" s="15">
        <v>44860.0</v>
      </c>
      <c r="AJ415" s="11">
        <v>1.0</v>
      </c>
      <c r="AK415" s="11" t="s">
        <v>77</v>
      </c>
      <c r="AL415" s="11">
        <v>107722.0</v>
      </c>
      <c r="AM415" s="11" t="s">
        <v>185</v>
      </c>
      <c r="AN415" s="11" t="s">
        <v>962</v>
      </c>
      <c r="AQ415" s="11" t="s">
        <v>1874</v>
      </c>
      <c r="AR415" s="11" t="s">
        <v>188</v>
      </c>
      <c r="AS415" s="11" t="s">
        <v>75</v>
      </c>
      <c r="AT415" s="11" t="s">
        <v>375</v>
      </c>
      <c r="AW415" s="11" t="s">
        <v>96</v>
      </c>
      <c r="AX415" s="18" t="str">
        <f t="shared" si="555"/>
        <v/>
      </c>
      <c r="AZ415" s="11" t="s">
        <v>529</v>
      </c>
      <c r="BD415" s="15">
        <v>45007.0</v>
      </c>
      <c r="BE415" s="15">
        <v>45183.0</v>
      </c>
      <c r="BH415" s="11" t="s">
        <v>67</v>
      </c>
      <c r="BI415" s="11" t="s">
        <v>149</v>
      </c>
      <c r="BJ415" s="11">
        <v>2022.0</v>
      </c>
      <c r="BK415" s="11">
        <v>2023.0</v>
      </c>
      <c r="BL415" s="16">
        <f t="shared" si="62"/>
        <v>2</v>
      </c>
      <c r="BM415" s="18" t="str">
        <f t="shared" si="63"/>
        <v>2022, 2023</v>
      </c>
      <c r="BN415" s="18" t="str">
        <f t="shared" ref="BN415:CC415" si="617">IF(ISNUMBER(SEARCH(BN$1, $BM415)), ($K415/$BL415), "")</f>
        <v/>
      </c>
      <c r="BO415" s="18" t="str">
        <f t="shared" si="617"/>
        <v/>
      </c>
      <c r="BP415" s="20">
        <f t="shared" si="617"/>
        <v>25000</v>
      </c>
      <c r="BQ415" s="20">
        <f t="shared" si="617"/>
        <v>25000</v>
      </c>
      <c r="BR415" s="18" t="str">
        <f t="shared" si="617"/>
        <v/>
      </c>
      <c r="BS415" s="18" t="str">
        <f t="shared" si="617"/>
        <v/>
      </c>
      <c r="BT415" s="18" t="str">
        <f t="shared" si="617"/>
        <v/>
      </c>
      <c r="BU415" s="18" t="str">
        <f t="shared" si="617"/>
        <v/>
      </c>
      <c r="BV415" s="18" t="str">
        <f t="shared" si="617"/>
        <v/>
      </c>
      <c r="BW415" s="18" t="str">
        <f t="shared" si="617"/>
        <v/>
      </c>
      <c r="BX415" s="18" t="str">
        <f t="shared" si="617"/>
        <v/>
      </c>
      <c r="BY415" s="18" t="str">
        <f t="shared" si="617"/>
        <v/>
      </c>
      <c r="BZ415" s="18" t="str">
        <f t="shared" si="617"/>
        <v/>
      </c>
      <c r="CA415" s="18" t="str">
        <f t="shared" si="617"/>
        <v/>
      </c>
      <c r="CB415" s="18" t="str">
        <f t="shared" si="617"/>
        <v/>
      </c>
      <c r="CC415" s="18" t="str">
        <f t="shared" si="617"/>
        <v/>
      </c>
    </row>
    <row r="416" ht="16.5" customHeight="1">
      <c r="A416" s="11" t="s">
        <v>1878</v>
      </c>
      <c r="C416" s="11"/>
      <c r="D416" s="11" t="s">
        <v>64</v>
      </c>
      <c r="E416" s="11">
        <v>100000.0</v>
      </c>
      <c r="F416" s="11">
        <f t="shared" si="615"/>
        <v>50000</v>
      </c>
      <c r="G416" s="11" t="s">
        <v>151</v>
      </c>
      <c r="H416" s="12">
        <v>107722.0</v>
      </c>
      <c r="I416" s="12">
        <v>0.0</v>
      </c>
      <c r="J416" s="13">
        <v>100000.0</v>
      </c>
      <c r="K416" s="13">
        <f t="shared" si="616"/>
        <v>50000</v>
      </c>
      <c r="L416" s="11" t="s">
        <v>86</v>
      </c>
      <c r="M416" s="11" t="s">
        <v>67</v>
      </c>
      <c r="N416" s="14" t="s">
        <v>1872</v>
      </c>
      <c r="P416" s="11"/>
      <c r="Q416" s="11"/>
      <c r="R416" s="11" t="s">
        <v>1873</v>
      </c>
      <c r="T416" s="11" t="s">
        <v>1879</v>
      </c>
      <c r="U416" s="11" t="s">
        <v>72</v>
      </c>
      <c r="V416" s="11" t="s">
        <v>1880</v>
      </c>
      <c r="W416" s="11" t="s">
        <v>104</v>
      </c>
      <c r="X416" s="11" t="s">
        <v>155</v>
      </c>
      <c r="Y416" s="11" t="s">
        <v>75</v>
      </c>
      <c r="Z416" s="11" t="s">
        <v>72</v>
      </c>
      <c r="AE416" s="11" t="s">
        <v>119</v>
      </c>
      <c r="AI416" s="15">
        <v>44860.0</v>
      </c>
      <c r="AJ416" s="11">
        <v>1.0</v>
      </c>
      <c r="AK416" s="11" t="s">
        <v>77</v>
      </c>
      <c r="AL416" s="11">
        <v>107722.0</v>
      </c>
      <c r="AM416" s="11" t="s">
        <v>185</v>
      </c>
      <c r="AN416" s="11" t="s">
        <v>962</v>
      </c>
      <c r="AQ416" s="11" t="s">
        <v>1874</v>
      </c>
      <c r="AR416" s="11" t="s">
        <v>188</v>
      </c>
      <c r="AS416" s="11" t="s">
        <v>75</v>
      </c>
      <c r="AT416" s="11" t="s">
        <v>375</v>
      </c>
      <c r="AW416" s="11" t="s">
        <v>96</v>
      </c>
      <c r="AX416" s="18" t="str">
        <f t="shared" si="555"/>
        <v/>
      </c>
      <c r="AZ416" s="11" t="s">
        <v>529</v>
      </c>
      <c r="BD416" s="15">
        <v>45007.0</v>
      </c>
      <c r="BE416" s="15">
        <v>45183.0</v>
      </c>
      <c r="BH416" s="11" t="s">
        <v>67</v>
      </c>
      <c r="BI416" s="11" t="s">
        <v>149</v>
      </c>
      <c r="BJ416" s="11">
        <v>2022.0</v>
      </c>
      <c r="BK416" s="11">
        <v>2023.0</v>
      </c>
      <c r="BL416" s="16">
        <f t="shared" si="62"/>
        <v>2</v>
      </c>
      <c r="BM416" s="18" t="str">
        <f t="shared" si="63"/>
        <v>2022, 2023</v>
      </c>
      <c r="BN416" s="18" t="str">
        <f t="shared" ref="BN416:CC416" si="618">IF(ISNUMBER(SEARCH(BN$1, $BM416)), ($K416/$BL416), "")</f>
        <v/>
      </c>
      <c r="BO416" s="18" t="str">
        <f t="shared" si="618"/>
        <v/>
      </c>
      <c r="BP416" s="20">
        <f t="shared" si="618"/>
        <v>25000</v>
      </c>
      <c r="BQ416" s="20">
        <f t="shared" si="618"/>
        <v>25000</v>
      </c>
      <c r="BR416" s="18" t="str">
        <f t="shared" si="618"/>
        <v/>
      </c>
      <c r="BS416" s="18" t="str">
        <f t="shared" si="618"/>
        <v/>
      </c>
      <c r="BT416" s="18" t="str">
        <f t="shared" si="618"/>
        <v/>
      </c>
      <c r="BU416" s="18" t="str">
        <f t="shared" si="618"/>
        <v/>
      </c>
      <c r="BV416" s="18" t="str">
        <f t="shared" si="618"/>
        <v/>
      </c>
      <c r="BW416" s="18" t="str">
        <f t="shared" si="618"/>
        <v/>
      </c>
      <c r="BX416" s="18" t="str">
        <f t="shared" si="618"/>
        <v/>
      </c>
      <c r="BY416" s="18" t="str">
        <f t="shared" si="618"/>
        <v/>
      </c>
      <c r="BZ416" s="18" t="str">
        <f t="shared" si="618"/>
        <v/>
      </c>
      <c r="CA416" s="18" t="str">
        <f t="shared" si="618"/>
        <v/>
      </c>
      <c r="CB416" s="18" t="str">
        <f t="shared" si="618"/>
        <v/>
      </c>
      <c r="CC416" s="18" t="str">
        <f t="shared" si="618"/>
        <v/>
      </c>
    </row>
    <row r="417" ht="16.5" customHeight="1">
      <c r="A417" s="11" t="s">
        <v>1881</v>
      </c>
      <c r="C417" s="11"/>
      <c r="D417" s="11" t="s">
        <v>64</v>
      </c>
      <c r="E417" s="11">
        <v>100000.0</v>
      </c>
      <c r="F417" s="11">
        <f t="shared" si="615"/>
        <v>50000</v>
      </c>
      <c r="G417" s="11" t="s">
        <v>151</v>
      </c>
      <c r="H417" s="12">
        <v>107722.0</v>
      </c>
      <c r="I417" s="12">
        <v>0.0</v>
      </c>
      <c r="J417" s="13">
        <v>100000.0</v>
      </c>
      <c r="K417" s="13">
        <f t="shared" si="616"/>
        <v>50000</v>
      </c>
      <c r="L417" s="11" t="s">
        <v>86</v>
      </c>
      <c r="M417" s="11" t="s">
        <v>67</v>
      </c>
      <c r="N417" s="14" t="s">
        <v>1872</v>
      </c>
      <c r="P417" s="11"/>
      <c r="Q417" s="11"/>
      <c r="R417" s="11" t="s">
        <v>1873</v>
      </c>
      <c r="T417" s="11" t="s">
        <v>964</v>
      </c>
      <c r="U417" s="11" t="s">
        <v>72</v>
      </c>
      <c r="V417" s="11" t="s">
        <v>965</v>
      </c>
      <c r="W417" s="11" t="s">
        <v>104</v>
      </c>
      <c r="X417" s="11" t="s">
        <v>142</v>
      </c>
      <c r="Y417" s="11" t="s">
        <v>75</v>
      </c>
      <c r="Z417" s="11" t="s">
        <v>72</v>
      </c>
      <c r="AD417" s="11" t="s">
        <v>966</v>
      </c>
      <c r="AE417" s="11" t="s">
        <v>76</v>
      </c>
      <c r="AI417" s="15">
        <v>44860.0</v>
      </c>
      <c r="AJ417" s="11">
        <v>1.0</v>
      </c>
      <c r="AK417" s="11" t="s">
        <v>77</v>
      </c>
      <c r="AL417" s="11">
        <v>107722.0</v>
      </c>
      <c r="AM417" s="11" t="s">
        <v>185</v>
      </c>
      <c r="AN417" s="11" t="s">
        <v>962</v>
      </c>
      <c r="AQ417" s="11" t="s">
        <v>1874</v>
      </c>
      <c r="AR417" s="11" t="s">
        <v>188</v>
      </c>
      <c r="AS417" s="11" t="s">
        <v>75</v>
      </c>
      <c r="AT417" s="11" t="s">
        <v>375</v>
      </c>
      <c r="AW417" s="11" t="s">
        <v>96</v>
      </c>
      <c r="AX417" s="18" t="str">
        <f t="shared" si="555"/>
        <v/>
      </c>
      <c r="AZ417" s="11" t="s">
        <v>529</v>
      </c>
      <c r="BD417" s="15">
        <v>45007.0</v>
      </c>
      <c r="BE417" s="15">
        <v>45183.0</v>
      </c>
      <c r="BH417" s="11" t="s">
        <v>67</v>
      </c>
      <c r="BI417" s="11" t="s">
        <v>149</v>
      </c>
      <c r="BJ417" s="11">
        <v>2022.0</v>
      </c>
      <c r="BK417" s="11">
        <v>2023.0</v>
      </c>
      <c r="BL417" s="16">
        <f t="shared" si="62"/>
        <v>2</v>
      </c>
      <c r="BM417" s="18" t="str">
        <f t="shared" si="63"/>
        <v>2022, 2023</v>
      </c>
      <c r="BN417" s="18" t="str">
        <f t="shared" ref="BN417:CC417" si="619">IF(ISNUMBER(SEARCH(BN$1, $BM417)), ($K417/$BL417), "")</f>
        <v/>
      </c>
      <c r="BO417" s="18" t="str">
        <f t="shared" si="619"/>
        <v/>
      </c>
      <c r="BP417" s="20">
        <f t="shared" si="619"/>
        <v>25000</v>
      </c>
      <c r="BQ417" s="20">
        <f t="shared" si="619"/>
        <v>25000</v>
      </c>
      <c r="BR417" s="18" t="str">
        <f t="shared" si="619"/>
        <v/>
      </c>
      <c r="BS417" s="18" t="str">
        <f t="shared" si="619"/>
        <v/>
      </c>
      <c r="BT417" s="18" t="str">
        <f t="shared" si="619"/>
        <v/>
      </c>
      <c r="BU417" s="18" t="str">
        <f t="shared" si="619"/>
        <v/>
      </c>
      <c r="BV417" s="18" t="str">
        <f t="shared" si="619"/>
        <v/>
      </c>
      <c r="BW417" s="18" t="str">
        <f t="shared" si="619"/>
        <v/>
      </c>
      <c r="BX417" s="18" t="str">
        <f t="shared" si="619"/>
        <v/>
      </c>
      <c r="BY417" s="18" t="str">
        <f t="shared" si="619"/>
        <v/>
      </c>
      <c r="BZ417" s="18" t="str">
        <f t="shared" si="619"/>
        <v/>
      </c>
      <c r="CA417" s="18" t="str">
        <f t="shared" si="619"/>
        <v/>
      </c>
      <c r="CB417" s="18" t="str">
        <f t="shared" si="619"/>
        <v/>
      </c>
      <c r="CC417" s="18" t="str">
        <f t="shared" si="619"/>
        <v/>
      </c>
    </row>
    <row r="418" ht="16.5" customHeight="1">
      <c r="A418" s="11" t="s">
        <v>1882</v>
      </c>
      <c r="C418" s="11"/>
      <c r="D418" s="11" t="s">
        <v>64</v>
      </c>
      <c r="E418" s="11">
        <v>100000.0</v>
      </c>
      <c r="F418" s="11">
        <v>100000.0</v>
      </c>
      <c r="G418" s="11" t="s">
        <v>215</v>
      </c>
      <c r="H418" s="12">
        <v>9400.0</v>
      </c>
      <c r="I418" s="12">
        <v>9400.0</v>
      </c>
      <c r="J418" s="13">
        <f t="shared" ref="J418:K418" si="620">E418*0.091</f>
        <v>9100</v>
      </c>
      <c r="K418" s="13">
        <f t="shared" si="620"/>
        <v>9100</v>
      </c>
      <c r="L418" s="11" t="s">
        <v>86</v>
      </c>
      <c r="M418" s="11" t="s">
        <v>67</v>
      </c>
      <c r="N418" s="11"/>
      <c r="P418" s="11"/>
      <c r="Q418" s="11"/>
      <c r="R418" s="11"/>
      <c r="T418" s="11"/>
      <c r="U418" s="11"/>
      <c r="V418" s="11" t="s">
        <v>495</v>
      </c>
      <c r="W418" s="11"/>
      <c r="X418" s="11" t="s">
        <v>218</v>
      </c>
      <c r="Y418" s="11" t="s">
        <v>75</v>
      </c>
      <c r="Z418" s="11"/>
      <c r="AD418" s="11"/>
      <c r="AE418" s="11"/>
      <c r="AI418" s="15">
        <v>44414.0</v>
      </c>
      <c r="AJ418" s="11">
        <v>5.0</v>
      </c>
      <c r="AK418" s="11" t="s">
        <v>219</v>
      </c>
      <c r="AL418" s="11">
        <v>1880.0</v>
      </c>
      <c r="AM418" s="11" t="s">
        <v>485</v>
      </c>
      <c r="AN418" s="11"/>
      <c r="AQ418" s="11" t="s">
        <v>79</v>
      </c>
      <c r="AR418" s="11" t="s">
        <v>218</v>
      </c>
      <c r="AS418" s="11" t="s">
        <v>75</v>
      </c>
      <c r="AT418" s="11" t="s">
        <v>80</v>
      </c>
      <c r="AW418" s="11" t="s">
        <v>96</v>
      </c>
      <c r="AX418" s="18" t="str">
        <f t="shared" si="555"/>
        <v/>
      </c>
      <c r="AZ418" s="11" t="s">
        <v>398</v>
      </c>
      <c r="BD418" s="15">
        <v>45596.0</v>
      </c>
      <c r="BE418" s="15">
        <v>45596.0</v>
      </c>
      <c r="BH418" s="11"/>
      <c r="BI418" s="11"/>
      <c r="BJ418" s="11">
        <v>2021.0</v>
      </c>
      <c r="BK418" s="11">
        <v>2021.0</v>
      </c>
      <c r="BL418" s="16">
        <f t="shared" si="62"/>
        <v>1</v>
      </c>
      <c r="BM418" s="18" t="str">
        <f t="shared" si="63"/>
        <v>2021</v>
      </c>
      <c r="BN418" s="18" t="str">
        <f t="shared" ref="BN418:CC418" si="621">IF(ISNUMBER(SEARCH(BN$1, $BM418)), ($K418/$BL418), "")</f>
        <v/>
      </c>
      <c r="BO418" s="20">
        <f t="shared" si="621"/>
        <v>9100</v>
      </c>
      <c r="BP418" s="18" t="str">
        <f t="shared" si="621"/>
        <v/>
      </c>
      <c r="BQ418" s="18" t="str">
        <f t="shared" si="621"/>
        <v/>
      </c>
      <c r="BR418" s="18" t="str">
        <f t="shared" si="621"/>
        <v/>
      </c>
      <c r="BS418" s="18" t="str">
        <f t="shared" si="621"/>
        <v/>
      </c>
      <c r="BT418" s="18" t="str">
        <f t="shared" si="621"/>
        <v/>
      </c>
      <c r="BU418" s="18" t="str">
        <f t="shared" si="621"/>
        <v/>
      </c>
      <c r="BV418" s="18" t="str">
        <f t="shared" si="621"/>
        <v/>
      </c>
      <c r="BW418" s="18" t="str">
        <f t="shared" si="621"/>
        <v/>
      </c>
      <c r="BX418" s="18" t="str">
        <f t="shared" si="621"/>
        <v/>
      </c>
      <c r="BY418" s="18" t="str">
        <f t="shared" si="621"/>
        <v/>
      </c>
      <c r="BZ418" s="18" t="str">
        <f t="shared" si="621"/>
        <v/>
      </c>
      <c r="CA418" s="18" t="str">
        <f t="shared" si="621"/>
        <v/>
      </c>
      <c r="CB418" s="18" t="str">
        <f t="shared" si="621"/>
        <v/>
      </c>
      <c r="CC418" s="18" t="str">
        <f t="shared" si="621"/>
        <v/>
      </c>
    </row>
    <row r="419" ht="16.5" customHeight="1">
      <c r="A419" s="11" t="s">
        <v>1883</v>
      </c>
      <c r="C419" s="11"/>
      <c r="D419" s="11" t="s">
        <v>64</v>
      </c>
      <c r="E419" s="11">
        <v>100000.0</v>
      </c>
      <c r="F419" s="11">
        <v>100000.0</v>
      </c>
      <c r="G419" s="11" t="s">
        <v>215</v>
      </c>
      <c r="H419" s="12">
        <v>9400.0</v>
      </c>
      <c r="I419" s="12">
        <v>9400.0</v>
      </c>
      <c r="J419" s="13">
        <f t="shared" ref="J419:K419" si="622">E419*0.091</f>
        <v>9100</v>
      </c>
      <c r="K419" s="13">
        <f t="shared" si="622"/>
        <v>9100</v>
      </c>
      <c r="L419" s="11" t="s">
        <v>86</v>
      </c>
      <c r="M419" s="11" t="s">
        <v>67</v>
      </c>
      <c r="V419" s="11" t="s">
        <v>1884</v>
      </c>
      <c r="X419" s="11" t="s">
        <v>218</v>
      </c>
      <c r="Y419" s="11" t="s">
        <v>75</v>
      </c>
      <c r="AI419" s="15">
        <v>44931.0</v>
      </c>
      <c r="AJ419" s="11">
        <v>12.0</v>
      </c>
      <c r="AK419" s="11" t="s">
        <v>219</v>
      </c>
      <c r="AL419" s="11">
        <v>783.0</v>
      </c>
      <c r="AM419" s="11" t="s">
        <v>485</v>
      </c>
      <c r="AN419" s="11"/>
      <c r="AQ419" s="11" t="s">
        <v>79</v>
      </c>
      <c r="AR419" s="11" t="s">
        <v>218</v>
      </c>
      <c r="AS419" s="11" t="s">
        <v>75</v>
      </c>
      <c r="AT419" s="11" t="s">
        <v>80</v>
      </c>
      <c r="AW419" s="11" t="s">
        <v>96</v>
      </c>
      <c r="AX419" s="18" t="str">
        <f t="shared" si="555"/>
        <v/>
      </c>
      <c r="AZ419" s="11" t="s">
        <v>742</v>
      </c>
      <c r="BD419" s="15">
        <v>45596.0</v>
      </c>
      <c r="BE419" s="15">
        <v>45596.0</v>
      </c>
      <c r="BJ419" s="11">
        <v>2023.0</v>
      </c>
      <c r="BK419" s="11">
        <v>2024.0</v>
      </c>
      <c r="BL419" s="16">
        <f t="shared" si="62"/>
        <v>2</v>
      </c>
      <c r="BM419" s="18" t="str">
        <f t="shared" si="63"/>
        <v>2023, 2024</v>
      </c>
      <c r="BN419" s="18" t="str">
        <f t="shared" ref="BN419:CC419" si="623">IF(ISNUMBER(SEARCH(BN$1, $BM419)), ($K419/$BL419), "")</f>
        <v/>
      </c>
      <c r="BO419" s="18" t="str">
        <f t="shared" si="623"/>
        <v/>
      </c>
      <c r="BP419" s="18" t="str">
        <f t="shared" si="623"/>
        <v/>
      </c>
      <c r="BQ419" s="20">
        <f t="shared" si="623"/>
        <v>4550</v>
      </c>
      <c r="BR419" s="20">
        <f t="shared" si="623"/>
        <v>4550</v>
      </c>
      <c r="BS419" s="18" t="str">
        <f t="shared" si="623"/>
        <v/>
      </c>
      <c r="BT419" s="18" t="str">
        <f t="shared" si="623"/>
        <v/>
      </c>
      <c r="BU419" s="18" t="str">
        <f t="shared" si="623"/>
        <v/>
      </c>
      <c r="BV419" s="18" t="str">
        <f t="shared" si="623"/>
        <v/>
      </c>
      <c r="BW419" s="18" t="str">
        <f t="shared" si="623"/>
        <v/>
      </c>
      <c r="BX419" s="18" t="str">
        <f t="shared" si="623"/>
        <v/>
      </c>
      <c r="BY419" s="18" t="str">
        <f t="shared" si="623"/>
        <v/>
      </c>
      <c r="BZ419" s="18" t="str">
        <f t="shared" si="623"/>
        <v/>
      </c>
      <c r="CA419" s="18" t="str">
        <f t="shared" si="623"/>
        <v/>
      </c>
      <c r="CB419" s="18" t="str">
        <f t="shared" si="623"/>
        <v/>
      </c>
      <c r="CC419" s="18" t="str">
        <f t="shared" si="623"/>
        <v/>
      </c>
    </row>
    <row r="420" ht="16.5" customHeight="1">
      <c r="A420" s="11" t="s">
        <v>1885</v>
      </c>
      <c r="C420" s="11"/>
      <c r="D420" s="11" t="s">
        <v>64</v>
      </c>
      <c r="E420" s="27">
        <v>99883.0</v>
      </c>
      <c r="F420" s="27">
        <v>99883.0</v>
      </c>
      <c r="G420" s="11" t="s">
        <v>135</v>
      </c>
      <c r="H420" s="12">
        <v>124854.0</v>
      </c>
      <c r="I420" s="12">
        <v>124854.0</v>
      </c>
      <c r="J420" s="13">
        <f t="shared" ref="J420:K420" si="624">E420*1.19</f>
        <v>118860.77</v>
      </c>
      <c r="K420" s="13">
        <f t="shared" si="624"/>
        <v>118860.77</v>
      </c>
      <c r="L420" s="11" t="s">
        <v>86</v>
      </c>
      <c r="M420" s="11" t="s">
        <v>67</v>
      </c>
      <c r="N420" s="14" t="s">
        <v>1886</v>
      </c>
      <c r="T420" s="11" t="s">
        <v>1887</v>
      </c>
      <c r="V420" s="11" t="s">
        <v>1888</v>
      </c>
      <c r="X420" s="11" t="s">
        <v>142</v>
      </c>
      <c r="Y420" s="11" t="s">
        <v>75</v>
      </c>
      <c r="AI420" s="15">
        <v>45295.0</v>
      </c>
      <c r="AJ420" s="11">
        <v>12.0</v>
      </c>
      <c r="AK420" s="11" t="s">
        <v>219</v>
      </c>
      <c r="AL420" s="11">
        <v>10404.0</v>
      </c>
      <c r="AM420" s="11" t="s">
        <v>143</v>
      </c>
      <c r="AN420" s="11" t="s">
        <v>695</v>
      </c>
      <c r="AQ420" s="11" t="s">
        <v>79</v>
      </c>
      <c r="AR420" s="11" t="s">
        <v>146</v>
      </c>
      <c r="AS420" s="11" t="s">
        <v>75</v>
      </c>
      <c r="AT420" s="11" t="s">
        <v>107</v>
      </c>
      <c r="AU420" s="18" t="s">
        <v>108</v>
      </c>
      <c r="AW420" s="11" t="s">
        <v>96</v>
      </c>
      <c r="AX420" s="18" t="str">
        <f t="shared" si="555"/>
        <v/>
      </c>
      <c r="AZ420" s="11" t="s">
        <v>535</v>
      </c>
      <c r="BD420" s="15">
        <v>45596.0</v>
      </c>
      <c r="BE420" s="15">
        <v>45779.0</v>
      </c>
      <c r="BJ420" s="11">
        <v>2024.0</v>
      </c>
      <c r="BK420" s="11">
        <v>2024.0</v>
      </c>
      <c r="BL420" s="16">
        <f t="shared" si="62"/>
        <v>1</v>
      </c>
      <c r="BM420" s="18" t="str">
        <f t="shared" si="63"/>
        <v>2024</v>
      </c>
      <c r="BN420" s="18" t="str">
        <f t="shared" ref="BN420:CC420" si="625">IF(ISNUMBER(SEARCH(BN$1, $BM420)), ($K420/$BL420), "")</f>
        <v/>
      </c>
      <c r="BO420" s="18" t="str">
        <f t="shared" si="625"/>
        <v/>
      </c>
      <c r="BP420" s="18" t="str">
        <f t="shared" si="625"/>
        <v/>
      </c>
      <c r="BQ420" s="18" t="str">
        <f t="shared" si="625"/>
        <v/>
      </c>
      <c r="BR420" s="20">
        <f t="shared" si="625"/>
        <v>118860.77</v>
      </c>
      <c r="BS420" s="18" t="str">
        <f t="shared" si="625"/>
        <v/>
      </c>
      <c r="BT420" s="18" t="str">
        <f t="shared" si="625"/>
        <v/>
      </c>
      <c r="BU420" s="18" t="str">
        <f t="shared" si="625"/>
        <v/>
      </c>
      <c r="BV420" s="18" t="str">
        <f t="shared" si="625"/>
        <v/>
      </c>
      <c r="BW420" s="18" t="str">
        <f t="shared" si="625"/>
        <v/>
      </c>
      <c r="BX420" s="18" t="str">
        <f t="shared" si="625"/>
        <v/>
      </c>
      <c r="BY420" s="18" t="str">
        <f t="shared" si="625"/>
        <v/>
      </c>
      <c r="BZ420" s="18" t="str">
        <f t="shared" si="625"/>
        <v/>
      </c>
      <c r="CA420" s="18" t="str">
        <f t="shared" si="625"/>
        <v/>
      </c>
      <c r="CB420" s="18" t="str">
        <f t="shared" si="625"/>
        <v/>
      </c>
      <c r="CC420" s="18" t="str">
        <f t="shared" si="625"/>
        <v/>
      </c>
    </row>
    <row r="421" ht="16.5" customHeight="1">
      <c r="A421" s="11" t="s">
        <v>1889</v>
      </c>
      <c r="C421" s="11"/>
      <c r="D421" s="11" t="s">
        <v>64</v>
      </c>
      <c r="E421" s="27">
        <v>96325.0</v>
      </c>
      <c r="F421" s="27">
        <v>96325.0</v>
      </c>
      <c r="G421" s="11" t="s">
        <v>135</v>
      </c>
      <c r="H421" s="12">
        <v>120406.0</v>
      </c>
      <c r="I421" s="12">
        <v>120406.0</v>
      </c>
      <c r="J421" s="13">
        <f t="shared" ref="J421:K421" si="626">E421*1.19</f>
        <v>114626.75</v>
      </c>
      <c r="K421" s="13">
        <f t="shared" si="626"/>
        <v>114626.75</v>
      </c>
      <c r="L421" s="11" t="s">
        <v>86</v>
      </c>
      <c r="M421" s="11" t="s">
        <v>67</v>
      </c>
      <c r="N421" s="14" t="s">
        <v>1890</v>
      </c>
      <c r="T421" s="11" t="s">
        <v>1891</v>
      </c>
      <c r="V421" s="11" t="s">
        <v>1892</v>
      </c>
      <c r="X421" s="11" t="s">
        <v>142</v>
      </c>
      <c r="Y421" s="11" t="s">
        <v>75</v>
      </c>
      <c r="AI421" s="15">
        <v>44572.0</v>
      </c>
      <c r="AJ421" s="11">
        <v>24.0</v>
      </c>
      <c r="AK421" s="11" t="s">
        <v>219</v>
      </c>
      <c r="AL421" s="11">
        <v>5017.0</v>
      </c>
      <c r="AM421" s="11" t="s">
        <v>143</v>
      </c>
      <c r="AN421" s="41" t="s">
        <v>1503</v>
      </c>
      <c r="AQ421" s="11" t="s">
        <v>79</v>
      </c>
      <c r="AR421" s="11" t="s">
        <v>146</v>
      </c>
      <c r="AS421" s="11" t="s">
        <v>75</v>
      </c>
      <c r="AT421" s="11" t="s">
        <v>107</v>
      </c>
      <c r="AU421" s="43" t="s">
        <v>108</v>
      </c>
      <c r="AW421" s="11" t="s">
        <v>96</v>
      </c>
      <c r="AX421" s="18" t="str">
        <f t="shared" si="555"/>
        <v/>
      </c>
      <c r="AZ421" s="11" t="s">
        <v>290</v>
      </c>
      <c r="BD421" s="15">
        <v>45596.0</v>
      </c>
      <c r="BE421" s="15">
        <v>45779.0</v>
      </c>
      <c r="BJ421" s="11">
        <v>2022.0</v>
      </c>
      <c r="BK421" s="11">
        <v>2024.0</v>
      </c>
      <c r="BL421" s="16">
        <f t="shared" si="62"/>
        <v>3</v>
      </c>
      <c r="BM421" s="18" t="str">
        <f t="shared" si="63"/>
        <v>2022, 2023, 2024</v>
      </c>
      <c r="BN421" s="18" t="str">
        <f t="shared" ref="BN421:CC421" si="627">IF(ISNUMBER(SEARCH(BN$1, $BM421)), ($K421/$BL421), "")</f>
        <v/>
      </c>
      <c r="BO421" s="18" t="str">
        <f t="shared" si="627"/>
        <v/>
      </c>
      <c r="BP421" s="20">
        <f t="shared" si="627"/>
        <v>38208.91667</v>
      </c>
      <c r="BQ421" s="20">
        <f t="shared" si="627"/>
        <v>38208.91667</v>
      </c>
      <c r="BR421" s="20">
        <f t="shared" si="627"/>
        <v>38208.91667</v>
      </c>
      <c r="BS421" s="18" t="str">
        <f t="shared" si="627"/>
        <v/>
      </c>
      <c r="BT421" s="18" t="str">
        <f t="shared" si="627"/>
        <v/>
      </c>
      <c r="BU421" s="18" t="str">
        <f t="shared" si="627"/>
        <v/>
      </c>
      <c r="BV421" s="18" t="str">
        <f t="shared" si="627"/>
        <v/>
      </c>
      <c r="BW421" s="18" t="str">
        <f t="shared" si="627"/>
        <v/>
      </c>
      <c r="BX421" s="18" t="str">
        <f t="shared" si="627"/>
        <v/>
      </c>
      <c r="BY421" s="18" t="str">
        <f t="shared" si="627"/>
        <v/>
      </c>
      <c r="BZ421" s="18" t="str">
        <f t="shared" si="627"/>
        <v/>
      </c>
      <c r="CA421" s="18" t="str">
        <f t="shared" si="627"/>
        <v/>
      </c>
      <c r="CB421" s="18" t="str">
        <f t="shared" si="627"/>
        <v/>
      </c>
      <c r="CC421" s="18" t="str">
        <f t="shared" si="627"/>
        <v/>
      </c>
    </row>
    <row r="422" ht="16.5" customHeight="1">
      <c r="A422" s="11" t="s">
        <v>814</v>
      </c>
      <c r="C422" s="11"/>
      <c r="D422" s="11" t="s">
        <v>64</v>
      </c>
      <c r="E422" s="11">
        <v>96116.0</v>
      </c>
      <c r="F422" s="11">
        <v>96116.0</v>
      </c>
      <c r="G422" s="11" t="s">
        <v>151</v>
      </c>
      <c r="H422" s="12">
        <v>104766.0</v>
      </c>
      <c r="I422" s="12">
        <v>104766.0</v>
      </c>
      <c r="J422" s="13">
        <v>96116.0</v>
      </c>
      <c r="K422" s="13">
        <v>96116.0</v>
      </c>
      <c r="L422" s="11" t="s">
        <v>86</v>
      </c>
      <c r="M422" s="11" t="s">
        <v>67</v>
      </c>
      <c r="T422" s="11"/>
      <c r="V422" s="11" t="s">
        <v>1893</v>
      </c>
      <c r="X422" s="11" t="s">
        <v>155</v>
      </c>
      <c r="Y422" s="11" t="s">
        <v>75</v>
      </c>
      <c r="AI422" s="15">
        <v>44105.0</v>
      </c>
      <c r="AJ422" s="11"/>
      <c r="AK422" s="11"/>
      <c r="AL422" s="11">
        <v>104766.0</v>
      </c>
      <c r="AM422" s="11" t="s">
        <v>812</v>
      </c>
      <c r="AN422" s="11"/>
      <c r="AQ422" s="11" t="s">
        <v>79</v>
      </c>
      <c r="AR422" s="11" t="s">
        <v>155</v>
      </c>
      <c r="AS422" s="11" t="s">
        <v>75</v>
      </c>
      <c r="AT422" s="25" t="s">
        <v>122</v>
      </c>
      <c r="AW422" s="11" t="s">
        <v>96</v>
      </c>
      <c r="AX422" s="18" t="str">
        <f t="shared" si="555"/>
        <v/>
      </c>
      <c r="AZ422" s="11" t="s">
        <v>132</v>
      </c>
      <c r="BD422" s="15">
        <v>45596.0</v>
      </c>
      <c r="BE422" s="15">
        <v>45596.0</v>
      </c>
      <c r="BJ422" s="11">
        <v>2020.0</v>
      </c>
      <c r="BK422" s="11">
        <v>2020.0</v>
      </c>
      <c r="BL422" s="16">
        <f t="shared" si="62"/>
        <v>1</v>
      </c>
      <c r="BM422" s="18" t="str">
        <f t="shared" si="63"/>
        <v>2020</v>
      </c>
      <c r="BN422" s="20">
        <f t="shared" ref="BN422:CC422" si="628">IF(ISNUMBER(SEARCH(BN$1, $BM422)), ($K422/$BL422), "")</f>
        <v>96116</v>
      </c>
      <c r="BO422" s="18" t="str">
        <f t="shared" si="628"/>
        <v/>
      </c>
      <c r="BP422" s="18" t="str">
        <f t="shared" si="628"/>
        <v/>
      </c>
      <c r="BQ422" s="18" t="str">
        <f t="shared" si="628"/>
        <v/>
      </c>
      <c r="BR422" s="18" t="str">
        <f t="shared" si="628"/>
        <v/>
      </c>
      <c r="BS422" s="18" t="str">
        <f t="shared" si="628"/>
        <v/>
      </c>
      <c r="BT422" s="18" t="str">
        <f t="shared" si="628"/>
        <v/>
      </c>
      <c r="BU422" s="18" t="str">
        <f t="shared" si="628"/>
        <v/>
      </c>
      <c r="BV422" s="18" t="str">
        <f t="shared" si="628"/>
        <v/>
      </c>
      <c r="BW422" s="18" t="str">
        <f t="shared" si="628"/>
        <v/>
      </c>
      <c r="BX422" s="18" t="str">
        <f t="shared" si="628"/>
        <v/>
      </c>
      <c r="BY422" s="18" t="str">
        <f t="shared" si="628"/>
        <v/>
      </c>
      <c r="BZ422" s="18" t="str">
        <f t="shared" si="628"/>
        <v/>
      </c>
      <c r="CA422" s="18" t="str">
        <f t="shared" si="628"/>
        <v/>
      </c>
      <c r="CB422" s="18" t="str">
        <f t="shared" si="628"/>
        <v/>
      </c>
      <c r="CC422" s="18" t="str">
        <f t="shared" si="628"/>
        <v/>
      </c>
    </row>
    <row r="423" ht="16.5" customHeight="1">
      <c r="A423" s="11" t="s">
        <v>1894</v>
      </c>
      <c r="C423" s="11"/>
      <c r="D423" s="11" t="s">
        <v>64</v>
      </c>
      <c r="E423" s="11">
        <v>93534.0</v>
      </c>
      <c r="F423" s="11">
        <v>93534.0</v>
      </c>
      <c r="G423" s="11" t="s">
        <v>151</v>
      </c>
      <c r="H423" s="12">
        <v>101952.0</v>
      </c>
      <c r="I423" s="12">
        <v>101952.0</v>
      </c>
      <c r="J423" s="13">
        <v>93534.0</v>
      </c>
      <c r="K423" s="13">
        <v>93534.0</v>
      </c>
      <c r="L423" s="11" t="s">
        <v>86</v>
      </c>
      <c r="M423" s="11" t="s">
        <v>67</v>
      </c>
      <c r="N423" s="14" t="s">
        <v>1895</v>
      </c>
      <c r="V423" s="11" t="s">
        <v>1896</v>
      </c>
      <c r="X423" s="11" t="s">
        <v>155</v>
      </c>
      <c r="Y423" s="11" t="s">
        <v>75</v>
      </c>
      <c r="AI423" s="15">
        <v>45246.0</v>
      </c>
      <c r="AL423" s="11">
        <v>101952.0</v>
      </c>
      <c r="AM423" s="11" t="s">
        <v>157</v>
      </c>
      <c r="AN423" s="11"/>
      <c r="AQ423" s="11" t="s">
        <v>79</v>
      </c>
      <c r="AR423" s="11" t="s">
        <v>155</v>
      </c>
      <c r="AS423" s="11" t="s">
        <v>75</v>
      </c>
      <c r="AT423" s="11" t="s">
        <v>80</v>
      </c>
      <c r="AW423" s="11" t="s">
        <v>96</v>
      </c>
      <c r="AX423" s="18" t="str">
        <f t="shared" si="555"/>
        <v/>
      </c>
      <c r="AZ423" s="11" t="s">
        <v>132</v>
      </c>
      <c r="BD423" s="15">
        <v>45596.0</v>
      </c>
      <c r="BE423" s="15">
        <v>45779.0</v>
      </c>
      <c r="BJ423" s="11">
        <v>2023.0</v>
      </c>
      <c r="BK423" s="11">
        <v>2026.0</v>
      </c>
      <c r="BL423" s="16">
        <f t="shared" si="62"/>
        <v>4</v>
      </c>
      <c r="BM423" s="18" t="str">
        <f t="shared" si="63"/>
        <v>2023, 2024, 2025, 2026</v>
      </c>
      <c r="BN423" s="18" t="str">
        <f t="shared" ref="BN423:CC423" si="629">IF(ISNUMBER(SEARCH(BN$1, $BM423)), ($K423/$BL423), "")</f>
        <v/>
      </c>
      <c r="BO423" s="18" t="str">
        <f t="shared" si="629"/>
        <v/>
      </c>
      <c r="BP423" s="18" t="str">
        <f t="shared" si="629"/>
        <v/>
      </c>
      <c r="BQ423" s="20">
        <f t="shared" si="629"/>
        <v>23383.5</v>
      </c>
      <c r="BR423" s="20">
        <f t="shared" si="629"/>
        <v>23383.5</v>
      </c>
      <c r="BS423" s="20">
        <f t="shared" si="629"/>
        <v>23383.5</v>
      </c>
      <c r="BT423" s="20">
        <f t="shared" si="629"/>
        <v>23383.5</v>
      </c>
      <c r="BU423" s="18" t="str">
        <f t="shared" si="629"/>
        <v/>
      </c>
      <c r="BV423" s="18" t="str">
        <f t="shared" si="629"/>
        <v/>
      </c>
      <c r="BW423" s="18" t="str">
        <f t="shared" si="629"/>
        <v/>
      </c>
      <c r="BX423" s="18" t="str">
        <f t="shared" si="629"/>
        <v/>
      </c>
      <c r="BY423" s="18" t="str">
        <f t="shared" si="629"/>
        <v/>
      </c>
      <c r="BZ423" s="18" t="str">
        <f t="shared" si="629"/>
        <v/>
      </c>
      <c r="CA423" s="18" t="str">
        <f t="shared" si="629"/>
        <v/>
      </c>
      <c r="CB423" s="18" t="str">
        <f t="shared" si="629"/>
        <v/>
      </c>
      <c r="CC423" s="18" t="str">
        <f t="shared" si="629"/>
        <v/>
      </c>
    </row>
    <row r="424" ht="16.5" customHeight="1">
      <c r="A424" s="11" t="s">
        <v>814</v>
      </c>
      <c r="C424" s="11"/>
      <c r="D424" s="11" t="s">
        <v>64</v>
      </c>
      <c r="E424" s="11">
        <v>92194.0</v>
      </c>
      <c r="F424" s="11">
        <v>92194.0</v>
      </c>
      <c r="G424" s="11" t="s">
        <v>151</v>
      </c>
      <c r="H424" s="12">
        <v>100491.0</v>
      </c>
      <c r="I424" s="12">
        <v>100491.0</v>
      </c>
      <c r="J424" s="13">
        <v>92194.0</v>
      </c>
      <c r="K424" s="13">
        <v>92194.0</v>
      </c>
      <c r="L424" s="11" t="s">
        <v>86</v>
      </c>
      <c r="M424" s="11" t="s">
        <v>67</v>
      </c>
      <c r="N424" s="11"/>
      <c r="V424" s="11" t="s">
        <v>1897</v>
      </c>
      <c r="X424" s="11" t="s">
        <v>155</v>
      </c>
      <c r="Y424" s="11" t="s">
        <v>75</v>
      </c>
      <c r="AI424" s="15">
        <v>44105.0</v>
      </c>
      <c r="AL424" s="11">
        <v>100491.0</v>
      </c>
      <c r="AM424" s="11" t="s">
        <v>812</v>
      </c>
      <c r="AN424" s="11"/>
      <c r="AQ424" s="11" t="s">
        <v>79</v>
      </c>
      <c r="AR424" s="11" t="s">
        <v>155</v>
      </c>
      <c r="AS424" s="11" t="s">
        <v>75</v>
      </c>
      <c r="AT424" s="25" t="s">
        <v>122</v>
      </c>
      <c r="AW424" s="11" t="s">
        <v>96</v>
      </c>
      <c r="AX424" s="18" t="str">
        <f t="shared" si="555"/>
        <v/>
      </c>
      <c r="AZ424" s="11" t="s">
        <v>132</v>
      </c>
      <c r="BD424" s="15">
        <v>45596.0</v>
      </c>
      <c r="BE424" s="15">
        <v>45596.0</v>
      </c>
      <c r="BJ424" s="11">
        <v>2020.0</v>
      </c>
      <c r="BK424" s="11">
        <v>2020.0</v>
      </c>
      <c r="BL424" s="16">
        <f t="shared" si="62"/>
        <v>1</v>
      </c>
      <c r="BM424" s="18" t="str">
        <f t="shared" si="63"/>
        <v>2020</v>
      </c>
      <c r="BN424" s="20">
        <f t="shared" ref="BN424:CC424" si="630">IF(ISNUMBER(SEARCH(BN$1, $BM424)), ($K424/$BL424), "")</f>
        <v>92194</v>
      </c>
      <c r="BO424" s="18" t="str">
        <f t="shared" si="630"/>
        <v/>
      </c>
      <c r="BP424" s="18" t="str">
        <f t="shared" si="630"/>
        <v/>
      </c>
      <c r="BQ424" s="18" t="str">
        <f t="shared" si="630"/>
        <v/>
      </c>
      <c r="BR424" s="18" t="str">
        <f t="shared" si="630"/>
        <v/>
      </c>
      <c r="BS424" s="18" t="str">
        <f t="shared" si="630"/>
        <v/>
      </c>
      <c r="BT424" s="18" t="str">
        <f t="shared" si="630"/>
        <v/>
      </c>
      <c r="BU424" s="18" t="str">
        <f t="shared" si="630"/>
        <v/>
      </c>
      <c r="BV424" s="18" t="str">
        <f t="shared" si="630"/>
        <v/>
      </c>
      <c r="BW424" s="18" t="str">
        <f t="shared" si="630"/>
        <v/>
      </c>
      <c r="BX424" s="18" t="str">
        <f t="shared" si="630"/>
        <v/>
      </c>
      <c r="BY424" s="18" t="str">
        <f t="shared" si="630"/>
        <v/>
      </c>
      <c r="BZ424" s="18" t="str">
        <f t="shared" si="630"/>
        <v/>
      </c>
      <c r="CA424" s="18" t="str">
        <f t="shared" si="630"/>
        <v/>
      </c>
      <c r="CB424" s="18" t="str">
        <f t="shared" si="630"/>
        <v/>
      </c>
      <c r="CC424" s="18" t="str">
        <f t="shared" si="630"/>
        <v/>
      </c>
    </row>
    <row r="425" ht="16.5" customHeight="1">
      <c r="A425" s="11" t="s">
        <v>814</v>
      </c>
      <c r="C425" s="11"/>
      <c r="D425" s="11" t="s">
        <v>64</v>
      </c>
      <c r="E425" s="11">
        <v>91880.0</v>
      </c>
      <c r="F425" s="11">
        <v>91880.0</v>
      </c>
      <c r="G425" s="11" t="s">
        <v>151</v>
      </c>
      <c r="H425" s="12">
        <v>100149.0</v>
      </c>
      <c r="I425" s="12">
        <v>100149.0</v>
      </c>
      <c r="J425" s="13">
        <v>91880.0</v>
      </c>
      <c r="K425" s="13">
        <v>91880.0</v>
      </c>
      <c r="L425" s="11" t="s">
        <v>86</v>
      </c>
      <c r="M425" s="11" t="s">
        <v>67</v>
      </c>
      <c r="V425" s="11" t="s">
        <v>1898</v>
      </c>
      <c r="X425" s="11" t="s">
        <v>155</v>
      </c>
      <c r="Y425" s="11" t="s">
        <v>75</v>
      </c>
      <c r="AI425" s="15">
        <v>44105.0</v>
      </c>
      <c r="AL425" s="11">
        <v>100149.0</v>
      </c>
      <c r="AM425" s="11" t="s">
        <v>812</v>
      </c>
      <c r="AN425" s="11"/>
      <c r="AQ425" s="11" t="s">
        <v>79</v>
      </c>
      <c r="AR425" s="11" t="s">
        <v>155</v>
      </c>
      <c r="AS425" s="11" t="s">
        <v>75</v>
      </c>
      <c r="AT425" s="25" t="s">
        <v>122</v>
      </c>
      <c r="AW425" s="11" t="s">
        <v>96</v>
      </c>
      <c r="AX425" s="18" t="str">
        <f t="shared" si="555"/>
        <v/>
      </c>
      <c r="AZ425" s="11" t="s">
        <v>132</v>
      </c>
      <c r="BD425" s="15">
        <v>45596.0</v>
      </c>
      <c r="BE425" s="15">
        <v>45596.0</v>
      </c>
      <c r="BJ425" s="11">
        <v>2020.0</v>
      </c>
      <c r="BK425" s="11">
        <v>2020.0</v>
      </c>
      <c r="BL425" s="16">
        <f t="shared" si="62"/>
        <v>1</v>
      </c>
      <c r="BM425" s="18" t="str">
        <f t="shared" si="63"/>
        <v>2020</v>
      </c>
      <c r="BN425" s="20">
        <f t="shared" ref="BN425:CC425" si="631">IF(ISNUMBER(SEARCH(BN$1, $BM425)), ($K425/$BL425), "")</f>
        <v>91880</v>
      </c>
      <c r="BO425" s="18" t="str">
        <f t="shared" si="631"/>
        <v/>
      </c>
      <c r="BP425" s="18" t="str">
        <f t="shared" si="631"/>
        <v/>
      </c>
      <c r="BQ425" s="18" t="str">
        <f t="shared" si="631"/>
        <v/>
      </c>
      <c r="BR425" s="18" t="str">
        <f t="shared" si="631"/>
        <v/>
      </c>
      <c r="BS425" s="18" t="str">
        <f t="shared" si="631"/>
        <v/>
      </c>
      <c r="BT425" s="18" t="str">
        <f t="shared" si="631"/>
        <v/>
      </c>
      <c r="BU425" s="18" t="str">
        <f t="shared" si="631"/>
        <v/>
      </c>
      <c r="BV425" s="18" t="str">
        <f t="shared" si="631"/>
        <v/>
      </c>
      <c r="BW425" s="18" t="str">
        <f t="shared" si="631"/>
        <v/>
      </c>
      <c r="BX425" s="18" t="str">
        <f t="shared" si="631"/>
        <v/>
      </c>
      <c r="BY425" s="18" t="str">
        <f t="shared" si="631"/>
        <v/>
      </c>
      <c r="BZ425" s="18" t="str">
        <f t="shared" si="631"/>
        <v/>
      </c>
      <c r="CA425" s="18" t="str">
        <f t="shared" si="631"/>
        <v/>
      </c>
      <c r="CB425" s="18" t="str">
        <f t="shared" si="631"/>
        <v/>
      </c>
      <c r="CC425" s="18" t="str">
        <f t="shared" si="631"/>
        <v/>
      </c>
    </row>
    <row r="426" ht="16.5" customHeight="1">
      <c r="A426" s="11" t="s">
        <v>1899</v>
      </c>
      <c r="B426" s="11" t="s">
        <v>908</v>
      </c>
      <c r="C426" s="11"/>
      <c r="D426" s="11" t="s">
        <v>64</v>
      </c>
      <c r="E426" s="11">
        <v>89442.0</v>
      </c>
      <c r="F426" s="11">
        <v>89442.0</v>
      </c>
      <c r="G426" s="11" t="s">
        <v>151</v>
      </c>
      <c r="H426" s="12">
        <v>98872.0</v>
      </c>
      <c r="I426" s="12">
        <v>98872.0</v>
      </c>
      <c r="J426" s="13">
        <v>89442.0</v>
      </c>
      <c r="K426" s="13">
        <v>89442.0</v>
      </c>
      <c r="L426" s="11" t="s">
        <v>86</v>
      </c>
      <c r="M426" s="11"/>
      <c r="N426" s="14" t="s">
        <v>1900</v>
      </c>
      <c r="O426" s="11" t="s">
        <v>1901</v>
      </c>
      <c r="V426" s="11"/>
      <c r="X426" s="11"/>
      <c r="Y426" s="11" t="s">
        <v>75</v>
      </c>
      <c r="AI426" s="15">
        <v>44105.0</v>
      </c>
      <c r="AL426" s="11">
        <v>98872.0</v>
      </c>
      <c r="AM426" s="11" t="s">
        <v>157</v>
      </c>
      <c r="AN426" s="11"/>
      <c r="AQ426" s="11" t="s">
        <v>79</v>
      </c>
      <c r="AR426" s="11" t="s">
        <v>155</v>
      </c>
      <c r="AS426" s="11" t="s">
        <v>75</v>
      </c>
      <c r="AT426" s="11" t="s">
        <v>80</v>
      </c>
      <c r="AW426" s="11" t="s">
        <v>96</v>
      </c>
      <c r="AX426" s="18" t="str">
        <f t="shared" si="555"/>
        <v/>
      </c>
      <c r="AZ426" s="11" t="s">
        <v>191</v>
      </c>
      <c r="BD426" s="15">
        <v>45671.0</v>
      </c>
      <c r="BE426" s="15">
        <v>45779.0</v>
      </c>
      <c r="BJ426" s="11">
        <v>2020.0</v>
      </c>
      <c r="BK426" s="11">
        <v>2024.0</v>
      </c>
      <c r="BL426" s="16">
        <f t="shared" si="62"/>
        <v>5</v>
      </c>
      <c r="BM426" s="18" t="str">
        <f t="shared" si="63"/>
        <v>2020, 2021, 2022, 2023, 2024</v>
      </c>
      <c r="BN426" s="20">
        <f t="shared" ref="BN426:CC426" si="632">IF(ISNUMBER(SEARCH(BN$1, $BM426)), ($K426/$BL426), "")</f>
        <v>17888.4</v>
      </c>
      <c r="BO426" s="20">
        <f t="shared" si="632"/>
        <v>17888.4</v>
      </c>
      <c r="BP426" s="20">
        <f t="shared" si="632"/>
        <v>17888.4</v>
      </c>
      <c r="BQ426" s="20">
        <f t="shared" si="632"/>
        <v>17888.4</v>
      </c>
      <c r="BR426" s="20">
        <f t="shared" si="632"/>
        <v>17888.4</v>
      </c>
      <c r="BS426" s="18" t="str">
        <f t="shared" si="632"/>
        <v/>
      </c>
      <c r="BT426" s="18" t="str">
        <f t="shared" si="632"/>
        <v/>
      </c>
      <c r="BU426" s="18" t="str">
        <f t="shared" si="632"/>
        <v/>
      </c>
      <c r="BV426" s="18" t="str">
        <f t="shared" si="632"/>
        <v/>
      </c>
      <c r="BW426" s="18" t="str">
        <f t="shared" si="632"/>
        <v/>
      </c>
      <c r="BX426" s="18" t="str">
        <f t="shared" si="632"/>
        <v/>
      </c>
      <c r="BY426" s="18" t="str">
        <f t="shared" si="632"/>
        <v/>
      </c>
      <c r="BZ426" s="18" t="str">
        <f t="shared" si="632"/>
        <v/>
      </c>
      <c r="CA426" s="18" t="str">
        <f t="shared" si="632"/>
        <v/>
      </c>
      <c r="CB426" s="18" t="str">
        <f t="shared" si="632"/>
        <v/>
      </c>
      <c r="CC426" s="18" t="str">
        <f t="shared" si="632"/>
        <v/>
      </c>
    </row>
    <row r="427" ht="16.5" customHeight="1">
      <c r="A427" s="11" t="s">
        <v>1902</v>
      </c>
      <c r="B427" s="11"/>
      <c r="C427" s="11"/>
      <c r="D427" s="11" t="s">
        <v>64</v>
      </c>
      <c r="E427" s="11">
        <v>86826.0</v>
      </c>
      <c r="F427" s="11">
        <v>86826.0</v>
      </c>
      <c r="G427" s="11" t="s">
        <v>151</v>
      </c>
      <c r="H427" s="12">
        <v>94641.0</v>
      </c>
      <c r="I427" s="12">
        <v>94641.0</v>
      </c>
      <c r="J427" s="13">
        <v>86826.0</v>
      </c>
      <c r="K427" s="13">
        <v>86826.0</v>
      </c>
      <c r="L427" s="11" t="s">
        <v>86</v>
      </c>
      <c r="M427" s="11" t="s">
        <v>67</v>
      </c>
      <c r="N427" s="11"/>
      <c r="O427" s="11"/>
      <c r="V427" s="11" t="s">
        <v>822</v>
      </c>
      <c r="Y427" s="11" t="s">
        <v>75</v>
      </c>
      <c r="AI427" s="15">
        <v>44348.0</v>
      </c>
      <c r="AL427" s="11">
        <v>94641.0</v>
      </c>
      <c r="AM427" s="11" t="s">
        <v>185</v>
      </c>
      <c r="AN427" s="11"/>
      <c r="AQ427" s="11" t="s">
        <v>79</v>
      </c>
      <c r="AR427" s="11" t="s">
        <v>188</v>
      </c>
      <c r="AS427" s="11" t="s">
        <v>75</v>
      </c>
      <c r="AT427" s="11" t="s">
        <v>80</v>
      </c>
      <c r="AW427" s="11" t="s">
        <v>96</v>
      </c>
      <c r="AX427" s="18" t="str">
        <f t="shared" si="555"/>
        <v/>
      </c>
      <c r="AZ427" s="11" t="s">
        <v>310</v>
      </c>
      <c r="BD427" s="15">
        <v>45596.0</v>
      </c>
      <c r="BE427" s="15">
        <v>45596.0</v>
      </c>
      <c r="BJ427" s="11">
        <v>2021.0</v>
      </c>
      <c r="BK427" s="11">
        <v>2021.0</v>
      </c>
      <c r="BL427" s="16">
        <f t="shared" si="62"/>
        <v>1</v>
      </c>
      <c r="BM427" s="18" t="str">
        <f t="shared" si="63"/>
        <v>2021</v>
      </c>
      <c r="BN427" s="18" t="str">
        <f t="shared" ref="BN427:CC427" si="633">IF(ISNUMBER(SEARCH(BN$1, $BM427)), ($K427/$BL427), "")</f>
        <v/>
      </c>
      <c r="BO427" s="20">
        <f t="shared" si="633"/>
        <v>86826</v>
      </c>
      <c r="BP427" s="18" t="str">
        <f t="shared" si="633"/>
        <v/>
      </c>
      <c r="BQ427" s="18" t="str">
        <f t="shared" si="633"/>
        <v/>
      </c>
      <c r="BR427" s="18" t="str">
        <f t="shared" si="633"/>
        <v/>
      </c>
      <c r="BS427" s="18" t="str">
        <f t="shared" si="633"/>
        <v/>
      </c>
      <c r="BT427" s="18" t="str">
        <f t="shared" si="633"/>
        <v/>
      </c>
      <c r="BU427" s="18" t="str">
        <f t="shared" si="633"/>
        <v/>
      </c>
      <c r="BV427" s="18" t="str">
        <f t="shared" si="633"/>
        <v/>
      </c>
      <c r="BW427" s="18" t="str">
        <f t="shared" si="633"/>
        <v/>
      </c>
      <c r="BX427" s="18" t="str">
        <f t="shared" si="633"/>
        <v/>
      </c>
      <c r="BY427" s="18" t="str">
        <f t="shared" si="633"/>
        <v/>
      </c>
      <c r="BZ427" s="18" t="str">
        <f t="shared" si="633"/>
        <v/>
      </c>
      <c r="CA427" s="18" t="str">
        <f t="shared" si="633"/>
        <v/>
      </c>
      <c r="CB427" s="18" t="str">
        <f t="shared" si="633"/>
        <v/>
      </c>
      <c r="CC427" s="18" t="str">
        <f t="shared" si="633"/>
        <v/>
      </c>
    </row>
    <row r="428" ht="16.5" customHeight="1">
      <c r="A428" s="11" t="s">
        <v>1903</v>
      </c>
      <c r="B428" s="11" t="s">
        <v>908</v>
      </c>
      <c r="C428" s="11"/>
      <c r="D428" s="11" t="s">
        <v>64</v>
      </c>
      <c r="E428" s="11">
        <v>82218.0</v>
      </c>
      <c r="F428" s="11">
        <v>82218.0</v>
      </c>
      <c r="G428" s="11" t="s">
        <v>151</v>
      </c>
      <c r="H428" s="12">
        <v>88829.0</v>
      </c>
      <c r="I428" s="12">
        <v>88829.0</v>
      </c>
      <c r="J428" s="13">
        <v>82218.0</v>
      </c>
      <c r="K428" s="13">
        <v>82218.0</v>
      </c>
      <c r="L428" s="11" t="s">
        <v>86</v>
      </c>
      <c r="M428" s="11"/>
      <c r="N428" s="14" t="s">
        <v>1904</v>
      </c>
      <c r="O428" s="11" t="s">
        <v>1905</v>
      </c>
      <c r="V428" s="11" t="s">
        <v>1906</v>
      </c>
      <c r="X428" s="11" t="s">
        <v>155</v>
      </c>
      <c r="Y428" s="11" t="s">
        <v>75</v>
      </c>
      <c r="AI428" s="15">
        <v>45214.0</v>
      </c>
      <c r="AL428" s="11">
        <v>88829.0</v>
      </c>
      <c r="AM428" s="11" t="s">
        <v>157</v>
      </c>
      <c r="AN428" s="11"/>
      <c r="AQ428" s="11" t="s">
        <v>79</v>
      </c>
      <c r="AR428" s="11" t="s">
        <v>155</v>
      </c>
      <c r="AS428" s="11" t="s">
        <v>75</v>
      </c>
      <c r="AT428" s="11" t="s">
        <v>80</v>
      </c>
      <c r="AW428" s="11" t="s">
        <v>96</v>
      </c>
      <c r="AX428" s="18" t="str">
        <f t="shared" si="555"/>
        <v/>
      </c>
      <c r="AZ428" s="11" t="s">
        <v>132</v>
      </c>
      <c r="BD428" s="15">
        <v>45671.0</v>
      </c>
      <c r="BE428" s="15">
        <v>45779.0</v>
      </c>
      <c r="BJ428" s="11">
        <v>2023.0</v>
      </c>
      <c r="BK428" s="11">
        <v>2026.0</v>
      </c>
      <c r="BL428" s="16">
        <f t="shared" si="62"/>
        <v>4</v>
      </c>
      <c r="BM428" s="18" t="str">
        <f t="shared" si="63"/>
        <v>2023, 2024, 2025, 2026</v>
      </c>
      <c r="BN428" s="18" t="str">
        <f t="shared" ref="BN428:CC428" si="634">IF(ISNUMBER(SEARCH(BN$1, $BM428)), ($K428/$BL428), "")</f>
        <v/>
      </c>
      <c r="BO428" s="18" t="str">
        <f t="shared" si="634"/>
        <v/>
      </c>
      <c r="BP428" s="18" t="str">
        <f t="shared" si="634"/>
        <v/>
      </c>
      <c r="BQ428" s="20">
        <f t="shared" si="634"/>
        <v>20554.5</v>
      </c>
      <c r="BR428" s="20">
        <f t="shared" si="634"/>
        <v>20554.5</v>
      </c>
      <c r="BS428" s="20">
        <f t="shared" si="634"/>
        <v>20554.5</v>
      </c>
      <c r="BT428" s="20">
        <f t="shared" si="634"/>
        <v>20554.5</v>
      </c>
      <c r="BU428" s="18" t="str">
        <f t="shared" si="634"/>
        <v/>
      </c>
      <c r="BV428" s="18" t="str">
        <f t="shared" si="634"/>
        <v/>
      </c>
      <c r="BW428" s="18" t="str">
        <f t="shared" si="634"/>
        <v/>
      </c>
      <c r="BX428" s="18" t="str">
        <f t="shared" si="634"/>
        <v/>
      </c>
      <c r="BY428" s="18" t="str">
        <f t="shared" si="634"/>
        <v/>
      </c>
      <c r="BZ428" s="18" t="str">
        <f t="shared" si="634"/>
        <v/>
      </c>
      <c r="CA428" s="18" t="str">
        <f t="shared" si="634"/>
        <v/>
      </c>
      <c r="CB428" s="18" t="str">
        <f t="shared" si="634"/>
        <v/>
      </c>
      <c r="CC428" s="18" t="str">
        <f t="shared" si="634"/>
        <v/>
      </c>
    </row>
    <row r="429" ht="16.5" customHeight="1">
      <c r="A429" s="11" t="s">
        <v>1907</v>
      </c>
      <c r="B429" s="11"/>
      <c r="C429" s="11"/>
      <c r="D429" s="11" t="s">
        <v>64</v>
      </c>
      <c r="E429" s="11">
        <v>80738.0</v>
      </c>
      <c r="F429" s="11">
        <v>80738.0</v>
      </c>
      <c r="G429" s="11" t="s">
        <v>151</v>
      </c>
      <c r="H429" s="12">
        <v>88005.0</v>
      </c>
      <c r="I429" s="12">
        <v>88005.0</v>
      </c>
      <c r="J429" s="13">
        <v>80738.0</v>
      </c>
      <c r="K429" s="13">
        <v>80738.0</v>
      </c>
      <c r="L429" s="11" t="s">
        <v>86</v>
      </c>
      <c r="M429" s="11" t="s">
        <v>67</v>
      </c>
      <c r="N429" s="11"/>
      <c r="O429" s="11"/>
      <c r="V429" s="11" t="s">
        <v>1908</v>
      </c>
      <c r="X429" s="11"/>
      <c r="Y429" s="11" t="s">
        <v>75</v>
      </c>
      <c r="AI429" s="15">
        <v>45170.0</v>
      </c>
      <c r="AL429" s="11">
        <v>88005.0</v>
      </c>
      <c r="AM429" s="11" t="s">
        <v>157</v>
      </c>
      <c r="AN429" s="11"/>
      <c r="AQ429" s="11" t="s">
        <v>79</v>
      </c>
      <c r="AR429" s="11" t="s">
        <v>155</v>
      </c>
      <c r="AS429" s="11" t="s">
        <v>75</v>
      </c>
      <c r="AT429" s="11" t="s">
        <v>107</v>
      </c>
      <c r="AU429" s="18" t="s">
        <v>189</v>
      </c>
      <c r="AW429" s="11" t="s">
        <v>96</v>
      </c>
      <c r="AX429" s="18" t="str">
        <f t="shared" si="555"/>
        <v/>
      </c>
      <c r="AZ429" s="11" t="s">
        <v>535</v>
      </c>
      <c r="BD429" s="15">
        <v>45596.0</v>
      </c>
      <c r="BE429" s="15">
        <v>45596.0</v>
      </c>
      <c r="BJ429" s="11">
        <v>2023.0</v>
      </c>
      <c r="BK429" s="11">
        <v>2023.0</v>
      </c>
      <c r="BL429" s="16">
        <f t="shared" si="62"/>
        <v>1</v>
      </c>
      <c r="BM429" s="18" t="str">
        <f t="shared" si="63"/>
        <v>2023</v>
      </c>
      <c r="BN429" s="18" t="str">
        <f t="shared" ref="BN429:CC429" si="635">IF(ISNUMBER(SEARCH(BN$1, $BM429)), ($K429/$BL429), "")</f>
        <v/>
      </c>
      <c r="BO429" s="18" t="str">
        <f t="shared" si="635"/>
        <v/>
      </c>
      <c r="BP429" s="18" t="str">
        <f t="shared" si="635"/>
        <v/>
      </c>
      <c r="BQ429" s="20">
        <f t="shared" si="635"/>
        <v>80738</v>
      </c>
      <c r="BR429" s="18" t="str">
        <f t="shared" si="635"/>
        <v/>
      </c>
      <c r="BS429" s="18" t="str">
        <f t="shared" si="635"/>
        <v/>
      </c>
      <c r="BT429" s="18" t="str">
        <f t="shared" si="635"/>
        <v/>
      </c>
      <c r="BU429" s="18" t="str">
        <f t="shared" si="635"/>
        <v/>
      </c>
      <c r="BV429" s="18" t="str">
        <f t="shared" si="635"/>
        <v/>
      </c>
      <c r="BW429" s="18" t="str">
        <f t="shared" si="635"/>
        <v/>
      </c>
      <c r="BX429" s="18" t="str">
        <f t="shared" si="635"/>
        <v/>
      </c>
      <c r="BY429" s="18" t="str">
        <f t="shared" si="635"/>
        <v/>
      </c>
      <c r="BZ429" s="18" t="str">
        <f t="shared" si="635"/>
        <v/>
      </c>
      <c r="CA429" s="18" t="str">
        <f t="shared" si="635"/>
        <v/>
      </c>
      <c r="CB429" s="18" t="str">
        <f t="shared" si="635"/>
        <v/>
      </c>
      <c r="CC429" s="18" t="str">
        <f t="shared" si="635"/>
        <v/>
      </c>
    </row>
    <row r="430" ht="16.5" customHeight="1">
      <c r="A430" s="11" t="s">
        <v>1491</v>
      </c>
      <c r="C430" s="11"/>
      <c r="D430" s="11" t="s">
        <v>64</v>
      </c>
      <c r="E430" s="11">
        <v>78593.0</v>
      </c>
      <c r="F430" s="11">
        <v>78593.0</v>
      </c>
      <c r="G430" s="11" t="s">
        <v>151</v>
      </c>
      <c r="H430" s="12">
        <v>85666.0</v>
      </c>
      <c r="I430" s="12">
        <v>85666.0</v>
      </c>
      <c r="J430" s="13">
        <v>78593.0</v>
      </c>
      <c r="K430" s="13">
        <v>78593.0</v>
      </c>
      <c r="L430" s="11" t="s">
        <v>86</v>
      </c>
      <c r="M430" s="11" t="s">
        <v>67</v>
      </c>
      <c r="V430" s="11" t="s">
        <v>1909</v>
      </c>
      <c r="X430" s="11" t="s">
        <v>155</v>
      </c>
      <c r="Y430" s="11" t="s">
        <v>75</v>
      </c>
      <c r="AI430" s="15">
        <v>43839.0</v>
      </c>
      <c r="AL430" s="11">
        <v>85666.0</v>
      </c>
      <c r="AM430" s="11" t="s">
        <v>157</v>
      </c>
      <c r="AN430" s="11"/>
      <c r="AQ430" s="11" t="s">
        <v>79</v>
      </c>
      <c r="AR430" s="11" t="s">
        <v>155</v>
      </c>
      <c r="AS430" s="11" t="s">
        <v>75</v>
      </c>
      <c r="AT430" s="11" t="s">
        <v>80</v>
      </c>
      <c r="AW430" s="11" t="s">
        <v>96</v>
      </c>
      <c r="AX430" s="18" t="str">
        <f t="shared" si="555"/>
        <v/>
      </c>
      <c r="AZ430" s="11" t="s">
        <v>132</v>
      </c>
      <c r="BD430" s="15">
        <v>45596.0</v>
      </c>
      <c r="BE430" s="15">
        <v>45596.0</v>
      </c>
      <c r="BJ430" s="11">
        <v>2020.0</v>
      </c>
      <c r="BK430" s="11">
        <v>2020.0</v>
      </c>
      <c r="BL430" s="16">
        <f t="shared" si="62"/>
        <v>1</v>
      </c>
      <c r="BM430" s="18" t="str">
        <f t="shared" si="63"/>
        <v>2020</v>
      </c>
      <c r="BN430" s="20">
        <f t="shared" ref="BN430:CC430" si="636">IF(ISNUMBER(SEARCH(BN$1, $BM430)), ($K430/$BL430), "")</f>
        <v>78593</v>
      </c>
      <c r="BO430" s="18" t="str">
        <f t="shared" si="636"/>
        <v/>
      </c>
      <c r="BP430" s="18" t="str">
        <f t="shared" si="636"/>
        <v/>
      </c>
      <c r="BQ430" s="18" t="str">
        <f t="shared" si="636"/>
        <v/>
      </c>
      <c r="BR430" s="18" t="str">
        <f t="shared" si="636"/>
        <v/>
      </c>
      <c r="BS430" s="18" t="str">
        <f t="shared" si="636"/>
        <v/>
      </c>
      <c r="BT430" s="18" t="str">
        <f t="shared" si="636"/>
        <v/>
      </c>
      <c r="BU430" s="18" t="str">
        <f t="shared" si="636"/>
        <v/>
      </c>
      <c r="BV430" s="18" t="str">
        <f t="shared" si="636"/>
        <v/>
      </c>
      <c r="BW430" s="18" t="str">
        <f t="shared" si="636"/>
        <v/>
      </c>
      <c r="BX430" s="18" t="str">
        <f t="shared" si="636"/>
        <v/>
      </c>
      <c r="BY430" s="18" t="str">
        <f t="shared" si="636"/>
        <v/>
      </c>
      <c r="BZ430" s="18" t="str">
        <f t="shared" si="636"/>
        <v/>
      </c>
      <c r="CA430" s="18" t="str">
        <f t="shared" si="636"/>
        <v/>
      </c>
      <c r="CB430" s="18" t="str">
        <f t="shared" si="636"/>
        <v/>
      </c>
      <c r="CC430" s="18" t="str">
        <f t="shared" si="636"/>
        <v/>
      </c>
    </row>
    <row r="431" ht="16.5" customHeight="1">
      <c r="A431" s="11" t="s">
        <v>1910</v>
      </c>
      <c r="C431" s="11"/>
      <c r="D431" s="11" t="s">
        <v>64</v>
      </c>
      <c r="E431" s="11">
        <v>75000.0</v>
      </c>
      <c r="F431" s="11">
        <v>75000.0</v>
      </c>
      <c r="G431" s="11" t="s">
        <v>151</v>
      </c>
      <c r="H431" s="12">
        <v>79675.0</v>
      </c>
      <c r="I431" s="12">
        <v>79675.0</v>
      </c>
      <c r="J431" s="13">
        <v>75000.0</v>
      </c>
      <c r="K431" s="13">
        <v>75000.0</v>
      </c>
      <c r="L431" s="11" t="s">
        <v>86</v>
      </c>
      <c r="M431" s="11" t="s">
        <v>67</v>
      </c>
      <c r="N431" s="14" t="s">
        <v>1911</v>
      </c>
      <c r="P431" s="11"/>
      <c r="Q431" s="11"/>
      <c r="R431" s="11" t="s">
        <v>1912</v>
      </c>
      <c r="T431" s="11" t="s">
        <v>1913</v>
      </c>
      <c r="U431" s="11" t="s">
        <v>72</v>
      </c>
      <c r="V431" s="11" t="s">
        <v>1910</v>
      </c>
      <c r="W431" s="11" t="s">
        <v>104</v>
      </c>
      <c r="X431" s="11" t="s">
        <v>259</v>
      </c>
      <c r="Y431" s="11" t="s">
        <v>75</v>
      </c>
      <c r="Z431" s="11" t="s">
        <v>72</v>
      </c>
      <c r="AE431" s="11" t="s">
        <v>119</v>
      </c>
      <c r="AI431" s="15">
        <v>44593.0</v>
      </c>
      <c r="AJ431" s="11">
        <v>1.0</v>
      </c>
      <c r="AK431" s="11" t="s">
        <v>230</v>
      </c>
      <c r="AL431" s="11">
        <v>79675.0</v>
      </c>
      <c r="AM431" s="11" t="s">
        <v>1914</v>
      </c>
      <c r="AN431" s="11"/>
      <c r="AQ431" s="11" t="s">
        <v>79</v>
      </c>
      <c r="AR431" s="11" t="s">
        <v>259</v>
      </c>
      <c r="AS431" s="11" t="s">
        <v>75</v>
      </c>
      <c r="AT431" s="11" t="s">
        <v>107</v>
      </c>
      <c r="AU431" s="18" t="s">
        <v>108</v>
      </c>
      <c r="AW431" s="11" t="s">
        <v>96</v>
      </c>
      <c r="AX431" s="18" t="str">
        <f t="shared" si="555"/>
        <v/>
      </c>
      <c r="AY431" s="11" t="s">
        <v>444</v>
      </c>
      <c r="AZ431" s="11" t="s">
        <v>191</v>
      </c>
      <c r="BD431" s="15">
        <v>44985.0</v>
      </c>
      <c r="BE431" s="15">
        <v>45035.0</v>
      </c>
      <c r="BI431" s="11" t="s">
        <v>83</v>
      </c>
      <c r="BJ431" s="11">
        <v>2022.0</v>
      </c>
      <c r="BK431" s="11">
        <v>2023.0</v>
      </c>
      <c r="BL431" s="16">
        <f t="shared" si="62"/>
        <v>2</v>
      </c>
      <c r="BM431" s="18" t="str">
        <f t="shared" si="63"/>
        <v>2022, 2023</v>
      </c>
      <c r="BN431" s="18" t="str">
        <f t="shared" ref="BN431:CC431" si="637">IF(ISNUMBER(SEARCH(BN$1, $BM431)), ($K431/$BL431), "")</f>
        <v/>
      </c>
      <c r="BO431" s="18" t="str">
        <f t="shared" si="637"/>
        <v/>
      </c>
      <c r="BP431" s="20">
        <f t="shared" si="637"/>
        <v>37500</v>
      </c>
      <c r="BQ431" s="20">
        <f t="shared" si="637"/>
        <v>37500</v>
      </c>
      <c r="BR431" s="18" t="str">
        <f t="shared" si="637"/>
        <v/>
      </c>
      <c r="BS431" s="18" t="str">
        <f t="shared" si="637"/>
        <v/>
      </c>
      <c r="BT431" s="18" t="str">
        <f t="shared" si="637"/>
        <v/>
      </c>
      <c r="BU431" s="18" t="str">
        <f t="shared" si="637"/>
        <v/>
      </c>
      <c r="BV431" s="18" t="str">
        <f t="shared" si="637"/>
        <v/>
      </c>
      <c r="BW431" s="18" t="str">
        <f t="shared" si="637"/>
        <v/>
      </c>
      <c r="BX431" s="18" t="str">
        <f t="shared" si="637"/>
        <v/>
      </c>
      <c r="BY431" s="18" t="str">
        <f t="shared" si="637"/>
        <v/>
      </c>
      <c r="BZ431" s="18" t="str">
        <f t="shared" si="637"/>
        <v/>
      </c>
      <c r="CA431" s="18" t="str">
        <f t="shared" si="637"/>
        <v/>
      </c>
      <c r="CB431" s="18" t="str">
        <f t="shared" si="637"/>
        <v/>
      </c>
      <c r="CC431" s="18" t="str">
        <f t="shared" si="637"/>
        <v/>
      </c>
    </row>
    <row r="432" ht="16.5" customHeight="1">
      <c r="A432" s="11" t="s">
        <v>1915</v>
      </c>
      <c r="C432" s="11"/>
      <c r="D432" s="11" t="s">
        <v>64</v>
      </c>
      <c r="E432" s="11">
        <v>74999.0</v>
      </c>
      <c r="F432" s="11">
        <v>75000.0</v>
      </c>
      <c r="G432" s="11" t="s">
        <v>151</v>
      </c>
      <c r="H432" s="12">
        <v>80999.0</v>
      </c>
      <c r="I432" s="12">
        <v>81000.0</v>
      </c>
      <c r="J432" s="13">
        <v>74999.0</v>
      </c>
      <c r="K432" s="13">
        <v>75000.0</v>
      </c>
      <c r="L432" s="11" t="s">
        <v>86</v>
      </c>
      <c r="M432" s="11" t="s">
        <v>67</v>
      </c>
      <c r="N432" s="14" t="s">
        <v>1916</v>
      </c>
      <c r="P432" s="11"/>
      <c r="Q432" s="11"/>
      <c r="R432" s="11"/>
      <c r="T432" s="11"/>
      <c r="U432" s="11"/>
      <c r="V432" s="11" t="s">
        <v>1917</v>
      </c>
      <c r="W432" s="11"/>
      <c r="X432" s="11" t="s">
        <v>155</v>
      </c>
      <c r="Y432" s="11" t="s">
        <v>75</v>
      </c>
      <c r="Z432" s="11"/>
      <c r="AE432" s="11"/>
      <c r="AI432" s="15">
        <v>45139.0</v>
      </c>
      <c r="AJ432" s="11"/>
      <c r="AK432" s="11" t="s">
        <v>230</v>
      </c>
      <c r="AL432" s="11">
        <v>80999.0</v>
      </c>
      <c r="AM432" s="11" t="s">
        <v>185</v>
      </c>
      <c r="AN432" s="30" t="s">
        <v>1918</v>
      </c>
      <c r="AQ432" s="11" t="s">
        <v>79</v>
      </c>
      <c r="AR432" s="11" t="s">
        <v>188</v>
      </c>
      <c r="AS432" s="11" t="s">
        <v>75</v>
      </c>
      <c r="AT432" s="11" t="s">
        <v>107</v>
      </c>
      <c r="AU432" s="11" t="s">
        <v>189</v>
      </c>
      <c r="AW432" s="11" t="s">
        <v>96</v>
      </c>
      <c r="AX432" s="18" t="str">
        <f t="shared" si="555"/>
        <v/>
      </c>
      <c r="AZ432" s="11" t="s">
        <v>191</v>
      </c>
      <c r="BD432" s="15">
        <v>45596.0</v>
      </c>
      <c r="BE432" s="15">
        <v>45596.0</v>
      </c>
      <c r="BI432" s="11"/>
      <c r="BJ432" s="11">
        <v>2023.0</v>
      </c>
      <c r="BK432" s="11">
        <v>2024.0</v>
      </c>
      <c r="BL432" s="16">
        <f t="shared" si="62"/>
        <v>2</v>
      </c>
      <c r="BM432" s="18" t="str">
        <f t="shared" si="63"/>
        <v>2023, 2024</v>
      </c>
      <c r="BN432" s="18" t="str">
        <f t="shared" ref="BN432:CC432" si="638">IF(ISNUMBER(SEARCH(BN$1, $BM432)), ($K432/$BL432), "")</f>
        <v/>
      </c>
      <c r="BO432" s="18" t="str">
        <f t="shared" si="638"/>
        <v/>
      </c>
      <c r="BP432" s="18" t="str">
        <f t="shared" si="638"/>
        <v/>
      </c>
      <c r="BQ432" s="20">
        <f t="shared" si="638"/>
        <v>37500</v>
      </c>
      <c r="BR432" s="20">
        <f t="shared" si="638"/>
        <v>37500</v>
      </c>
      <c r="BS432" s="18" t="str">
        <f t="shared" si="638"/>
        <v/>
      </c>
      <c r="BT432" s="18" t="str">
        <f t="shared" si="638"/>
        <v/>
      </c>
      <c r="BU432" s="18" t="str">
        <f t="shared" si="638"/>
        <v/>
      </c>
      <c r="BV432" s="18" t="str">
        <f t="shared" si="638"/>
        <v/>
      </c>
      <c r="BW432" s="18" t="str">
        <f t="shared" si="638"/>
        <v/>
      </c>
      <c r="BX432" s="18" t="str">
        <f t="shared" si="638"/>
        <v/>
      </c>
      <c r="BY432" s="18" t="str">
        <f t="shared" si="638"/>
        <v/>
      </c>
      <c r="BZ432" s="18" t="str">
        <f t="shared" si="638"/>
        <v/>
      </c>
      <c r="CA432" s="18" t="str">
        <f t="shared" si="638"/>
        <v/>
      </c>
      <c r="CB432" s="18" t="str">
        <f t="shared" si="638"/>
        <v/>
      </c>
      <c r="CC432" s="18" t="str">
        <f t="shared" si="638"/>
        <v/>
      </c>
    </row>
    <row r="433" ht="16.5" customHeight="1">
      <c r="A433" s="11" t="s">
        <v>1919</v>
      </c>
      <c r="C433" s="11"/>
      <c r="D433" s="11" t="s">
        <v>64</v>
      </c>
      <c r="E433" s="11">
        <v>74999.0</v>
      </c>
      <c r="F433" s="11">
        <v>75000.0</v>
      </c>
      <c r="G433" s="11" t="s">
        <v>151</v>
      </c>
      <c r="H433" s="12">
        <v>80999.0</v>
      </c>
      <c r="I433" s="12">
        <v>81000.0</v>
      </c>
      <c r="J433" s="13">
        <v>74999.0</v>
      </c>
      <c r="K433" s="13">
        <v>75000.0</v>
      </c>
      <c r="L433" s="11" t="s">
        <v>86</v>
      </c>
      <c r="M433" s="11" t="s">
        <v>67</v>
      </c>
      <c r="N433" s="14" t="s">
        <v>1920</v>
      </c>
      <c r="V433" s="11" t="s">
        <v>1921</v>
      </c>
      <c r="X433" s="11" t="s">
        <v>155</v>
      </c>
      <c r="Y433" s="11" t="s">
        <v>75</v>
      </c>
      <c r="AI433" s="15">
        <v>45108.0</v>
      </c>
      <c r="AK433" s="11" t="s">
        <v>230</v>
      </c>
      <c r="AL433" s="11">
        <v>80999.0</v>
      </c>
      <c r="AM433" s="11" t="s">
        <v>185</v>
      </c>
      <c r="AN433" s="11" t="str">
        <f t="array" ref="AN433">IFERROR(INDEX('full database 2024'!AM:AM, MATCH(A433, 'full database 2024'!E:E, 0)), "")</f>
        <v/>
      </c>
      <c r="AQ433" s="11" t="s">
        <v>79</v>
      </c>
      <c r="AR433" s="11" t="s">
        <v>188</v>
      </c>
      <c r="AS433" s="11" t="s">
        <v>75</v>
      </c>
      <c r="AT433" s="11" t="s">
        <v>80</v>
      </c>
      <c r="AW433" s="11" t="s">
        <v>96</v>
      </c>
      <c r="AX433" s="18" t="str">
        <f t="shared" si="555"/>
        <v/>
      </c>
      <c r="AY433" s="11" t="s">
        <v>444</v>
      </c>
      <c r="AZ433" s="11" t="s">
        <v>191</v>
      </c>
      <c r="BD433" s="15">
        <v>45596.0</v>
      </c>
      <c r="BE433" s="15">
        <v>45596.0</v>
      </c>
      <c r="BJ433" s="11">
        <v>2023.0</v>
      </c>
      <c r="BK433" s="11">
        <v>2023.0</v>
      </c>
      <c r="BL433" s="16">
        <f t="shared" si="62"/>
        <v>1</v>
      </c>
      <c r="BM433" s="18" t="str">
        <f t="shared" si="63"/>
        <v>2023</v>
      </c>
      <c r="BN433" s="18" t="str">
        <f t="shared" ref="BN433:CC433" si="639">IF(ISNUMBER(SEARCH(BN$1, $BM433)), ($K433/$BL433), "")</f>
        <v/>
      </c>
      <c r="BO433" s="18" t="str">
        <f t="shared" si="639"/>
        <v/>
      </c>
      <c r="BP433" s="18" t="str">
        <f t="shared" si="639"/>
        <v/>
      </c>
      <c r="BQ433" s="20">
        <f t="shared" si="639"/>
        <v>75000</v>
      </c>
      <c r="BR433" s="18" t="str">
        <f t="shared" si="639"/>
        <v/>
      </c>
      <c r="BS433" s="18" t="str">
        <f t="shared" si="639"/>
        <v/>
      </c>
      <c r="BT433" s="18" t="str">
        <f t="shared" si="639"/>
        <v/>
      </c>
      <c r="BU433" s="18" t="str">
        <f t="shared" si="639"/>
        <v/>
      </c>
      <c r="BV433" s="18" t="str">
        <f t="shared" si="639"/>
        <v/>
      </c>
      <c r="BW433" s="18" t="str">
        <f t="shared" si="639"/>
        <v/>
      </c>
      <c r="BX433" s="18" t="str">
        <f t="shared" si="639"/>
        <v/>
      </c>
      <c r="BY433" s="18" t="str">
        <f t="shared" si="639"/>
        <v/>
      </c>
      <c r="BZ433" s="18" t="str">
        <f t="shared" si="639"/>
        <v/>
      </c>
      <c r="CA433" s="18" t="str">
        <f t="shared" si="639"/>
        <v/>
      </c>
      <c r="CB433" s="18" t="str">
        <f t="shared" si="639"/>
        <v/>
      </c>
      <c r="CC433" s="18" t="str">
        <f t="shared" si="639"/>
        <v/>
      </c>
    </row>
    <row r="434" ht="16.5" customHeight="1">
      <c r="A434" s="11" t="s">
        <v>1922</v>
      </c>
      <c r="B434" s="11" t="s">
        <v>1923</v>
      </c>
      <c r="C434" s="11"/>
      <c r="D434" s="11" t="s">
        <v>64</v>
      </c>
      <c r="E434" s="27">
        <v>71941.0</v>
      </c>
      <c r="F434" s="27">
        <v>71941.0</v>
      </c>
      <c r="G434" s="11" t="s">
        <v>135</v>
      </c>
      <c r="H434" s="12">
        <v>89552.0</v>
      </c>
      <c r="I434" s="12">
        <v>89552.0</v>
      </c>
      <c r="J434" s="13">
        <f t="shared" ref="J434:K434" si="640">E434*1.19</f>
        <v>85609.79</v>
      </c>
      <c r="K434" s="13">
        <f t="shared" si="640"/>
        <v>85609.79</v>
      </c>
      <c r="L434" s="11" t="s">
        <v>86</v>
      </c>
      <c r="M434" s="11" t="s">
        <v>67</v>
      </c>
      <c r="N434" s="14" t="s">
        <v>1924</v>
      </c>
      <c r="O434" s="11" t="s">
        <v>1925</v>
      </c>
      <c r="P434" s="11"/>
      <c r="Q434" s="11"/>
      <c r="R434" s="11" t="s">
        <v>1926</v>
      </c>
      <c r="T434" s="11" t="s">
        <v>1927</v>
      </c>
      <c r="U434" s="11" t="s">
        <v>1928</v>
      </c>
      <c r="V434" s="11" t="s">
        <v>1929</v>
      </c>
      <c r="W434" s="11" t="s">
        <v>92</v>
      </c>
      <c r="X434" s="11" t="s">
        <v>142</v>
      </c>
      <c r="Y434" s="11" t="s">
        <v>75</v>
      </c>
      <c r="Z434" s="11" t="s">
        <v>72</v>
      </c>
      <c r="AC434" s="11" t="s">
        <v>1930</v>
      </c>
      <c r="AD434" s="11" t="s">
        <v>1931</v>
      </c>
      <c r="AE434" s="11" t="s">
        <v>76</v>
      </c>
      <c r="AI434" s="15">
        <v>44075.0</v>
      </c>
      <c r="AJ434" s="11">
        <v>4.0</v>
      </c>
      <c r="AK434" s="11" t="s">
        <v>77</v>
      </c>
      <c r="AL434" s="11">
        <v>22388.0</v>
      </c>
      <c r="AM434" s="11" t="s">
        <v>143</v>
      </c>
      <c r="AN434" s="11" t="s">
        <v>202</v>
      </c>
      <c r="AQ434" s="11" t="s">
        <v>79</v>
      </c>
      <c r="AR434" s="11" t="s">
        <v>146</v>
      </c>
      <c r="AS434" s="11" t="s">
        <v>75</v>
      </c>
      <c r="AT434" s="11" t="s">
        <v>375</v>
      </c>
      <c r="AW434" s="11" t="s">
        <v>204</v>
      </c>
      <c r="AX434" s="18" t="str">
        <f t="shared" si="555"/>
        <v/>
      </c>
      <c r="AZ434" s="11" t="s">
        <v>124</v>
      </c>
      <c r="BD434" s="15">
        <v>45036.0</v>
      </c>
      <c r="BE434" s="15">
        <v>45779.0</v>
      </c>
      <c r="BI434" s="11" t="s">
        <v>83</v>
      </c>
      <c r="BJ434" s="11">
        <v>2020.0</v>
      </c>
      <c r="BK434" s="11">
        <v>2024.0</v>
      </c>
      <c r="BL434" s="16">
        <f t="shared" si="62"/>
        <v>5</v>
      </c>
      <c r="BM434" s="18" t="str">
        <f t="shared" si="63"/>
        <v>2020, 2021, 2022, 2023, 2024</v>
      </c>
      <c r="BN434" s="20">
        <f t="shared" ref="BN434:CC434" si="641">IF(ISNUMBER(SEARCH(BN$1, $BM434)), ($K434/$BL434), "")</f>
        <v>17121.958</v>
      </c>
      <c r="BO434" s="20">
        <f t="shared" si="641"/>
        <v>17121.958</v>
      </c>
      <c r="BP434" s="20">
        <f t="shared" si="641"/>
        <v>17121.958</v>
      </c>
      <c r="BQ434" s="20">
        <f t="shared" si="641"/>
        <v>17121.958</v>
      </c>
      <c r="BR434" s="20">
        <f t="shared" si="641"/>
        <v>17121.958</v>
      </c>
      <c r="BS434" s="18" t="str">
        <f t="shared" si="641"/>
        <v/>
      </c>
      <c r="BT434" s="18" t="str">
        <f t="shared" si="641"/>
        <v/>
      </c>
      <c r="BU434" s="18" t="str">
        <f t="shared" si="641"/>
        <v/>
      </c>
      <c r="BV434" s="18" t="str">
        <f t="shared" si="641"/>
        <v/>
      </c>
      <c r="BW434" s="18" t="str">
        <f t="shared" si="641"/>
        <v/>
      </c>
      <c r="BX434" s="18" t="str">
        <f t="shared" si="641"/>
        <v/>
      </c>
      <c r="BY434" s="18" t="str">
        <f t="shared" si="641"/>
        <v/>
      </c>
      <c r="BZ434" s="18" t="str">
        <f t="shared" si="641"/>
        <v/>
      </c>
      <c r="CA434" s="18" t="str">
        <f t="shared" si="641"/>
        <v/>
      </c>
      <c r="CB434" s="18" t="str">
        <f t="shared" si="641"/>
        <v/>
      </c>
      <c r="CC434" s="18" t="str">
        <f t="shared" si="641"/>
        <v/>
      </c>
    </row>
    <row r="435" ht="16.5" customHeight="1">
      <c r="A435" s="11" t="s">
        <v>1932</v>
      </c>
      <c r="B435" s="11"/>
      <c r="C435" s="11"/>
      <c r="D435" s="11" t="s">
        <v>64</v>
      </c>
      <c r="E435" s="11">
        <v>71005.0</v>
      </c>
      <c r="F435" s="11">
        <v>71005.0</v>
      </c>
      <c r="G435" s="11" t="s">
        <v>151</v>
      </c>
      <c r="H435" s="12">
        <v>77395.0</v>
      </c>
      <c r="I435" s="12">
        <v>77395.0</v>
      </c>
      <c r="J435" s="13">
        <v>71005.0</v>
      </c>
      <c r="K435" s="13">
        <v>71005.0</v>
      </c>
      <c r="L435" s="11" t="s">
        <v>86</v>
      </c>
      <c r="M435" s="11" t="s">
        <v>67</v>
      </c>
      <c r="N435" s="14" t="s">
        <v>1933</v>
      </c>
      <c r="O435" s="11"/>
      <c r="P435" s="11"/>
      <c r="Q435" s="11"/>
      <c r="R435" s="11"/>
      <c r="T435" s="11"/>
      <c r="U435" s="11"/>
      <c r="V435" s="11" t="s">
        <v>1934</v>
      </c>
      <c r="W435" s="11"/>
      <c r="X435" s="11" t="s">
        <v>155</v>
      </c>
      <c r="Y435" s="11" t="s">
        <v>75</v>
      </c>
      <c r="Z435" s="11"/>
      <c r="AC435" s="11"/>
      <c r="AD435" s="11"/>
      <c r="AE435" s="11"/>
      <c r="AI435" s="15">
        <v>45231.0</v>
      </c>
      <c r="AJ435" s="11"/>
      <c r="AK435" s="11"/>
      <c r="AL435" s="11">
        <v>77395.0</v>
      </c>
      <c r="AM435" s="11" t="s">
        <v>157</v>
      </c>
      <c r="AN435" s="11"/>
      <c r="AQ435" s="11" t="s">
        <v>79</v>
      </c>
      <c r="AR435" s="11" t="s">
        <v>155</v>
      </c>
      <c r="AS435" s="11" t="s">
        <v>75</v>
      </c>
      <c r="AT435" s="11" t="s">
        <v>80</v>
      </c>
      <c r="AW435" s="11" t="s">
        <v>96</v>
      </c>
      <c r="AX435" s="18" t="str">
        <f t="shared" si="555"/>
        <v/>
      </c>
      <c r="AZ435" s="11" t="s">
        <v>132</v>
      </c>
      <c r="BD435" s="15">
        <v>45596.0</v>
      </c>
      <c r="BE435" s="15">
        <v>45779.0</v>
      </c>
      <c r="BI435" s="11"/>
      <c r="BJ435" s="11">
        <v>2023.0</v>
      </c>
      <c r="BK435" s="11">
        <v>2026.0</v>
      </c>
      <c r="BL435" s="16">
        <f t="shared" si="62"/>
        <v>4</v>
      </c>
      <c r="BM435" s="18" t="str">
        <f t="shared" si="63"/>
        <v>2023, 2024, 2025, 2026</v>
      </c>
      <c r="BN435" s="18" t="str">
        <f t="shared" ref="BN435:CC435" si="642">IF(ISNUMBER(SEARCH(BN$1, $BM435)), ($K435/$BL435), "")</f>
        <v/>
      </c>
      <c r="BO435" s="18" t="str">
        <f t="shared" si="642"/>
        <v/>
      </c>
      <c r="BP435" s="18" t="str">
        <f t="shared" si="642"/>
        <v/>
      </c>
      <c r="BQ435" s="20">
        <f t="shared" si="642"/>
        <v>17751.25</v>
      </c>
      <c r="BR435" s="20">
        <f t="shared" si="642"/>
        <v>17751.25</v>
      </c>
      <c r="BS435" s="20">
        <f t="shared" si="642"/>
        <v>17751.25</v>
      </c>
      <c r="BT435" s="20">
        <f t="shared" si="642"/>
        <v>17751.25</v>
      </c>
      <c r="BU435" s="18" t="str">
        <f t="shared" si="642"/>
        <v/>
      </c>
      <c r="BV435" s="18" t="str">
        <f t="shared" si="642"/>
        <v/>
      </c>
      <c r="BW435" s="18" t="str">
        <f t="shared" si="642"/>
        <v/>
      </c>
      <c r="BX435" s="18" t="str">
        <f t="shared" si="642"/>
        <v/>
      </c>
      <c r="BY435" s="18" t="str">
        <f t="shared" si="642"/>
        <v/>
      </c>
      <c r="BZ435" s="18" t="str">
        <f t="shared" si="642"/>
        <v/>
      </c>
      <c r="CA435" s="18" t="str">
        <f t="shared" si="642"/>
        <v/>
      </c>
      <c r="CB435" s="18" t="str">
        <f t="shared" si="642"/>
        <v/>
      </c>
      <c r="CC435" s="18" t="str">
        <f t="shared" si="642"/>
        <v/>
      </c>
    </row>
    <row r="436" ht="16.5" customHeight="1">
      <c r="A436" s="11" t="s">
        <v>1935</v>
      </c>
      <c r="B436" s="11" t="s">
        <v>1936</v>
      </c>
      <c r="C436" s="11"/>
      <c r="D436" s="11" t="s">
        <v>64</v>
      </c>
      <c r="E436" s="27">
        <v>69066.0</v>
      </c>
      <c r="F436" s="27">
        <v>69066.0</v>
      </c>
      <c r="G436" s="11" t="s">
        <v>135</v>
      </c>
      <c r="H436" s="12">
        <v>85146.0</v>
      </c>
      <c r="I436" s="12">
        <v>85146.0</v>
      </c>
      <c r="J436" s="13">
        <f t="shared" ref="J436:K436" si="643">E436*1.19</f>
        <v>82188.54</v>
      </c>
      <c r="K436" s="13">
        <f t="shared" si="643"/>
        <v>82188.54</v>
      </c>
      <c r="L436" s="11" t="s">
        <v>86</v>
      </c>
      <c r="M436" s="11" t="s">
        <v>67</v>
      </c>
      <c r="N436" s="14" t="s">
        <v>1937</v>
      </c>
      <c r="O436" s="11" t="s">
        <v>1938</v>
      </c>
      <c r="T436" s="11" t="s">
        <v>1939</v>
      </c>
      <c r="U436" s="11" t="s">
        <v>72</v>
      </c>
      <c r="V436" s="11" t="s">
        <v>1940</v>
      </c>
      <c r="W436" s="11" t="s">
        <v>104</v>
      </c>
      <c r="X436" s="11" t="s">
        <v>142</v>
      </c>
      <c r="Y436" s="11" t="s">
        <v>75</v>
      </c>
      <c r="Z436" s="11" t="s">
        <v>72</v>
      </c>
      <c r="AE436" s="11" t="s">
        <v>119</v>
      </c>
      <c r="AI436" s="15">
        <v>44136.0</v>
      </c>
      <c r="AJ436" s="11">
        <v>1.0</v>
      </c>
      <c r="AK436" s="11" t="s">
        <v>230</v>
      </c>
      <c r="AL436" s="11">
        <v>85146.0</v>
      </c>
      <c r="AM436" s="11" t="s">
        <v>143</v>
      </c>
      <c r="AN436" s="11" t="s">
        <v>695</v>
      </c>
      <c r="AQ436" s="11" t="s">
        <v>79</v>
      </c>
      <c r="AR436" s="11" t="s">
        <v>146</v>
      </c>
      <c r="AS436" s="11" t="s">
        <v>75</v>
      </c>
      <c r="AT436" s="11" t="s">
        <v>80</v>
      </c>
      <c r="AW436" s="11" t="s">
        <v>96</v>
      </c>
      <c r="AX436" s="18" t="str">
        <f t="shared" si="555"/>
        <v/>
      </c>
      <c r="AZ436" s="11" t="s">
        <v>191</v>
      </c>
      <c r="BD436" s="15">
        <v>45014.0</v>
      </c>
      <c r="BE436" s="15">
        <v>45779.0</v>
      </c>
      <c r="BI436" s="11" t="s">
        <v>83</v>
      </c>
      <c r="BJ436" s="11">
        <v>2020.0</v>
      </c>
      <c r="BK436" s="11">
        <v>2021.0</v>
      </c>
      <c r="BL436" s="16">
        <f t="shared" si="62"/>
        <v>2</v>
      </c>
      <c r="BM436" s="18" t="str">
        <f t="shared" si="63"/>
        <v>2020, 2021</v>
      </c>
      <c r="BN436" s="20">
        <f t="shared" ref="BN436:CC436" si="644">IF(ISNUMBER(SEARCH(BN$1, $BM436)), ($K436/$BL436), "")</f>
        <v>41094.27</v>
      </c>
      <c r="BO436" s="20">
        <f t="shared" si="644"/>
        <v>41094.27</v>
      </c>
      <c r="BP436" s="18" t="str">
        <f t="shared" si="644"/>
        <v/>
      </c>
      <c r="BQ436" s="18" t="str">
        <f t="shared" si="644"/>
        <v/>
      </c>
      <c r="BR436" s="18" t="str">
        <f t="shared" si="644"/>
        <v/>
      </c>
      <c r="BS436" s="18" t="str">
        <f t="shared" si="644"/>
        <v/>
      </c>
      <c r="BT436" s="18" t="str">
        <f t="shared" si="644"/>
        <v/>
      </c>
      <c r="BU436" s="18" t="str">
        <f t="shared" si="644"/>
        <v/>
      </c>
      <c r="BV436" s="18" t="str">
        <f t="shared" si="644"/>
        <v/>
      </c>
      <c r="BW436" s="18" t="str">
        <f t="shared" si="644"/>
        <v/>
      </c>
      <c r="BX436" s="18" t="str">
        <f t="shared" si="644"/>
        <v/>
      </c>
      <c r="BY436" s="18" t="str">
        <f t="shared" si="644"/>
        <v/>
      </c>
      <c r="BZ436" s="18" t="str">
        <f t="shared" si="644"/>
        <v/>
      </c>
      <c r="CA436" s="18" t="str">
        <f t="shared" si="644"/>
        <v/>
      </c>
      <c r="CB436" s="18" t="str">
        <f t="shared" si="644"/>
        <v/>
      </c>
      <c r="CC436" s="18" t="str">
        <f t="shared" si="644"/>
        <v/>
      </c>
    </row>
    <row r="437" ht="16.5" customHeight="1">
      <c r="A437" s="11" t="s">
        <v>1941</v>
      </c>
      <c r="B437" s="11"/>
      <c r="C437" s="11"/>
      <c r="D437" s="11" t="s">
        <v>64</v>
      </c>
      <c r="E437" s="11">
        <v>68661.0</v>
      </c>
      <c r="F437" s="11">
        <v>68661.0</v>
      </c>
      <c r="G437" s="11" t="s">
        <v>151</v>
      </c>
      <c r="H437" s="12">
        <v>74840.0</v>
      </c>
      <c r="I437" s="12">
        <v>74840.0</v>
      </c>
      <c r="J437" s="13">
        <v>68661.0</v>
      </c>
      <c r="K437" s="13">
        <v>68661.0</v>
      </c>
      <c r="L437" s="11" t="s">
        <v>86</v>
      </c>
      <c r="M437" s="11" t="s">
        <v>67</v>
      </c>
      <c r="N437" s="11"/>
      <c r="O437" s="11"/>
      <c r="T437" s="11"/>
      <c r="U437" s="11"/>
      <c r="V437" s="11" t="s">
        <v>1616</v>
      </c>
      <c r="W437" s="11"/>
      <c r="X437" s="11"/>
      <c r="Y437" s="11" t="s">
        <v>75</v>
      </c>
      <c r="Z437" s="11"/>
      <c r="AE437" s="11"/>
      <c r="AI437" s="15">
        <v>45047.0</v>
      </c>
      <c r="AJ437" s="11"/>
      <c r="AK437" s="11"/>
      <c r="AL437" s="11">
        <v>74840.0</v>
      </c>
      <c r="AM437" s="11" t="s">
        <v>912</v>
      </c>
      <c r="AN437" s="11"/>
      <c r="AQ437" s="11" t="s">
        <v>79</v>
      </c>
      <c r="AR437" s="11" t="s">
        <v>155</v>
      </c>
      <c r="AS437" s="11" t="s">
        <v>75</v>
      </c>
      <c r="AT437" s="11" t="s">
        <v>107</v>
      </c>
      <c r="AU437" s="11" t="s">
        <v>189</v>
      </c>
      <c r="AW437" s="11" t="s">
        <v>96</v>
      </c>
      <c r="AX437" s="18" t="str">
        <f t="shared" si="555"/>
        <v/>
      </c>
      <c r="AZ437" s="11" t="s">
        <v>124</v>
      </c>
      <c r="BD437" s="15">
        <v>45596.0</v>
      </c>
      <c r="BE437" s="15">
        <v>45596.0</v>
      </c>
      <c r="BI437" s="11"/>
      <c r="BJ437" s="11">
        <v>2023.0</v>
      </c>
      <c r="BK437" s="11">
        <v>2023.0</v>
      </c>
      <c r="BL437" s="16">
        <f t="shared" si="62"/>
        <v>1</v>
      </c>
      <c r="BM437" s="18" t="str">
        <f t="shared" si="63"/>
        <v>2023</v>
      </c>
      <c r="BN437" s="18" t="str">
        <f t="shared" ref="BN437:CC437" si="645">IF(ISNUMBER(SEARCH(BN$1, $BM437)), ($K437/$BL437), "")</f>
        <v/>
      </c>
      <c r="BO437" s="18" t="str">
        <f t="shared" si="645"/>
        <v/>
      </c>
      <c r="BP437" s="18" t="str">
        <f t="shared" si="645"/>
        <v/>
      </c>
      <c r="BQ437" s="20">
        <f t="shared" si="645"/>
        <v>68661</v>
      </c>
      <c r="BR437" s="18" t="str">
        <f t="shared" si="645"/>
        <v/>
      </c>
      <c r="BS437" s="18" t="str">
        <f t="shared" si="645"/>
        <v/>
      </c>
      <c r="BT437" s="18" t="str">
        <f t="shared" si="645"/>
        <v/>
      </c>
      <c r="BU437" s="18" t="str">
        <f t="shared" si="645"/>
        <v/>
      </c>
      <c r="BV437" s="18" t="str">
        <f t="shared" si="645"/>
        <v/>
      </c>
      <c r="BW437" s="18" t="str">
        <f t="shared" si="645"/>
        <v/>
      </c>
      <c r="BX437" s="18" t="str">
        <f t="shared" si="645"/>
        <v/>
      </c>
      <c r="BY437" s="18" t="str">
        <f t="shared" si="645"/>
        <v/>
      </c>
      <c r="BZ437" s="18" t="str">
        <f t="shared" si="645"/>
        <v/>
      </c>
      <c r="CA437" s="18" t="str">
        <f t="shared" si="645"/>
        <v/>
      </c>
      <c r="CB437" s="18" t="str">
        <f t="shared" si="645"/>
        <v/>
      </c>
      <c r="CC437" s="18" t="str">
        <f t="shared" si="645"/>
        <v/>
      </c>
    </row>
    <row r="438" ht="16.5" customHeight="1">
      <c r="A438" s="11" t="s">
        <v>1942</v>
      </c>
      <c r="C438" s="11"/>
      <c r="D438" s="11" t="s">
        <v>64</v>
      </c>
      <c r="E438" s="11">
        <v>68278.0</v>
      </c>
      <c r="F438" s="11">
        <v>68278.0</v>
      </c>
      <c r="G438" s="11" t="s">
        <v>151</v>
      </c>
      <c r="H438" s="12">
        <v>74423.0</v>
      </c>
      <c r="I438" s="12">
        <v>74423.0</v>
      </c>
      <c r="J438" s="13">
        <v>68278.0</v>
      </c>
      <c r="K438" s="13">
        <v>68278.0</v>
      </c>
      <c r="L438" s="11" t="s">
        <v>86</v>
      </c>
      <c r="M438" s="11" t="s">
        <v>67</v>
      </c>
      <c r="V438" s="11" t="s">
        <v>1943</v>
      </c>
      <c r="Y438" s="11" t="s">
        <v>75</v>
      </c>
      <c r="AI438" s="15">
        <v>45170.0</v>
      </c>
      <c r="AL438" s="11">
        <v>74423.0</v>
      </c>
      <c r="AM438" s="11" t="s">
        <v>912</v>
      </c>
      <c r="AN438" s="11"/>
      <c r="AQ438" s="11" t="s">
        <v>79</v>
      </c>
      <c r="AR438" s="11" t="s">
        <v>155</v>
      </c>
      <c r="AS438" s="11" t="s">
        <v>75</v>
      </c>
      <c r="AT438" s="11" t="s">
        <v>107</v>
      </c>
      <c r="AU438" s="18" t="s">
        <v>189</v>
      </c>
      <c r="AW438" s="11" t="s">
        <v>96</v>
      </c>
      <c r="AX438" s="18" t="str">
        <f t="shared" si="555"/>
        <v/>
      </c>
      <c r="AZ438" s="11" t="s">
        <v>191</v>
      </c>
      <c r="BD438" s="15">
        <v>45596.0</v>
      </c>
      <c r="BE438" s="15">
        <v>45596.0</v>
      </c>
      <c r="BJ438" s="11">
        <v>2023.0</v>
      </c>
      <c r="BK438" s="11">
        <v>2023.0</v>
      </c>
      <c r="BL438" s="16">
        <f t="shared" si="62"/>
        <v>1</v>
      </c>
      <c r="BM438" s="18" t="str">
        <f t="shared" si="63"/>
        <v>2023</v>
      </c>
      <c r="BN438" s="18" t="str">
        <f t="shared" ref="BN438:CC438" si="646">IF(ISNUMBER(SEARCH(BN$1, $BM438)), ($K438/$BL438), "")</f>
        <v/>
      </c>
      <c r="BO438" s="18" t="str">
        <f t="shared" si="646"/>
        <v/>
      </c>
      <c r="BP438" s="18" t="str">
        <f t="shared" si="646"/>
        <v/>
      </c>
      <c r="BQ438" s="20">
        <f t="shared" si="646"/>
        <v>68278</v>
      </c>
      <c r="BR438" s="18" t="str">
        <f t="shared" si="646"/>
        <v/>
      </c>
      <c r="BS438" s="18" t="str">
        <f t="shared" si="646"/>
        <v/>
      </c>
      <c r="BT438" s="18" t="str">
        <f t="shared" si="646"/>
        <v/>
      </c>
      <c r="BU438" s="18" t="str">
        <f t="shared" si="646"/>
        <v/>
      </c>
      <c r="BV438" s="18" t="str">
        <f t="shared" si="646"/>
        <v/>
      </c>
      <c r="BW438" s="18" t="str">
        <f t="shared" si="646"/>
        <v/>
      </c>
      <c r="BX438" s="18" t="str">
        <f t="shared" si="646"/>
        <v/>
      </c>
      <c r="BY438" s="18" t="str">
        <f t="shared" si="646"/>
        <v/>
      </c>
      <c r="BZ438" s="18" t="str">
        <f t="shared" si="646"/>
        <v/>
      </c>
      <c r="CA438" s="18" t="str">
        <f t="shared" si="646"/>
        <v/>
      </c>
      <c r="CB438" s="18" t="str">
        <f t="shared" si="646"/>
        <v/>
      </c>
      <c r="CC438" s="18" t="str">
        <f t="shared" si="646"/>
        <v/>
      </c>
    </row>
    <row r="439" ht="16.5" customHeight="1">
      <c r="A439" s="11" t="s">
        <v>1944</v>
      </c>
      <c r="C439" s="11"/>
      <c r="D439" s="11" t="s">
        <v>64</v>
      </c>
      <c r="E439" s="11">
        <v>64819.0</v>
      </c>
      <c r="F439" s="11">
        <v>64819.0</v>
      </c>
      <c r="G439" s="11" t="s">
        <v>151</v>
      </c>
      <c r="H439" s="12">
        <v>70653.0</v>
      </c>
      <c r="I439" s="12">
        <v>70653.0</v>
      </c>
      <c r="J439" s="13">
        <v>64819.0</v>
      </c>
      <c r="K439" s="13">
        <v>64819.0</v>
      </c>
      <c r="L439" s="11" t="s">
        <v>86</v>
      </c>
      <c r="M439" s="11" t="s">
        <v>67</v>
      </c>
      <c r="V439" s="11" t="s">
        <v>815</v>
      </c>
      <c r="Y439" s="11" t="s">
        <v>75</v>
      </c>
      <c r="AI439" s="15">
        <v>44835.0</v>
      </c>
      <c r="AL439" s="11">
        <v>70653.0</v>
      </c>
      <c r="AM439" s="11" t="s">
        <v>812</v>
      </c>
      <c r="AN439" s="11"/>
      <c r="AQ439" s="11" t="s">
        <v>79</v>
      </c>
      <c r="AR439" s="11" t="s">
        <v>155</v>
      </c>
      <c r="AS439" s="11" t="s">
        <v>75</v>
      </c>
      <c r="AT439" s="11" t="s">
        <v>107</v>
      </c>
      <c r="AU439" s="11" t="s">
        <v>189</v>
      </c>
      <c r="AW439" s="11" t="s">
        <v>96</v>
      </c>
      <c r="AX439" s="18" t="str">
        <f t="shared" si="555"/>
        <v/>
      </c>
      <c r="AZ439" s="11" t="s">
        <v>191</v>
      </c>
      <c r="BD439" s="15">
        <v>45596.0</v>
      </c>
      <c r="BE439" s="15">
        <v>45596.0</v>
      </c>
      <c r="BJ439" s="11">
        <v>2022.0</v>
      </c>
      <c r="BK439" s="11">
        <v>2022.0</v>
      </c>
      <c r="BL439" s="16">
        <f t="shared" si="62"/>
        <v>1</v>
      </c>
      <c r="BM439" s="18" t="str">
        <f t="shared" si="63"/>
        <v>2022</v>
      </c>
      <c r="BN439" s="18" t="str">
        <f t="shared" ref="BN439:CC439" si="647">IF(ISNUMBER(SEARCH(BN$1, $BM439)), ($K439/$BL439), "")</f>
        <v/>
      </c>
      <c r="BO439" s="18" t="str">
        <f t="shared" si="647"/>
        <v/>
      </c>
      <c r="BP439" s="20">
        <f t="shared" si="647"/>
        <v>64819</v>
      </c>
      <c r="BQ439" s="18" t="str">
        <f t="shared" si="647"/>
        <v/>
      </c>
      <c r="BR439" s="18" t="str">
        <f t="shared" si="647"/>
        <v/>
      </c>
      <c r="BS439" s="18" t="str">
        <f t="shared" si="647"/>
        <v/>
      </c>
      <c r="BT439" s="18" t="str">
        <f t="shared" si="647"/>
        <v/>
      </c>
      <c r="BU439" s="18" t="str">
        <f t="shared" si="647"/>
        <v/>
      </c>
      <c r="BV439" s="18" t="str">
        <f t="shared" si="647"/>
        <v/>
      </c>
      <c r="BW439" s="18" t="str">
        <f t="shared" si="647"/>
        <v/>
      </c>
      <c r="BX439" s="18" t="str">
        <f t="shared" si="647"/>
        <v/>
      </c>
      <c r="BY439" s="18" t="str">
        <f t="shared" si="647"/>
        <v/>
      </c>
      <c r="BZ439" s="18" t="str">
        <f t="shared" si="647"/>
        <v/>
      </c>
      <c r="CA439" s="18" t="str">
        <f t="shared" si="647"/>
        <v/>
      </c>
      <c r="CB439" s="18" t="str">
        <f t="shared" si="647"/>
        <v/>
      </c>
      <c r="CC439" s="18" t="str">
        <f t="shared" si="647"/>
        <v/>
      </c>
    </row>
    <row r="440" ht="16.5" customHeight="1">
      <c r="A440" s="11" t="s">
        <v>1945</v>
      </c>
      <c r="C440" s="11"/>
      <c r="D440" s="11" t="s">
        <v>64</v>
      </c>
      <c r="E440" s="27">
        <v>47101.0</v>
      </c>
      <c r="F440" s="27">
        <v>47101.0</v>
      </c>
      <c r="G440" s="11" t="s">
        <v>135</v>
      </c>
      <c r="H440" s="12">
        <v>73538.0</v>
      </c>
      <c r="I440" s="12">
        <v>73538.0</v>
      </c>
      <c r="J440" s="13">
        <f t="shared" ref="J440:K440" si="648">E440*1.19</f>
        <v>56050.19</v>
      </c>
      <c r="K440" s="13">
        <f t="shared" si="648"/>
        <v>56050.19</v>
      </c>
      <c r="L440" s="11" t="s">
        <v>86</v>
      </c>
      <c r="M440" s="11" t="s">
        <v>67</v>
      </c>
      <c r="N440" s="14" t="s">
        <v>1946</v>
      </c>
      <c r="T440" s="11" t="s">
        <v>1947</v>
      </c>
      <c r="V440" s="11" t="s">
        <v>1948</v>
      </c>
      <c r="W440" s="11" t="s">
        <v>104</v>
      </c>
      <c r="X440" s="11" t="s">
        <v>142</v>
      </c>
      <c r="Y440" s="11" t="s">
        <v>75</v>
      </c>
      <c r="AE440" s="11" t="s">
        <v>119</v>
      </c>
      <c r="AI440" s="15">
        <v>44136.0</v>
      </c>
      <c r="AL440" s="11">
        <v>73538.0</v>
      </c>
      <c r="AM440" s="11" t="s">
        <v>143</v>
      </c>
      <c r="AN440" s="11" t="s">
        <v>695</v>
      </c>
      <c r="AQ440" s="11" t="s">
        <v>79</v>
      </c>
      <c r="AR440" s="11" t="s">
        <v>146</v>
      </c>
      <c r="AS440" s="11" t="s">
        <v>75</v>
      </c>
      <c r="AT440" s="11" t="s">
        <v>80</v>
      </c>
      <c r="AW440" s="11" t="s">
        <v>96</v>
      </c>
      <c r="AX440" s="18" t="str">
        <f t="shared" si="555"/>
        <v/>
      </c>
      <c r="AZ440" s="11" t="s">
        <v>191</v>
      </c>
      <c r="BD440" s="15">
        <v>45377.0</v>
      </c>
      <c r="BE440" s="15">
        <v>45779.0</v>
      </c>
      <c r="BI440" s="11" t="s">
        <v>83</v>
      </c>
      <c r="BJ440" s="11">
        <v>2020.0</v>
      </c>
      <c r="BK440" s="11">
        <v>2021.0</v>
      </c>
      <c r="BL440" s="16">
        <f t="shared" si="62"/>
        <v>2</v>
      </c>
      <c r="BM440" s="18" t="str">
        <f t="shared" si="63"/>
        <v>2020, 2021</v>
      </c>
      <c r="BN440" s="20">
        <f t="shared" ref="BN440:CC440" si="649">IF(ISNUMBER(SEARCH(BN$1, $BM440)), ($K440/$BL440), "")</f>
        <v>28025.095</v>
      </c>
      <c r="BO440" s="20">
        <f t="shared" si="649"/>
        <v>28025.095</v>
      </c>
      <c r="BP440" s="18" t="str">
        <f t="shared" si="649"/>
        <v/>
      </c>
      <c r="BQ440" s="18" t="str">
        <f t="shared" si="649"/>
        <v/>
      </c>
      <c r="BR440" s="18" t="str">
        <f t="shared" si="649"/>
        <v/>
      </c>
      <c r="BS440" s="18" t="str">
        <f t="shared" si="649"/>
        <v/>
      </c>
      <c r="BT440" s="18" t="str">
        <f t="shared" si="649"/>
        <v/>
      </c>
      <c r="BU440" s="18" t="str">
        <f t="shared" si="649"/>
        <v/>
      </c>
      <c r="BV440" s="18" t="str">
        <f t="shared" si="649"/>
        <v/>
      </c>
      <c r="BW440" s="18" t="str">
        <f t="shared" si="649"/>
        <v/>
      </c>
      <c r="BX440" s="18" t="str">
        <f t="shared" si="649"/>
        <v/>
      </c>
      <c r="BY440" s="18" t="str">
        <f t="shared" si="649"/>
        <v/>
      </c>
      <c r="BZ440" s="18" t="str">
        <f t="shared" si="649"/>
        <v/>
      </c>
      <c r="CA440" s="18" t="str">
        <f t="shared" si="649"/>
        <v/>
      </c>
      <c r="CB440" s="18" t="str">
        <f t="shared" si="649"/>
        <v/>
      </c>
      <c r="CC440" s="18" t="str">
        <f t="shared" si="649"/>
        <v/>
      </c>
    </row>
    <row r="441" ht="16.5" customHeight="1">
      <c r="A441" s="11" t="s">
        <v>1949</v>
      </c>
      <c r="C441" s="11"/>
      <c r="D441" s="11" t="s">
        <v>64</v>
      </c>
      <c r="E441" s="11">
        <v>62859.0</v>
      </c>
      <c r="F441" s="11">
        <v>62859.0</v>
      </c>
      <c r="G441" s="11" t="s">
        <v>151</v>
      </c>
      <c r="H441" s="12">
        <v>68517.0</v>
      </c>
      <c r="I441" s="12">
        <v>68517.0</v>
      </c>
      <c r="J441" s="13">
        <v>62859.0</v>
      </c>
      <c r="K441" s="13">
        <v>62859.0</v>
      </c>
      <c r="L441" s="11" t="s">
        <v>86</v>
      </c>
      <c r="M441" s="11" t="s">
        <v>67</v>
      </c>
      <c r="N441" s="11"/>
      <c r="T441" s="11"/>
      <c r="V441" s="11" t="s">
        <v>1950</v>
      </c>
      <c r="W441" s="11"/>
      <c r="X441" s="11"/>
      <c r="Y441" s="11" t="s">
        <v>75</v>
      </c>
      <c r="AE441" s="11"/>
      <c r="AI441" s="15">
        <v>44929.0</v>
      </c>
      <c r="AL441" s="11">
        <v>68517.0</v>
      </c>
      <c r="AM441" s="11" t="s">
        <v>157</v>
      </c>
      <c r="AN441" s="11"/>
      <c r="AQ441" s="11" t="s">
        <v>79</v>
      </c>
      <c r="AR441" s="11" t="s">
        <v>155</v>
      </c>
      <c r="AS441" s="11" t="s">
        <v>75</v>
      </c>
      <c r="AT441" s="11" t="s">
        <v>80</v>
      </c>
      <c r="AW441" s="11" t="s">
        <v>96</v>
      </c>
      <c r="AX441" s="18" t="str">
        <f t="shared" si="555"/>
        <v/>
      </c>
      <c r="AZ441" s="11" t="s">
        <v>310</v>
      </c>
      <c r="BD441" s="15">
        <v>45596.0</v>
      </c>
      <c r="BE441" s="15">
        <v>45596.0</v>
      </c>
      <c r="BI441" s="11"/>
      <c r="BJ441" s="11">
        <v>2023.0</v>
      </c>
      <c r="BK441" s="11">
        <v>2023.0</v>
      </c>
      <c r="BL441" s="16">
        <f t="shared" si="62"/>
        <v>1</v>
      </c>
      <c r="BM441" s="18" t="str">
        <f t="shared" si="63"/>
        <v>2023</v>
      </c>
      <c r="BN441" s="18" t="str">
        <f t="shared" ref="BN441:CC441" si="650">IF(ISNUMBER(SEARCH(BN$1, $BM441)), ($K441/$BL441), "")</f>
        <v/>
      </c>
      <c r="BO441" s="18" t="str">
        <f t="shared" si="650"/>
        <v/>
      </c>
      <c r="BP441" s="18" t="str">
        <f t="shared" si="650"/>
        <v/>
      </c>
      <c r="BQ441" s="20">
        <f t="shared" si="650"/>
        <v>62859</v>
      </c>
      <c r="BR441" s="18" t="str">
        <f t="shared" si="650"/>
        <v/>
      </c>
      <c r="BS441" s="18" t="str">
        <f t="shared" si="650"/>
        <v/>
      </c>
      <c r="BT441" s="18" t="str">
        <f t="shared" si="650"/>
        <v/>
      </c>
      <c r="BU441" s="18" t="str">
        <f t="shared" si="650"/>
        <v/>
      </c>
      <c r="BV441" s="18" t="str">
        <f t="shared" si="650"/>
        <v/>
      </c>
      <c r="BW441" s="18" t="str">
        <f t="shared" si="650"/>
        <v/>
      </c>
      <c r="BX441" s="18" t="str">
        <f t="shared" si="650"/>
        <v/>
      </c>
      <c r="BY441" s="18" t="str">
        <f t="shared" si="650"/>
        <v/>
      </c>
      <c r="BZ441" s="18" t="str">
        <f t="shared" si="650"/>
        <v/>
      </c>
      <c r="CA441" s="18" t="str">
        <f t="shared" si="650"/>
        <v/>
      </c>
      <c r="CB441" s="18" t="str">
        <f t="shared" si="650"/>
        <v/>
      </c>
      <c r="CC441" s="18" t="str">
        <f t="shared" si="650"/>
        <v/>
      </c>
    </row>
    <row r="442" ht="16.5" customHeight="1">
      <c r="A442" s="11" t="s">
        <v>1951</v>
      </c>
      <c r="B442" s="11" t="s">
        <v>1952</v>
      </c>
      <c r="C442" s="11"/>
      <c r="D442" s="11" t="s">
        <v>64</v>
      </c>
      <c r="E442" s="27">
        <v>62500.0</v>
      </c>
      <c r="F442" s="27">
        <v>50000.0</v>
      </c>
      <c r="G442" s="11" t="s">
        <v>135</v>
      </c>
      <c r="H442" s="12">
        <v>67500.0</v>
      </c>
      <c r="I442" s="12">
        <v>54000.0</v>
      </c>
      <c r="J442" s="13">
        <f t="shared" ref="J442:K442" si="651">E442*1.19</f>
        <v>74375</v>
      </c>
      <c r="K442" s="13">
        <f t="shared" si="651"/>
        <v>59500</v>
      </c>
      <c r="L442" s="11" t="s">
        <v>86</v>
      </c>
      <c r="M442" s="11" t="s">
        <v>67</v>
      </c>
      <c r="N442" s="14" t="s">
        <v>1953</v>
      </c>
      <c r="O442" s="11" t="s">
        <v>1954</v>
      </c>
      <c r="P442" s="11"/>
      <c r="Q442" s="11"/>
      <c r="R442" s="11" t="s">
        <v>666</v>
      </c>
      <c r="T442" s="11" t="s">
        <v>1955</v>
      </c>
      <c r="V442" s="11" t="s">
        <v>1956</v>
      </c>
      <c r="W442" s="11" t="s">
        <v>104</v>
      </c>
      <c r="X442" s="11" t="s">
        <v>142</v>
      </c>
      <c r="Y442" s="11" t="s">
        <v>75</v>
      </c>
      <c r="AE442" s="11" t="s">
        <v>119</v>
      </c>
      <c r="AI442" s="15">
        <v>44927.0</v>
      </c>
      <c r="AJ442" s="11">
        <v>1.0</v>
      </c>
      <c r="AK442" s="11" t="s">
        <v>77</v>
      </c>
      <c r="AL442" s="11">
        <v>67500.0</v>
      </c>
      <c r="AM442" s="11" t="s">
        <v>143</v>
      </c>
      <c r="AN442" s="11" t="s">
        <v>695</v>
      </c>
      <c r="AQ442" s="11" t="s">
        <v>79</v>
      </c>
      <c r="AR442" s="11" t="s">
        <v>146</v>
      </c>
      <c r="AS442" s="11" t="s">
        <v>75</v>
      </c>
      <c r="AT442" s="11" t="s">
        <v>375</v>
      </c>
      <c r="AW442" s="11" t="s">
        <v>96</v>
      </c>
      <c r="AX442" s="18" t="str">
        <f t="shared" si="555"/>
        <v/>
      </c>
      <c r="AZ442" s="11" t="s">
        <v>124</v>
      </c>
      <c r="BD442" s="15">
        <v>45377.0</v>
      </c>
      <c r="BE442" s="15">
        <v>45779.0</v>
      </c>
      <c r="BI442" s="11" t="s">
        <v>83</v>
      </c>
      <c r="BJ442" s="11">
        <v>2023.0</v>
      </c>
      <c r="BK442" s="18">
        <f t="shared" ref="BK442:BK443" si="654">BJ442+AJ442</f>
        <v>2024</v>
      </c>
      <c r="BL442" s="16">
        <f t="shared" si="62"/>
        <v>2</v>
      </c>
      <c r="BM442" s="18" t="str">
        <f t="shared" si="63"/>
        <v>2023, 2024</v>
      </c>
      <c r="BN442" s="18" t="str">
        <f t="shared" ref="BN442:CC442" si="652">IF(ISNUMBER(SEARCH(BN$1, $BM442)), ($K442/$BL442), "")</f>
        <v/>
      </c>
      <c r="BO442" s="18" t="str">
        <f t="shared" si="652"/>
        <v/>
      </c>
      <c r="BP442" s="18" t="str">
        <f t="shared" si="652"/>
        <v/>
      </c>
      <c r="BQ442" s="20">
        <f t="shared" si="652"/>
        <v>29750</v>
      </c>
      <c r="BR442" s="20">
        <f t="shared" si="652"/>
        <v>29750</v>
      </c>
      <c r="BS442" s="18" t="str">
        <f t="shared" si="652"/>
        <v/>
      </c>
      <c r="BT442" s="18" t="str">
        <f t="shared" si="652"/>
        <v/>
      </c>
      <c r="BU442" s="18" t="str">
        <f t="shared" si="652"/>
        <v/>
      </c>
      <c r="BV442" s="18" t="str">
        <f t="shared" si="652"/>
        <v/>
      </c>
      <c r="BW442" s="18" t="str">
        <f t="shared" si="652"/>
        <v/>
      </c>
      <c r="BX442" s="18" t="str">
        <f t="shared" si="652"/>
        <v/>
      </c>
      <c r="BY442" s="18" t="str">
        <f t="shared" si="652"/>
        <v/>
      </c>
      <c r="BZ442" s="18" t="str">
        <f t="shared" si="652"/>
        <v/>
      </c>
      <c r="CA442" s="18" t="str">
        <f t="shared" si="652"/>
        <v/>
      </c>
      <c r="CB442" s="18" t="str">
        <f t="shared" si="652"/>
        <v/>
      </c>
      <c r="CC442" s="18" t="str">
        <f t="shared" si="652"/>
        <v/>
      </c>
    </row>
    <row r="443" ht="16.5" customHeight="1">
      <c r="A443" s="11" t="s">
        <v>1957</v>
      </c>
      <c r="B443" s="11" t="s">
        <v>1958</v>
      </c>
      <c r="C443" s="11"/>
      <c r="D443" s="11" t="s">
        <v>64</v>
      </c>
      <c r="E443" s="27">
        <v>62500.0</v>
      </c>
      <c r="F443" s="27">
        <v>50000.0</v>
      </c>
      <c r="G443" s="11" t="s">
        <v>135</v>
      </c>
      <c r="H443" s="12">
        <v>65625.0</v>
      </c>
      <c r="I443" s="12">
        <v>52500.0</v>
      </c>
      <c r="J443" s="13">
        <f t="shared" ref="J443:K443" si="653">E443*1.19</f>
        <v>74375</v>
      </c>
      <c r="K443" s="13">
        <f t="shared" si="653"/>
        <v>59500</v>
      </c>
      <c r="L443" s="11" t="s">
        <v>86</v>
      </c>
      <c r="M443" s="11" t="s">
        <v>67</v>
      </c>
      <c r="N443" s="14" t="s">
        <v>1959</v>
      </c>
      <c r="O443" s="11" t="s">
        <v>1960</v>
      </c>
      <c r="P443" s="11"/>
      <c r="Q443" s="11"/>
      <c r="R443" s="11" t="s">
        <v>666</v>
      </c>
      <c r="T443" s="11" t="s">
        <v>1961</v>
      </c>
      <c r="V443" s="11" t="s">
        <v>1823</v>
      </c>
      <c r="W443" s="11" t="s">
        <v>104</v>
      </c>
      <c r="X443" s="11" t="s">
        <v>142</v>
      </c>
      <c r="Y443" s="11" t="s">
        <v>75</v>
      </c>
      <c r="AE443" s="11" t="s">
        <v>119</v>
      </c>
      <c r="AI443" s="15">
        <v>44562.0</v>
      </c>
      <c r="AJ443" s="11">
        <v>1.0</v>
      </c>
      <c r="AK443" s="11" t="s">
        <v>77</v>
      </c>
      <c r="AL443" s="11">
        <v>65625.0</v>
      </c>
      <c r="AM443" s="11" t="s">
        <v>143</v>
      </c>
      <c r="AN443" s="11" t="s">
        <v>695</v>
      </c>
      <c r="AQ443" s="11" t="s">
        <v>79</v>
      </c>
      <c r="AR443" s="11" t="s">
        <v>146</v>
      </c>
      <c r="AS443" s="11" t="s">
        <v>75</v>
      </c>
      <c r="AT443" s="11" t="s">
        <v>80</v>
      </c>
      <c r="AW443" s="11" t="s">
        <v>96</v>
      </c>
      <c r="AX443" s="18" t="str">
        <f t="shared" si="555"/>
        <v/>
      </c>
      <c r="AY443" s="11" t="s">
        <v>1824</v>
      </c>
      <c r="AZ443" s="11" t="s">
        <v>191</v>
      </c>
      <c r="BD443" s="15">
        <v>45377.0</v>
      </c>
      <c r="BE443" s="15">
        <v>45779.0</v>
      </c>
      <c r="BI443" s="11" t="s">
        <v>83</v>
      </c>
      <c r="BJ443" s="11">
        <v>2022.0</v>
      </c>
      <c r="BK443" s="18">
        <f t="shared" si="654"/>
        <v>2023</v>
      </c>
      <c r="BL443" s="16">
        <f t="shared" si="62"/>
        <v>2</v>
      </c>
      <c r="BM443" s="18" t="str">
        <f t="shared" si="63"/>
        <v>2022, 2023</v>
      </c>
      <c r="BN443" s="18" t="str">
        <f t="shared" ref="BN443:CC443" si="655">IF(ISNUMBER(SEARCH(BN$1, $BM443)), ($K443/$BL443), "")</f>
        <v/>
      </c>
      <c r="BO443" s="18" t="str">
        <f t="shared" si="655"/>
        <v/>
      </c>
      <c r="BP443" s="20">
        <f t="shared" si="655"/>
        <v>29750</v>
      </c>
      <c r="BQ443" s="20">
        <f t="shared" si="655"/>
        <v>29750</v>
      </c>
      <c r="BR443" s="18" t="str">
        <f t="shared" si="655"/>
        <v/>
      </c>
      <c r="BS443" s="18" t="str">
        <f t="shared" si="655"/>
        <v/>
      </c>
      <c r="BT443" s="18" t="str">
        <f t="shared" si="655"/>
        <v/>
      </c>
      <c r="BU443" s="18" t="str">
        <f t="shared" si="655"/>
        <v/>
      </c>
      <c r="BV443" s="18" t="str">
        <f t="shared" si="655"/>
        <v/>
      </c>
      <c r="BW443" s="18" t="str">
        <f t="shared" si="655"/>
        <v/>
      </c>
      <c r="BX443" s="18" t="str">
        <f t="shared" si="655"/>
        <v/>
      </c>
      <c r="BY443" s="18" t="str">
        <f t="shared" si="655"/>
        <v/>
      </c>
      <c r="BZ443" s="18" t="str">
        <f t="shared" si="655"/>
        <v/>
      </c>
      <c r="CA443" s="18" t="str">
        <f t="shared" si="655"/>
        <v/>
      </c>
      <c r="CB443" s="18" t="str">
        <f t="shared" si="655"/>
        <v/>
      </c>
      <c r="CC443" s="18" t="str">
        <f t="shared" si="655"/>
        <v/>
      </c>
    </row>
    <row r="444" ht="16.5" customHeight="1">
      <c r="A444" s="11" t="s">
        <v>1962</v>
      </c>
      <c r="B444" s="11"/>
      <c r="C444" s="11"/>
      <c r="D444" s="11" t="s">
        <v>64</v>
      </c>
      <c r="E444" s="27">
        <v>62400.0</v>
      </c>
      <c r="F444" s="27">
        <v>49933.0</v>
      </c>
      <c r="G444" s="11" t="s">
        <v>135</v>
      </c>
      <c r="H444" s="12">
        <v>65520.0</v>
      </c>
      <c r="I444" s="12">
        <v>52430.0</v>
      </c>
      <c r="J444" s="13">
        <f t="shared" ref="J444:K444" si="656">E444*1.19</f>
        <v>74256</v>
      </c>
      <c r="K444" s="13">
        <f t="shared" si="656"/>
        <v>59420.27</v>
      </c>
      <c r="L444" s="11" t="s">
        <v>86</v>
      </c>
      <c r="M444" s="11" t="s">
        <v>67</v>
      </c>
      <c r="N444" s="11"/>
      <c r="O444" s="11"/>
      <c r="P444" s="11"/>
      <c r="Q444" s="11"/>
      <c r="R444" s="11" t="s">
        <v>666</v>
      </c>
      <c r="T444" s="11" t="s">
        <v>1963</v>
      </c>
      <c r="V444" s="11" t="s">
        <v>1964</v>
      </c>
      <c r="W444" s="11" t="s">
        <v>104</v>
      </c>
      <c r="X444" s="11" t="s">
        <v>142</v>
      </c>
      <c r="Y444" s="11" t="s">
        <v>75</v>
      </c>
      <c r="AE444" s="11" t="s">
        <v>119</v>
      </c>
      <c r="AI444" s="15">
        <v>44562.0</v>
      </c>
      <c r="AJ444" s="11">
        <v>0.5</v>
      </c>
      <c r="AK444" s="11" t="s">
        <v>77</v>
      </c>
      <c r="AL444" s="11">
        <v>65520.0</v>
      </c>
      <c r="AM444" s="11" t="s">
        <v>143</v>
      </c>
      <c r="AN444" s="11" t="s">
        <v>695</v>
      </c>
      <c r="AQ444" s="11" t="s">
        <v>79</v>
      </c>
      <c r="AR444" s="11" t="s">
        <v>146</v>
      </c>
      <c r="AS444" s="11" t="s">
        <v>75</v>
      </c>
      <c r="AT444" s="11" t="s">
        <v>107</v>
      </c>
      <c r="AU444" s="18" t="s">
        <v>108</v>
      </c>
      <c r="AW444" s="11" t="s">
        <v>96</v>
      </c>
      <c r="AX444" s="18" t="str">
        <f t="shared" si="555"/>
        <v/>
      </c>
      <c r="AZ444" s="11" t="s">
        <v>109</v>
      </c>
      <c r="BD444" s="15">
        <v>45377.0</v>
      </c>
      <c r="BE444" s="15">
        <v>45779.0</v>
      </c>
      <c r="BI444" s="11" t="s">
        <v>83</v>
      </c>
      <c r="BJ444" s="11">
        <v>2022.0</v>
      </c>
      <c r="BK444" s="11">
        <v>2022.0</v>
      </c>
      <c r="BL444" s="16">
        <f t="shared" si="62"/>
        <v>1</v>
      </c>
      <c r="BM444" s="18" t="str">
        <f t="shared" si="63"/>
        <v>2022</v>
      </c>
      <c r="BN444" s="18" t="str">
        <f t="shared" ref="BN444:CC444" si="657">IF(ISNUMBER(SEARCH(BN$1, $BM444)), ($K444/$BL444), "")</f>
        <v/>
      </c>
      <c r="BO444" s="18" t="str">
        <f t="shared" si="657"/>
        <v/>
      </c>
      <c r="BP444" s="20">
        <f t="shared" si="657"/>
        <v>59420.27</v>
      </c>
      <c r="BQ444" s="18" t="str">
        <f t="shared" si="657"/>
        <v/>
      </c>
      <c r="BR444" s="18" t="str">
        <f t="shared" si="657"/>
        <v/>
      </c>
      <c r="BS444" s="18" t="str">
        <f t="shared" si="657"/>
        <v/>
      </c>
      <c r="BT444" s="18" t="str">
        <f t="shared" si="657"/>
        <v/>
      </c>
      <c r="BU444" s="18" t="str">
        <f t="shared" si="657"/>
        <v/>
      </c>
      <c r="BV444" s="18" t="str">
        <f t="shared" si="657"/>
        <v/>
      </c>
      <c r="BW444" s="18" t="str">
        <f t="shared" si="657"/>
        <v/>
      </c>
      <c r="BX444" s="18" t="str">
        <f t="shared" si="657"/>
        <v/>
      </c>
      <c r="BY444" s="18" t="str">
        <f t="shared" si="657"/>
        <v/>
      </c>
      <c r="BZ444" s="18" t="str">
        <f t="shared" si="657"/>
        <v/>
      </c>
      <c r="CA444" s="18" t="str">
        <f t="shared" si="657"/>
        <v/>
      </c>
      <c r="CB444" s="18" t="str">
        <f t="shared" si="657"/>
        <v/>
      </c>
      <c r="CC444" s="18" t="str">
        <f t="shared" si="657"/>
        <v/>
      </c>
    </row>
    <row r="445" ht="16.5" customHeight="1">
      <c r="A445" s="11" t="s">
        <v>1965</v>
      </c>
      <c r="B445" s="11" t="s">
        <v>1966</v>
      </c>
      <c r="C445" s="11"/>
      <c r="D445" s="11" t="s">
        <v>64</v>
      </c>
      <c r="E445" s="27">
        <v>62400.0</v>
      </c>
      <c r="F445" s="27">
        <v>49943.0</v>
      </c>
      <c r="G445" s="11" t="s">
        <v>135</v>
      </c>
      <c r="H445" s="12">
        <v>65520.0</v>
      </c>
      <c r="I445" s="12">
        <v>52440.0</v>
      </c>
      <c r="J445" s="13">
        <f t="shared" ref="J445:K445" si="658">E445*1.19</f>
        <v>74256</v>
      </c>
      <c r="K445" s="13">
        <f t="shared" si="658"/>
        <v>59432.17</v>
      </c>
      <c r="L445" s="11" t="s">
        <v>86</v>
      </c>
      <c r="M445" s="11" t="s">
        <v>67</v>
      </c>
      <c r="N445" s="14" t="s">
        <v>1967</v>
      </c>
      <c r="O445" s="11" t="s">
        <v>1968</v>
      </c>
      <c r="P445" s="11"/>
      <c r="Q445" s="11"/>
      <c r="R445" s="11" t="s">
        <v>666</v>
      </c>
      <c r="T445" s="11" t="s">
        <v>1969</v>
      </c>
      <c r="V445" s="11" t="s">
        <v>1970</v>
      </c>
      <c r="W445" s="11" t="s">
        <v>104</v>
      </c>
      <c r="X445" s="11" t="s">
        <v>142</v>
      </c>
      <c r="Y445" s="11" t="s">
        <v>75</v>
      </c>
      <c r="AE445" s="11" t="s">
        <v>119</v>
      </c>
      <c r="AI445" s="15">
        <v>44562.0</v>
      </c>
      <c r="AJ445" s="11">
        <v>0.5</v>
      </c>
      <c r="AK445" s="11" t="s">
        <v>77</v>
      </c>
      <c r="AL445" s="11">
        <v>65520.0</v>
      </c>
      <c r="AM445" s="11" t="s">
        <v>143</v>
      </c>
      <c r="AN445" s="11" t="s">
        <v>695</v>
      </c>
      <c r="AQ445" s="11" t="s">
        <v>79</v>
      </c>
      <c r="AR445" s="11" t="s">
        <v>146</v>
      </c>
      <c r="AS445" s="11" t="s">
        <v>75</v>
      </c>
      <c r="AT445" s="11" t="s">
        <v>375</v>
      </c>
      <c r="AW445" s="11" t="s">
        <v>96</v>
      </c>
      <c r="AX445" s="18" t="str">
        <f t="shared" si="555"/>
        <v/>
      </c>
      <c r="AZ445" s="11" t="s">
        <v>124</v>
      </c>
      <c r="BD445" s="15">
        <v>45377.0</v>
      </c>
      <c r="BE445" s="15">
        <v>45779.0</v>
      </c>
      <c r="BI445" s="11" t="s">
        <v>83</v>
      </c>
      <c r="BJ445" s="11">
        <v>2022.0</v>
      </c>
      <c r="BK445" s="11">
        <v>2023.0</v>
      </c>
      <c r="BL445" s="16">
        <f t="shared" si="62"/>
        <v>2</v>
      </c>
      <c r="BM445" s="18" t="str">
        <f t="shared" si="63"/>
        <v>2022, 2023</v>
      </c>
      <c r="BN445" s="18" t="str">
        <f t="shared" ref="BN445:CC445" si="659">IF(ISNUMBER(SEARCH(BN$1, $BM445)), ($K445/$BL445), "")</f>
        <v/>
      </c>
      <c r="BO445" s="18" t="str">
        <f t="shared" si="659"/>
        <v/>
      </c>
      <c r="BP445" s="20">
        <f t="shared" si="659"/>
        <v>29716.085</v>
      </c>
      <c r="BQ445" s="20">
        <f t="shared" si="659"/>
        <v>29716.085</v>
      </c>
      <c r="BR445" s="18" t="str">
        <f t="shared" si="659"/>
        <v/>
      </c>
      <c r="BS445" s="18" t="str">
        <f t="shared" si="659"/>
        <v/>
      </c>
      <c r="BT445" s="18" t="str">
        <f t="shared" si="659"/>
        <v/>
      </c>
      <c r="BU445" s="18" t="str">
        <f t="shared" si="659"/>
        <v/>
      </c>
      <c r="BV445" s="18" t="str">
        <f t="shared" si="659"/>
        <v/>
      </c>
      <c r="BW445" s="18" t="str">
        <f t="shared" si="659"/>
        <v/>
      </c>
      <c r="BX445" s="18" t="str">
        <f t="shared" si="659"/>
        <v/>
      </c>
      <c r="BY445" s="18" t="str">
        <f t="shared" si="659"/>
        <v/>
      </c>
      <c r="BZ445" s="18" t="str">
        <f t="shared" si="659"/>
        <v/>
      </c>
      <c r="CA445" s="18" t="str">
        <f t="shared" si="659"/>
        <v/>
      </c>
      <c r="CB445" s="18" t="str">
        <f t="shared" si="659"/>
        <v/>
      </c>
      <c r="CC445" s="18" t="str">
        <f t="shared" si="659"/>
        <v/>
      </c>
    </row>
    <row r="446" ht="16.5" customHeight="1">
      <c r="A446" s="11" t="s">
        <v>1971</v>
      </c>
      <c r="B446" s="11" t="s">
        <v>1972</v>
      </c>
      <c r="C446" s="11"/>
      <c r="D446" s="11" t="s">
        <v>64</v>
      </c>
      <c r="E446" s="27">
        <v>62200.0</v>
      </c>
      <c r="F446" s="27">
        <v>49731.0</v>
      </c>
      <c r="G446" s="11" t="s">
        <v>135</v>
      </c>
      <c r="H446" s="12">
        <v>67176.0</v>
      </c>
      <c r="I446" s="12">
        <v>53709.0</v>
      </c>
      <c r="J446" s="13">
        <f t="shared" ref="J446:K446" si="660">E446*1.19</f>
        <v>74018</v>
      </c>
      <c r="K446" s="13">
        <f t="shared" si="660"/>
        <v>59179.89</v>
      </c>
      <c r="L446" s="11" t="s">
        <v>86</v>
      </c>
      <c r="M446" s="11" t="s">
        <v>67</v>
      </c>
      <c r="N446" s="11" t="s">
        <v>1973</v>
      </c>
      <c r="O446" s="11" t="s">
        <v>1974</v>
      </c>
      <c r="P446" s="11"/>
      <c r="Q446" s="11"/>
      <c r="R446" s="11" t="s">
        <v>666</v>
      </c>
      <c r="T446" s="11" t="s">
        <v>1208</v>
      </c>
      <c r="U446" s="11" t="s">
        <v>72</v>
      </c>
      <c r="V446" s="11" t="s">
        <v>1209</v>
      </c>
      <c r="W446" s="11" t="s">
        <v>104</v>
      </c>
      <c r="X446" s="11" t="s">
        <v>142</v>
      </c>
      <c r="Y446" s="11" t="s">
        <v>75</v>
      </c>
      <c r="Z446" s="11" t="s">
        <v>72</v>
      </c>
      <c r="AD446" s="11" t="s">
        <v>72</v>
      </c>
      <c r="AE446" s="11" t="s">
        <v>119</v>
      </c>
      <c r="AI446" s="15">
        <v>44927.0</v>
      </c>
      <c r="AJ446" s="11">
        <v>0.5</v>
      </c>
      <c r="AK446" s="11" t="s">
        <v>77</v>
      </c>
      <c r="AL446" s="11">
        <v>67176.0</v>
      </c>
      <c r="AM446" s="11" t="s">
        <v>143</v>
      </c>
      <c r="AN446" s="11" t="s">
        <v>695</v>
      </c>
      <c r="AO446" s="11" t="s">
        <v>714</v>
      </c>
      <c r="AQ446" s="11" t="s">
        <v>79</v>
      </c>
      <c r="AR446" s="11" t="s">
        <v>146</v>
      </c>
      <c r="AS446" s="11" t="s">
        <v>75</v>
      </c>
      <c r="AT446" s="11" t="s">
        <v>375</v>
      </c>
      <c r="AW446" s="11" t="s">
        <v>96</v>
      </c>
      <c r="AX446" s="18" t="str">
        <f t="shared" si="555"/>
        <v/>
      </c>
      <c r="AZ446" s="11" t="s">
        <v>241</v>
      </c>
      <c r="BD446" s="15">
        <v>45377.0</v>
      </c>
      <c r="BE446" s="15">
        <v>45779.0</v>
      </c>
      <c r="BI446" s="11" t="s">
        <v>83</v>
      </c>
      <c r="BJ446" s="11">
        <v>2023.0</v>
      </c>
      <c r="BK446" s="11">
        <v>2023.0</v>
      </c>
      <c r="BL446" s="16">
        <f t="shared" si="62"/>
        <v>1</v>
      </c>
      <c r="BM446" s="18" t="str">
        <f t="shared" si="63"/>
        <v>2023</v>
      </c>
      <c r="BN446" s="18" t="str">
        <f t="shared" ref="BN446:CC446" si="661">IF(ISNUMBER(SEARCH(BN$1, $BM446)), ($K446/$BL446), "")</f>
        <v/>
      </c>
      <c r="BO446" s="18" t="str">
        <f t="shared" si="661"/>
        <v/>
      </c>
      <c r="BP446" s="18" t="str">
        <f t="shared" si="661"/>
        <v/>
      </c>
      <c r="BQ446" s="20">
        <f t="shared" si="661"/>
        <v>59179.89</v>
      </c>
      <c r="BR446" s="18" t="str">
        <f t="shared" si="661"/>
        <v/>
      </c>
      <c r="BS446" s="18" t="str">
        <f t="shared" si="661"/>
        <v/>
      </c>
      <c r="BT446" s="18" t="str">
        <f t="shared" si="661"/>
        <v/>
      </c>
      <c r="BU446" s="18" t="str">
        <f t="shared" si="661"/>
        <v/>
      </c>
      <c r="BV446" s="18" t="str">
        <f t="shared" si="661"/>
        <v/>
      </c>
      <c r="BW446" s="18" t="str">
        <f t="shared" si="661"/>
        <v/>
      </c>
      <c r="BX446" s="18" t="str">
        <f t="shared" si="661"/>
        <v/>
      </c>
      <c r="BY446" s="18" t="str">
        <f t="shared" si="661"/>
        <v/>
      </c>
      <c r="BZ446" s="18" t="str">
        <f t="shared" si="661"/>
        <v/>
      </c>
      <c r="CA446" s="18" t="str">
        <f t="shared" si="661"/>
        <v/>
      </c>
      <c r="CB446" s="18" t="str">
        <f t="shared" si="661"/>
        <v/>
      </c>
      <c r="CC446" s="18" t="str">
        <f t="shared" si="661"/>
        <v/>
      </c>
    </row>
    <row r="447" ht="16.5" customHeight="1">
      <c r="A447" s="11" t="s">
        <v>1975</v>
      </c>
      <c r="B447" s="11" t="s">
        <v>1976</v>
      </c>
      <c r="C447" s="11"/>
      <c r="D447" s="11" t="s">
        <v>64</v>
      </c>
      <c r="E447" s="27">
        <v>62000.0</v>
      </c>
      <c r="F447" s="27">
        <v>49622.0</v>
      </c>
      <c r="G447" s="11" t="s">
        <v>135</v>
      </c>
      <c r="H447" s="12">
        <v>65100.0</v>
      </c>
      <c r="I447" s="12">
        <v>52103.0</v>
      </c>
      <c r="J447" s="13">
        <f t="shared" ref="J447:K447" si="662">E447*1.19</f>
        <v>73780</v>
      </c>
      <c r="K447" s="13">
        <f t="shared" si="662"/>
        <v>59050.18</v>
      </c>
      <c r="L447" s="11" t="s">
        <v>86</v>
      </c>
      <c r="M447" s="11" t="s">
        <v>67</v>
      </c>
      <c r="N447" s="14" t="s">
        <v>1977</v>
      </c>
      <c r="O447" s="11" t="s">
        <v>1978</v>
      </c>
      <c r="P447" s="11"/>
      <c r="Q447" s="11"/>
      <c r="R447" s="11" t="s">
        <v>666</v>
      </c>
      <c r="T447" s="11" t="s">
        <v>1979</v>
      </c>
      <c r="U447" s="11"/>
      <c r="V447" s="11" t="s">
        <v>1980</v>
      </c>
      <c r="W447" s="11" t="s">
        <v>104</v>
      </c>
      <c r="X447" s="11" t="s">
        <v>142</v>
      </c>
      <c r="Y447" s="11" t="s">
        <v>75</v>
      </c>
      <c r="Z447" s="11"/>
      <c r="AD447" s="11"/>
      <c r="AE447" s="11" t="s">
        <v>119</v>
      </c>
      <c r="AI447" s="15">
        <v>44562.0</v>
      </c>
      <c r="AJ447" s="11">
        <v>0.5</v>
      </c>
      <c r="AK447" s="11" t="s">
        <v>77</v>
      </c>
      <c r="AL447" s="11">
        <v>65100.0</v>
      </c>
      <c r="AM447" s="11" t="s">
        <v>143</v>
      </c>
      <c r="AN447" s="11" t="s">
        <v>695</v>
      </c>
      <c r="AO447" s="11"/>
      <c r="AQ447" s="11" t="s">
        <v>79</v>
      </c>
      <c r="AR447" s="11" t="s">
        <v>146</v>
      </c>
      <c r="AS447" s="11" t="s">
        <v>75</v>
      </c>
      <c r="AT447" s="11" t="s">
        <v>375</v>
      </c>
      <c r="AW447" s="11" t="s">
        <v>96</v>
      </c>
      <c r="AX447" s="18" t="str">
        <f t="shared" si="555"/>
        <v/>
      </c>
      <c r="AZ447" s="11" t="s">
        <v>529</v>
      </c>
      <c r="BD447" s="15">
        <v>45377.0</v>
      </c>
      <c r="BE447" s="15">
        <v>45779.0</v>
      </c>
      <c r="BI447" s="11" t="s">
        <v>83</v>
      </c>
      <c r="BJ447" s="11">
        <v>2022.0</v>
      </c>
      <c r="BK447" s="11">
        <v>2023.0</v>
      </c>
      <c r="BL447" s="16">
        <f t="shared" si="62"/>
        <v>2</v>
      </c>
      <c r="BM447" s="18" t="str">
        <f t="shared" si="63"/>
        <v>2022, 2023</v>
      </c>
      <c r="BN447" s="18" t="str">
        <f t="shared" ref="BN447:CC447" si="663">IF(ISNUMBER(SEARCH(BN$1, $BM447)), ($K447/$BL447), "")</f>
        <v/>
      </c>
      <c r="BO447" s="18" t="str">
        <f t="shared" si="663"/>
        <v/>
      </c>
      <c r="BP447" s="20">
        <f t="shared" si="663"/>
        <v>29525.09</v>
      </c>
      <c r="BQ447" s="20">
        <f t="shared" si="663"/>
        <v>29525.09</v>
      </c>
      <c r="BR447" s="18" t="str">
        <f t="shared" si="663"/>
        <v/>
      </c>
      <c r="BS447" s="18" t="str">
        <f t="shared" si="663"/>
        <v/>
      </c>
      <c r="BT447" s="18" t="str">
        <f t="shared" si="663"/>
        <v/>
      </c>
      <c r="BU447" s="18" t="str">
        <f t="shared" si="663"/>
        <v/>
      </c>
      <c r="BV447" s="18" t="str">
        <f t="shared" si="663"/>
        <v/>
      </c>
      <c r="BW447" s="18" t="str">
        <f t="shared" si="663"/>
        <v/>
      </c>
      <c r="BX447" s="18" t="str">
        <f t="shared" si="663"/>
        <v/>
      </c>
      <c r="BY447" s="18" t="str">
        <f t="shared" si="663"/>
        <v/>
      </c>
      <c r="BZ447" s="18" t="str">
        <f t="shared" si="663"/>
        <v/>
      </c>
      <c r="CA447" s="18" t="str">
        <f t="shared" si="663"/>
        <v/>
      </c>
      <c r="CB447" s="18" t="str">
        <f t="shared" si="663"/>
        <v/>
      </c>
      <c r="CC447" s="18" t="str">
        <f t="shared" si="663"/>
        <v/>
      </c>
    </row>
    <row r="448" ht="16.5" customHeight="1">
      <c r="A448" s="11" t="s">
        <v>814</v>
      </c>
      <c r="B448" s="11"/>
      <c r="C448" s="11"/>
      <c r="D448" s="11" t="s">
        <v>64</v>
      </c>
      <c r="E448" s="11">
        <v>61700.0</v>
      </c>
      <c r="F448" s="11">
        <v>61700.0</v>
      </c>
      <c r="G448" s="11" t="s">
        <v>151</v>
      </c>
      <c r="H448" s="12">
        <v>67253.0</v>
      </c>
      <c r="I448" s="12">
        <v>67253.0</v>
      </c>
      <c r="J448" s="13">
        <v>61700.0</v>
      </c>
      <c r="K448" s="13">
        <v>61700.0</v>
      </c>
      <c r="L448" s="11" t="s">
        <v>86</v>
      </c>
      <c r="M448" s="11" t="s">
        <v>67</v>
      </c>
      <c r="N448" s="11"/>
      <c r="O448" s="11"/>
      <c r="P448" s="11"/>
      <c r="Q448" s="11"/>
      <c r="R448" s="11"/>
      <c r="T448" s="11"/>
      <c r="V448" s="11" t="s">
        <v>1981</v>
      </c>
      <c r="W448" s="11"/>
      <c r="X448" s="11" t="s">
        <v>155</v>
      </c>
      <c r="Y448" s="11" t="s">
        <v>75</v>
      </c>
      <c r="AE448" s="11"/>
      <c r="AI448" s="15">
        <v>44105.0</v>
      </c>
      <c r="AJ448" s="11"/>
      <c r="AK448" s="11"/>
      <c r="AL448" s="11">
        <v>67253.0</v>
      </c>
      <c r="AM448" s="11" t="s">
        <v>812</v>
      </c>
      <c r="AN448" s="11"/>
      <c r="AQ448" s="11" t="s">
        <v>79</v>
      </c>
      <c r="AR448" s="11" t="s">
        <v>155</v>
      </c>
      <c r="AS448" s="11" t="s">
        <v>75</v>
      </c>
      <c r="AT448" s="25" t="s">
        <v>122</v>
      </c>
      <c r="AW448" s="11" t="s">
        <v>96</v>
      </c>
      <c r="AX448" s="18" t="str">
        <f t="shared" si="555"/>
        <v/>
      </c>
      <c r="AZ448" s="11" t="s">
        <v>132</v>
      </c>
      <c r="BD448" s="15">
        <v>45596.0</v>
      </c>
      <c r="BE448" s="15">
        <v>45596.0</v>
      </c>
      <c r="BI448" s="11"/>
      <c r="BJ448" s="11">
        <v>2020.0</v>
      </c>
      <c r="BK448" s="11">
        <v>2020.0</v>
      </c>
      <c r="BL448" s="16">
        <f t="shared" si="62"/>
        <v>1</v>
      </c>
      <c r="BM448" s="18" t="str">
        <f t="shared" si="63"/>
        <v>2020</v>
      </c>
      <c r="BN448" s="20">
        <f t="shared" ref="BN448:CC448" si="664">IF(ISNUMBER(SEARCH(BN$1, $BM448)), ($K448/$BL448), "")</f>
        <v>61700</v>
      </c>
      <c r="BO448" s="18" t="str">
        <f t="shared" si="664"/>
        <v/>
      </c>
      <c r="BP448" s="18" t="str">
        <f t="shared" si="664"/>
        <v/>
      </c>
      <c r="BQ448" s="18" t="str">
        <f t="shared" si="664"/>
        <v/>
      </c>
      <c r="BR448" s="18" t="str">
        <f t="shared" si="664"/>
        <v/>
      </c>
      <c r="BS448" s="18" t="str">
        <f t="shared" si="664"/>
        <v/>
      </c>
      <c r="BT448" s="18" t="str">
        <f t="shared" si="664"/>
        <v/>
      </c>
      <c r="BU448" s="18" t="str">
        <f t="shared" si="664"/>
        <v/>
      </c>
      <c r="BV448" s="18" t="str">
        <f t="shared" si="664"/>
        <v/>
      </c>
      <c r="BW448" s="18" t="str">
        <f t="shared" si="664"/>
        <v/>
      </c>
      <c r="BX448" s="18" t="str">
        <f t="shared" si="664"/>
        <v/>
      </c>
      <c r="BY448" s="18" t="str">
        <f t="shared" si="664"/>
        <v/>
      </c>
      <c r="BZ448" s="18" t="str">
        <f t="shared" si="664"/>
        <v/>
      </c>
      <c r="CA448" s="18" t="str">
        <f t="shared" si="664"/>
        <v/>
      </c>
      <c r="CB448" s="18" t="str">
        <f t="shared" si="664"/>
        <v/>
      </c>
      <c r="CC448" s="18" t="str">
        <f t="shared" si="664"/>
        <v/>
      </c>
    </row>
    <row r="449" ht="16.5" customHeight="1">
      <c r="A449" s="11" t="s">
        <v>1982</v>
      </c>
      <c r="B449" s="11" t="s">
        <v>1983</v>
      </c>
      <c r="C449" s="11"/>
      <c r="D449" s="11" t="s">
        <v>64</v>
      </c>
      <c r="E449" s="27">
        <v>61200.0</v>
      </c>
      <c r="F449" s="27">
        <v>48972.0</v>
      </c>
      <c r="G449" s="11" t="s">
        <v>135</v>
      </c>
      <c r="H449" s="12">
        <v>64260.0</v>
      </c>
      <c r="I449" s="12">
        <v>51421.0</v>
      </c>
      <c r="J449" s="13">
        <f t="shared" ref="J449:K449" si="665">E449*1.19</f>
        <v>72828</v>
      </c>
      <c r="K449" s="13">
        <f t="shared" si="665"/>
        <v>58276.68</v>
      </c>
      <c r="L449" s="11" t="s">
        <v>86</v>
      </c>
      <c r="M449" s="11" t="s">
        <v>67</v>
      </c>
      <c r="N449" s="14" t="s">
        <v>1984</v>
      </c>
      <c r="O449" s="11" t="s">
        <v>1985</v>
      </c>
      <c r="P449" s="11"/>
      <c r="Q449" s="11"/>
      <c r="R449" s="11" t="s">
        <v>666</v>
      </c>
      <c r="T449" s="11" t="s">
        <v>1986</v>
      </c>
      <c r="V449" s="11" t="s">
        <v>1987</v>
      </c>
      <c r="W449" s="11" t="s">
        <v>104</v>
      </c>
      <c r="X449" s="11" t="s">
        <v>142</v>
      </c>
      <c r="Y449" s="11" t="s">
        <v>75</v>
      </c>
      <c r="AE449" s="11" t="s">
        <v>119</v>
      </c>
      <c r="AI449" s="15">
        <v>44562.0</v>
      </c>
      <c r="AJ449" s="11">
        <v>0.5</v>
      </c>
      <c r="AK449" s="11" t="s">
        <v>77</v>
      </c>
      <c r="AL449" s="11">
        <v>64260.0</v>
      </c>
      <c r="AM449" s="11" t="s">
        <v>143</v>
      </c>
      <c r="AN449" s="11" t="s">
        <v>695</v>
      </c>
      <c r="AQ449" s="11" t="s">
        <v>79</v>
      </c>
      <c r="AR449" s="11" t="s">
        <v>146</v>
      </c>
      <c r="AS449" s="11" t="s">
        <v>75</v>
      </c>
      <c r="AT449" s="11" t="s">
        <v>80</v>
      </c>
      <c r="AW449" s="11" t="s">
        <v>96</v>
      </c>
      <c r="AX449" s="18" t="str">
        <f t="shared" si="555"/>
        <v/>
      </c>
      <c r="AZ449" s="11" t="s">
        <v>132</v>
      </c>
      <c r="BD449" s="15">
        <v>45377.0</v>
      </c>
      <c r="BE449" s="15">
        <v>45779.0</v>
      </c>
      <c r="BI449" s="11" t="s">
        <v>83</v>
      </c>
      <c r="BJ449" s="11">
        <v>2022.0</v>
      </c>
      <c r="BK449" s="11">
        <v>2023.0</v>
      </c>
      <c r="BL449" s="16">
        <f t="shared" si="62"/>
        <v>2</v>
      </c>
      <c r="BM449" s="18" t="str">
        <f t="shared" si="63"/>
        <v>2022, 2023</v>
      </c>
      <c r="BN449" s="18" t="str">
        <f t="shared" ref="BN449:CC449" si="666">IF(ISNUMBER(SEARCH(BN$1, $BM449)), ($K449/$BL449), "")</f>
        <v/>
      </c>
      <c r="BO449" s="18" t="str">
        <f t="shared" si="666"/>
        <v/>
      </c>
      <c r="BP449" s="20">
        <f t="shared" si="666"/>
        <v>29138.34</v>
      </c>
      <c r="BQ449" s="20">
        <f t="shared" si="666"/>
        <v>29138.34</v>
      </c>
      <c r="BR449" s="18" t="str">
        <f t="shared" si="666"/>
        <v/>
      </c>
      <c r="BS449" s="18" t="str">
        <f t="shared" si="666"/>
        <v/>
      </c>
      <c r="BT449" s="18" t="str">
        <f t="shared" si="666"/>
        <v/>
      </c>
      <c r="BU449" s="18" t="str">
        <f t="shared" si="666"/>
        <v/>
      </c>
      <c r="BV449" s="18" t="str">
        <f t="shared" si="666"/>
        <v/>
      </c>
      <c r="BW449" s="18" t="str">
        <f t="shared" si="666"/>
        <v/>
      </c>
      <c r="BX449" s="18" t="str">
        <f t="shared" si="666"/>
        <v/>
      </c>
      <c r="BY449" s="18" t="str">
        <f t="shared" si="666"/>
        <v/>
      </c>
      <c r="BZ449" s="18" t="str">
        <f t="shared" si="666"/>
        <v/>
      </c>
      <c r="CA449" s="18" t="str">
        <f t="shared" si="666"/>
        <v/>
      </c>
      <c r="CB449" s="18" t="str">
        <f t="shared" si="666"/>
        <v/>
      </c>
      <c r="CC449" s="18" t="str">
        <f t="shared" si="666"/>
        <v/>
      </c>
    </row>
    <row r="450" ht="16.5" customHeight="1">
      <c r="A450" s="11" t="s">
        <v>1988</v>
      </c>
      <c r="B450" s="11" t="s">
        <v>1989</v>
      </c>
      <c r="C450" s="11"/>
      <c r="D450" s="11" t="s">
        <v>64</v>
      </c>
      <c r="E450" s="27">
        <v>60700.0</v>
      </c>
      <c r="F450" s="27">
        <v>48528.0</v>
      </c>
      <c r="G450" s="11" t="s">
        <v>135</v>
      </c>
      <c r="H450" s="12">
        <v>63735.0</v>
      </c>
      <c r="I450" s="12">
        <v>50954.0</v>
      </c>
      <c r="J450" s="13">
        <f t="shared" ref="J450:K450" si="667">E450*1.19</f>
        <v>72233</v>
      </c>
      <c r="K450" s="13">
        <f t="shared" si="667"/>
        <v>57748.32</v>
      </c>
      <c r="L450" s="11" t="s">
        <v>86</v>
      </c>
      <c r="M450" s="11" t="s">
        <v>67</v>
      </c>
      <c r="N450" s="14" t="s">
        <v>1990</v>
      </c>
      <c r="O450" s="11" t="s">
        <v>1991</v>
      </c>
      <c r="P450" s="11"/>
      <c r="Q450" s="11"/>
      <c r="R450" s="11" t="s">
        <v>666</v>
      </c>
      <c r="T450" s="11" t="s">
        <v>1992</v>
      </c>
      <c r="V450" s="11" t="s">
        <v>1993</v>
      </c>
      <c r="W450" s="11" t="s">
        <v>104</v>
      </c>
      <c r="X450" s="11" t="s">
        <v>142</v>
      </c>
      <c r="Y450" s="11" t="s">
        <v>75</v>
      </c>
      <c r="AE450" s="11" t="s">
        <v>119</v>
      </c>
      <c r="AI450" s="15">
        <v>44562.0</v>
      </c>
      <c r="AJ450" s="11">
        <v>0.5</v>
      </c>
      <c r="AK450" s="11" t="s">
        <v>77</v>
      </c>
      <c r="AL450" s="11">
        <v>63735.0</v>
      </c>
      <c r="AM450" s="11" t="s">
        <v>143</v>
      </c>
      <c r="AN450" s="11" t="s">
        <v>695</v>
      </c>
      <c r="AQ450" s="11" t="s">
        <v>79</v>
      </c>
      <c r="AR450" s="11" t="s">
        <v>146</v>
      </c>
      <c r="AS450" s="11" t="s">
        <v>75</v>
      </c>
      <c r="AT450" s="11" t="s">
        <v>375</v>
      </c>
      <c r="AW450" s="11" t="s">
        <v>96</v>
      </c>
      <c r="AX450" s="18" t="str">
        <f t="shared" si="555"/>
        <v/>
      </c>
      <c r="AZ450" s="11" t="s">
        <v>846</v>
      </c>
      <c r="BD450" s="15">
        <v>45377.0</v>
      </c>
      <c r="BE450" s="15">
        <v>45779.0</v>
      </c>
      <c r="BI450" s="11" t="s">
        <v>83</v>
      </c>
      <c r="BJ450" s="11">
        <v>2022.0</v>
      </c>
      <c r="BK450" s="11">
        <v>2023.0</v>
      </c>
      <c r="BL450" s="16">
        <f t="shared" si="62"/>
        <v>2</v>
      </c>
      <c r="BM450" s="18" t="str">
        <f t="shared" si="63"/>
        <v>2022, 2023</v>
      </c>
      <c r="BN450" s="18" t="str">
        <f t="shared" ref="BN450:CC450" si="668">IF(ISNUMBER(SEARCH(BN$1, $BM450)), ($K450/$BL450), "")</f>
        <v/>
      </c>
      <c r="BO450" s="18" t="str">
        <f t="shared" si="668"/>
        <v/>
      </c>
      <c r="BP450" s="20">
        <f t="shared" si="668"/>
        <v>28874.16</v>
      </c>
      <c r="BQ450" s="20">
        <f t="shared" si="668"/>
        <v>28874.16</v>
      </c>
      <c r="BR450" s="18" t="str">
        <f t="shared" si="668"/>
        <v/>
      </c>
      <c r="BS450" s="18" t="str">
        <f t="shared" si="668"/>
        <v/>
      </c>
      <c r="BT450" s="18" t="str">
        <f t="shared" si="668"/>
        <v/>
      </c>
      <c r="BU450" s="18" t="str">
        <f t="shared" si="668"/>
        <v/>
      </c>
      <c r="BV450" s="18" t="str">
        <f t="shared" si="668"/>
        <v/>
      </c>
      <c r="BW450" s="18" t="str">
        <f t="shared" si="668"/>
        <v/>
      </c>
      <c r="BX450" s="18" t="str">
        <f t="shared" si="668"/>
        <v/>
      </c>
      <c r="BY450" s="18" t="str">
        <f t="shared" si="668"/>
        <v/>
      </c>
      <c r="BZ450" s="18" t="str">
        <f t="shared" si="668"/>
        <v/>
      </c>
      <c r="CA450" s="18" t="str">
        <f t="shared" si="668"/>
        <v/>
      </c>
      <c r="CB450" s="18" t="str">
        <f t="shared" si="668"/>
        <v/>
      </c>
      <c r="CC450" s="18" t="str">
        <f t="shared" si="668"/>
        <v/>
      </c>
    </row>
    <row r="451" ht="16.5" customHeight="1">
      <c r="A451" s="11" t="s">
        <v>814</v>
      </c>
      <c r="B451" s="11"/>
      <c r="C451" s="11"/>
      <c r="D451" s="11" t="s">
        <v>64</v>
      </c>
      <c r="E451" s="11">
        <v>60327.0</v>
      </c>
      <c r="F451" s="11">
        <v>60327.0</v>
      </c>
      <c r="G451" s="11" t="s">
        <v>151</v>
      </c>
      <c r="H451" s="12">
        <v>65756.0</v>
      </c>
      <c r="I451" s="12">
        <v>65756.0</v>
      </c>
      <c r="J451" s="13">
        <v>60327.0</v>
      </c>
      <c r="K451" s="13">
        <v>60327.0</v>
      </c>
      <c r="L451" s="11" t="s">
        <v>86</v>
      </c>
      <c r="M451" s="11" t="s">
        <v>67</v>
      </c>
      <c r="N451" s="11"/>
      <c r="O451" s="11"/>
      <c r="P451" s="11"/>
      <c r="Q451" s="11"/>
      <c r="R451" s="11"/>
      <c r="T451" s="11"/>
      <c r="V451" s="11" t="s">
        <v>1994</v>
      </c>
      <c r="W451" s="11"/>
      <c r="X451" s="11" t="s">
        <v>155</v>
      </c>
      <c r="Y451" s="11" t="s">
        <v>75</v>
      </c>
      <c r="AE451" s="11"/>
      <c r="AI451" s="15">
        <v>44105.0</v>
      </c>
      <c r="AJ451" s="11"/>
      <c r="AK451" s="11"/>
      <c r="AL451" s="11">
        <v>65756.0</v>
      </c>
      <c r="AM451" s="11" t="s">
        <v>812</v>
      </c>
      <c r="AN451" s="11"/>
      <c r="AQ451" s="11" t="s">
        <v>79</v>
      </c>
      <c r="AR451" s="11" t="s">
        <v>155</v>
      </c>
      <c r="AS451" s="11" t="s">
        <v>75</v>
      </c>
      <c r="AT451" s="25" t="s">
        <v>122</v>
      </c>
      <c r="AW451" s="11" t="s">
        <v>96</v>
      </c>
      <c r="AX451" s="18" t="str">
        <f t="shared" si="555"/>
        <v/>
      </c>
      <c r="AZ451" s="11" t="s">
        <v>132</v>
      </c>
      <c r="BD451" s="15">
        <v>45596.0</v>
      </c>
      <c r="BE451" s="15">
        <v>45596.0</v>
      </c>
      <c r="BI451" s="11"/>
      <c r="BJ451" s="11">
        <v>2020.0</v>
      </c>
      <c r="BK451" s="11">
        <v>2020.0</v>
      </c>
      <c r="BL451" s="16">
        <f t="shared" si="62"/>
        <v>1</v>
      </c>
      <c r="BM451" s="18" t="str">
        <f t="shared" si="63"/>
        <v>2020</v>
      </c>
      <c r="BN451" s="20">
        <f t="shared" ref="BN451:CC451" si="669">IF(ISNUMBER(SEARCH(BN$1, $BM451)), ($K451/$BL451), "")</f>
        <v>60327</v>
      </c>
      <c r="BO451" s="18" t="str">
        <f t="shared" si="669"/>
        <v/>
      </c>
      <c r="BP451" s="18" t="str">
        <f t="shared" si="669"/>
        <v/>
      </c>
      <c r="BQ451" s="18" t="str">
        <f t="shared" si="669"/>
        <v/>
      </c>
      <c r="BR451" s="18" t="str">
        <f t="shared" si="669"/>
        <v/>
      </c>
      <c r="BS451" s="18" t="str">
        <f t="shared" si="669"/>
        <v/>
      </c>
      <c r="BT451" s="18" t="str">
        <f t="shared" si="669"/>
        <v/>
      </c>
      <c r="BU451" s="18" t="str">
        <f t="shared" si="669"/>
        <v/>
      </c>
      <c r="BV451" s="18" t="str">
        <f t="shared" si="669"/>
        <v/>
      </c>
      <c r="BW451" s="18" t="str">
        <f t="shared" si="669"/>
        <v/>
      </c>
      <c r="BX451" s="18" t="str">
        <f t="shared" si="669"/>
        <v/>
      </c>
      <c r="BY451" s="18" t="str">
        <f t="shared" si="669"/>
        <v/>
      </c>
      <c r="BZ451" s="18" t="str">
        <f t="shared" si="669"/>
        <v/>
      </c>
      <c r="CA451" s="18" t="str">
        <f t="shared" si="669"/>
        <v/>
      </c>
      <c r="CB451" s="18" t="str">
        <f t="shared" si="669"/>
        <v/>
      </c>
      <c r="CC451" s="18" t="str">
        <f t="shared" si="669"/>
        <v/>
      </c>
    </row>
    <row r="452" ht="16.5" customHeight="1">
      <c r="A452" s="11" t="s">
        <v>1995</v>
      </c>
      <c r="C452" s="11"/>
      <c r="D452" s="11" t="s">
        <v>64</v>
      </c>
      <c r="E452" s="11">
        <v>57836.0</v>
      </c>
      <c r="F452" s="11">
        <v>57836.0</v>
      </c>
      <c r="G452" s="11" t="s">
        <v>151</v>
      </c>
      <c r="H452" s="12">
        <v>63041.0</v>
      </c>
      <c r="I452" s="12">
        <v>63041.0</v>
      </c>
      <c r="J452" s="13">
        <v>57836.0</v>
      </c>
      <c r="K452" s="13">
        <v>57836.0</v>
      </c>
      <c r="L452" s="11" t="s">
        <v>86</v>
      </c>
      <c r="M452" s="11" t="s">
        <v>67</v>
      </c>
      <c r="V452" s="11" t="s">
        <v>822</v>
      </c>
      <c r="X452" s="11"/>
      <c r="Y452" s="11" t="s">
        <v>75</v>
      </c>
      <c r="AI452" s="15">
        <v>44931.0</v>
      </c>
      <c r="AL452" s="11">
        <v>63041.0</v>
      </c>
      <c r="AM452" s="11" t="s">
        <v>157</v>
      </c>
      <c r="AN452" s="11"/>
      <c r="AQ452" s="11" t="s">
        <v>79</v>
      </c>
      <c r="AR452" s="11" t="s">
        <v>155</v>
      </c>
      <c r="AS452" s="11" t="s">
        <v>75</v>
      </c>
      <c r="AT452" s="11" t="s">
        <v>80</v>
      </c>
      <c r="AW452" s="11" t="s">
        <v>96</v>
      </c>
      <c r="AX452" s="18" t="str">
        <f t="shared" si="555"/>
        <v/>
      </c>
      <c r="AZ452" s="11" t="s">
        <v>310</v>
      </c>
      <c r="BD452" s="15">
        <v>45596.0</v>
      </c>
      <c r="BE452" s="15">
        <v>45596.0</v>
      </c>
      <c r="BJ452" s="11">
        <v>2023.0</v>
      </c>
      <c r="BK452" s="11">
        <v>2023.0</v>
      </c>
      <c r="BL452" s="16">
        <f t="shared" si="62"/>
        <v>1</v>
      </c>
      <c r="BM452" s="18" t="str">
        <f t="shared" si="63"/>
        <v>2023</v>
      </c>
      <c r="BN452" s="18" t="str">
        <f t="shared" ref="BN452:CC452" si="670">IF(ISNUMBER(SEARCH(BN$1, $BM452)), ($K452/$BL452), "")</f>
        <v/>
      </c>
      <c r="BO452" s="18" t="str">
        <f t="shared" si="670"/>
        <v/>
      </c>
      <c r="BP452" s="18" t="str">
        <f t="shared" si="670"/>
        <v/>
      </c>
      <c r="BQ452" s="20">
        <f t="shared" si="670"/>
        <v>57836</v>
      </c>
      <c r="BR452" s="18" t="str">
        <f t="shared" si="670"/>
        <v/>
      </c>
      <c r="BS452" s="18" t="str">
        <f t="shared" si="670"/>
        <v/>
      </c>
      <c r="BT452" s="18" t="str">
        <f t="shared" si="670"/>
        <v/>
      </c>
      <c r="BU452" s="18" t="str">
        <f t="shared" si="670"/>
        <v/>
      </c>
      <c r="BV452" s="18" t="str">
        <f t="shared" si="670"/>
        <v/>
      </c>
      <c r="BW452" s="18" t="str">
        <f t="shared" si="670"/>
        <v/>
      </c>
      <c r="BX452" s="18" t="str">
        <f t="shared" si="670"/>
        <v/>
      </c>
      <c r="BY452" s="18" t="str">
        <f t="shared" si="670"/>
        <v/>
      </c>
      <c r="BZ452" s="18" t="str">
        <f t="shared" si="670"/>
        <v/>
      </c>
      <c r="CA452" s="18" t="str">
        <f t="shared" si="670"/>
        <v/>
      </c>
      <c r="CB452" s="18" t="str">
        <f t="shared" si="670"/>
        <v/>
      </c>
      <c r="CC452" s="18" t="str">
        <f t="shared" si="670"/>
        <v/>
      </c>
    </row>
    <row r="453" ht="16.5" customHeight="1">
      <c r="A453" s="11" t="s">
        <v>1996</v>
      </c>
      <c r="B453" s="11" t="s">
        <v>1997</v>
      </c>
      <c r="C453" s="11"/>
      <c r="D453" s="11" t="s">
        <v>64</v>
      </c>
      <c r="E453" s="27">
        <v>47520.0</v>
      </c>
      <c r="F453" s="27">
        <v>47520.0</v>
      </c>
      <c r="G453" s="11" t="s">
        <v>135</v>
      </c>
      <c r="H453" s="12">
        <v>64291.0</v>
      </c>
      <c r="I453" s="12">
        <v>64292.0</v>
      </c>
      <c r="J453" s="13">
        <f t="shared" ref="J453:K453" si="671">E453*1.19</f>
        <v>56548.8</v>
      </c>
      <c r="K453" s="13">
        <f t="shared" si="671"/>
        <v>56548.8</v>
      </c>
      <c r="L453" s="11" t="s">
        <v>86</v>
      </c>
      <c r="M453" s="11" t="s">
        <v>67</v>
      </c>
      <c r="N453" s="14" t="s">
        <v>1998</v>
      </c>
      <c r="O453" s="11" t="s">
        <v>1999</v>
      </c>
      <c r="T453" s="11" t="s">
        <v>2000</v>
      </c>
      <c r="V453" s="11" t="s">
        <v>2001</v>
      </c>
      <c r="W453" s="11" t="s">
        <v>104</v>
      </c>
      <c r="X453" s="11" t="s">
        <v>142</v>
      </c>
      <c r="Y453" s="11" t="s">
        <v>75</v>
      </c>
      <c r="AE453" s="11" t="s">
        <v>119</v>
      </c>
      <c r="AI453" s="15">
        <v>43983.0</v>
      </c>
      <c r="AL453" s="11">
        <v>64291.0</v>
      </c>
      <c r="AM453" s="11" t="s">
        <v>143</v>
      </c>
      <c r="AN453" s="11" t="s">
        <v>695</v>
      </c>
      <c r="AQ453" s="11" t="s">
        <v>79</v>
      </c>
      <c r="AR453" s="11" t="s">
        <v>146</v>
      </c>
      <c r="AS453" s="11" t="s">
        <v>75</v>
      </c>
      <c r="AT453" s="11" t="s">
        <v>80</v>
      </c>
      <c r="AW453" s="11" t="s">
        <v>96</v>
      </c>
      <c r="AX453" s="18" t="str">
        <f t="shared" si="555"/>
        <v/>
      </c>
      <c r="AZ453" s="11" t="s">
        <v>191</v>
      </c>
      <c r="BD453" s="15">
        <v>45377.0</v>
      </c>
      <c r="BE453" s="15">
        <v>45779.0</v>
      </c>
      <c r="BI453" s="11" t="s">
        <v>83</v>
      </c>
      <c r="BJ453" s="11">
        <v>2020.0</v>
      </c>
      <c r="BK453" s="11">
        <v>2020.0</v>
      </c>
      <c r="BL453" s="16">
        <f t="shared" si="62"/>
        <v>1</v>
      </c>
      <c r="BM453" s="18" t="str">
        <f t="shared" si="63"/>
        <v>2020</v>
      </c>
      <c r="BN453" s="20">
        <f t="shared" ref="BN453:CC453" si="672">IF(ISNUMBER(SEARCH(BN$1, $BM453)), ($K453/$BL453), "")</f>
        <v>56548.8</v>
      </c>
      <c r="BO453" s="18" t="str">
        <f t="shared" si="672"/>
        <v/>
      </c>
      <c r="BP453" s="18" t="str">
        <f t="shared" si="672"/>
        <v/>
      </c>
      <c r="BQ453" s="18" t="str">
        <f t="shared" si="672"/>
        <v/>
      </c>
      <c r="BR453" s="18" t="str">
        <f t="shared" si="672"/>
        <v/>
      </c>
      <c r="BS453" s="18" t="str">
        <f t="shared" si="672"/>
        <v/>
      </c>
      <c r="BT453" s="18" t="str">
        <f t="shared" si="672"/>
        <v/>
      </c>
      <c r="BU453" s="18" t="str">
        <f t="shared" si="672"/>
        <v/>
      </c>
      <c r="BV453" s="18" t="str">
        <f t="shared" si="672"/>
        <v/>
      </c>
      <c r="BW453" s="18" t="str">
        <f t="shared" si="672"/>
        <v/>
      </c>
      <c r="BX453" s="18" t="str">
        <f t="shared" si="672"/>
        <v/>
      </c>
      <c r="BY453" s="18" t="str">
        <f t="shared" si="672"/>
        <v/>
      </c>
      <c r="BZ453" s="18" t="str">
        <f t="shared" si="672"/>
        <v/>
      </c>
      <c r="CA453" s="18" t="str">
        <f t="shared" si="672"/>
        <v/>
      </c>
      <c r="CB453" s="18" t="str">
        <f t="shared" si="672"/>
        <v/>
      </c>
      <c r="CC453" s="18" t="str">
        <f t="shared" si="672"/>
        <v/>
      </c>
    </row>
    <row r="454" ht="16.5" customHeight="1">
      <c r="A454" s="11" t="s">
        <v>2002</v>
      </c>
      <c r="B454" s="11" t="s">
        <v>2003</v>
      </c>
      <c r="C454" s="11"/>
      <c r="D454" s="11" t="s">
        <v>64</v>
      </c>
      <c r="E454" s="27">
        <v>56100.0</v>
      </c>
      <c r="F454" s="27">
        <v>44906.0</v>
      </c>
      <c r="G454" s="11" t="s">
        <v>135</v>
      </c>
      <c r="H454" s="12">
        <v>58905.0</v>
      </c>
      <c r="I454" s="12">
        <v>47151.0</v>
      </c>
      <c r="J454" s="13">
        <f t="shared" ref="J454:K454" si="673">E454*1.19</f>
        <v>66759</v>
      </c>
      <c r="K454" s="13">
        <f t="shared" si="673"/>
        <v>53438.14</v>
      </c>
      <c r="L454" s="11" t="s">
        <v>86</v>
      </c>
      <c r="M454" s="11" t="s">
        <v>67</v>
      </c>
      <c r="N454" s="14" t="s">
        <v>2004</v>
      </c>
      <c r="O454" s="11" t="s">
        <v>2005</v>
      </c>
      <c r="P454" s="11"/>
      <c r="Q454" s="11"/>
      <c r="R454" s="11" t="s">
        <v>666</v>
      </c>
      <c r="T454" s="11" t="s">
        <v>1939</v>
      </c>
      <c r="V454" s="11" t="s">
        <v>2006</v>
      </c>
      <c r="W454" s="11" t="s">
        <v>104</v>
      </c>
      <c r="X454" s="11" t="s">
        <v>142</v>
      </c>
      <c r="Y454" s="11" t="s">
        <v>75</v>
      </c>
      <c r="AE454" s="11" t="s">
        <v>119</v>
      </c>
      <c r="AI454" s="15">
        <v>44562.0</v>
      </c>
      <c r="AJ454" s="11">
        <v>1.5</v>
      </c>
      <c r="AK454" s="11" t="s">
        <v>77</v>
      </c>
      <c r="AL454" s="11">
        <v>39270.0</v>
      </c>
      <c r="AM454" s="11" t="s">
        <v>143</v>
      </c>
      <c r="AN454" s="11" t="s">
        <v>695</v>
      </c>
      <c r="AQ454" s="11" t="s">
        <v>79</v>
      </c>
      <c r="AR454" s="11" t="s">
        <v>146</v>
      </c>
      <c r="AS454" s="11" t="s">
        <v>75</v>
      </c>
      <c r="AT454" s="11" t="s">
        <v>80</v>
      </c>
      <c r="AW454" s="11" t="s">
        <v>96</v>
      </c>
      <c r="AX454" s="18" t="str">
        <f t="shared" si="555"/>
        <v/>
      </c>
      <c r="AZ454" s="11" t="s">
        <v>132</v>
      </c>
      <c r="BD454" s="15">
        <v>45377.0</v>
      </c>
      <c r="BE454" s="15">
        <v>45779.0</v>
      </c>
      <c r="BI454" s="11" t="s">
        <v>83</v>
      </c>
      <c r="BJ454" s="11">
        <v>2022.0</v>
      </c>
      <c r="BK454" s="11">
        <v>2024.0</v>
      </c>
      <c r="BL454" s="16">
        <f t="shared" si="62"/>
        <v>3</v>
      </c>
      <c r="BM454" s="18" t="str">
        <f t="shared" si="63"/>
        <v>2022, 2023, 2024</v>
      </c>
      <c r="BN454" s="18" t="str">
        <f t="shared" ref="BN454:CC454" si="674">IF(ISNUMBER(SEARCH(BN$1, $BM454)), ($K454/$BL454), "")</f>
        <v/>
      </c>
      <c r="BO454" s="18" t="str">
        <f t="shared" si="674"/>
        <v/>
      </c>
      <c r="BP454" s="20">
        <f t="shared" si="674"/>
        <v>17812.71333</v>
      </c>
      <c r="BQ454" s="20">
        <f t="shared" si="674"/>
        <v>17812.71333</v>
      </c>
      <c r="BR454" s="20">
        <f t="shared" si="674"/>
        <v>17812.71333</v>
      </c>
      <c r="BS454" s="18" t="str">
        <f t="shared" si="674"/>
        <v/>
      </c>
      <c r="BT454" s="18" t="str">
        <f t="shared" si="674"/>
        <v/>
      </c>
      <c r="BU454" s="18" t="str">
        <f t="shared" si="674"/>
        <v/>
      </c>
      <c r="BV454" s="18" t="str">
        <f t="shared" si="674"/>
        <v/>
      </c>
      <c r="BW454" s="18" t="str">
        <f t="shared" si="674"/>
        <v/>
      </c>
      <c r="BX454" s="18" t="str">
        <f t="shared" si="674"/>
        <v/>
      </c>
      <c r="BY454" s="18" t="str">
        <f t="shared" si="674"/>
        <v/>
      </c>
      <c r="BZ454" s="18" t="str">
        <f t="shared" si="674"/>
        <v/>
      </c>
      <c r="CA454" s="18" t="str">
        <f t="shared" si="674"/>
        <v/>
      </c>
      <c r="CB454" s="18" t="str">
        <f t="shared" si="674"/>
        <v/>
      </c>
      <c r="CC454" s="18" t="str">
        <f t="shared" si="674"/>
        <v/>
      </c>
    </row>
    <row r="455" ht="16.5" customHeight="1">
      <c r="A455" s="11" t="s">
        <v>2007</v>
      </c>
      <c r="B455" s="11"/>
      <c r="C455" s="11"/>
      <c r="D455" s="11" t="s">
        <v>64</v>
      </c>
      <c r="E455" s="11">
        <v>55340.0</v>
      </c>
      <c r="F455" s="11">
        <v>55340.0</v>
      </c>
      <c r="G455" s="11" t="s">
        <v>151</v>
      </c>
      <c r="H455" s="12">
        <v>60321.0</v>
      </c>
      <c r="I455" s="12">
        <v>60321.0</v>
      </c>
      <c r="J455" s="13">
        <v>55340.0</v>
      </c>
      <c r="K455" s="13">
        <v>55340.0</v>
      </c>
      <c r="L455" s="11" t="s">
        <v>86</v>
      </c>
      <c r="M455" s="11" t="s">
        <v>67</v>
      </c>
      <c r="N455" s="14" t="s">
        <v>2008</v>
      </c>
      <c r="O455" s="11"/>
      <c r="P455" s="11"/>
      <c r="Q455" s="11"/>
      <c r="R455" s="11"/>
      <c r="T455" s="11"/>
      <c r="V455" s="11" t="s">
        <v>2009</v>
      </c>
      <c r="W455" s="11"/>
      <c r="X455" s="11" t="s">
        <v>155</v>
      </c>
      <c r="Y455" s="11" t="s">
        <v>75</v>
      </c>
      <c r="AE455" s="11"/>
      <c r="AI455" s="15">
        <v>45200.0</v>
      </c>
      <c r="AJ455" s="11"/>
      <c r="AK455" s="11"/>
      <c r="AL455" s="11">
        <v>60321.0</v>
      </c>
      <c r="AM455" s="11" t="s">
        <v>157</v>
      </c>
      <c r="AN455" s="11"/>
      <c r="AQ455" s="11" t="s">
        <v>79</v>
      </c>
      <c r="AR455" s="11" t="s">
        <v>155</v>
      </c>
      <c r="AS455" s="11" t="s">
        <v>75</v>
      </c>
      <c r="AT455" s="11" t="s">
        <v>80</v>
      </c>
      <c r="AW455" s="11" t="s">
        <v>96</v>
      </c>
      <c r="AX455" s="18" t="str">
        <f t="shared" si="555"/>
        <v/>
      </c>
      <c r="AZ455" s="11" t="s">
        <v>132</v>
      </c>
      <c r="BD455" s="15">
        <v>45596.0</v>
      </c>
      <c r="BE455" s="15">
        <v>45779.0</v>
      </c>
      <c r="BI455" s="11"/>
      <c r="BJ455" s="11">
        <v>2023.0</v>
      </c>
      <c r="BK455" s="11">
        <v>2026.0</v>
      </c>
      <c r="BL455" s="16">
        <f t="shared" si="62"/>
        <v>4</v>
      </c>
      <c r="BM455" s="18" t="str">
        <f t="shared" si="63"/>
        <v>2023, 2024, 2025, 2026</v>
      </c>
      <c r="BN455" s="18" t="str">
        <f t="shared" ref="BN455:CC455" si="675">IF(ISNUMBER(SEARCH(BN$1, $BM455)), ($K455/$BL455), "")</f>
        <v/>
      </c>
      <c r="BO455" s="18" t="str">
        <f t="shared" si="675"/>
        <v/>
      </c>
      <c r="BP455" s="18" t="str">
        <f t="shared" si="675"/>
        <v/>
      </c>
      <c r="BQ455" s="20">
        <f t="shared" si="675"/>
        <v>13835</v>
      </c>
      <c r="BR455" s="20">
        <f t="shared" si="675"/>
        <v>13835</v>
      </c>
      <c r="BS455" s="20">
        <f t="shared" si="675"/>
        <v>13835</v>
      </c>
      <c r="BT455" s="20">
        <f t="shared" si="675"/>
        <v>13835</v>
      </c>
      <c r="BU455" s="18" t="str">
        <f t="shared" si="675"/>
        <v/>
      </c>
      <c r="BV455" s="18" t="str">
        <f t="shared" si="675"/>
        <v/>
      </c>
      <c r="BW455" s="18" t="str">
        <f t="shared" si="675"/>
        <v/>
      </c>
      <c r="BX455" s="18" t="str">
        <f t="shared" si="675"/>
        <v/>
      </c>
      <c r="BY455" s="18" t="str">
        <f t="shared" si="675"/>
        <v/>
      </c>
      <c r="BZ455" s="18" t="str">
        <f t="shared" si="675"/>
        <v/>
      </c>
      <c r="CA455" s="18" t="str">
        <f t="shared" si="675"/>
        <v/>
      </c>
      <c r="CB455" s="18" t="str">
        <f t="shared" si="675"/>
        <v/>
      </c>
      <c r="CC455" s="18" t="str">
        <f t="shared" si="675"/>
        <v/>
      </c>
    </row>
    <row r="456" ht="16.5" customHeight="1">
      <c r="A456" s="11" t="s">
        <v>2010</v>
      </c>
      <c r="B456" s="11" t="s">
        <v>908</v>
      </c>
      <c r="C456" s="11"/>
      <c r="D456" s="11" t="s">
        <v>64</v>
      </c>
      <c r="E456" s="11">
        <v>53831.0</v>
      </c>
      <c r="F456" s="11">
        <v>53831.0</v>
      </c>
      <c r="G456" s="11" t="s">
        <v>151</v>
      </c>
      <c r="H456" s="12">
        <v>58159.0</v>
      </c>
      <c r="I456" s="12">
        <v>58159.0</v>
      </c>
      <c r="J456" s="13">
        <v>53831.0</v>
      </c>
      <c r="K456" s="13">
        <v>53831.0</v>
      </c>
      <c r="L456" s="11" t="s">
        <v>86</v>
      </c>
      <c r="M456" s="11"/>
      <c r="N456" s="14" t="s">
        <v>2011</v>
      </c>
      <c r="O456" s="11" t="s">
        <v>2012</v>
      </c>
      <c r="V456" s="11"/>
      <c r="X456" s="11"/>
      <c r="Y456" s="11" t="s">
        <v>75</v>
      </c>
      <c r="AI456" s="15">
        <v>45214.0</v>
      </c>
      <c r="AL456" s="11">
        <v>58159.0</v>
      </c>
      <c r="AM456" s="11" t="s">
        <v>157</v>
      </c>
      <c r="AN456" s="11"/>
      <c r="AQ456" s="11" t="s">
        <v>79</v>
      </c>
      <c r="AR456" s="11" t="s">
        <v>155</v>
      </c>
      <c r="AS456" s="11" t="s">
        <v>75</v>
      </c>
      <c r="AT456" s="11" t="s">
        <v>80</v>
      </c>
      <c r="AW456" s="11" t="s">
        <v>96</v>
      </c>
      <c r="AX456" s="18" t="str">
        <f t="shared" si="555"/>
        <v/>
      </c>
      <c r="AZ456" s="11" t="s">
        <v>132</v>
      </c>
      <c r="BD456" s="15">
        <v>45671.0</v>
      </c>
      <c r="BE456" s="15">
        <v>45779.0</v>
      </c>
      <c r="BJ456" s="11">
        <v>2023.0</v>
      </c>
      <c r="BK456" s="11">
        <v>2026.0</v>
      </c>
      <c r="BL456" s="16">
        <f t="shared" si="62"/>
        <v>4</v>
      </c>
      <c r="BM456" s="18" t="str">
        <f t="shared" si="63"/>
        <v>2023, 2024, 2025, 2026</v>
      </c>
      <c r="BN456" s="18" t="str">
        <f t="shared" ref="BN456:CC456" si="676">IF(ISNUMBER(SEARCH(BN$1, $BM456)), ($K456/$BL456), "")</f>
        <v/>
      </c>
      <c r="BO456" s="18" t="str">
        <f t="shared" si="676"/>
        <v/>
      </c>
      <c r="BP456" s="18" t="str">
        <f t="shared" si="676"/>
        <v/>
      </c>
      <c r="BQ456" s="20">
        <f t="shared" si="676"/>
        <v>13457.75</v>
      </c>
      <c r="BR456" s="20">
        <f t="shared" si="676"/>
        <v>13457.75</v>
      </c>
      <c r="BS456" s="20">
        <f t="shared" si="676"/>
        <v>13457.75</v>
      </c>
      <c r="BT456" s="20">
        <f t="shared" si="676"/>
        <v>13457.75</v>
      </c>
      <c r="BU456" s="18" t="str">
        <f t="shared" si="676"/>
        <v/>
      </c>
      <c r="BV456" s="18" t="str">
        <f t="shared" si="676"/>
        <v/>
      </c>
      <c r="BW456" s="18" t="str">
        <f t="shared" si="676"/>
        <v/>
      </c>
      <c r="BX456" s="18" t="str">
        <f t="shared" si="676"/>
        <v/>
      </c>
      <c r="BY456" s="18" t="str">
        <f t="shared" si="676"/>
        <v/>
      </c>
      <c r="BZ456" s="18" t="str">
        <f t="shared" si="676"/>
        <v/>
      </c>
      <c r="CA456" s="18" t="str">
        <f t="shared" si="676"/>
        <v/>
      </c>
      <c r="CB456" s="18" t="str">
        <f t="shared" si="676"/>
        <v/>
      </c>
      <c r="CC456" s="18" t="str">
        <f t="shared" si="676"/>
        <v/>
      </c>
    </row>
    <row r="457" ht="16.5" customHeight="1">
      <c r="A457" s="11" t="s">
        <v>2013</v>
      </c>
      <c r="B457" s="11"/>
      <c r="C457" s="11"/>
      <c r="D457" s="11" t="s">
        <v>64</v>
      </c>
      <c r="E457" s="27">
        <v>51020.0</v>
      </c>
      <c r="F457" s="27">
        <v>51020.0</v>
      </c>
      <c r="G457" s="11" t="s">
        <v>135</v>
      </c>
      <c r="H457" s="12">
        <v>63775.0</v>
      </c>
      <c r="I457" s="12">
        <v>63775.0</v>
      </c>
      <c r="J457" s="13">
        <f t="shared" ref="J457:K457" si="677">E457*1.19</f>
        <v>60713.8</v>
      </c>
      <c r="K457" s="13">
        <f t="shared" si="677"/>
        <v>60713.8</v>
      </c>
      <c r="L457" s="11" t="s">
        <v>86</v>
      </c>
      <c r="M457" s="11" t="s">
        <v>67</v>
      </c>
      <c r="N457" s="14" t="s">
        <v>2014</v>
      </c>
      <c r="O457" s="11"/>
      <c r="T457" s="11" t="s">
        <v>2015</v>
      </c>
      <c r="V457" s="11" t="s">
        <v>2016</v>
      </c>
      <c r="X457" s="11" t="s">
        <v>142</v>
      </c>
      <c r="Y457" s="11" t="s">
        <v>75</v>
      </c>
      <c r="AI457" s="15">
        <v>44203.0</v>
      </c>
      <c r="AJ457" s="11">
        <v>49.0</v>
      </c>
      <c r="AK457" s="11" t="s">
        <v>430</v>
      </c>
      <c r="AL457" s="11">
        <v>1302.0</v>
      </c>
      <c r="AM457" s="11" t="s">
        <v>143</v>
      </c>
      <c r="AN457" s="11" t="s">
        <v>144</v>
      </c>
      <c r="AQ457" s="11" t="s">
        <v>79</v>
      </c>
      <c r="AR457" s="11" t="s">
        <v>146</v>
      </c>
      <c r="AS457" s="11" t="s">
        <v>75</v>
      </c>
      <c r="AT457" s="11" t="s">
        <v>107</v>
      </c>
      <c r="AU457" s="11" t="s">
        <v>108</v>
      </c>
      <c r="AW457" s="11" t="s">
        <v>96</v>
      </c>
      <c r="AX457" s="18" t="str">
        <f t="shared" si="555"/>
        <v/>
      </c>
      <c r="AZ457" s="11" t="s">
        <v>535</v>
      </c>
      <c r="BD457" s="15">
        <v>45596.0</v>
      </c>
      <c r="BE457" s="15">
        <v>45779.0</v>
      </c>
      <c r="BJ457" s="11">
        <v>2021.0</v>
      </c>
      <c r="BK457" s="11">
        <v>2025.0</v>
      </c>
      <c r="BL457" s="16">
        <f t="shared" si="62"/>
        <v>5</v>
      </c>
      <c r="BM457" s="18" t="str">
        <f t="shared" si="63"/>
        <v>2021, 2022, 2023, 2024, 2025</v>
      </c>
      <c r="BN457" s="18" t="str">
        <f t="shared" ref="BN457:CC457" si="678">IF(ISNUMBER(SEARCH(BN$1, $BM457)), ($K457/$BL457), "")</f>
        <v/>
      </c>
      <c r="BO457" s="20">
        <f t="shared" si="678"/>
        <v>12142.76</v>
      </c>
      <c r="BP457" s="20">
        <f t="shared" si="678"/>
        <v>12142.76</v>
      </c>
      <c r="BQ457" s="20">
        <f t="shared" si="678"/>
        <v>12142.76</v>
      </c>
      <c r="BR457" s="20">
        <f t="shared" si="678"/>
        <v>12142.76</v>
      </c>
      <c r="BS457" s="20">
        <f t="shared" si="678"/>
        <v>12142.76</v>
      </c>
      <c r="BT457" s="18" t="str">
        <f t="shared" si="678"/>
        <v/>
      </c>
      <c r="BU457" s="18" t="str">
        <f t="shared" si="678"/>
        <v/>
      </c>
      <c r="BV457" s="18" t="str">
        <f t="shared" si="678"/>
        <v/>
      </c>
      <c r="BW457" s="18" t="str">
        <f t="shared" si="678"/>
        <v/>
      </c>
      <c r="BX457" s="18" t="str">
        <f t="shared" si="678"/>
        <v/>
      </c>
      <c r="BY457" s="18" t="str">
        <f t="shared" si="678"/>
        <v/>
      </c>
      <c r="BZ457" s="18" t="str">
        <f t="shared" si="678"/>
        <v/>
      </c>
      <c r="CA457" s="18" t="str">
        <f t="shared" si="678"/>
        <v/>
      </c>
      <c r="CB457" s="18" t="str">
        <f t="shared" si="678"/>
        <v/>
      </c>
      <c r="CC457" s="18" t="str">
        <f t="shared" si="678"/>
        <v/>
      </c>
    </row>
    <row r="458" ht="16.5" customHeight="1">
      <c r="A458" s="11" t="s">
        <v>2017</v>
      </c>
      <c r="B458" s="11" t="s">
        <v>2018</v>
      </c>
      <c r="C458" s="11"/>
      <c r="D458" s="11" t="s">
        <v>64</v>
      </c>
      <c r="E458" s="27">
        <v>50000.0</v>
      </c>
      <c r="F458" s="27">
        <v>50000.0</v>
      </c>
      <c r="G458" s="11" t="s">
        <v>135</v>
      </c>
      <c r="H458" s="12">
        <v>61261.0</v>
      </c>
      <c r="I458" s="12">
        <v>61261.0</v>
      </c>
      <c r="J458" s="13">
        <f t="shared" ref="J458:K458" si="679">E458*1.19</f>
        <v>59500</v>
      </c>
      <c r="K458" s="13">
        <f t="shared" si="679"/>
        <v>59500</v>
      </c>
      <c r="L458" s="11" t="s">
        <v>86</v>
      </c>
      <c r="M458" s="11" t="s">
        <v>67</v>
      </c>
      <c r="N458" s="14" t="s">
        <v>2019</v>
      </c>
      <c r="P458" s="11"/>
      <c r="Q458" s="11"/>
      <c r="R458" s="11" t="s">
        <v>2020</v>
      </c>
      <c r="T458" s="11" t="s">
        <v>2021</v>
      </c>
      <c r="U458" s="11" t="s">
        <v>72</v>
      </c>
      <c r="V458" s="11" t="s">
        <v>2022</v>
      </c>
      <c r="W458" s="11" t="s">
        <v>104</v>
      </c>
      <c r="X458" s="11" t="s">
        <v>142</v>
      </c>
      <c r="Y458" s="11" t="s">
        <v>75</v>
      </c>
      <c r="Z458" s="11" t="s">
        <v>72</v>
      </c>
      <c r="AE458" s="11" t="s">
        <v>119</v>
      </c>
      <c r="AI458" s="15">
        <v>44927.0</v>
      </c>
      <c r="AJ458" s="11">
        <v>0.5</v>
      </c>
      <c r="AK458" s="11" t="s">
        <v>77</v>
      </c>
      <c r="AL458" s="11">
        <v>61261.0</v>
      </c>
      <c r="AM458" s="11" t="s">
        <v>185</v>
      </c>
      <c r="AN458" s="11" t="s">
        <v>575</v>
      </c>
      <c r="AQ458" s="11" t="s">
        <v>79</v>
      </c>
      <c r="AR458" s="11" t="s">
        <v>188</v>
      </c>
      <c r="AS458" s="11" t="s">
        <v>75</v>
      </c>
      <c r="AT458" s="11" t="s">
        <v>107</v>
      </c>
      <c r="AU458" s="18" t="s">
        <v>189</v>
      </c>
      <c r="AW458" s="11" t="s">
        <v>190</v>
      </c>
      <c r="AX458" s="18" t="str">
        <f t="shared" si="555"/>
        <v/>
      </c>
      <c r="AZ458" s="11" t="s">
        <v>132</v>
      </c>
      <c r="BD458" s="15">
        <v>44959.0</v>
      </c>
      <c r="BE458" s="15">
        <v>45035.0</v>
      </c>
      <c r="BI458" s="11" t="s">
        <v>83</v>
      </c>
      <c r="BJ458" s="11">
        <v>2023.0</v>
      </c>
      <c r="BK458" s="11">
        <v>2023.0</v>
      </c>
      <c r="BL458" s="16">
        <f t="shared" si="62"/>
        <v>1</v>
      </c>
      <c r="BM458" s="18" t="str">
        <f t="shared" si="63"/>
        <v>2023</v>
      </c>
      <c r="BN458" s="18" t="str">
        <f t="shared" ref="BN458:CC458" si="680">IF(ISNUMBER(SEARCH(BN$1, $BM458)), ($K458/$BL458), "")</f>
        <v/>
      </c>
      <c r="BO458" s="18" t="str">
        <f t="shared" si="680"/>
        <v/>
      </c>
      <c r="BP458" s="18" t="str">
        <f t="shared" si="680"/>
        <v/>
      </c>
      <c r="BQ458" s="20">
        <f t="shared" si="680"/>
        <v>59500</v>
      </c>
      <c r="BR458" s="18" t="str">
        <f t="shared" si="680"/>
        <v/>
      </c>
      <c r="BS458" s="18" t="str">
        <f t="shared" si="680"/>
        <v/>
      </c>
      <c r="BT458" s="18" t="str">
        <f t="shared" si="680"/>
        <v/>
      </c>
      <c r="BU458" s="18" t="str">
        <f t="shared" si="680"/>
        <v/>
      </c>
      <c r="BV458" s="18" t="str">
        <f t="shared" si="680"/>
        <v/>
      </c>
      <c r="BW458" s="18" t="str">
        <f t="shared" si="680"/>
        <v/>
      </c>
      <c r="BX458" s="18" t="str">
        <f t="shared" si="680"/>
        <v/>
      </c>
      <c r="BY458" s="18" t="str">
        <f t="shared" si="680"/>
        <v/>
      </c>
      <c r="BZ458" s="18" t="str">
        <f t="shared" si="680"/>
        <v/>
      </c>
      <c r="CA458" s="18" t="str">
        <f t="shared" si="680"/>
        <v/>
      </c>
      <c r="CB458" s="18" t="str">
        <f t="shared" si="680"/>
        <v/>
      </c>
      <c r="CC458" s="18" t="str">
        <f t="shared" si="680"/>
        <v/>
      </c>
    </row>
    <row r="459" ht="16.5" customHeight="1">
      <c r="A459" s="11" t="s">
        <v>2023</v>
      </c>
      <c r="C459" s="11"/>
      <c r="D459" s="11" t="s">
        <v>64</v>
      </c>
      <c r="E459" s="11">
        <v>50000.0</v>
      </c>
      <c r="F459" s="11">
        <v>50000.0</v>
      </c>
      <c r="G459" s="11" t="s">
        <v>151</v>
      </c>
      <c r="H459" s="12">
        <v>54931.0</v>
      </c>
      <c r="I459" s="12">
        <v>54931.0</v>
      </c>
      <c r="J459" s="13">
        <v>50000.0</v>
      </c>
      <c r="K459" s="13">
        <v>50000.0</v>
      </c>
      <c r="L459" s="11" t="s">
        <v>86</v>
      </c>
      <c r="M459" s="11" t="s">
        <v>67</v>
      </c>
      <c r="N459" s="14" t="s">
        <v>2024</v>
      </c>
      <c r="P459" s="11"/>
      <c r="Q459" s="11"/>
      <c r="R459" s="11" t="s">
        <v>2025</v>
      </c>
      <c r="T459" s="11" t="s">
        <v>2026</v>
      </c>
      <c r="U459" s="11" t="s">
        <v>2027</v>
      </c>
      <c r="V459" s="11" t="s">
        <v>2028</v>
      </c>
      <c r="W459" s="11" t="s">
        <v>92</v>
      </c>
      <c r="X459" s="11" t="s">
        <v>155</v>
      </c>
      <c r="Y459" s="11" t="s">
        <v>75</v>
      </c>
      <c r="Z459" s="11" t="s">
        <v>72</v>
      </c>
      <c r="AD459" s="11" t="s">
        <v>2029</v>
      </c>
      <c r="AE459" s="11" t="s">
        <v>76</v>
      </c>
      <c r="AI459" s="15">
        <v>44105.0</v>
      </c>
      <c r="AJ459" s="11">
        <v>1.0</v>
      </c>
      <c r="AK459" s="11" t="s">
        <v>230</v>
      </c>
      <c r="AL459" s="11">
        <v>54931.0</v>
      </c>
      <c r="AM459" s="11" t="s">
        <v>185</v>
      </c>
      <c r="AN459" s="11" t="s">
        <v>2030</v>
      </c>
      <c r="AQ459" s="11" t="s">
        <v>79</v>
      </c>
      <c r="AR459" s="11" t="s">
        <v>188</v>
      </c>
      <c r="AS459" s="11" t="s">
        <v>75</v>
      </c>
      <c r="AT459" s="25" t="s">
        <v>122</v>
      </c>
      <c r="AU459" s="18" t="s">
        <v>289</v>
      </c>
      <c r="AW459" s="11" t="s">
        <v>96</v>
      </c>
      <c r="AX459" s="18" t="str">
        <f t="shared" si="555"/>
        <v/>
      </c>
      <c r="AZ459" s="11" t="s">
        <v>97</v>
      </c>
      <c r="BD459" s="15">
        <v>45036.0</v>
      </c>
      <c r="BE459" s="15">
        <v>45036.0</v>
      </c>
      <c r="BI459" s="11" t="s">
        <v>83</v>
      </c>
      <c r="BJ459" s="11">
        <v>2020.0</v>
      </c>
      <c r="BK459" s="11">
        <v>2021.0</v>
      </c>
      <c r="BL459" s="16">
        <f t="shared" si="62"/>
        <v>2</v>
      </c>
      <c r="BM459" s="18" t="str">
        <f t="shared" si="63"/>
        <v>2020, 2021</v>
      </c>
      <c r="BN459" s="20">
        <f t="shared" ref="BN459:CC459" si="681">IF(ISNUMBER(SEARCH(BN$1, $BM459)), ($K459/$BL459), "")</f>
        <v>25000</v>
      </c>
      <c r="BO459" s="20">
        <f t="shared" si="681"/>
        <v>25000</v>
      </c>
      <c r="BP459" s="18" t="str">
        <f t="shared" si="681"/>
        <v/>
      </c>
      <c r="BQ459" s="18" t="str">
        <f t="shared" si="681"/>
        <v/>
      </c>
      <c r="BR459" s="18" t="str">
        <f t="shared" si="681"/>
        <v/>
      </c>
      <c r="BS459" s="18" t="str">
        <f t="shared" si="681"/>
        <v/>
      </c>
      <c r="BT459" s="18" t="str">
        <f t="shared" si="681"/>
        <v/>
      </c>
      <c r="BU459" s="18" t="str">
        <f t="shared" si="681"/>
        <v/>
      </c>
      <c r="BV459" s="18" t="str">
        <f t="shared" si="681"/>
        <v/>
      </c>
      <c r="BW459" s="18" t="str">
        <f t="shared" si="681"/>
        <v/>
      </c>
      <c r="BX459" s="18" t="str">
        <f t="shared" si="681"/>
        <v/>
      </c>
      <c r="BY459" s="18" t="str">
        <f t="shared" si="681"/>
        <v/>
      </c>
      <c r="BZ459" s="18" t="str">
        <f t="shared" si="681"/>
        <v/>
      </c>
      <c r="CA459" s="18" t="str">
        <f t="shared" si="681"/>
        <v/>
      </c>
      <c r="CB459" s="18" t="str">
        <f t="shared" si="681"/>
        <v/>
      </c>
      <c r="CC459" s="18" t="str">
        <f t="shared" si="681"/>
        <v/>
      </c>
    </row>
    <row r="460" ht="16.5" customHeight="1">
      <c r="A460" s="11" t="s">
        <v>2031</v>
      </c>
      <c r="B460" s="11" t="s">
        <v>2032</v>
      </c>
      <c r="C460" s="11"/>
      <c r="D460" s="11" t="s">
        <v>64</v>
      </c>
      <c r="E460" s="27">
        <v>49520.0</v>
      </c>
      <c r="F460" s="27">
        <v>49520.0</v>
      </c>
      <c r="G460" s="11" t="s">
        <v>135</v>
      </c>
      <c r="H460" s="12">
        <v>61900.0</v>
      </c>
      <c r="I460" s="12">
        <v>61900.0</v>
      </c>
      <c r="J460" s="13">
        <f t="shared" ref="J460:K460" si="682">E460*1.19</f>
        <v>58928.8</v>
      </c>
      <c r="K460" s="13">
        <f t="shared" si="682"/>
        <v>58928.8</v>
      </c>
      <c r="L460" s="11" t="s">
        <v>86</v>
      </c>
      <c r="M460" s="11" t="s">
        <v>67</v>
      </c>
      <c r="N460" s="14" t="s">
        <v>2033</v>
      </c>
      <c r="O460" s="11" t="s">
        <v>2034</v>
      </c>
      <c r="P460" s="11"/>
      <c r="Q460" s="11"/>
      <c r="R460" s="11"/>
      <c r="T460" s="11" t="s">
        <v>2035</v>
      </c>
      <c r="U460" s="11"/>
      <c r="V460" s="11" t="s">
        <v>2036</v>
      </c>
      <c r="W460" s="11"/>
      <c r="X460" s="11" t="s">
        <v>142</v>
      </c>
      <c r="Y460" s="11" t="s">
        <v>75</v>
      </c>
      <c r="Z460" s="11"/>
      <c r="AD460" s="11"/>
      <c r="AE460" s="11"/>
      <c r="AI460" s="15">
        <v>44932.0</v>
      </c>
      <c r="AJ460" s="11">
        <v>5.0</v>
      </c>
      <c r="AK460" s="11" t="s">
        <v>219</v>
      </c>
      <c r="AL460" s="11">
        <v>12380.0</v>
      </c>
      <c r="AM460" s="11" t="s">
        <v>143</v>
      </c>
      <c r="AN460" s="11" t="s">
        <v>695</v>
      </c>
      <c r="AQ460" s="11" t="s">
        <v>79</v>
      </c>
      <c r="AR460" s="11" t="s">
        <v>146</v>
      </c>
      <c r="AS460" s="11" t="s">
        <v>75</v>
      </c>
      <c r="AT460" s="25" t="s">
        <v>122</v>
      </c>
      <c r="AU460" s="18" t="s">
        <v>108</v>
      </c>
      <c r="AW460" s="11" t="s">
        <v>96</v>
      </c>
      <c r="AX460" s="18" t="str">
        <f t="shared" si="555"/>
        <v/>
      </c>
      <c r="AZ460" s="11" t="s">
        <v>535</v>
      </c>
      <c r="BD460" s="15">
        <v>45596.0</v>
      </c>
      <c r="BE460" s="15">
        <v>45779.0</v>
      </c>
      <c r="BI460" s="11"/>
      <c r="BJ460" s="11">
        <v>2023.0</v>
      </c>
      <c r="BK460" s="11">
        <v>2023.0</v>
      </c>
      <c r="BL460" s="16">
        <f t="shared" si="62"/>
        <v>1</v>
      </c>
      <c r="BM460" s="18" t="str">
        <f t="shared" si="63"/>
        <v>2023</v>
      </c>
      <c r="BN460" s="18" t="str">
        <f t="shared" ref="BN460:CC460" si="683">IF(ISNUMBER(SEARCH(BN$1, $BM460)), ($K460/$BL460), "")</f>
        <v/>
      </c>
      <c r="BO460" s="18" t="str">
        <f t="shared" si="683"/>
        <v/>
      </c>
      <c r="BP460" s="18" t="str">
        <f t="shared" si="683"/>
        <v/>
      </c>
      <c r="BQ460" s="20">
        <f t="shared" si="683"/>
        <v>58928.8</v>
      </c>
      <c r="BR460" s="18" t="str">
        <f t="shared" si="683"/>
        <v/>
      </c>
      <c r="BS460" s="18" t="str">
        <f t="shared" si="683"/>
        <v/>
      </c>
      <c r="BT460" s="18" t="str">
        <f t="shared" si="683"/>
        <v/>
      </c>
      <c r="BU460" s="18" t="str">
        <f t="shared" si="683"/>
        <v/>
      </c>
      <c r="BV460" s="18" t="str">
        <f t="shared" si="683"/>
        <v/>
      </c>
      <c r="BW460" s="18" t="str">
        <f t="shared" si="683"/>
        <v/>
      </c>
      <c r="BX460" s="18" t="str">
        <f t="shared" si="683"/>
        <v/>
      </c>
      <c r="BY460" s="18" t="str">
        <f t="shared" si="683"/>
        <v/>
      </c>
      <c r="BZ460" s="18" t="str">
        <f t="shared" si="683"/>
        <v/>
      </c>
      <c r="CA460" s="18" t="str">
        <f t="shared" si="683"/>
        <v/>
      </c>
      <c r="CB460" s="18" t="str">
        <f t="shared" si="683"/>
        <v/>
      </c>
      <c r="CC460" s="18" t="str">
        <f t="shared" si="683"/>
        <v/>
      </c>
    </row>
    <row r="461" ht="16.5" customHeight="1">
      <c r="A461" s="11" t="s">
        <v>2037</v>
      </c>
      <c r="B461" s="11" t="s">
        <v>2038</v>
      </c>
      <c r="C461" s="11"/>
      <c r="D461" s="11" t="s">
        <v>64</v>
      </c>
      <c r="E461" s="11">
        <v>49139.0</v>
      </c>
      <c r="F461" s="11">
        <v>49139.0</v>
      </c>
      <c r="G461" s="11" t="s">
        <v>151</v>
      </c>
      <c r="H461" s="12">
        <v>57984.0</v>
      </c>
      <c r="I461" s="12">
        <v>57984.0</v>
      </c>
      <c r="J461" s="13">
        <v>49139.0</v>
      </c>
      <c r="K461" s="13">
        <v>49139.0</v>
      </c>
      <c r="L461" s="11" t="s">
        <v>86</v>
      </c>
      <c r="M461" s="11" t="s">
        <v>67</v>
      </c>
      <c r="N461" s="14" t="s">
        <v>2039</v>
      </c>
      <c r="O461" s="11" t="s">
        <v>2040</v>
      </c>
      <c r="T461" s="11"/>
      <c r="V461" s="11" t="s">
        <v>639</v>
      </c>
      <c r="W461" s="11" t="s">
        <v>384</v>
      </c>
      <c r="X461" s="11" t="s">
        <v>218</v>
      </c>
      <c r="Y461" s="11" t="s">
        <v>75</v>
      </c>
      <c r="AD461" s="11" t="s">
        <v>2041</v>
      </c>
      <c r="AE461" s="11" t="s">
        <v>76</v>
      </c>
      <c r="AI461" s="15">
        <v>44501.0</v>
      </c>
      <c r="AJ461" s="11"/>
      <c r="AK461" s="11"/>
      <c r="AL461" s="11">
        <v>57984.0</v>
      </c>
      <c r="AM461" s="11" t="s">
        <v>485</v>
      </c>
      <c r="AN461" s="11"/>
      <c r="AQ461" s="11" t="s">
        <v>79</v>
      </c>
      <c r="AR461" s="11" t="s">
        <v>218</v>
      </c>
      <c r="AS461" s="11" t="s">
        <v>75</v>
      </c>
      <c r="AT461" s="11" t="s">
        <v>107</v>
      </c>
      <c r="AU461" s="18" t="s">
        <v>189</v>
      </c>
      <c r="AW461" s="11" t="s">
        <v>96</v>
      </c>
      <c r="AX461" s="18" t="str">
        <f t="shared" si="555"/>
        <v/>
      </c>
      <c r="AZ461" s="11" t="s">
        <v>535</v>
      </c>
      <c r="BD461" s="15">
        <v>45377.0</v>
      </c>
      <c r="BE461" s="15">
        <v>45779.0</v>
      </c>
      <c r="BI461" s="11" t="s">
        <v>83</v>
      </c>
      <c r="BJ461" s="11">
        <v>2021.0</v>
      </c>
      <c r="BK461" s="11">
        <v>2022.0</v>
      </c>
      <c r="BL461" s="16">
        <f t="shared" si="62"/>
        <v>2</v>
      </c>
      <c r="BM461" s="18" t="str">
        <f t="shared" si="63"/>
        <v>2021, 2022</v>
      </c>
      <c r="BN461" s="18" t="str">
        <f t="shared" ref="BN461:CC461" si="684">IF(ISNUMBER(SEARCH(BN$1, $BM461)), ($K461/$BL461), "")</f>
        <v/>
      </c>
      <c r="BO461" s="20">
        <f t="shared" si="684"/>
        <v>24569.5</v>
      </c>
      <c r="BP461" s="20">
        <f t="shared" si="684"/>
        <v>24569.5</v>
      </c>
      <c r="BQ461" s="18" t="str">
        <f t="shared" si="684"/>
        <v/>
      </c>
      <c r="BR461" s="18" t="str">
        <f t="shared" si="684"/>
        <v/>
      </c>
      <c r="BS461" s="18" t="str">
        <f t="shared" si="684"/>
        <v/>
      </c>
      <c r="BT461" s="18" t="str">
        <f t="shared" si="684"/>
        <v/>
      </c>
      <c r="BU461" s="18" t="str">
        <f t="shared" si="684"/>
        <v/>
      </c>
      <c r="BV461" s="18" t="str">
        <f t="shared" si="684"/>
        <v/>
      </c>
      <c r="BW461" s="18" t="str">
        <f t="shared" si="684"/>
        <v/>
      </c>
      <c r="BX461" s="18" t="str">
        <f t="shared" si="684"/>
        <v/>
      </c>
      <c r="BY461" s="18" t="str">
        <f t="shared" si="684"/>
        <v/>
      </c>
      <c r="BZ461" s="18" t="str">
        <f t="shared" si="684"/>
        <v/>
      </c>
      <c r="CA461" s="18" t="str">
        <f t="shared" si="684"/>
        <v/>
      </c>
      <c r="CB461" s="18" t="str">
        <f t="shared" si="684"/>
        <v/>
      </c>
      <c r="CC461" s="18" t="str">
        <f t="shared" si="684"/>
        <v/>
      </c>
    </row>
    <row r="462" ht="16.5" customHeight="1">
      <c r="A462" s="11" t="s">
        <v>2042</v>
      </c>
      <c r="B462" s="11" t="s">
        <v>2043</v>
      </c>
      <c r="C462" s="11"/>
      <c r="D462" s="11" t="s">
        <v>64</v>
      </c>
      <c r="E462" s="27">
        <v>48877.0</v>
      </c>
      <c r="F462" s="27">
        <v>48877.0</v>
      </c>
      <c r="G462" s="11" t="s">
        <v>135</v>
      </c>
      <c r="H462" s="12">
        <v>61096.0</v>
      </c>
      <c r="I462" s="12">
        <v>61096.0</v>
      </c>
      <c r="J462" s="13">
        <f t="shared" ref="J462:K462" si="685">E462*1.19</f>
        <v>58163.63</v>
      </c>
      <c r="K462" s="13">
        <f t="shared" si="685"/>
        <v>58163.63</v>
      </c>
      <c r="L462" s="11" t="s">
        <v>86</v>
      </c>
      <c r="M462" s="11" t="s">
        <v>67</v>
      </c>
      <c r="N462" s="14" t="s">
        <v>2044</v>
      </c>
      <c r="O462" s="11" t="s">
        <v>2045</v>
      </c>
      <c r="T462" s="11" t="s">
        <v>1507</v>
      </c>
      <c r="V462" s="11" t="s">
        <v>1508</v>
      </c>
      <c r="W462" s="11"/>
      <c r="X462" s="11" t="s">
        <v>142</v>
      </c>
      <c r="Y462" s="11" t="s">
        <v>75</v>
      </c>
      <c r="AD462" s="11"/>
      <c r="AE462" s="11"/>
      <c r="AI462" s="15">
        <v>44932.0</v>
      </c>
      <c r="AJ462" s="11">
        <v>6.0</v>
      </c>
      <c r="AK462" s="11" t="s">
        <v>219</v>
      </c>
      <c r="AL462" s="11">
        <v>10183.0</v>
      </c>
      <c r="AM462" s="11" t="s">
        <v>143</v>
      </c>
      <c r="AN462" s="11" t="s">
        <v>695</v>
      </c>
      <c r="AQ462" s="11" t="s">
        <v>79</v>
      </c>
      <c r="AR462" s="11" t="s">
        <v>146</v>
      </c>
      <c r="AS462" s="11" t="s">
        <v>75</v>
      </c>
      <c r="AT462" s="11" t="s">
        <v>107</v>
      </c>
      <c r="AU462" s="18" t="s">
        <v>108</v>
      </c>
      <c r="AW462" s="11" t="s">
        <v>96</v>
      </c>
      <c r="AX462" s="18" t="str">
        <f t="shared" si="555"/>
        <v/>
      </c>
      <c r="AZ462" s="11" t="s">
        <v>535</v>
      </c>
      <c r="BD462" s="15">
        <v>45596.0</v>
      </c>
      <c r="BE462" s="15">
        <v>45779.0</v>
      </c>
      <c r="BI462" s="11"/>
      <c r="BJ462" s="11">
        <v>2023.0</v>
      </c>
      <c r="BK462" s="11">
        <v>2023.0</v>
      </c>
      <c r="BL462" s="16">
        <f t="shared" si="62"/>
        <v>1</v>
      </c>
      <c r="BM462" s="18" t="str">
        <f t="shared" si="63"/>
        <v>2023</v>
      </c>
      <c r="BN462" s="18" t="str">
        <f t="shared" ref="BN462:CC462" si="686">IF(ISNUMBER(SEARCH(BN$1, $BM462)), ($K462/$BL462), "")</f>
        <v/>
      </c>
      <c r="BO462" s="18" t="str">
        <f t="shared" si="686"/>
        <v/>
      </c>
      <c r="BP462" s="18" t="str">
        <f t="shared" si="686"/>
        <v/>
      </c>
      <c r="BQ462" s="20">
        <f t="shared" si="686"/>
        <v>58163.63</v>
      </c>
      <c r="BR462" s="18" t="str">
        <f t="shared" si="686"/>
        <v/>
      </c>
      <c r="BS462" s="18" t="str">
        <f t="shared" si="686"/>
        <v/>
      </c>
      <c r="BT462" s="18" t="str">
        <f t="shared" si="686"/>
        <v/>
      </c>
      <c r="BU462" s="18" t="str">
        <f t="shared" si="686"/>
        <v/>
      </c>
      <c r="BV462" s="18" t="str">
        <f t="shared" si="686"/>
        <v/>
      </c>
      <c r="BW462" s="18" t="str">
        <f t="shared" si="686"/>
        <v/>
      </c>
      <c r="BX462" s="18" t="str">
        <f t="shared" si="686"/>
        <v/>
      </c>
      <c r="BY462" s="18" t="str">
        <f t="shared" si="686"/>
        <v/>
      </c>
      <c r="BZ462" s="18" t="str">
        <f t="shared" si="686"/>
        <v/>
      </c>
      <c r="CA462" s="18" t="str">
        <f t="shared" si="686"/>
        <v/>
      </c>
      <c r="CB462" s="18" t="str">
        <f t="shared" si="686"/>
        <v/>
      </c>
      <c r="CC462" s="18" t="str">
        <f t="shared" si="686"/>
        <v/>
      </c>
    </row>
    <row r="463" ht="16.5" customHeight="1">
      <c r="A463" s="11" t="s">
        <v>814</v>
      </c>
      <c r="B463" s="11"/>
      <c r="C463" s="11"/>
      <c r="D463" s="11" t="s">
        <v>64</v>
      </c>
      <c r="E463" s="11">
        <v>47129.0</v>
      </c>
      <c r="F463" s="11">
        <v>47129.0</v>
      </c>
      <c r="G463" s="11" t="s">
        <v>151</v>
      </c>
      <c r="H463" s="12">
        <v>51371.0</v>
      </c>
      <c r="I463" s="12">
        <v>51371.0</v>
      </c>
      <c r="J463" s="13">
        <v>47129.0</v>
      </c>
      <c r="K463" s="13">
        <v>47129.0</v>
      </c>
      <c r="L463" s="11" t="s">
        <v>86</v>
      </c>
      <c r="M463" s="11" t="s">
        <v>67</v>
      </c>
      <c r="N463" s="11"/>
      <c r="O463" s="11"/>
      <c r="T463" s="11"/>
      <c r="V463" s="11" t="s">
        <v>2046</v>
      </c>
      <c r="X463" s="11" t="s">
        <v>155</v>
      </c>
      <c r="Y463" s="11" t="s">
        <v>75</v>
      </c>
      <c r="AI463" s="15">
        <v>44105.0</v>
      </c>
      <c r="AJ463" s="11"/>
      <c r="AK463" s="11"/>
      <c r="AL463" s="11">
        <v>51371.0</v>
      </c>
      <c r="AM463" s="11" t="s">
        <v>812</v>
      </c>
      <c r="AN463" s="11"/>
      <c r="AQ463" s="11" t="s">
        <v>79</v>
      </c>
      <c r="AR463" s="11" t="s">
        <v>155</v>
      </c>
      <c r="AS463" s="11" t="s">
        <v>75</v>
      </c>
      <c r="AT463" s="25" t="s">
        <v>122</v>
      </c>
      <c r="AW463" s="11" t="s">
        <v>96</v>
      </c>
      <c r="AX463" s="18" t="str">
        <f t="shared" si="555"/>
        <v/>
      </c>
      <c r="AZ463" s="11" t="s">
        <v>132</v>
      </c>
      <c r="BD463" s="15">
        <v>45596.0</v>
      </c>
      <c r="BE463" s="15">
        <v>45596.0</v>
      </c>
      <c r="BJ463" s="11">
        <v>2020.0</v>
      </c>
      <c r="BK463" s="11">
        <v>2020.0</v>
      </c>
      <c r="BL463" s="16">
        <f t="shared" si="62"/>
        <v>1</v>
      </c>
      <c r="BM463" s="18" t="str">
        <f t="shared" si="63"/>
        <v>2020</v>
      </c>
      <c r="BN463" s="20">
        <f t="shared" ref="BN463:CC463" si="687">IF(ISNUMBER(SEARCH(BN$1, $BM463)), ($K463/$BL463), "")</f>
        <v>47129</v>
      </c>
      <c r="BO463" s="18" t="str">
        <f t="shared" si="687"/>
        <v/>
      </c>
      <c r="BP463" s="18" t="str">
        <f t="shared" si="687"/>
        <v/>
      </c>
      <c r="BQ463" s="18" t="str">
        <f t="shared" si="687"/>
        <v/>
      </c>
      <c r="BR463" s="18" t="str">
        <f t="shared" si="687"/>
        <v/>
      </c>
      <c r="BS463" s="18" t="str">
        <f t="shared" si="687"/>
        <v/>
      </c>
      <c r="BT463" s="18" t="str">
        <f t="shared" si="687"/>
        <v/>
      </c>
      <c r="BU463" s="18" t="str">
        <f t="shared" si="687"/>
        <v/>
      </c>
      <c r="BV463" s="18" t="str">
        <f t="shared" si="687"/>
        <v/>
      </c>
      <c r="BW463" s="18" t="str">
        <f t="shared" si="687"/>
        <v/>
      </c>
      <c r="BX463" s="18" t="str">
        <f t="shared" si="687"/>
        <v/>
      </c>
      <c r="BY463" s="18" t="str">
        <f t="shared" si="687"/>
        <v/>
      </c>
      <c r="BZ463" s="18" t="str">
        <f t="shared" si="687"/>
        <v/>
      </c>
      <c r="CA463" s="18" t="str">
        <f t="shared" si="687"/>
        <v/>
      </c>
      <c r="CB463" s="18" t="str">
        <f t="shared" si="687"/>
        <v/>
      </c>
      <c r="CC463" s="18" t="str">
        <f t="shared" si="687"/>
        <v/>
      </c>
    </row>
    <row r="464" ht="16.5" customHeight="1">
      <c r="A464" s="11" t="s">
        <v>2047</v>
      </c>
      <c r="B464" s="11" t="s">
        <v>2048</v>
      </c>
      <c r="C464" s="11"/>
      <c r="D464" s="11" t="s">
        <v>64</v>
      </c>
      <c r="E464" s="11">
        <v>47087.0</v>
      </c>
      <c r="F464" s="11">
        <v>47087.0</v>
      </c>
      <c r="G464" s="11" t="s">
        <v>151</v>
      </c>
      <c r="H464" s="12">
        <v>55563.0</v>
      </c>
      <c r="I464" s="12">
        <v>55563.0</v>
      </c>
      <c r="J464" s="13">
        <v>47087.0</v>
      </c>
      <c r="K464" s="13">
        <v>47087.0</v>
      </c>
      <c r="L464" s="11" t="s">
        <v>86</v>
      </c>
      <c r="M464" s="11" t="s">
        <v>67</v>
      </c>
      <c r="N464" s="14" t="s">
        <v>2049</v>
      </c>
      <c r="O464" s="11" t="s">
        <v>2050</v>
      </c>
      <c r="T464" s="11" t="s">
        <v>2051</v>
      </c>
      <c r="V464" s="11" t="s">
        <v>2052</v>
      </c>
      <c r="W464" s="11" t="s">
        <v>104</v>
      </c>
      <c r="X464" s="11" t="s">
        <v>218</v>
      </c>
      <c r="Y464" s="11" t="s">
        <v>75</v>
      </c>
      <c r="AE464" s="11" t="s">
        <v>119</v>
      </c>
      <c r="AI464" s="15">
        <v>44501.0</v>
      </c>
      <c r="AL464" s="11">
        <v>55563.0</v>
      </c>
      <c r="AM464" s="11" t="s">
        <v>485</v>
      </c>
      <c r="AN464" s="11"/>
      <c r="AQ464" s="11" t="s">
        <v>79</v>
      </c>
      <c r="AR464" s="11" t="s">
        <v>218</v>
      </c>
      <c r="AS464" s="11" t="s">
        <v>75</v>
      </c>
      <c r="AT464" s="11" t="s">
        <v>80</v>
      </c>
      <c r="AW464" s="11" t="s">
        <v>96</v>
      </c>
      <c r="AX464" s="18" t="str">
        <f t="shared" si="555"/>
        <v/>
      </c>
      <c r="AZ464" s="11" t="s">
        <v>191</v>
      </c>
      <c r="BD464" s="15">
        <v>45377.0</v>
      </c>
      <c r="BE464" s="15">
        <v>45733.0</v>
      </c>
      <c r="BI464" s="11" t="s">
        <v>83</v>
      </c>
      <c r="BJ464" s="11">
        <v>2021.0</v>
      </c>
      <c r="BK464" s="11">
        <v>2022.0</v>
      </c>
      <c r="BL464" s="16">
        <f t="shared" si="62"/>
        <v>2</v>
      </c>
      <c r="BM464" s="18" t="str">
        <f t="shared" si="63"/>
        <v>2021, 2022</v>
      </c>
      <c r="BN464" s="18" t="str">
        <f t="shared" ref="BN464:CC464" si="688">IF(ISNUMBER(SEARCH(BN$1, $BM464)), ($K464/$BL464), "")</f>
        <v/>
      </c>
      <c r="BO464" s="20">
        <f t="shared" si="688"/>
        <v>23543.5</v>
      </c>
      <c r="BP464" s="20">
        <f t="shared" si="688"/>
        <v>23543.5</v>
      </c>
      <c r="BQ464" s="18" t="str">
        <f t="shared" si="688"/>
        <v/>
      </c>
      <c r="BR464" s="18" t="str">
        <f t="shared" si="688"/>
        <v/>
      </c>
      <c r="BS464" s="18" t="str">
        <f t="shared" si="688"/>
        <v/>
      </c>
      <c r="BT464" s="18" t="str">
        <f t="shared" si="688"/>
        <v/>
      </c>
      <c r="BU464" s="18" t="str">
        <f t="shared" si="688"/>
        <v/>
      </c>
      <c r="BV464" s="18" t="str">
        <f t="shared" si="688"/>
        <v/>
      </c>
      <c r="BW464" s="18" t="str">
        <f t="shared" si="688"/>
        <v/>
      </c>
      <c r="BX464" s="18" t="str">
        <f t="shared" si="688"/>
        <v/>
      </c>
      <c r="BY464" s="18" t="str">
        <f t="shared" si="688"/>
        <v/>
      </c>
      <c r="BZ464" s="18" t="str">
        <f t="shared" si="688"/>
        <v/>
      </c>
      <c r="CA464" s="18" t="str">
        <f t="shared" si="688"/>
        <v/>
      </c>
      <c r="CB464" s="18" t="str">
        <f t="shared" si="688"/>
        <v/>
      </c>
      <c r="CC464" s="18" t="str">
        <f t="shared" si="688"/>
        <v/>
      </c>
    </row>
    <row r="465" ht="16.5" customHeight="1">
      <c r="A465" s="11" t="s">
        <v>2053</v>
      </c>
      <c r="B465" s="11"/>
      <c r="C465" s="11"/>
      <c r="D465" s="11" t="s">
        <v>64</v>
      </c>
      <c r="E465" s="11">
        <v>45764.0</v>
      </c>
      <c r="F465" s="11">
        <v>45764.0</v>
      </c>
      <c r="G465" s="11" t="s">
        <v>151</v>
      </c>
      <c r="H465" s="12">
        <v>49883.0</v>
      </c>
      <c r="I465" s="12">
        <v>49883.0</v>
      </c>
      <c r="J465" s="13">
        <v>45764.0</v>
      </c>
      <c r="K465" s="13">
        <v>45764.0</v>
      </c>
      <c r="L465" s="11" t="s">
        <v>86</v>
      </c>
      <c r="M465" s="11" t="s">
        <v>67</v>
      </c>
      <c r="N465" s="14" t="s">
        <v>2054</v>
      </c>
      <c r="O465" s="11"/>
      <c r="T465" s="11"/>
      <c r="V465" s="11" t="s">
        <v>2055</v>
      </c>
      <c r="W465" s="11"/>
      <c r="X465" s="11" t="s">
        <v>155</v>
      </c>
      <c r="Y465" s="11" t="s">
        <v>75</v>
      </c>
      <c r="AE465" s="11"/>
      <c r="AI465" s="15">
        <v>45383.0</v>
      </c>
      <c r="AL465" s="11">
        <v>49883.0</v>
      </c>
      <c r="AM465" s="11" t="s">
        <v>157</v>
      </c>
      <c r="AN465" s="11"/>
      <c r="AQ465" s="11" t="s">
        <v>79</v>
      </c>
      <c r="AR465" s="11" t="s">
        <v>155</v>
      </c>
      <c r="AS465" s="11" t="s">
        <v>75</v>
      </c>
      <c r="AT465" s="11" t="s">
        <v>80</v>
      </c>
      <c r="AW465" s="11" t="s">
        <v>96</v>
      </c>
      <c r="AX465" s="18" t="str">
        <f t="shared" si="555"/>
        <v/>
      </c>
      <c r="AZ465" s="11" t="s">
        <v>132</v>
      </c>
      <c r="BD465" s="15">
        <v>45596.0</v>
      </c>
      <c r="BE465" s="15">
        <v>45779.0</v>
      </c>
      <c r="BI465" s="11"/>
      <c r="BJ465" s="11">
        <v>2024.0</v>
      </c>
      <c r="BK465" s="11">
        <v>2027.0</v>
      </c>
      <c r="BL465" s="16">
        <f t="shared" si="62"/>
        <v>4</v>
      </c>
      <c r="BM465" s="18" t="str">
        <f t="shared" si="63"/>
        <v>2024, 2025, 2026, 2027</v>
      </c>
      <c r="BN465" s="18" t="str">
        <f t="shared" ref="BN465:CC465" si="689">IF(ISNUMBER(SEARCH(BN$1, $BM465)), ($K465/$BL465), "")</f>
        <v/>
      </c>
      <c r="BO465" s="18" t="str">
        <f t="shared" si="689"/>
        <v/>
      </c>
      <c r="BP465" s="18" t="str">
        <f t="shared" si="689"/>
        <v/>
      </c>
      <c r="BQ465" s="18" t="str">
        <f t="shared" si="689"/>
        <v/>
      </c>
      <c r="BR465" s="20">
        <f t="shared" si="689"/>
        <v>11441</v>
      </c>
      <c r="BS465" s="20">
        <f t="shared" si="689"/>
        <v>11441</v>
      </c>
      <c r="BT465" s="20">
        <f t="shared" si="689"/>
        <v>11441</v>
      </c>
      <c r="BU465" s="20">
        <f t="shared" si="689"/>
        <v>11441</v>
      </c>
      <c r="BV465" s="18" t="str">
        <f t="shared" si="689"/>
        <v/>
      </c>
      <c r="BW465" s="18" t="str">
        <f t="shared" si="689"/>
        <v/>
      </c>
      <c r="BX465" s="18" t="str">
        <f t="shared" si="689"/>
        <v/>
      </c>
      <c r="BY465" s="18" t="str">
        <f t="shared" si="689"/>
        <v/>
      </c>
      <c r="BZ465" s="18" t="str">
        <f t="shared" si="689"/>
        <v/>
      </c>
      <c r="CA465" s="18" t="str">
        <f t="shared" si="689"/>
        <v/>
      </c>
      <c r="CB465" s="18" t="str">
        <f t="shared" si="689"/>
        <v/>
      </c>
      <c r="CC465" s="18" t="str">
        <f t="shared" si="689"/>
        <v/>
      </c>
    </row>
    <row r="466" ht="16.5" customHeight="1">
      <c r="A466" s="11" t="s">
        <v>2056</v>
      </c>
      <c r="C466" s="11"/>
      <c r="D466" s="11" t="s">
        <v>64</v>
      </c>
      <c r="E466" s="11">
        <v>43288.0</v>
      </c>
      <c r="F466" s="11">
        <v>43288.0</v>
      </c>
      <c r="G466" s="11" t="s">
        <v>151</v>
      </c>
      <c r="H466" s="12">
        <v>47184.0</v>
      </c>
      <c r="I466" s="12">
        <v>47184.0</v>
      </c>
      <c r="J466" s="13">
        <v>43288.0</v>
      </c>
      <c r="K466" s="13">
        <v>43288.0</v>
      </c>
      <c r="L466" s="11" t="s">
        <v>86</v>
      </c>
      <c r="M466" s="11" t="s">
        <v>67</v>
      </c>
      <c r="N466" s="14" t="s">
        <v>2057</v>
      </c>
      <c r="V466" s="11" t="s">
        <v>2058</v>
      </c>
      <c r="X466" s="11" t="s">
        <v>155</v>
      </c>
      <c r="Y466" s="11" t="s">
        <v>75</v>
      </c>
      <c r="AI466" s="15">
        <v>45383.0</v>
      </c>
      <c r="AL466" s="11">
        <v>47184.0</v>
      </c>
      <c r="AM466" s="11" t="s">
        <v>157</v>
      </c>
      <c r="AN466" s="11"/>
      <c r="AQ466" s="11" t="s">
        <v>79</v>
      </c>
      <c r="AR466" s="11" t="s">
        <v>155</v>
      </c>
      <c r="AS466" s="11" t="s">
        <v>75</v>
      </c>
      <c r="AT466" s="11" t="s">
        <v>80</v>
      </c>
      <c r="AW466" s="11" t="s">
        <v>96</v>
      </c>
      <c r="AX466" s="18" t="str">
        <f t="shared" si="555"/>
        <v/>
      </c>
      <c r="AZ466" s="11" t="s">
        <v>132</v>
      </c>
      <c r="BD466" s="15">
        <v>45596.0</v>
      </c>
      <c r="BE466" s="15">
        <v>45779.0</v>
      </c>
      <c r="BJ466" s="11">
        <v>2024.0</v>
      </c>
      <c r="BK466" s="11">
        <v>2027.0</v>
      </c>
      <c r="BL466" s="16">
        <f t="shared" si="62"/>
        <v>4</v>
      </c>
      <c r="BM466" s="18" t="str">
        <f t="shared" si="63"/>
        <v>2024, 2025, 2026, 2027</v>
      </c>
      <c r="BN466" s="18" t="str">
        <f t="shared" ref="BN466:CC466" si="690">IF(ISNUMBER(SEARCH(BN$1, $BM466)), ($K466/$BL466), "")</f>
        <v/>
      </c>
      <c r="BO466" s="18" t="str">
        <f t="shared" si="690"/>
        <v/>
      </c>
      <c r="BP466" s="18" t="str">
        <f t="shared" si="690"/>
        <v/>
      </c>
      <c r="BQ466" s="18" t="str">
        <f t="shared" si="690"/>
        <v/>
      </c>
      <c r="BR466" s="20">
        <f t="shared" si="690"/>
        <v>10822</v>
      </c>
      <c r="BS466" s="20">
        <f t="shared" si="690"/>
        <v>10822</v>
      </c>
      <c r="BT466" s="20">
        <f t="shared" si="690"/>
        <v>10822</v>
      </c>
      <c r="BU466" s="20">
        <f t="shared" si="690"/>
        <v>10822</v>
      </c>
      <c r="BV466" s="18" t="str">
        <f t="shared" si="690"/>
        <v/>
      </c>
      <c r="BW466" s="18" t="str">
        <f t="shared" si="690"/>
        <v/>
      </c>
      <c r="BX466" s="18" t="str">
        <f t="shared" si="690"/>
        <v/>
      </c>
      <c r="BY466" s="18" t="str">
        <f t="shared" si="690"/>
        <v/>
      </c>
      <c r="BZ466" s="18" t="str">
        <f t="shared" si="690"/>
        <v/>
      </c>
      <c r="CA466" s="18" t="str">
        <f t="shared" si="690"/>
        <v/>
      </c>
      <c r="CB466" s="18" t="str">
        <f t="shared" si="690"/>
        <v/>
      </c>
      <c r="CC466" s="18" t="str">
        <f t="shared" si="690"/>
        <v/>
      </c>
    </row>
    <row r="467" ht="16.5" customHeight="1">
      <c r="A467" s="11" t="s">
        <v>2059</v>
      </c>
      <c r="C467" s="11"/>
      <c r="D467" s="11" t="s">
        <v>64</v>
      </c>
      <c r="E467" s="11">
        <v>37982.0</v>
      </c>
      <c r="F467" s="11">
        <v>37982.0</v>
      </c>
      <c r="G467" s="11" t="s">
        <v>151</v>
      </c>
      <c r="H467" s="12">
        <v>41400.0</v>
      </c>
      <c r="I467" s="12">
        <v>41400.0</v>
      </c>
      <c r="J467" s="13">
        <v>37982.0</v>
      </c>
      <c r="K467" s="13">
        <v>37982.0</v>
      </c>
      <c r="L467" s="11" t="s">
        <v>86</v>
      </c>
      <c r="M467" s="11" t="s">
        <v>67</v>
      </c>
      <c r="N467" s="11"/>
      <c r="V467" s="11" t="s">
        <v>2060</v>
      </c>
      <c r="X467" s="11"/>
      <c r="Y467" s="11" t="s">
        <v>75</v>
      </c>
      <c r="AI467" s="15">
        <v>44652.0</v>
      </c>
      <c r="AL467" s="11">
        <v>41400.0</v>
      </c>
      <c r="AM467" s="11" t="s">
        <v>912</v>
      </c>
      <c r="AN467" s="11"/>
      <c r="AQ467" s="11" t="s">
        <v>79</v>
      </c>
      <c r="AR467" s="11" t="s">
        <v>155</v>
      </c>
      <c r="AS467" s="11" t="s">
        <v>75</v>
      </c>
      <c r="AT467" s="11" t="s">
        <v>107</v>
      </c>
      <c r="AU467" s="11" t="s">
        <v>189</v>
      </c>
      <c r="AW467" s="11" t="s">
        <v>96</v>
      </c>
      <c r="AX467" s="18" t="str">
        <f t="shared" si="555"/>
        <v/>
      </c>
      <c r="AZ467" s="11" t="s">
        <v>109</v>
      </c>
      <c r="BD467" s="15">
        <v>45596.0</v>
      </c>
      <c r="BE467" s="15">
        <v>45596.0</v>
      </c>
      <c r="BJ467" s="11">
        <v>2022.0</v>
      </c>
      <c r="BK467" s="11">
        <v>2022.0</v>
      </c>
      <c r="BL467" s="16">
        <f t="shared" si="62"/>
        <v>1</v>
      </c>
      <c r="BM467" s="18" t="str">
        <f t="shared" si="63"/>
        <v>2022</v>
      </c>
      <c r="BN467" s="18" t="str">
        <f t="shared" ref="BN467:CC467" si="691">IF(ISNUMBER(SEARCH(BN$1, $BM467)), ($K467/$BL467), "")</f>
        <v/>
      </c>
      <c r="BO467" s="18" t="str">
        <f t="shared" si="691"/>
        <v/>
      </c>
      <c r="BP467" s="20">
        <f t="shared" si="691"/>
        <v>37982</v>
      </c>
      <c r="BQ467" s="18" t="str">
        <f t="shared" si="691"/>
        <v/>
      </c>
      <c r="BR467" s="18" t="str">
        <f t="shared" si="691"/>
        <v/>
      </c>
      <c r="BS467" s="18" t="str">
        <f t="shared" si="691"/>
        <v/>
      </c>
      <c r="BT467" s="18" t="str">
        <f t="shared" si="691"/>
        <v/>
      </c>
      <c r="BU467" s="18" t="str">
        <f t="shared" si="691"/>
        <v/>
      </c>
      <c r="BV467" s="18" t="str">
        <f t="shared" si="691"/>
        <v/>
      </c>
      <c r="BW467" s="18" t="str">
        <f t="shared" si="691"/>
        <v/>
      </c>
      <c r="BX467" s="18" t="str">
        <f t="shared" si="691"/>
        <v/>
      </c>
      <c r="BY467" s="18" t="str">
        <f t="shared" si="691"/>
        <v/>
      </c>
      <c r="BZ467" s="18" t="str">
        <f t="shared" si="691"/>
        <v/>
      </c>
      <c r="CA467" s="18" t="str">
        <f t="shared" si="691"/>
        <v/>
      </c>
      <c r="CB467" s="18" t="str">
        <f t="shared" si="691"/>
        <v/>
      </c>
      <c r="CC467" s="18" t="str">
        <f t="shared" si="691"/>
        <v/>
      </c>
    </row>
    <row r="468" ht="16.5" customHeight="1">
      <c r="A468" s="11" t="s">
        <v>2061</v>
      </c>
      <c r="C468" s="11"/>
      <c r="D468" s="11" t="s">
        <v>64</v>
      </c>
      <c r="E468" s="11">
        <v>37435.0</v>
      </c>
      <c r="F468" s="11">
        <v>37435.0</v>
      </c>
      <c r="G468" s="11" t="s">
        <v>151</v>
      </c>
      <c r="H468" s="12">
        <v>40805.0</v>
      </c>
      <c r="I468" s="12">
        <v>40805.0</v>
      </c>
      <c r="J468" s="13">
        <v>37435.0</v>
      </c>
      <c r="K468" s="13">
        <v>37435.0</v>
      </c>
      <c r="L468" s="11" t="s">
        <v>86</v>
      </c>
      <c r="M468" s="11" t="s">
        <v>67</v>
      </c>
      <c r="V468" s="11" t="s">
        <v>2062</v>
      </c>
      <c r="Y468" s="11" t="s">
        <v>75</v>
      </c>
      <c r="AI468" s="15">
        <v>44409.0</v>
      </c>
      <c r="AL468" s="11">
        <v>40805.0</v>
      </c>
      <c r="AM468" s="11" t="s">
        <v>912</v>
      </c>
      <c r="AN468" s="11"/>
      <c r="AQ468" s="11" t="s">
        <v>79</v>
      </c>
      <c r="AR468" s="11" t="s">
        <v>155</v>
      </c>
      <c r="AS468" s="11" t="s">
        <v>75</v>
      </c>
      <c r="AT468" s="11" t="s">
        <v>107</v>
      </c>
      <c r="AU468" s="18" t="s">
        <v>189</v>
      </c>
      <c r="AW468" s="11" t="s">
        <v>96</v>
      </c>
      <c r="AX468" s="18" t="str">
        <f t="shared" si="555"/>
        <v/>
      </c>
      <c r="AZ468" s="11" t="s">
        <v>109</v>
      </c>
      <c r="BD468" s="15">
        <v>45596.0</v>
      </c>
      <c r="BE468" s="15">
        <v>45596.0</v>
      </c>
      <c r="BJ468" s="11">
        <v>2021.0</v>
      </c>
      <c r="BK468" s="11">
        <v>2021.0</v>
      </c>
      <c r="BL468" s="16">
        <f t="shared" si="62"/>
        <v>1</v>
      </c>
      <c r="BM468" s="18" t="str">
        <f t="shared" si="63"/>
        <v>2021</v>
      </c>
      <c r="BN468" s="18" t="str">
        <f t="shared" ref="BN468:CC468" si="692">IF(ISNUMBER(SEARCH(BN$1, $BM468)), ($K468/$BL468), "")</f>
        <v/>
      </c>
      <c r="BO468" s="20">
        <f t="shared" si="692"/>
        <v>37435</v>
      </c>
      <c r="BP468" s="18" t="str">
        <f t="shared" si="692"/>
        <v/>
      </c>
      <c r="BQ468" s="18" t="str">
        <f t="shared" si="692"/>
        <v/>
      </c>
      <c r="BR468" s="18" t="str">
        <f t="shared" si="692"/>
        <v/>
      </c>
      <c r="BS468" s="18" t="str">
        <f t="shared" si="692"/>
        <v/>
      </c>
      <c r="BT468" s="18" t="str">
        <f t="shared" si="692"/>
        <v/>
      </c>
      <c r="BU468" s="18" t="str">
        <f t="shared" si="692"/>
        <v/>
      </c>
      <c r="BV468" s="18" t="str">
        <f t="shared" si="692"/>
        <v/>
      </c>
      <c r="BW468" s="18" t="str">
        <f t="shared" si="692"/>
        <v/>
      </c>
      <c r="BX468" s="18" t="str">
        <f t="shared" si="692"/>
        <v/>
      </c>
      <c r="BY468" s="18" t="str">
        <f t="shared" si="692"/>
        <v/>
      </c>
      <c r="BZ468" s="18" t="str">
        <f t="shared" si="692"/>
        <v/>
      </c>
      <c r="CA468" s="18" t="str">
        <f t="shared" si="692"/>
        <v/>
      </c>
      <c r="CB468" s="18" t="str">
        <f t="shared" si="692"/>
        <v/>
      </c>
      <c r="CC468" s="18" t="str">
        <f t="shared" si="692"/>
        <v/>
      </c>
    </row>
    <row r="469" ht="16.5" customHeight="1">
      <c r="A469" s="11" t="s">
        <v>2063</v>
      </c>
      <c r="B469" s="11" t="s">
        <v>2064</v>
      </c>
      <c r="C469" s="11"/>
      <c r="D469" s="11" t="s">
        <v>64</v>
      </c>
      <c r="E469" s="11">
        <v>36100.0</v>
      </c>
      <c r="F469" s="11">
        <v>36100.0</v>
      </c>
      <c r="G469" s="11" t="s">
        <v>151</v>
      </c>
      <c r="H469" s="12">
        <v>41406.0</v>
      </c>
      <c r="I469" s="12">
        <v>41406.0</v>
      </c>
      <c r="J469" s="13">
        <v>36100.0</v>
      </c>
      <c r="K469" s="13">
        <v>36100.0</v>
      </c>
      <c r="L469" s="11" t="s">
        <v>86</v>
      </c>
      <c r="M469" s="11" t="s">
        <v>67</v>
      </c>
      <c r="N469" s="14" t="s">
        <v>2065</v>
      </c>
      <c r="O469" s="11" t="s">
        <v>2066</v>
      </c>
      <c r="P469" s="11"/>
      <c r="Q469" s="11"/>
      <c r="R469" s="11" t="s">
        <v>2067</v>
      </c>
      <c r="T469" s="11" t="s">
        <v>612</v>
      </c>
      <c r="U469" s="11" t="s">
        <v>72</v>
      </c>
      <c r="V469" s="11" t="s">
        <v>613</v>
      </c>
      <c r="W469" s="11" t="s">
        <v>104</v>
      </c>
      <c r="X469" s="11" t="s">
        <v>164</v>
      </c>
      <c r="Y469" s="11" t="s">
        <v>75</v>
      </c>
      <c r="Z469" s="11" t="s">
        <v>72</v>
      </c>
      <c r="AD469" s="11" t="s">
        <v>798</v>
      </c>
      <c r="AE469" s="11" t="s">
        <v>76</v>
      </c>
      <c r="AI469" s="15">
        <v>44438.0</v>
      </c>
      <c r="AJ469" s="11">
        <v>1.0</v>
      </c>
      <c r="AK469" s="11" t="s">
        <v>230</v>
      </c>
      <c r="AL469" s="11">
        <v>41406.0</v>
      </c>
      <c r="AM469" s="11" t="s">
        <v>165</v>
      </c>
      <c r="AN469" s="11"/>
      <c r="AO469" s="11" t="s">
        <v>232</v>
      </c>
      <c r="AQ469" s="11" t="s">
        <v>79</v>
      </c>
      <c r="AR469" s="11" t="s">
        <v>164</v>
      </c>
      <c r="AS469" s="11" t="s">
        <v>75</v>
      </c>
      <c r="AT469" s="25" t="s">
        <v>122</v>
      </c>
      <c r="AU469" s="16" t="s">
        <v>123</v>
      </c>
      <c r="AW469" s="11" t="s">
        <v>96</v>
      </c>
      <c r="AX469" s="11" t="s">
        <v>82</v>
      </c>
      <c r="AZ469" s="11" t="s">
        <v>109</v>
      </c>
      <c r="BD469" s="15">
        <v>45421.0</v>
      </c>
      <c r="BE469" s="15">
        <v>45566.0</v>
      </c>
      <c r="BI469" s="11" t="s">
        <v>83</v>
      </c>
      <c r="BJ469" s="11">
        <v>2021.0</v>
      </c>
      <c r="BK469" s="11">
        <v>2022.0</v>
      </c>
      <c r="BL469" s="16">
        <f t="shared" si="62"/>
        <v>2</v>
      </c>
      <c r="BM469" s="18" t="str">
        <f t="shared" si="63"/>
        <v>2021, 2022</v>
      </c>
      <c r="BN469" s="18" t="str">
        <f t="shared" ref="BN469:CC469" si="693">IF(ISNUMBER(SEARCH(BN$1, $BM469)), ($K469/$BL469), "")</f>
        <v/>
      </c>
      <c r="BO469" s="20">
        <f t="shared" si="693"/>
        <v>18050</v>
      </c>
      <c r="BP469" s="20">
        <f t="shared" si="693"/>
        <v>18050</v>
      </c>
      <c r="BQ469" s="18" t="str">
        <f t="shared" si="693"/>
        <v/>
      </c>
      <c r="BR469" s="18" t="str">
        <f t="shared" si="693"/>
        <v/>
      </c>
      <c r="BS469" s="18" t="str">
        <f t="shared" si="693"/>
        <v/>
      </c>
      <c r="BT469" s="18" t="str">
        <f t="shared" si="693"/>
        <v/>
      </c>
      <c r="BU469" s="18" t="str">
        <f t="shared" si="693"/>
        <v/>
      </c>
      <c r="BV469" s="18" t="str">
        <f t="shared" si="693"/>
        <v/>
      </c>
      <c r="BW469" s="18" t="str">
        <f t="shared" si="693"/>
        <v/>
      </c>
      <c r="BX469" s="18" t="str">
        <f t="shared" si="693"/>
        <v/>
      </c>
      <c r="BY469" s="18" t="str">
        <f t="shared" si="693"/>
        <v/>
      </c>
      <c r="BZ469" s="18" t="str">
        <f t="shared" si="693"/>
        <v/>
      </c>
      <c r="CA469" s="18" t="str">
        <f t="shared" si="693"/>
        <v/>
      </c>
      <c r="CB469" s="18" t="str">
        <f t="shared" si="693"/>
        <v/>
      </c>
      <c r="CC469" s="18" t="str">
        <f t="shared" si="693"/>
        <v/>
      </c>
    </row>
    <row r="470" ht="16.5" customHeight="1">
      <c r="A470" s="11" t="s">
        <v>2068</v>
      </c>
      <c r="B470" s="11"/>
      <c r="C470" s="11"/>
      <c r="D470" s="11" t="s">
        <v>64</v>
      </c>
      <c r="E470" s="11">
        <v>36000.0</v>
      </c>
      <c r="F470" s="11">
        <v>36000.0</v>
      </c>
      <c r="G470" s="11" t="s">
        <v>151</v>
      </c>
      <c r="H470" s="12">
        <v>41031.0</v>
      </c>
      <c r="I470" s="12">
        <v>41031.0</v>
      </c>
      <c r="J470" s="13">
        <v>36000.0</v>
      </c>
      <c r="K470" s="13">
        <v>36000.0</v>
      </c>
      <c r="L470" s="11" t="s">
        <v>86</v>
      </c>
      <c r="M470" s="11" t="s">
        <v>67</v>
      </c>
      <c r="N470" s="14" t="s">
        <v>2069</v>
      </c>
      <c r="O470" s="11"/>
      <c r="P470" s="11"/>
      <c r="Q470" s="11"/>
      <c r="R470" s="11"/>
      <c r="T470" s="11"/>
      <c r="U470" s="11"/>
      <c r="V470" s="11"/>
      <c r="W470" s="11"/>
      <c r="X470" s="11"/>
      <c r="Y470" s="11" t="s">
        <v>75</v>
      </c>
      <c r="Z470" s="11"/>
      <c r="AD470" s="11"/>
      <c r="AE470" s="11"/>
      <c r="AI470" s="15">
        <v>43864.0</v>
      </c>
      <c r="AJ470" s="11"/>
      <c r="AK470" s="11"/>
      <c r="AL470" s="11">
        <v>41031.0</v>
      </c>
      <c r="AM470" s="11" t="s">
        <v>165</v>
      </c>
      <c r="AN470" s="11"/>
      <c r="AO470" s="11"/>
      <c r="AQ470" s="11" t="s">
        <v>79</v>
      </c>
      <c r="AR470" s="11" t="s">
        <v>164</v>
      </c>
      <c r="AS470" s="11" t="s">
        <v>75</v>
      </c>
      <c r="AT470" s="25" t="s">
        <v>122</v>
      </c>
      <c r="AU470" s="18" t="s">
        <v>123</v>
      </c>
      <c r="AW470" s="11" t="s">
        <v>96</v>
      </c>
      <c r="AX470" s="18" t="str">
        <f t="shared" ref="AX470:AX489" si="696">IFERROR(INDEX('full database 2024'!AR:AR, MATCH(A470, 'full database 2024'!B:B, 0)), "")</f>
        <v/>
      </c>
      <c r="AZ470" s="11" t="s">
        <v>109</v>
      </c>
      <c r="BD470" s="15">
        <v>45596.0</v>
      </c>
      <c r="BE470" s="15">
        <v>45596.0</v>
      </c>
      <c r="BI470" s="11"/>
      <c r="BJ470" s="11">
        <v>2020.0</v>
      </c>
      <c r="BK470" s="11">
        <v>2020.0</v>
      </c>
      <c r="BL470" s="16">
        <f t="shared" si="62"/>
        <v>1</v>
      </c>
      <c r="BM470" s="18" t="str">
        <f t="shared" si="63"/>
        <v>2020</v>
      </c>
      <c r="BN470" s="20">
        <f t="shared" ref="BN470:CC470" si="694">IF(ISNUMBER(SEARCH(BN$1, $BM470)), ($K470/$BL470), "")</f>
        <v>36000</v>
      </c>
      <c r="BO470" s="18" t="str">
        <f t="shared" si="694"/>
        <v/>
      </c>
      <c r="BP470" s="18" t="str">
        <f t="shared" si="694"/>
        <v/>
      </c>
      <c r="BQ470" s="18" t="str">
        <f t="shared" si="694"/>
        <v/>
      </c>
      <c r="BR470" s="18" t="str">
        <f t="shared" si="694"/>
        <v/>
      </c>
      <c r="BS470" s="18" t="str">
        <f t="shared" si="694"/>
        <v/>
      </c>
      <c r="BT470" s="18" t="str">
        <f t="shared" si="694"/>
        <v/>
      </c>
      <c r="BU470" s="18" t="str">
        <f t="shared" si="694"/>
        <v/>
      </c>
      <c r="BV470" s="18" t="str">
        <f t="shared" si="694"/>
        <v/>
      </c>
      <c r="BW470" s="18" t="str">
        <f t="shared" si="694"/>
        <v/>
      </c>
      <c r="BX470" s="18" t="str">
        <f t="shared" si="694"/>
        <v/>
      </c>
      <c r="BY470" s="18" t="str">
        <f t="shared" si="694"/>
        <v/>
      </c>
      <c r="BZ470" s="18" t="str">
        <f t="shared" si="694"/>
        <v/>
      </c>
      <c r="CA470" s="18" t="str">
        <f t="shared" si="694"/>
        <v/>
      </c>
      <c r="CB470" s="18" t="str">
        <f t="shared" si="694"/>
        <v/>
      </c>
      <c r="CC470" s="18" t="str">
        <f t="shared" si="694"/>
        <v/>
      </c>
    </row>
    <row r="471" ht="16.5" customHeight="1">
      <c r="A471" s="11" t="s">
        <v>2070</v>
      </c>
      <c r="B471" s="11" t="s">
        <v>2071</v>
      </c>
      <c r="C471" s="11"/>
      <c r="D471" s="11" t="s">
        <v>64</v>
      </c>
      <c r="E471" s="27">
        <v>30000.0</v>
      </c>
      <c r="F471" s="27">
        <v>24000.0</v>
      </c>
      <c r="G471" s="11" t="s">
        <v>135</v>
      </c>
      <c r="H471" s="12">
        <v>31500.0</v>
      </c>
      <c r="I471" s="12">
        <v>25200.0</v>
      </c>
      <c r="J471" s="13">
        <f t="shared" ref="J471:K471" si="695">E471*1.19</f>
        <v>35700</v>
      </c>
      <c r="K471" s="13">
        <f t="shared" si="695"/>
        <v>28560</v>
      </c>
      <c r="L471" s="11" t="s">
        <v>86</v>
      </c>
      <c r="M471" s="11" t="s">
        <v>67</v>
      </c>
      <c r="N471" s="14" t="s">
        <v>2072</v>
      </c>
      <c r="O471" s="11" t="s">
        <v>2073</v>
      </c>
      <c r="P471" s="11"/>
      <c r="Q471" s="11"/>
      <c r="R471" s="11" t="s">
        <v>666</v>
      </c>
      <c r="T471" s="11" t="s">
        <v>1829</v>
      </c>
      <c r="V471" s="11" t="s">
        <v>2074</v>
      </c>
      <c r="W471" s="11" t="s">
        <v>104</v>
      </c>
      <c r="X471" s="11" t="s">
        <v>142</v>
      </c>
      <c r="Y471" s="11" t="s">
        <v>75</v>
      </c>
      <c r="AE471" s="11" t="s">
        <v>119</v>
      </c>
      <c r="AI471" s="15">
        <v>44562.0</v>
      </c>
      <c r="AJ471" s="11">
        <v>0.5</v>
      </c>
      <c r="AK471" s="11" t="s">
        <v>77</v>
      </c>
      <c r="AL471" s="11">
        <v>31500.0</v>
      </c>
      <c r="AM471" s="11" t="s">
        <v>143</v>
      </c>
      <c r="AN471" s="11" t="s">
        <v>695</v>
      </c>
      <c r="AQ471" s="11" t="s">
        <v>79</v>
      </c>
      <c r="AR471" s="11" t="s">
        <v>146</v>
      </c>
      <c r="AS471" s="11" t="s">
        <v>75</v>
      </c>
      <c r="AT471" s="11" t="s">
        <v>375</v>
      </c>
      <c r="AW471" s="11" t="s">
        <v>96</v>
      </c>
      <c r="AX471" s="18" t="str">
        <f t="shared" si="696"/>
        <v/>
      </c>
      <c r="AZ471" s="11" t="s">
        <v>124</v>
      </c>
      <c r="BD471" s="15">
        <v>45377.0</v>
      </c>
      <c r="BE471" s="15">
        <v>45779.0</v>
      </c>
      <c r="BI471" s="11" t="s">
        <v>83</v>
      </c>
      <c r="BJ471" s="11">
        <v>2022.0</v>
      </c>
      <c r="BK471" s="11">
        <v>2023.0</v>
      </c>
      <c r="BL471" s="16">
        <f t="shared" si="62"/>
        <v>2</v>
      </c>
      <c r="BM471" s="18" t="str">
        <f t="shared" si="63"/>
        <v>2022, 2023</v>
      </c>
      <c r="BN471" s="18" t="str">
        <f t="shared" ref="BN471:CC471" si="697">IF(ISNUMBER(SEARCH(BN$1, $BM471)), ($K471/$BL471), "")</f>
        <v/>
      </c>
      <c r="BO471" s="18" t="str">
        <f t="shared" si="697"/>
        <v/>
      </c>
      <c r="BP471" s="20">
        <f t="shared" si="697"/>
        <v>14280</v>
      </c>
      <c r="BQ471" s="20">
        <f t="shared" si="697"/>
        <v>14280</v>
      </c>
      <c r="BR471" s="18" t="str">
        <f t="shared" si="697"/>
        <v/>
      </c>
      <c r="BS471" s="18" t="str">
        <f t="shared" si="697"/>
        <v/>
      </c>
      <c r="BT471" s="18" t="str">
        <f t="shared" si="697"/>
        <v/>
      </c>
      <c r="BU471" s="18" t="str">
        <f t="shared" si="697"/>
        <v/>
      </c>
      <c r="BV471" s="18" t="str">
        <f t="shared" si="697"/>
        <v/>
      </c>
      <c r="BW471" s="18" t="str">
        <f t="shared" si="697"/>
        <v/>
      </c>
      <c r="BX471" s="18" t="str">
        <f t="shared" si="697"/>
        <v/>
      </c>
      <c r="BY471" s="18" t="str">
        <f t="shared" si="697"/>
        <v/>
      </c>
      <c r="BZ471" s="18" t="str">
        <f t="shared" si="697"/>
        <v/>
      </c>
      <c r="CA471" s="18" t="str">
        <f t="shared" si="697"/>
        <v/>
      </c>
      <c r="CB471" s="18" t="str">
        <f t="shared" si="697"/>
        <v/>
      </c>
      <c r="CC471" s="18" t="str">
        <f t="shared" si="697"/>
        <v/>
      </c>
    </row>
    <row r="472" ht="16.5" customHeight="1">
      <c r="A472" s="11" t="s">
        <v>2075</v>
      </c>
      <c r="B472" s="11"/>
      <c r="C472" s="11"/>
      <c r="D472" s="11" t="s">
        <v>64</v>
      </c>
      <c r="E472" s="27">
        <v>28421.0</v>
      </c>
      <c r="F472" s="27">
        <v>28421.0</v>
      </c>
      <c r="G472" s="11" t="s">
        <v>135</v>
      </c>
      <c r="H472" s="12">
        <v>35526.0</v>
      </c>
      <c r="I472" s="12">
        <v>35526.0</v>
      </c>
      <c r="J472" s="13">
        <f t="shared" ref="J472:K472" si="698">E472*1.19</f>
        <v>33820.99</v>
      </c>
      <c r="K472" s="13">
        <f t="shared" si="698"/>
        <v>33820.99</v>
      </c>
      <c r="L472" s="11" t="s">
        <v>86</v>
      </c>
      <c r="M472" s="11" t="s">
        <v>67</v>
      </c>
      <c r="N472" s="14" t="s">
        <v>2076</v>
      </c>
      <c r="O472" s="11"/>
      <c r="P472" s="11"/>
      <c r="Q472" s="11"/>
      <c r="R472" s="11"/>
      <c r="T472" s="11" t="s">
        <v>2077</v>
      </c>
      <c r="V472" s="11" t="s">
        <v>2078</v>
      </c>
      <c r="W472" s="11"/>
      <c r="X472" s="11" t="s">
        <v>142</v>
      </c>
      <c r="Y472" s="11" t="s">
        <v>75</v>
      </c>
      <c r="AE472" s="11"/>
      <c r="AI472" s="15">
        <v>44197.0</v>
      </c>
      <c r="AJ472" s="11">
        <v>6.0</v>
      </c>
      <c r="AK472" s="11" t="s">
        <v>219</v>
      </c>
      <c r="AL472" s="11">
        <v>5921.0</v>
      </c>
      <c r="AM472" s="11" t="s">
        <v>143</v>
      </c>
      <c r="AN472" s="11" t="s">
        <v>2079</v>
      </c>
      <c r="AQ472" s="11" t="s">
        <v>79</v>
      </c>
      <c r="AR472" s="11" t="s">
        <v>146</v>
      </c>
      <c r="AS472" s="11" t="s">
        <v>75</v>
      </c>
      <c r="AT472" s="11" t="s">
        <v>107</v>
      </c>
      <c r="AU472" s="18" t="s">
        <v>108</v>
      </c>
      <c r="AW472" s="11" t="s">
        <v>96</v>
      </c>
      <c r="AX472" s="18" t="str">
        <f t="shared" si="696"/>
        <v/>
      </c>
      <c r="AZ472" s="11" t="s">
        <v>535</v>
      </c>
      <c r="BD472" s="15">
        <v>45596.0</v>
      </c>
      <c r="BE472" s="15">
        <v>45779.0</v>
      </c>
      <c r="BI472" s="11"/>
      <c r="BJ472" s="11">
        <v>2021.0</v>
      </c>
      <c r="BK472" s="11">
        <v>2021.0</v>
      </c>
      <c r="BL472" s="16">
        <f t="shared" si="62"/>
        <v>1</v>
      </c>
      <c r="BM472" s="18" t="str">
        <f t="shared" si="63"/>
        <v>2021</v>
      </c>
      <c r="BN472" s="18" t="str">
        <f t="shared" ref="BN472:CC472" si="699">IF(ISNUMBER(SEARCH(BN$1, $BM472)), ($K472/$BL472), "")</f>
        <v/>
      </c>
      <c r="BO472" s="20">
        <f t="shared" si="699"/>
        <v>33820.99</v>
      </c>
      <c r="BP472" s="18" t="str">
        <f t="shared" si="699"/>
        <v/>
      </c>
      <c r="BQ472" s="18" t="str">
        <f t="shared" si="699"/>
        <v/>
      </c>
      <c r="BR472" s="18" t="str">
        <f t="shared" si="699"/>
        <v/>
      </c>
      <c r="BS472" s="18" t="str">
        <f t="shared" si="699"/>
        <v/>
      </c>
      <c r="BT472" s="18" t="str">
        <f t="shared" si="699"/>
        <v/>
      </c>
      <c r="BU472" s="18" t="str">
        <f t="shared" si="699"/>
        <v/>
      </c>
      <c r="BV472" s="18" t="str">
        <f t="shared" si="699"/>
        <v/>
      </c>
      <c r="BW472" s="18" t="str">
        <f t="shared" si="699"/>
        <v/>
      </c>
      <c r="BX472" s="18" t="str">
        <f t="shared" si="699"/>
        <v/>
      </c>
      <c r="BY472" s="18" t="str">
        <f t="shared" si="699"/>
        <v/>
      </c>
      <c r="BZ472" s="18" t="str">
        <f t="shared" si="699"/>
        <v/>
      </c>
      <c r="CA472" s="18" t="str">
        <f t="shared" si="699"/>
        <v/>
      </c>
      <c r="CB472" s="18" t="str">
        <f t="shared" si="699"/>
        <v/>
      </c>
      <c r="CC472" s="18" t="str">
        <f t="shared" si="699"/>
        <v/>
      </c>
    </row>
    <row r="473" ht="16.5" customHeight="1">
      <c r="A473" s="11" t="s">
        <v>2080</v>
      </c>
      <c r="B473" s="11" t="s">
        <v>908</v>
      </c>
      <c r="C473" s="11"/>
      <c r="D473" s="11" t="s">
        <v>64</v>
      </c>
      <c r="E473" s="11">
        <v>27308.0</v>
      </c>
      <c r="F473" s="11">
        <v>27308.0</v>
      </c>
      <c r="G473" s="11" t="s">
        <v>151</v>
      </c>
      <c r="H473" s="12">
        <v>30701.0</v>
      </c>
      <c r="I473" s="12">
        <v>30701.0</v>
      </c>
      <c r="J473" s="13">
        <v>27308.0</v>
      </c>
      <c r="K473" s="13">
        <v>27308.0</v>
      </c>
      <c r="L473" s="11" t="s">
        <v>86</v>
      </c>
      <c r="M473" s="11"/>
      <c r="N473" s="14" t="s">
        <v>2081</v>
      </c>
      <c r="O473" s="11" t="s">
        <v>2082</v>
      </c>
      <c r="T473" s="11"/>
      <c r="V473" s="11"/>
      <c r="X473" s="11"/>
      <c r="Y473" s="11" t="s">
        <v>75</v>
      </c>
      <c r="AI473" s="15">
        <v>43831.0</v>
      </c>
      <c r="AJ473" s="11"/>
      <c r="AK473" s="11"/>
      <c r="AL473" s="11">
        <v>30701.0</v>
      </c>
      <c r="AM473" s="11" t="s">
        <v>157</v>
      </c>
      <c r="AN473" s="11"/>
      <c r="AQ473" s="11" t="s">
        <v>79</v>
      </c>
      <c r="AR473" s="11" t="s">
        <v>155</v>
      </c>
      <c r="AS473" s="11" t="s">
        <v>75</v>
      </c>
      <c r="AT473" s="11" t="s">
        <v>80</v>
      </c>
      <c r="AW473" s="11" t="s">
        <v>96</v>
      </c>
      <c r="AX473" s="18" t="str">
        <f t="shared" si="696"/>
        <v/>
      </c>
      <c r="AZ473" s="11" t="s">
        <v>132</v>
      </c>
      <c r="BD473" s="15">
        <v>45671.0</v>
      </c>
      <c r="BE473" s="15">
        <v>45779.0</v>
      </c>
      <c r="BJ473" s="11">
        <v>2020.0</v>
      </c>
      <c r="BK473" s="11">
        <v>2022.0</v>
      </c>
      <c r="BL473" s="16">
        <f t="shared" si="62"/>
        <v>3</v>
      </c>
      <c r="BM473" s="18" t="str">
        <f t="shared" si="63"/>
        <v>2020, 2021, 2022</v>
      </c>
      <c r="BN473" s="20">
        <f t="shared" ref="BN473:CC473" si="700">IF(ISNUMBER(SEARCH(BN$1, $BM473)), ($K473/$BL473), "")</f>
        <v>9102.666667</v>
      </c>
      <c r="BO473" s="20">
        <f t="shared" si="700"/>
        <v>9102.666667</v>
      </c>
      <c r="BP473" s="20">
        <f t="shared" si="700"/>
        <v>9102.666667</v>
      </c>
      <c r="BQ473" s="18" t="str">
        <f t="shared" si="700"/>
        <v/>
      </c>
      <c r="BR473" s="18" t="str">
        <f t="shared" si="700"/>
        <v/>
      </c>
      <c r="BS473" s="18" t="str">
        <f t="shared" si="700"/>
        <v/>
      </c>
      <c r="BT473" s="18" t="str">
        <f t="shared" si="700"/>
        <v/>
      </c>
      <c r="BU473" s="18" t="str">
        <f t="shared" si="700"/>
        <v/>
      </c>
      <c r="BV473" s="18" t="str">
        <f t="shared" si="700"/>
        <v/>
      </c>
      <c r="BW473" s="18" t="str">
        <f t="shared" si="700"/>
        <v/>
      </c>
      <c r="BX473" s="18" t="str">
        <f t="shared" si="700"/>
        <v/>
      </c>
      <c r="BY473" s="18" t="str">
        <f t="shared" si="700"/>
        <v/>
      </c>
      <c r="BZ473" s="18" t="str">
        <f t="shared" si="700"/>
        <v/>
      </c>
      <c r="CA473" s="18" t="str">
        <f t="shared" si="700"/>
        <v/>
      </c>
      <c r="CB473" s="18" t="str">
        <f t="shared" si="700"/>
        <v/>
      </c>
      <c r="CC473" s="18" t="str">
        <f t="shared" si="700"/>
        <v/>
      </c>
    </row>
    <row r="474" ht="16.5" customHeight="1">
      <c r="A474" s="11" t="s">
        <v>2083</v>
      </c>
      <c r="B474" s="11" t="s">
        <v>2084</v>
      </c>
      <c r="C474" s="11"/>
      <c r="D474" s="11" t="s">
        <v>64</v>
      </c>
      <c r="E474" s="27">
        <v>27000.0</v>
      </c>
      <c r="F474" s="27">
        <v>21600.0</v>
      </c>
      <c r="G474" s="11" t="s">
        <v>135</v>
      </c>
      <c r="H474" s="12">
        <v>28350.0</v>
      </c>
      <c r="I474" s="12">
        <v>22680.0</v>
      </c>
      <c r="J474" s="13">
        <f t="shared" ref="J474:K474" si="701">E474*1.19</f>
        <v>32130</v>
      </c>
      <c r="K474" s="13">
        <f t="shared" si="701"/>
        <v>25704</v>
      </c>
      <c r="L474" s="11" t="s">
        <v>86</v>
      </c>
      <c r="M474" s="11" t="s">
        <v>67</v>
      </c>
      <c r="N474" s="14" t="s">
        <v>2085</v>
      </c>
      <c r="O474" s="11" t="s">
        <v>2086</v>
      </c>
      <c r="P474" s="11"/>
      <c r="Q474" s="11"/>
      <c r="R474" s="11" t="s">
        <v>666</v>
      </c>
      <c r="T474" s="11" t="s">
        <v>2087</v>
      </c>
      <c r="V474" s="11" t="s">
        <v>2074</v>
      </c>
      <c r="W474" s="11" t="s">
        <v>104</v>
      </c>
      <c r="X474" s="11" t="s">
        <v>142</v>
      </c>
      <c r="Y474" s="11" t="s">
        <v>75</v>
      </c>
      <c r="AE474" s="11" t="s">
        <v>119</v>
      </c>
      <c r="AI474" s="15">
        <v>44562.0</v>
      </c>
      <c r="AJ474" s="11">
        <v>0.5</v>
      </c>
      <c r="AK474" s="11" t="s">
        <v>77</v>
      </c>
      <c r="AL474" s="11">
        <v>28350.0</v>
      </c>
      <c r="AM474" s="11" t="s">
        <v>143</v>
      </c>
      <c r="AN474" s="11" t="s">
        <v>695</v>
      </c>
      <c r="AQ474" s="11" t="s">
        <v>79</v>
      </c>
      <c r="AR474" s="11" t="s">
        <v>146</v>
      </c>
      <c r="AS474" s="11" t="s">
        <v>75</v>
      </c>
      <c r="AT474" s="11" t="s">
        <v>375</v>
      </c>
      <c r="AW474" s="11" t="s">
        <v>96</v>
      </c>
      <c r="AX474" s="18" t="str">
        <f t="shared" si="696"/>
        <v/>
      </c>
      <c r="AZ474" s="11" t="s">
        <v>124</v>
      </c>
      <c r="BD474" s="15">
        <v>45377.0</v>
      </c>
      <c r="BE474" s="15">
        <v>45779.0</v>
      </c>
      <c r="BI474" s="11" t="s">
        <v>83</v>
      </c>
      <c r="BJ474" s="11">
        <v>2022.0</v>
      </c>
      <c r="BK474" s="11">
        <v>2023.0</v>
      </c>
      <c r="BL474" s="16">
        <f t="shared" si="62"/>
        <v>2</v>
      </c>
      <c r="BM474" s="18" t="str">
        <f t="shared" si="63"/>
        <v>2022, 2023</v>
      </c>
      <c r="BN474" s="18" t="str">
        <f t="shared" ref="BN474:CC474" si="702">IF(ISNUMBER(SEARCH(BN$1, $BM474)), ($K474/$BL474), "")</f>
        <v/>
      </c>
      <c r="BO474" s="18" t="str">
        <f t="shared" si="702"/>
        <v/>
      </c>
      <c r="BP474" s="20">
        <f t="shared" si="702"/>
        <v>12852</v>
      </c>
      <c r="BQ474" s="20">
        <f t="shared" si="702"/>
        <v>12852</v>
      </c>
      <c r="BR474" s="18" t="str">
        <f t="shared" si="702"/>
        <v/>
      </c>
      <c r="BS474" s="18" t="str">
        <f t="shared" si="702"/>
        <v/>
      </c>
      <c r="BT474" s="18" t="str">
        <f t="shared" si="702"/>
        <v/>
      </c>
      <c r="BU474" s="18" t="str">
        <f t="shared" si="702"/>
        <v/>
      </c>
      <c r="BV474" s="18" t="str">
        <f t="shared" si="702"/>
        <v/>
      </c>
      <c r="BW474" s="18" t="str">
        <f t="shared" si="702"/>
        <v/>
      </c>
      <c r="BX474" s="18" t="str">
        <f t="shared" si="702"/>
        <v/>
      </c>
      <c r="BY474" s="18" t="str">
        <f t="shared" si="702"/>
        <v/>
      </c>
      <c r="BZ474" s="18" t="str">
        <f t="shared" si="702"/>
        <v/>
      </c>
      <c r="CA474" s="18" t="str">
        <f t="shared" si="702"/>
        <v/>
      </c>
      <c r="CB474" s="18" t="str">
        <f t="shared" si="702"/>
        <v/>
      </c>
      <c r="CC474" s="18" t="str">
        <f t="shared" si="702"/>
        <v/>
      </c>
    </row>
    <row r="475" ht="16.5" customHeight="1">
      <c r="A475" s="11" t="s">
        <v>2088</v>
      </c>
      <c r="B475" s="11"/>
      <c r="C475" s="11"/>
      <c r="D475" s="11" t="s">
        <v>64</v>
      </c>
      <c r="E475" s="11">
        <v>26706.0</v>
      </c>
      <c r="F475" s="11">
        <v>26706.0</v>
      </c>
      <c r="G475" s="11" t="s">
        <v>151</v>
      </c>
      <c r="H475" s="12">
        <v>29110.0</v>
      </c>
      <c r="I475" s="12">
        <v>29110.0</v>
      </c>
      <c r="J475" s="13">
        <v>26706.0</v>
      </c>
      <c r="K475" s="13">
        <v>26706.0</v>
      </c>
      <c r="L475" s="11" t="s">
        <v>86</v>
      </c>
      <c r="M475" s="11" t="s">
        <v>67</v>
      </c>
      <c r="N475" s="11"/>
      <c r="O475" s="11"/>
      <c r="P475" s="11"/>
      <c r="Q475" s="11"/>
      <c r="R475" s="11"/>
      <c r="T475" s="11"/>
      <c r="V475" s="11" t="s">
        <v>2089</v>
      </c>
      <c r="W475" s="11"/>
      <c r="X475" s="11"/>
      <c r="Y475" s="11" t="s">
        <v>75</v>
      </c>
      <c r="AE475" s="11"/>
      <c r="AI475" s="15">
        <v>44652.0</v>
      </c>
      <c r="AJ475" s="11"/>
      <c r="AK475" s="11"/>
      <c r="AL475" s="11">
        <v>29110.0</v>
      </c>
      <c r="AM475" s="11" t="s">
        <v>912</v>
      </c>
      <c r="AN475" s="11"/>
      <c r="AQ475" s="11" t="s">
        <v>79</v>
      </c>
      <c r="AR475" s="11" t="s">
        <v>155</v>
      </c>
      <c r="AS475" s="11" t="s">
        <v>75</v>
      </c>
      <c r="AT475" s="11" t="s">
        <v>80</v>
      </c>
      <c r="AW475" s="11" t="s">
        <v>96</v>
      </c>
      <c r="AX475" s="18" t="str">
        <f t="shared" si="696"/>
        <v/>
      </c>
      <c r="AZ475" s="11" t="s">
        <v>132</v>
      </c>
      <c r="BD475" s="15">
        <v>45596.0</v>
      </c>
      <c r="BE475" s="15">
        <v>45596.0</v>
      </c>
      <c r="BI475" s="11"/>
      <c r="BJ475" s="11">
        <v>2022.0</v>
      </c>
      <c r="BK475" s="11">
        <v>2022.0</v>
      </c>
      <c r="BL475" s="16">
        <f t="shared" si="62"/>
        <v>1</v>
      </c>
      <c r="BM475" s="18" t="str">
        <f t="shared" si="63"/>
        <v>2022</v>
      </c>
      <c r="BN475" s="18" t="str">
        <f t="shared" ref="BN475:CC475" si="703">IF(ISNUMBER(SEARCH(BN$1, $BM475)), ($K475/$BL475), "")</f>
        <v/>
      </c>
      <c r="BO475" s="18" t="str">
        <f t="shared" si="703"/>
        <v/>
      </c>
      <c r="BP475" s="20">
        <f t="shared" si="703"/>
        <v>26706</v>
      </c>
      <c r="BQ475" s="18" t="str">
        <f t="shared" si="703"/>
        <v/>
      </c>
      <c r="BR475" s="18" t="str">
        <f t="shared" si="703"/>
        <v/>
      </c>
      <c r="BS475" s="18" t="str">
        <f t="shared" si="703"/>
        <v/>
      </c>
      <c r="BT475" s="18" t="str">
        <f t="shared" si="703"/>
        <v/>
      </c>
      <c r="BU475" s="18" t="str">
        <f t="shared" si="703"/>
        <v/>
      </c>
      <c r="BV475" s="18" t="str">
        <f t="shared" si="703"/>
        <v/>
      </c>
      <c r="BW475" s="18" t="str">
        <f t="shared" si="703"/>
        <v/>
      </c>
      <c r="BX475" s="18" t="str">
        <f t="shared" si="703"/>
        <v/>
      </c>
      <c r="BY475" s="18" t="str">
        <f t="shared" si="703"/>
        <v/>
      </c>
      <c r="BZ475" s="18" t="str">
        <f t="shared" si="703"/>
        <v/>
      </c>
      <c r="CA475" s="18" t="str">
        <f t="shared" si="703"/>
        <v/>
      </c>
      <c r="CB475" s="18" t="str">
        <f t="shared" si="703"/>
        <v/>
      </c>
      <c r="CC475" s="18" t="str">
        <f t="shared" si="703"/>
        <v/>
      </c>
    </row>
    <row r="476" ht="16.5" customHeight="1">
      <c r="A476" s="11" t="s">
        <v>2090</v>
      </c>
      <c r="B476" s="11" t="s">
        <v>2091</v>
      </c>
      <c r="C476" s="11"/>
      <c r="D476" s="11" t="s">
        <v>64</v>
      </c>
      <c r="E476" s="27">
        <v>26100.0</v>
      </c>
      <c r="F476" s="27">
        <v>20884.0</v>
      </c>
      <c r="G476" s="11" t="s">
        <v>135</v>
      </c>
      <c r="H476" s="12">
        <v>27405.0</v>
      </c>
      <c r="I476" s="12">
        <v>21928.0</v>
      </c>
      <c r="J476" s="13">
        <f t="shared" ref="J476:K476" si="704">E476*1.19</f>
        <v>31059</v>
      </c>
      <c r="K476" s="13">
        <f t="shared" si="704"/>
        <v>24851.96</v>
      </c>
      <c r="L476" s="11" t="s">
        <v>86</v>
      </c>
      <c r="M476" s="11" t="s">
        <v>67</v>
      </c>
      <c r="N476" s="14" t="s">
        <v>2092</v>
      </c>
      <c r="P476" s="11"/>
      <c r="Q476" s="11"/>
      <c r="R476" s="11" t="s">
        <v>666</v>
      </c>
      <c r="T476" s="11" t="s">
        <v>1421</v>
      </c>
      <c r="V476" s="11" t="s">
        <v>2093</v>
      </c>
      <c r="W476" s="11" t="s">
        <v>104</v>
      </c>
      <c r="X476" s="11" t="s">
        <v>142</v>
      </c>
      <c r="Y476" s="11" t="s">
        <v>75</v>
      </c>
      <c r="AE476" s="11" t="s">
        <v>119</v>
      </c>
      <c r="AI476" s="15">
        <v>44562.0</v>
      </c>
      <c r="AJ476" s="11">
        <v>0.5</v>
      </c>
      <c r="AK476" s="11" t="s">
        <v>77</v>
      </c>
      <c r="AL476" s="11">
        <v>27405.0</v>
      </c>
      <c r="AM476" s="11" t="s">
        <v>143</v>
      </c>
      <c r="AN476" s="11" t="s">
        <v>695</v>
      </c>
      <c r="AQ476" s="11" t="s">
        <v>79</v>
      </c>
      <c r="AR476" s="11" t="s">
        <v>146</v>
      </c>
      <c r="AS476" s="11" t="s">
        <v>75</v>
      </c>
      <c r="AT476" s="11" t="s">
        <v>80</v>
      </c>
      <c r="AU476" s="18" t="s">
        <v>262</v>
      </c>
      <c r="AW476" s="11" t="s">
        <v>96</v>
      </c>
      <c r="AX476" s="18" t="str">
        <f t="shared" si="696"/>
        <v/>
      </c>
      <c r="AY476" s="11" t="s">
        <v>299</v>
      </c>
      <c r="AZ476" s="11" t="s">
        <v>535</v>
      </c>
      <c r="BD476" s="15">
        <v>45377.0</v>
      </c>
      <c r="BE476" s="15">
        <v>45779.0</v>
      </c>
      <c r="BI476" s="11" t="s">
        <v>83</v>
      </c>
      <c r="BJ476" s="11">
        <v>2022.0</v>
      </c>
      <c r="BK476" s="11">
        <v>2023.0</v>
      </c>
      <c r="BL476" s="16">
        <f t="shared" si="62"/>
        <v>2</v>
      </c>
      <c r="BM476" s="18" t="str">
        <f t="shared" si="63"/>
        <v>2022, 2023</v>
      </c>
      <c r="BN476" s="18" t="str">
        <f t="shared" ref="BN476:CC476" si="705">IF(ISNUMBER(SEARCH(BN$1, $BM476)), ($K476/$BL476), "")</f>
        <v/>
      </c>
      <c r="BO476" s="18" t="str">
        <f t="shared" si="705"/>
        <v/>
      </c>
      <c r="BP476" s="20">
        <f t="shared" si="705"/>
        <v>12425.98</v>
      </c>
      <c r="BQ476" s="20">
        <f t="shared" si="705"/>
        <v>12425.98</v>
      </c>
      <c r="BR476" s="18" t="str">
        <f t="shared" si="705"/>
        <v/>
      </c>
      <c r="BS476" s="18" t="str">
        <f t="shared" si="705"/>
        <v/>
      </c>
      <c r="BT476" s="18" t="str">
        <f t="shared" si="705"/>
        <v/>
      </c>
      <c r="BU476" s="18" t="str">
        <f t="shared" si="705"/>
        <v/>
      </c>
      <c r="BV476" s="18" t="str">
        <f t="shared" si="705"/>
        <v/>
      </c>
      <c r="BW476" s="18" t="str">
        <f t="shared" si="705"/>
        <v/>
      </c>
      <c r="BX476" s="18" t="str">
        <f t="shared" si="705"/>
        <v/>
      </c>
      <c r="BY476" s="18" t="str">
        <f t="shared" si="705"/>
        <v/>
      </c>
      <c r="BZ476" s="18" t="str">
        <f t="shared" si="705"/>
        <v/>
      </c>
      <c r="CA476" s="18" t="str">
        <f t="shared" si="705"/>
        <v/>
      </c>
      <c r="CB476" s="18" t="str">
        <f t="shared" si="705"/>
        <v/>
      </c>
      <c r="CC476" s="18" t="str">
        <f t="shared" si="705"/>
        <v/>
      </c>
    </row>
    <row r="477" ht="16.5" customHeight="1">
      <c r="A477" s="11" t="s">
        <v>814</v>
      </c>
      <c r="B477" s="11"/>
      <c r="C477" s="11"/>
      <c r="D477" s="11" t="s">
        <v>64</v>
      </c>
      <c r="E477" s="11">
        <v>25558.0</v>
      </c>
      <c r="F477" s="11">
        <v>25558.0</v>
      </c>
      <c r="G477" s="11" t="s">
        <v>151</v>
      </c>
      <c r="H477" s="12">
        <v>27858.0</v>
      </c>
      <c r="I477" s="12">
        <v>27858.0</v>
      </c>
      <c r="J477" s="13">
        <v>25558.0</v>
      </c>
      <c r="K477" s="13">
        <v>25558.0</v>
      </c>
      <c r="L477" s="11" t="s">
        <v>86</v>
      </c>
      <c r="M477" s="11" t="s">
        <v>67</v>
      </c>
      <c r="N477" s="11"/>
      <c r="P477" s="11"/>
      <c r="Q477" s="11"/>
      <c r="R477" s="11"/>
      <c r="T477" s="11"/>
      <c r="V477" s="11" t="s">
        <v>2094</v>
      </c>
      <c r="W477" s="11"/>
      <c r="X477" s="11" t="s">
        <v>155</v>
      </c>
      <c r="Y477" s="11" t="s">
        <v>75</v>
      </c>
      <c r="AE477" s="11"/>
      <c r="AI477" s="15">
        <v>44105.0</v>
      </c>
      <c r="AJ477" s="11"/>
      <c r="AK477" s="11"/>
      <c r="AL477" s="11">
        <v>27858.0</v>
      </c>
      <c r="AM477" s="11" t="s">
        <v>812</v>
      </c>
      <c r="AN477" s="11"/>
      <c r="AQ477" s="11" t="s">
        <v>79</v>
      </c>
      <c r="AR477" s="11" t="s">
        <v>155</v>
      </c>
      <c r="AS477" s="11" t="s">
        <v>75</v>
      </c>
      <c r="AT477" s="25" t="s">
        <v>122</v>
      </c>
      <c r="AW477" s="11" t="s">
        <v>96</v>
      </c>
      <c r="AX477" s="18" t="str">
        <f t="shared" si="696"/>
        <v/>
      </c>
      <c r="AZ477" s="11" t="s">
        <v>132</v>
      </c>
      <c r="BD477" s="15">
        <v>45596.0</v>
      </c>
      <c r="BE477" s="15">
        <v>45596.0</v>
      </c>
      <c r="BI477" s="11"/>
      <c r="BJ477" s="11">
        <v>2020.0</v>
      </c>
      <c r="BK477" s="11">
        <v>2020.0</v>
      </c>
      <c r="BL477" s="16">
        <f t="shared" si="62"/>
        <v>1</v>
      </c>
      <c r="BM477" s="18" t="str">
        <f t="shared" si="63"/>
        <v>2020</v>
      </c>
      <c r="BN477" s="20">
        <f t="shared" ref="BN477:CC477" si="706">IF(ISNUMBER(SEARCH(BN$1, $BM477)), ($K477/$BL477), "")</f>
        <v>25558</v>
      </c>
      <c r="BO477" s="18" t="str">
        <f t="shared" si="706"/>
        <v/>
      </c>
      <c r="BP477" s="18" t="str">
        <f t="shared" si="706"/>
        <v/>
      </c>
      <c r="BQ477" s="18" t="str">
        <f t="shared" si="706"/>
        <v/>
      </c>
      <c r="BR477" s="18" t="str">
        <f t="shared" si="706"/>
        <v/>
      </c>
      <c r="BS477" s="18" t="str">
        <f t="shared" si="706"/>
        <v/>
      </c>
      <c r="BT477" s="18" t="str">
        <f t="shared" si="706"/>
        <v/>
      </c>
      <c r="BU477" s="18" t="str">
        <f t="shared" si="706"/>
        <v/>
      </c>
      <c r="BV477" s="18" t="str">
        <f t="shared" si="706"/>
        <v/>
      </c>
      <c r="BW477" s="18" t="str">
        <f t="shared" si="706"/>
        <v/>
      </c>
      <c r="BX477" s="18" t="str">
        <f t="shared" si="706"/>
        <v/>
      </c>
      <c r="BY477" s="18" t="str">
        <f t="shared" si="706"/>
        <v/>
      </c>
      <c r="BZ477" s="18" t="str">
        <f t="shared" si="706"/>
        <v/>
      </c>
      <c r="CA477" s="18" t="str">
        <f t="shared" si="706"/>
        <v/>
      </c>
      <c r="CB477" s="18" t="str">
        <f t="shared" si="706"/>
        <v/>
      </c>
      <c r="CC477" s="18" t="str">
        <f t="shared" si="706"/>
        <v/>
      </c>
    </row>
    <row r="478" ht="16.5" customHeight="1">
      <c r="A478" s="11" t="s">
        <v>2095</v>
      </c>
      <c r="B478" s="11" t="s">
        <v>908</v>
      </c>
      <c r="C478" s="11"/>
      <c r="D478" s="11" t="s">
        <v>64</v>
      </c>
      <c r="E478" s="11">
        <v>24837.0</v>
      </c>
      <c r="F478" s="11">
        <v>24837.0</v>
      </c>
      <c r="G478" s="11" t="s">
        <v>151</v>
      </c>
      <c r="H478" s="12">
        <v>26788.0</v>
      </c>
      <c r="I478" s="12">
        <v>26788.0</v>
      </c>
      <c r="J478" s="13">
        <v>24837.0</v>
      </c>
      <c r="K478" s="13">
        <v>24837.0</v>
      </c>
      <c r="L478" s="11" t="s">
        <v>86</v>
      </c>
      <c r="M478" s="11" t="s">
        <v>67</v>
      </c>
      <c r="O478" s="11" t="s">
        <v>2096</v>
      </c>
      <c r="T478" s="11" t="s">
        <v>2097</v>
      </c>
      <c r="V478" s="11"/>
      <c r="X478" s="11"/>
      <c r="Y478" s="11" t="s">
        <v>75</v>
      </c>
      <c r="AI478" s="15">
        <v>44835.0</v>
      </c>
      <c r="AL478" s="11">
        <v>26788.0</v>
      </c>
      <c r="AM478" s="11" t="s">
        <v>1487</v>
      </c>
      <c r="AN478" s="11"/>
      <c r="AQ478" s="11" t="s">
        <v>79</v>
      </c>
      <c r="AR478" s="11" t="s">
        <v>565</v>
      </c>
      <c r="AS478" s="11" t="s">
        <v>75</v>
      </c>
      <c r="AT478" s="11" t="s">
        <v>375</v>
      </c>
      <c r="AW478" s="11" t="s">
        <v>96</v>
      </c>
      <c r="AX478" s="18" t="str">
        <f t="shared" si="696"/>
        <v/>
      </c>
      <c r="AZ478" s="11" t="s">
        <v>124</v>
      </c>
      <c r="BD478" s="15">
        <v>45596.0</v>
      </c>
      <c r="BE478" s="15">
        <v>45779.0</v>
      </c>
      <c r="BJ478" s="11">
        <v>2022.0</v>
      </c>
      <c r="BK478" s="11">
        <v>2022.0</v>
      </c>
      <c r="BL478" s="16">
        <f t="shared" si="62"/>
        <v>1</v>
      </c>
      <c r="BM478" s="18" t="str">
        <f t="shared" si="63"/>
        <v>2022</v>
      </c>
      <c r="BN478" s="18" t="str">
        <f t="shared" ref="BN478:CC478" si="707">IF(ISNUMBER(SEARCH(BN$1, $BM478)), ($K478/$BL478), "")</f>
        <v/>
      </c>
      <c r="BO478" s="18" t="str">
        <f t="shared" si="707"/>
        <v/>
      </c>
      <c r="BP478" s="20">
        <f t="shared" si="707"/>
        <v>24837</v>
      </c>
      <c r="BQ478" s="18" t="str">
        <f t="shared" si="707"/>
        <v/>
      </c>
      <c r="BR478" s="18" t="str">
        <f t="shared" si="707"/>
        <v/>
      </c>
      <c r="BS478" s="18" t="str">
        <f t="shared" si="707"/>
        <v/>
      </c>
      <c r="BT478" s="18" t="str">
        <f t="shared" si="707"/>
        <v/>
      </c>
      <c r="BU478" s="18" t="str">
        <f t="shared" si="707"/>
        <v/>
      </c>
      <c r="BV478" s="18" t="str">
        <f t="shared" si="707"/>
        <v/>
      </c>
      <c r="BW478" s="18" t="str">
        <f t="shared" si="707"/>
        <v/>
      </c>
      <c r="BX478" s="18" t="str">
        <f t="shared" si="707"/>
        <v/>
      </c>
      <c r="BY478" s="18" t="str">
        <f t="shared" si="707"/>
        <v/>
      </c>
      <c r="BZ478" s="18" t="str">
        <f t="shared" si="707"/>
        <v/>
      </c>
      <c r="CA478" s="18" t="str">
        <f t="shared" si="707"/>
        <v/>
      </c>
      <c r="CB478" s="18" t="str">
        <f t="shared" si="707"/>
        <v/>
      </c>
      <c r="CC478" s="18" t="str">
        <f t="shared" si="707"/>
        <v/>
      </c>
    </row>
    <row r="479" ht="16.5" customHeight="1">
      <c r="A479" s="11" t="s">
        <v>2098</v>
      </c>
      <c r="B479" s="11"/>
      <c r="C479" s="11"/>
      <c r="D479" s="11" t="s">
        <v>64</v>
      </c>
      <c r="E479" s="11">
        <v>23000.0</v>
      </c>
      <c r="F479" s="11">
        <v>0.0</v>
      </c>
      <c r="G479" s="11" t="s">
        <v>151</v>
      </c>
      <c r="H479" s="12">
        <v>24433.0</v>
      </c>
      <c r="I479" s="12">
        <v>0.0</v>
      </c>
      <c r="J479" s="13">
        <v>23000.0</v>
      </c>
      <c r="K479" s="13">
        <v>0.0</v>
      </c>
      <c r="L479" s="11" t="s">
        <v>86</v>
      </c>
      <c r="M479" s="11" t="s">
        <v>67</v>
      </c>
      <c r="N479" s="14" t="s">
        <v>2099</v>
      </c>
      <c r="O479" s="11"/>
      <c r="T479" s="11" t="s">
        <v>2100</v>
      </c>
      <c r="U479" s="11" t="s">
        <v>72</v>
      </c>
      <c r="V479" s="11" t="s">
        <v>2101</v>
      </c>
      <c r="W479" s="11" t="s">
        <v>104</v>
      </c>
      <c r="X479" s="11" t="s">
        <v>334</v>
      </c>
      <c r="Y479" s="11" t="s">
        <v>75</v>
      </c>
      <c r="Z479" s="11" t="s">
        <v>72</v>
      </c>
      <c r="AE479" s="11" t="s">
        <v>119</v>
      </c>
      <c r="AI479" s="15">
        <v>44162.0</v>
      </c>
      <c r="AJ479" s="11">
        <v>1.0</v>
      </c>
      <c r="AK479" s="11" t="s">
        <v>230</v>
      </c>
      <c r="AL479" s="11">
        <v>24433.0</v>
      </c>
      <c r="AM479" s="11" t="s">
        <v>2102</v>
      </c>
      <c r="AN479" s="11"/>
      <c r="AQ479" s="11" t="s">
        <v>104</v>
      </c>
      <c r="AR479" s="11" t="s">
        <v>334</v>
      </c>
      <c r="AS479" s="11" t="s">
        <v>75</v>
      </c>
      <c r="AT479" s="11" t="s">
        <v>80</v>
      </c>
      <c r="AW479" s="11" t="s">
        <v>96</v>
      </c>
      <c r="AX479" s="18" t="str">
        <f t="shared" si="696"/>
        <v/>
      </c>
      <c r="AZ479" s="11" t="s">
        <v>191</v>
      </c>
      <c r="BA479" s="11" t="s">
        <v>67</v>
      </c>
      <c r="BD479" s="15">
        <v>44985.0</v>
      </c>
      <c r="BE479" s="15">
        <v>45035.0</v>
      </c>
      <c r="BI479" s="11" t="s">
        <v>243</v>
      </c>
      <c r="BJ479" s="11">
        <v>2020.0</v>
      </c>
      <c r="BK479" s="11">
        <v>2021.0</v>
      </c>
      <c r="BL479" s="16">
        <f t="shared" si="62"/>
        <v>2</v>
      </c>
      <c r="BM479" s="18" t="str">
        <f t="shared" si="63"/>
        <v>2020, 2021</v>
      </c>
      <c r="BN479" s="20">
        <f t="shared" ref="BN479:CC479" si="708">IF(ISNUMBER(SEARCH(BN$1, $BM479)), ($K479/$BL479), "")</f>
        <v>0</v>
      </c>
      <c r="BO479" s="20">
        <f t="shared" si="708"/>
        <v>0</v>
      </c>
      <c r="BP479" s="18" t="str">
        <f t="shared" si="708"/>
        <v/>
      </c>
      <c r="BQ479" s="18" t="str">
        <f t="shared" si="708"/>
        <v/>
      </c>
      <c r="BR479" s="18" t="str">
        <f t="shared" si="708"/>
        <v/>
      </c>
      <c r="BS479" s="18" t="str">
        <f t="shared" si="708"/>
        <v/>
      </c>
      <c r="BT479" s="18" t="str">
        <f t="shared" si="708"/>
        <v/>
      </c>
      <c r="BU479" s="18" t="str">
        <f t="shared" si="708"/>
        <v/>
      </c>
      <c r="BV479" s="18" t="str">
        <f t="shared" si="708"/>
        <v/>
      </c>
      <c r="BW479" s="18" t="str">
        <f t="shared" si="708"/>
        <v/>
      </c>
      <c r="BX479" s="18" t="str">
        <f t="shared" si="708"/>
        <v/>
      </c>
      <c r="BY479" s="18" t="str">
        <f t="shared" si="708"/>
        <v/>
      </c>
      <c r="BZ479" s="18" t="str">
        <f t="shared" si="708"/>
        <v/>
      </c>
      <c r="CA479" s="18" t="str">
        <f t="shared" si="708"/>
        <v/>
      </c>
      <c r="CB479" s="18" t="str">
        <f t="shared" si="708"/>
        <v/>
      </c>
      <c r="CC479" s="18" t="str">
        <f t="shared" si="708"/>
        <v/>
      </c>
    </row>
    <row r="480" ht="16.5" customHeight="1">
      <c r="A480" s="11" t="s">
        <v>2061</v>
      </c>
      <c r="C480" s="11"/>
      <c r="D480" s="11" t="s">
        <v>64</v>
      </c>
      <c r="E480" s="11">
        <v>20090.0</v>
      </c>
      <c r="F480" s="11">
        <v>20090.0</v>
      </c>
      <c r="G480" s="11" t="s">
        <v>151</v>
      </c>
      <c r="H480" s="12">
        <v>21899.0</v>
      </c>
      <c r="I480" s="12">
        <v>21899.0</v>
      </c>
      <c r="J480" s="13">
        <v>20090.0</v>
      </c>
      <c r="K480" s="13">
        <v>20090.0</v>
      </c>
      <c r="L480" s="11" t="s">
        <v>86</v>
      </c>
      <c r="M480" s="11" t="s">
        <v>67</v>
      </c>
      <c r="N480" s="11"/>
      <c r="T480" s="11"/>
      <c r="U480" s="11"/>
      <c r="V480" s="11" t="s">
        <v>1474</v>
      </c>
      <c r="W480" s="11"/>
      <c r="X480" s="11"/>
      <c r="Y480" s="11" t="s">
        <v>75</v>
      </c>
      <c r="Z480" s="11"/>
      <c r="AE480" s="11"/>
      <c r="AI480" s="15">
        <v>44409.0</v>
      </c>
      <c r="AJ480" s="11"/>
      <c r="AK480" s="11"/>
      <c r="AL480" s="11">
        <v>21899.0</v>
      </c>
      <c r="AM480" s="11" t="s">
        <v>912</v>
      </c>
      <c r="AN480" s="11"/>
      <c r="AQ480" s="11" t="s">
        <v>79</v>
      </c>
      <c r="AR480" s="11" t="s">
        <v>155</v>
      </c>
      <c r="AS480" s="11" t="s">
        <v>75</v>
      </c>
      <c r="AT480" s="11" t="s">
        <v>107</v>
      </c>
      <c r="AU480" s="18" t="s">
        <v>189</v>
      </c>
      <c r="AW480" s="11" t="s">
        <v>96</v>
      </c>
      <c r="AX480" s="18" t="str">
        <f t="shared" si="696"/>
        <v/>
      </c>
      <c r="AZ480" s="11" t="s">
        <v>109</v>
      </c>
      <c r="BA480" s="11"/>
      <c r="BD480" s="15">
        <v>45596.0</v>
      </c>
      <c r="BE480" s="15">
        <v>45596.0</v>
      </c>
      <c r="BI480" s="11"/>
      <c r="BJ480" s="11">
        <v>2021.0</v>
      </c>
      <c r="BK480" s="11">
        <v>2021.0</v>
      </c>
      <c r="BL480" s="16">
        <f t="shared" si="62"/>
        <v>1</v>
      </c>
      <c r="BM480" s="18" t="str">
        <f t="shared" si="63"/>
        <v>2021</v>
      </c>
      <c r="BN480" s="18" t="str">
        <f t="shared" ref="BN480:CC480" si="709">IF(ISNUMBER(SEARCH(BN$1, $BM480)), ($K480/$BL480), "")</f>
        <v/>
      </c>
      <c r="BO480" s="20">
        <f t="shared" si="709"/>
        <v>20090</v>
      </c>
      <c r="BP480" s="18" t="str">
        <f t="shared" si="709"/>
        <v/>
      </c>
      <c r="BQ480" s="18" t="str">
        <f t="shared" si="709"/>
        <v/>
      </c>
      <c r="BR480" s="18" t="str">
        <f t="shared" si="709"/>
        <v/>
      </c>
      <c r="BS480" s="18" t="str">
        <f t="shared" si="709"/>
        <v/>
      </c>
      <c r="BT480" s="18" t="str">
        <f t="shared" si="709"/>
        <v/>
      </c>
      <c r="BU480" s="18" t="str">
        <f t="shared" si="709"/>
        <v/>
      </c>
      <c r="BV480" s="18" t="str">
        <f t="shared" si="709"/>
        <v/>
      </c>
      <c r="BW480" s="18" t="str">
        <f t="shared" si="709"/>
        <v/>
      </c>
      <c r="BX480" s="18" t="str">
        <f t="shared" si="709"/>
        <v/>
      </c>
      <c r="BY480" s="18" t="str">
        <f t="shared" si="709"/>
        <v/>
      </c>
      <c r="BZ480" s="18" t="str">
        <f t="shared" si="709"/>
        <v/>
      </c>
      <c r="CA480" s="18" t="str">
        <f t="shared" si="709"/>
        <v/>
      </c>
      <c r="CB480" s="18" t="str">
        <f t="shared" si="709"/>
        <v/>
      </c>
      <c r="CC480" s="18" t="str">
        <f t="shared" si="709"/>
        <v/>
      </c>
    </row>
    <row r="481" ht="16.5" customHeight="1">
      <c r="A481" s="11" t="s">
        <v>2103</v>
      </c>
      <c r="B481" s="11" t="s">
        <v>2103</v>
      </c>
      <c r="C481" s="11"/>
      <c r="D481" s="11" t="s">
        <v>64</v>
      </c>
      <c r="E481" s="11">
        <v>15000.0</v>
      </c>
      <c r="F481" s="11">
        <v>15000.0</v>
      </c>
      <c r="G481" s="11" t="s">
        <v>726</v>
      </c>
      <c r="H481" s="12">
        <v>16500.0</v>
      </c>
      <c r="I481" s="12">
        <v>16500.0</v>
      </c>
      <c r="J481" s="13">
        <f t="shared" ref="J481:K481" si="710">E481*1.07</f>
        <v>16050</v>
      </c>
      <c r="K481" s="13">
        <f t="shared" si="710"/>
        <v>16050</v>
      </c>
      <c r="L481" s="11" t="s">
        <v>86</v>
      </c>
      <c r="M481" s="11" t="s">
        <v>67</v>
      </c>
      <c r="N481" s="14" t="s">
        <v>2104</v>
      </c>
      <c r="O481" s="11" t="s">
        <v>2105</v>
      </c>
      <c r="T481" s="11" t="s">
        <v>2106</v>
      </c>
      <c r="V481" s="11"/>
      <c r="Y481" s="11" t="s">
        <v>75</v>
      </c>
      <c r="AI481" s="15">
        <v>45063.0</v>
      </c>
      <c r="AJ481" s="11">
        <v>12.0</v>
      </c>
      <c r="AK481" s="11" t="s">
        <v>219</v>
      </c>
      <c r="AL481" s="11">
        <v>1375.0</v>
      </c>
      <c r="AM481" s="11" t="s">
        <v>730</v>
      </c>
      <c r="AN481" s="11"/>
      <c r="AQ481" s="11" t="s">
        <v>79</v>
      </c>
      <c r="AR481" s="11" t="s">
        <v>731</v>
      </c>
      <c r="AS481" s="11" t="s">
        <v>75</v>
      </c>
      <c r="AT481" s="11" t="s">
        <v>80</v>
      </c>
      <c r="AU481" s="18" t="s">
        <v>262</v>
      </c>
      <c r="AW481" s="11" t="s">
        <v>96</v>
      </c>
      <c r="AX481" s="18" t="str">
        <f t="shared" si="696"/>
        <v/>
      </c>
      <c r="AZ481" s="11" t="s">
        <v>2107</v>
      </c>
      <c r="BD481" s="15">
        <v>45596.0</v>
      </c>
      <c r="BE481" s="15">
        <v>45779.0</v>
      </c>
      <c r="BJ481" s="11">
        <v>2023.0</v>
      </c>
      <c r="BK481" s="11">
        <v>2024.0</v>
      </c>
      <c r="BL481" s="16">
        <f t="shared" si="62"/>
        <v>2</v>
      </c>
      <c r="BM481" s="18" t="str">
        <f t="shared" si="63"/>
        <v>2023, 2024</v>
      </c>
      <c r="BN481" s="18" t="str">
        <f t="shared" ref="BN481:CC481" si="711">IF(ISNUMBER(SEARCH(BN$1, $BM481)), ($K481/$BL481), "")</f>
        <v/>
      </c>
      <c r="BO481" s="18" t="str">
        <f t="shared" si="711"/>
        <v/>
      </c>
      <c r="BP481" s="18" t="str">
        <f t="shared" si="711"/>
        <v/>
      </c>
      <c r="BQ481" s="20">
        <f t="shared" si="711"/>
        <v>8025</v>
      </c>
      <c r="BR481" s="20">
        <f t="shared" si="711"/>
        <v>8025</v>
      </c>
      <c r="BS481" s="18" t="str">
        <f t="shared" si="711"/>
        <v/>
      </c>
      <c r="BT481" s="18" t="str">
        <f t="shared" si="711"/>
        <v/>
      </c>
      <c r="BU481" s="18" t="str">
        <f t="shared" si="711"/>
        <v/>
      </c>
      <c r="BV481" s="18" t="str">
        <f t="shared" si="711"/>
        <v/>
      </c>
      <c r="BW481" s="18" t="str">
        <f t="shared" si="711"/>
        <v/>
      </c>
      <c r="BX481" s="18" t="str">
        <f t="shared" si="711"/>
        <v/>
      </c>
      <c r="BY481" s="18" t="str">
        <f t="shared" si="711"/>
        <v/>
      </c>
      <c r="BZ481" s="18" t="str">
        <f t="shared" si="711"/>
        <v/>
      </c>
      <c r="CA481" s="18" t="str">
        <f t="shared" si="711"/>
        <v/>
      </c>
      <c r="CB481" s="18" t="str">
        <f t="shared" si="711"/>
        <v/>
      </c>
      <c r="CC481" s="18" t="str">
        <f t="shared" si="711"/>
        <v/>
      </c>
    </row>
    <row r="482" ht="16.5" customHeight="1">
      <c r="A482" s="11" t="s">
        <v>2108</v>
      </c>
      <c r="B482" s="11"/>
      <c r="C482" s="11"/>
      <c r="D482" s="11" t="s">
        <v>64</v>
      </c>
      <c r="E482" s="11">
        <v>15000.0</v>
      </c>
      <c r="F482" s="11">
        <v>15000.0</v>
      </c>
      <c r="G482" s="11" t="s">
        <v>726</v>
      </c>
      <c r="H482" s="12">
        <v>17400.0</v>
      </c>
      <c r="I482" s="12">
        <v>17400.0</v>
      </c>
      <c r="J482" s="13">
        <f t="shared" ref="J482:K482" si="712">E482*1.07</f>
        <v>16050</v>
      </c>
      <c r="K482" s="13">
        <f t="shared" si="712"/>
        <v>16050</v>
      </c>
      <c r="L482" s="11" t="s">
        <v>86</v>
      </c>
      <c r="M482" s="11" t="s">
        <v>67</v>
      </c>
      <c r="N482" s="11"/>
      <c r="O482" s="11"/>
      <c r="T482" s="11" t="s">
        <v>2109</v>
      </c>
      <c r="Y482" s="11" t="s">
        <v>75</v>
      </c>
      <c r="AI482" s="15"/>
      <c r="AJ482" s="11"/>
      <c r="AK482" s="11"/>
      <c r="AL482" s="11">
        <v>17400.0</v>
      </c>
      <c r="AM482" s="11" t="s">
        <v>730</v>
      </c>
      <c r="AN482" s="11"/>
      <c r="AQ482" s="11" t="s">
        <v>79</v>
      </c>
      <c r="AR482" s="11" t="s">
        <v>731</v>
      </c>
      <c r="AS482" s="11" t="s">
        <v>75</v>
      </c>
      <c r="AT482" s="11" t="s">
        <v>80</v>
      </c>
      <c r="AW482" s="11" t="s">
        <v>96</v>
      </c>
      <c r="AX482" s="18" t="str">
        <f t="shared" si="696"/>
        <v/>
      </c>
      <c r="AZ482" s="11" t="s">
        <v>398</v>
      </c>
      <c r="BD482" s="15">
        <v>45596.0</v>
      </c>
      <c r="BE482" s="15">
        <v>45779.0</v>
      </c>
      <c r="BJ482" s="11">
        <v>2020.0</v>
      </c>
      <c r="BK482" s="11">
        <v>2020.0</v>
      </c>
      <c r="BL482" s="16">
        <f t="shared" si="62"/>
        <v>1</v>
      </c>
      <c r="BM482" s="18" t="str">
        <f t="shared" si="63"/>
        <v>2020</v>
      </c>
      <c r="BN482" s="20">
        <f t="shared" ref="BN482:CC482" si="713">IF(ISNUMBER(SEARCH(BN$1, $BM482)), ($K482/$BL482), "")</f>
        <v>16050</v>
      </c>
      <c r="BO482" s="18" t="str">
        <f t="shared" si="713"/>
        <v/>
      </c>
      <c r="BP482" s="18" t="str">
        <f t="shared" si="713"/>
        <v/>
      </c>
      <c r="BQ482" s="18" t="str">
        <f t="shared" si="713"/>
        <v/>
      </c>
      <c r="BR482" s="18" t="str">
        <f t="shared" si="713"/>
        <v/>
      </c>
      <c r="BS482" s="18" t="str">
        <f t="shared" si="713"/>
        <v/>
      </c>
      <c r="BT482" s="18" t="str">
        <f t="shared" si="713"/>
        <v/>
      </c>
      <c r="BU482" s="18" t="str">
        <f t="shared" si="713"/>
        <v/>
      </c>
      <c r="BV482" s="18" t="str">
        <f t="shared" si="713"/>
        <v/>
      </c>
      <c r="BW482" s="18" t="str">
        <f t="shared" si="713"/>
        <v/>
      </c>
      <c r="BX482" s="18" t="str">
        <f t="shared" si="713"/>
        <v/>
      </c>
      <c r="BY482" s="18" t="str">
        <f t="shared" si="713"/>
        <v/>
      </c>
      <c r="BZ482" s="18" t="str">
        <f t="shared" si="713"/>
        <v/>
      </c>
      <c r="CA482" s="18" t="str">
        <f t="shared" si="713"/>
        <v/>
      </c>
      <c r="CB482" s="18" t="str">
        <f t="shared" si="713"/>
        <v/>
      </c>
      <c r="CC482" s="18" t="str">
        <f t="shared" si="713"/>
        <v/>
      </c>
    </row>
    <row r="483" ht="16.5" customHeight="1">
      <c r="A483" s="11" t="s">
        <v>2110</v>
      </c>
      <c r="C483" s="11"/>
      <c r="D483" s="11" t="s">
        <v>64</v>
      </c>
      <c r="E483" s="11">
        <v>11590.0</v>
      </c>
      <c r="F483" s="11">
        <v>11590.0</v>
      </c>
      <c r="G483" s="11" t="s">
        <v>151</v>
      </c>
      <c r="H483" s="12">
        <v>12633.0</v>
      </c>
      <c r="I483" s="12">
        <v>12633.0</v>
      </c>
      <c r="J483" s="13">
        <v>11590.0</v>
      </c>
      <c r="K483" s="13">
        <v>11590.0</v>
      </c>
      <c r="L483" s="11" t="s">
        <v>86</v>
      </c>
      <c r="M483" s="11" t="s">
        <v>67</v>
      </c>
      <c r="T483" s="11"/>
      <c r="V483" s="11" t="s">
        <v>2111</v>
      </c>
      <c r="Y483" s="11" t="s">
        <v>75</v>
      </c>
      <c r="AI483" s="15">
        <v>43862.0</v>
      </c>
      <c r="AL483" s="11">
        <v>12633.0</v>
      </c>
      <c r="AM483" s="11" t="s">
        <v>157</v>
      </c>
      <c r="AN483" s="11"/>
      <c r="AQ483" s="11" t="s">
        <v>79</v>
      </c>
      <c r="AR483" s="11" t="s">
        <v>155</v>
      </c>
      <c r="AS483" s="11" t="s">
        <v>75</v>
      </c>
      <c r="AT483" s="11" t="s">
        <v>80</v>
      </c>
      <c r="AW483" s="11" t="s">
        <v>96</v>
      </c>
      <c r="AX483" s="18" t="str">
        <f t="shared" si="696"/>
        <v/>
      </c>
      <c r="AY483" s="11" t="s">
        <v>299</v>
      </c>
      <c r="AZ483" s="11" t="s">
        <v>191</v>
      </c>
      <c r="BD483" s="15">
        <v>45596.0</v>
      </c>
      <c r="BE483" s="15">
        <v>45596.0</v>
      </c>
      <c r="BJ483" s="11">
        <v>2020.0</v>
      </c>
      <c r="BK483" s="11">
        <v>2020.0</v>
      </c>
      <c r="BL483" s="16">
        <f t="shared" si="62"/>
        <v>1</v>
      </c>
      <c r="BM483" s="18" t="str">
        <f t="shared" si="63"/>
        <v>2020</v>
      </c>
      <c r="BN483" s="20">
        <f t="shared" ref="BN483:CC483" si="714">IF(ISNUMBER(SEARCH(BN$1, $BM483)), ($K483/$BL483), "")</f>
        <v>11590</v>
      </c>
      <c r="BO483" s="18" t="str">
        <f t="shared" si="714"/>
        <v/>
      </c>
      <c r="BP483" s="18" t="str">
        <f t="shared" si="714"/>
        <v/>
      </c>
      <c r="BQ483" s="18" t="str">
        <f t="shared" si="714"/>
        <v/>
      </c>
      <c r="BR483" s="18" t="str">
        <f t="shared" si="714"/>
        <v/>
      </c>
      <c r="BS483" s="18" t="str">
        <f t="shared" si="714"/>
        <v/>
      </c>
      <c r="BT483" s="18" t="str">
        <f t="shared" si="714"/>
        <v/>
      </c>
      <c r="BU483" s="18" t="str">
        <f t="shared" si="714"/>
        <v/>
      </c>
      <c r="BV483" s="18" t="str">
        <f t="shared" si="714"/>
        <v/>
      </c>
      <c r="BW483" s="18" t="str">
        <f t="shared" si="714"/>
        <v/>
      </c>
      <c r="BX483" s="18" t="str">
        <f t="shared" si="714"/>
        <v/>
      </c>
      <c r="BY483" s="18" t="str">
        <f t="shared" si="714"/>
        <v/>
      </c>
      <c r="BZ483" s="18" t="str">
        <f t="shared" si="714"/>
        <v/>
      </c>
      <c r="CA483" s="18" t="str">
        <f t="shared" si="714"/>
        <v/>
      </c>
      <c r="CB483" s="18" t="str">
        <f t="shared" si="714"/>
        <v/>
      </c>
      <c r="CC483" s="18" t="str">
        <f t="shared" si="714"/>
        <v/>
      </c>
    </row>
    <row r="484" ht="16.5" customHeight="1">
      <c r="A484" s="11" t="s">
        <v>2112</v>
      </c>
      <c r="C484" s="11"/>
      <c r="D484" s="11" t="s">
        <v>64</v>
      </c>
      <c r="E484" s="11">
        <v>9210.0</v>
      </c>
      <c r="F484" s="11">
        <v>9210.0</v>
      </c>
      <c r="G484" s="11" t="s">
        <v>151</v>
      </c>
      <c r="H484" s="12">
        <v>10039.0</v>
      </c>
      <c r="I484" s="12">
        <v>10039.0</v>
      </c>
      <c r="J484" s="13">
        <v>9210.0</v>
      </c>
      <c r="K484" s="13">
        <v>9210.0</v>
      </c>
      <c r="L484" s="11" t="s">
        <v>86</v>
      </c>
      <c r="M484" s="11" t="s">
        <v>67</v>
      </c>
      <c r="N484" s="14" t="s">
        <v>2113</v>
      </c>
      <c r="V484" s="11" t="s">
        <v>2114</v>
      </c>
      <c r="X484" s="11" t="s">
        <v>155</v>
      </c>
      <c r="Y484" s="11" t="s">
        <v>75</v>
      </c>
      <c r="AI484" s="15">
        <v>45397.0</v>
      </c>
      <c r="AL484" s="11">
        <v>10039.0</v>
      </c>
      <c r="AM484" s="11" t="s">
        <v>157</v>
      </c>
      <c r="AN484" s="11"/>
      <c r="AQ484" s="11" t="s">
        <v>79</v>
      </c>
      <c r="AR484" s="11" t="s">
        <v>155</v>
      </c>
      <c r="AS484" s="11" t="s">
        <v>75</v>
      </c>
      <c r="AT484" s="11" t="s">
        <v>80</v>
      </c>
      <c r="AU484" s="18" t="s">
        <v>262</v>
      </c>
      <c r="AW484" s="11" t="s">
        <v>96</v>
      </c>
      <c r="AX484" s="18" t="str">
        <f t="shared" si="696"/>
        <v/>
      </c>
      <c r="AZ484" s="11" t="s">
        <v>132</v>
      </c>
      <c r="BD484" s="15">
        <v>45596.0</v>
      </c>
      <c r="BE484" s="15">
        <v>45779.0</v>
      </c>
      <c r="BJ484" s="11">
        <v>2024.0</v>
      </c>
      <c r="BK484" s="11">
        <v>2027.0</v>
      </c>
      <c r="BL484" s="16">
        <f t="shared" si="62"/>
        <v>4</v>
      </c>
      <c r="BM484" s="18" t="str">
        <f t="shared" si="63"/>
        <v>2024, 2025, 2026, 2027</v>
      </c>
      <c r="BN484" s="18" t="str">
        <f t="shared" ref="BN484:CC484" si="715">IF(ISNUMBER(SEARCH(BN$1, $BM484)), ($K484/$BL484), "")</f>
        <v/>
      </c>
      <c r="BO484" s="18" t="str">
        <f t="shared" si="715"/>
        <v/>
      </c>
      <c r="BP484" s="18" t="str">
        <f t="shared" si="715"/>
        <v/>
      </c>
      <c r="BQ484" s="18" t="str">
        <f t="shared" si="715"/>
        <v/>
      </c>
      <c r="BR484" s="20">
        <f t="shared" si="715"/>
        <v>2302.5</v>
      </c>
      <c r="BS484" s="20">
        <f t="shared" si="715"/>
        <v>2302.5</v>
      </c>
      <c r="BT484" s="20">
        <f t="shared" si="715"/>
        <v>2302.5</v>
      </c>
      <c r="BU484" s="20">
        <f t="shared" si="715"/>
        <v>2302.5</v>
      </c>
      <c r="BV484" s="18" t="str">
        <f t="shared" si="715"/>
        <v/>
      </c>
      <c r="BW484" s="18" t="str">
        <f t="shared" si="715"/>
        <v/>
      </c>
      <c r="BX484" s="18" t="str">
        <f t="shared" si="715"/>
        <v/>
      </c>
      <c r="BY484" s="18" t="str">
        <f t="shared" si="715"/>
        <v/>
      </c>
      <c r="BZ484" s="18" t="str">
        <f t="shared" si="715"/>
        <v/>
      </c>
      <c r="CA484" s="18" t="str">
        <f t="shared" si="715"/>
        <v/>
      </c>
      <c r="CB484" s="18" t="str">
        <f t="shared" si="715"/>
        <v/>
      </c>
      <c r="CC484" s="18" t="str">
        <f t="shared" si="715"/>
        <v/>
      </c>
    </row>
    <row r="485" ht="16.5" customHeight="1">
      <c r="A485" s="11" t="s">
        <v>2115</v>
      </c>
      <c r="C485" s="11"/>
      <c r="D485" s="11" t="s">
        <v>64</v>
      </c>
      <c r="E485" s="11">
        <v>8265.0</v>
      </c>
      <c r="F485" s="11">
        <v>8265.0</v>
      </c>
      <c r="G485" s="11" t="s">
        <v>151</v>
      </c>
      <c r="H485" s="12">
        <v>9009.0</v>
      </c>
      <c r="I485" s="12">
        <v>9009.0</v>
      </c>
      <c r="J485" s="13">
        <v>8265.0</v>
      </c>
      <c r="K485" s="13">
        <v>8265.0</v>
      </c>
      <c r="L485" s="11" t="s">
        <v>86</v>
      </c>
      <c r="M485" s="11" t="s">
        <v>67</v>
      </c>
      <c r="N485" s="11"/>
      <c r="V485" s="11" t="s">
        <v>2116</v>
      </c>
      <c r="X485" s="11"/>
      <c r="Y485" s="11" t="s">
        <v>75</v>
      </c>
      <c r="AI485" s="15">
        <v>45170.0</v>
      </c>
      <c r="AL485" s="11">
        <v>9009.0</v>
      </c>
      <c r="AM485" s="11" t="s">
        <v>157</v>
      </c>
      <c r="AN485" s="11"/>
      <c r="AQ485" s="11" t="s">
        <v>79</v>
      </c>
      <c r="AR485" s="11" t="s">
        <v>155</v>
      </c>
      <c r="AS485" s="11" t="s">
        <v>75</v>
      </c>
      <c r="AT485" s="11" t="s">
        <v>107</v>
      </c>
      <c r="AU485" s="18" t="s">
        <v>189</v>
      </c>
      <c r="AW485" s="11" t="s">
        <v>96</v>
      </c>
      <c r="AX485" s="18" t="str">
        <f t="shared" si="696"/>
        <v/>
      </c>
      <c r="AZ485" s="11" t="s">
        <v>191</v>
      </c>
      <c r="BD485" s="15">
        <v>45596.0</v>
      </c>
      <c r="BE485" s="15">
        <v>45596.0</v>
      </c>
      <c r="BJ485" s="11">
        <v>2023.0</v>
      </c>
      <c r="BK485" s="11">
        <v>2023.0</v>
      </c>
      <c r="BL485" s="16">
        <f t="shared" si="62"/>
        <v>1</v>
      </c>
      <c r="BM485" s="18" t="str">
        <f t="shared" si="63"/>
        <v>2023</v>
      </c>
      <c r="BN485" s="18" t="str">
        <f t="shared" ref="BN485:CC485" si="716">IF(ISNUMBER(SEARCH(BN$1, $BM485)), ($K485/$BL485), "")</f>
        <v/>
      </c>
      <c r="BO485" s="18" t="str">
        <f t="shared" si="716"/>
        <v/>
      </c>
      <c r="BP485" s="18" t="str">
        <f t="shared" si="716"/>
        <v/>
      </c>
      <c r="BQ485" s="20">
        <f t="shared" si="716"/>
        <v>8265</v>
      </c>
      <c r="BR485" s="18" t="str">
        <f t="shared" si="716"/>
        <v/>
      </c>
      <c r="BS485" s="18" t="str">
        <f t="shared" si="716"/>
        <v/>
      </c>
      <c r="BT485" s="18" t="str">
        <f t="shared" si="716"/>
        <v/>
      </c>
      <c r="BU485" s="18" t="str">
        <f t="shared" si="716"/>
        <v/>
      </c>
      <c r="BV485" s="18" t="str">
        <f t="shared" si="716"/>
        <v/>
      </c>
      <c r="BW485" s="18" t="str">
        <f t="shared" si="716"/>
        <v/>
      </c>
      <c r="BX485" s="18" t="str">
        <f t="shared" si="716"/>
        <v/>
      </c>
      <c r="BY485" s="18" t="str">
        <f t="shared" si="716"/>
        <v/>
      </c>
      <c r="BZ485" s="18" t="str">
        <f t="shared" si="716"/>
        <v/>
      </c>
      <c r="CA485" s="18" t="str">
        <f t="shared" si="716"/>
        <v/>
      </c>
      <c r="CB485" s="18" t="str">
        <f t="shared" si="716"/>
        <v/>
      </c>
      <c r="CC485" s="18" t="str">
        <f t="shared" si="716"/>
        <v/>
      </c>
    </row>
    <row r="486" ht="16.5" customHeight="1">
      <c r="A486" s="11" t="s">
        <v>814</v>
      </c>
      <c r="C486" s="11"/>
      <c r="D486" s="11" t="s">
        <v>64</v>
      </c>
      <c r="E486" s="11">
        <v>7760.0</v>
      </c>
      <c r="F486" s="11">
        <v>7760.0</v>
      </c>
      <c r="G486" s="11" t="s">
        <v>151</v>
      </c>
      <c r="H486" s="12">
        <v>8458.0</v>
      </c>
      <c r="I486" s="12">
        <v>8458.0</v>
      </c>
      <c r="J486" s="13">
        <v>7760.0</v>
      </c>
      <c r="K486" s="13">
        <v>7760.0</v>
      </c>
      <c r="L486" s="11" t="s">
        <v>86</v>
      </c>
      <c r="M486" s="11" t="s">
        <v>67</v>
      </c>
      <c r="V486" s="11" t="s">
        <v>2117</v>
      </c>
      <c r="X486" s="11" t="s">
        <v>155</v>
      </c>
      <c r="Y486" s="11" t="s">
        <v>75</v>
      </c>
      <c r="AI486" s="15">
        <v>44105.0</v>
      </c>
      <c r="AL486" s="11">
        <v>8458.0</v>
      </c>
      <c r="AM486" s="11" t="s">
        <v>812</v>
      </c>
      <c r="AN486" s="11"/>
      <c r="AQ486" s="11" t="s">
        <v>79</v>
      </c>
      <c r="AR486" s="11" t="s">
        <v>155</v>
      </c>
      <c r="AS486" s="11" t="s">
        <v>75</v>
      </c>
      <c r="AT486" s="25" t="s">
        <v>122</v>
      </c>
      <c r="AW486" s="11" t="s">
        <v>96</v>
      </c>
      <c r="AX486" s="18" t="str">
        <f t="shared" si="696"/>
        <v/>
      </c>
      <c r="AZ486" s="11" t="s">
        <v>132</v>
      </c>
      <c r="BD486" s="15">
        <v>45596.0</v>
      </c>
      <c r="BE486" s="15">
        <v>45596.0</v>
      </c>
      <c r="BJ486" s="11">
        <v>2020.0</v>
      </c>
      <c r="BK486" s="11">
        <v>2020.0</v>
      </c>
      <c r="BL486" s="16">
        <f t="shared" si="62"/>
        <v>1</v>
      </c>
      <c r="BM486" s="18" t="str">
        <f t="shared" si="63"/>
        <v>2020</v>
      </c>
      <c r="BN486" s="20">
        <f t="shared" ref="BN486:CC486" si="717">IF(ISNUMBER(SEARCH(BN$1, $BM486)), ($K486/$BL486), "")</f>
        <v>7760</v>
      </c>
      <c r="BO486" s="18" t="str">
        <f t="shared" si="717"/>
        <v/>
      </c>
      <c r="BP486" s="18" t="str">
        <f t="shared" si="717"/>
        <v/>
      </c>
      <c r="BQ486" s="18" t="str">
        <f t="shared" si="717"/>
        <v/>
      </c>
      <c r="BR486" s="18" t="str">
        <f t="shared" si="717"/>
        <v/>
      </c>
      <c r="BS486" s="18" t="str">
        <f t="shared" si="717"/>
        <v/>
      </c>
      <c r="BT486" s="18" t="str">
        <f t="shared" si="717"/>
        <v/>
      </c>
      <c r="BU486" s="18" t="str">
        <f t="shared" si="717"/>
        <v/>
      </c>
      <c r="BV486" s="18" t="str">
        <f t="shared" si="717"/>
        <v/>
      </c>
      <c r="BW486" s="18" t="str">
        <f t="shared" si="717"/>
        <v/>
      </c>
      <c r="BX486" s="18" t="str">
        <f t="shared" si="717"/>
        <v/>
      </c>
      <c r="BY486" s="18" t="str">
        <f t="shared" si="717"/>
        <v/>
      </c>
      <c r="BZ486" s="18" t="str">
        <f t="shared" si="717"/>
        <v/>
      </c>
      <c r="CA486" s="18" t="str">
        <f t="shared" si="717"/>
        <v/>
      </c>
      <c r="CB486" s="18" t="str">
        <f t="shared" si="717"/>
        <v/>
      </c>
      <c r="CC486" s="18" t="str">
        <f t="shared" si="717"/>
        <v/>
      </c>
    </row>
    <row r="487" ht="16.5" customHeight="1">
      <c r="A487" s="11" t="s">
        <v>2118</v>
      </c>
      <c r="B487" s="11" t="s">
        <v>908</v>
      </c>
      <c r="C487" s="11"/>
      <c r="D487" s="11" t="s">
        <v>64</v>
      </c>
      <c r="E487" s="11">
        <v>4624.0</v>
      </c>
      <c r="F487" s="11">
        <v>4624.0</v>
      </c>
      <c r="G487" s="11" t="s">
        <v>151</v>
      </c>
      <c r="H487" s="12">
        <v>5186.0</v>
      </c>
      <c r="I487" s="12">
        <v>5186.0</v>
      </c>
      <c r="J487" s="13">
        <v>4624.0</v>
      </c>
      <c r="K487" s="13">
        <v>4624.0</v>
      </c>
      <c r="L487" s="11" t="s">
        <v>86</v>
      </c>
      <c r="M487" s="11"/>
      <c r="N487" s="14" t="s">
        <v>2119</v>
      </c>
      <c r="O487" s="11" t="s">
        <v>2120</v>
      </c>
      <c r="V487" s="11"/>
      <c r="X487" s="11"/>
      <c r="Y487" s="11" t="s">
        <v>75</v>
      </c>
      <c r="AI487" s="15">
        <v>43831.0</v>
      </c>
      <c r="AL487" s="11">
        <v>5186.0</v>
      </c>
      <c r="AM487" s="11" t="s">
        <v>157</v>
      </c>
      <c r="AN487" s="11"/>
      <c r="AQ487" s="11" t="s">
        <v>79</v>
      </c>
      <c r="AR487" s="11" t="s">
        <v>155</v>
      </c>
      <c r="AS487" s="11" t="s">
        <v>75</v>
      </c>
      <c r="AT487" s="11" t="s">
        <v>80</v>
      </c>
      <c r="AW487" s="11" t="s">
        <v>96</v>
      </c>
      <c r="AX487" s="18" t="str">
        <f t="shared" si="696"/>
        <v/>
      </c>
      <c r="AZ487" s="11" t="s">
        <v>191</v>
      </c>
      <c r="BD487" s="15">
        <v>45671.0</v>
      </c>
      <c r="BE487" s="15">
        <v>45779.0</v>
      </c>
      <c r="BJ487" s="11">
        <v>2020.0</v>
      </c>
      <c r="BK487" s="11">
        <v>2022.0</v>
      </c>
      <c r="BL487" s="16">
        <f t="shared" si="62"/>
        <v>3</v>
      </c>
      <c r="BM487" s="18" t="str">
        <f t="shared" si="63"/>
        <v>2020, 2021, 2022</v>
      </c>
      <c r="BN487" s="20">
        <f t="shared" ref="BN487:CC487" si="718">IF(ISNUMBER(SEARCH(BN$1, $BM487)), ($K487/$BL487), "")</f>
        <v>1541.333333</v>
      </c>
      <c r="BO487" s="20">
        <f t="shared" si="718"/>
        <v>1541.333333</v>
      </c>
      <c r="BP487" s="20">
        <f t="shared" si="718"/>
        <v>1541.333333</v>
      </c>
      <c r="BQ487" s="18" t="str">
        <f t="shared" si="718"/>
        <v/>
      </c>
      <c r="BR487" s="18" t="str">
        <f t="shared" si="718"/>
        <v/>
      </c>
      <c r="BS487" s="18" t="str">
        <f t="shared" si="718"/>
        <v/>
      </c>
      <c r="BT487" s="18" t="str">
        <f t="shared" si="718"/>
        <v/>
      </c>
      <c r="BU487" s="18" t="str">
        <f t="shared" si="718"/>
        <v/>
      </c>
      <c r="BV487" s="18" t="str">
        <f t="shared" si="718"/>
        <v/>
      </c>
      <c r="BW487" s="18" t="str">
        <f t="shared" si="718"/>
        <v/>
      </c>
      <c r="BX487" s="18" t="str">
        <f t="shared" si="718"/>
        <v/>
      </c>
      <c r="BY487" s="18" t="str">
        <f t="shared" si="718"/>
        <v/>
      </c>
      <c r="BZ487" s="18" t="str">
        <f t="shared" si="718"/>
        <v/>
      </c>
      <c r="CA487" s="18" t="str">
        <f t="shared" si="718"/>
        <v/>
      </c>
      <c r="CB487" s="18" t="str">
        <f t="shared" si="718"/>
        <v/>
      </c>
      <c r="CC487" s="18" t="str">
        <f t="shared" si="718"/>
        <v/>
      </c>
    </row>
    <row r="488" ht="16.5" customHeight="1">
      <c r="A488" s="11" t="s">
        <v>2121</v>
      </c>
      <c r="B488" s="11" t="s">
        <v>908</v>
      </c>
      <c r="C488" s="11"/>
      <c r="D488" s="11" t="s">
        <v>64</v>
      </c>
      <c r="E488" s="11">
        <v>1561.0</v>
      </c>
      <c r="F488" s="11">
        <v>1561.0</v>
      </c>
      <c r="G488" s="11" t="s">
        <v>151</v>
      </c>
      <c r="H488" s="12">
        <v>1746.0</v>
      </c>
      <c r="I488" s="12">
        <v>1746.0</v>
      </c>
      <c r="J488" s="13">
        <v>1561.0</v>
      </c>
      <c r="K488" s="13">
        <v>1561.0</v>
      </c>
      <c r="L488" s="11" t="s">
        <v>86</v>
      </c>
      <c r="N488" s="14" t="s">
        <v>2122</v>
      </c>
      <c r="O488" s="11" t="s">
        <v>2123</v>
      </c>
      <c r="Y488" s="11" t="s">
        <v>75</v>
      </c>
      <c r="AI488" s="15">
        <v>43831.0</v>
      </c>
      <c r="AL488" s="11">
        <v>1746.0</v>
      </c>
      <c r="AM488" s="11" t="s">
        <v>157</v>
      </c>
      <c r="AN488" s="11"/>
      <c r="AQ488" s="11" t="s">
        <v>79</v>
      </c>
      <c r="AR488" s="11" t="s">
        <v>155</v>
      </c>
      <c r="AS488" s="11" t="s">
        <v>75</v>
      </c>
      <c r="AT488" s="11" t="s">
        <v>80</v>
      </c>
      <c r="AW488" s="11" t="s">
        <v>96</v>
      </c>
      <c r="AX488" s="18" t="str">
        <f t="shared" si="696"/>
        <v/>
      </c>
      <c r="AZ488" s="11" t="s">
        <v>191</v>
      </c>
      <c r="BD488" s="15">
        <v>45671.0</v>
      </c>
      <c r="BE488" s="15">
        <v>45779.0</v>
      </c>
      <c r="BJ488" s="11">
        <v>2020.0</v>
      </c>
      <c r="BK488" s="11">
        <v>2022.0</v>
      </c>
      <c r="BL488" s="16">
        <f t="shared" si="62"/>
        <v>3</v>
      </c>
      <c r="BM488" s="18" t="str">
        <f t="shared" si="63"/>
        <v>2020, 2021, 2022</v>
      </c>
      <c r="BN488" s="20">
        <f t="shared" ref="BN488:CC488" si="719">IF(ISNUMBER(SEARCH(BN$1, $BM488)), ($K488/$BL488), "")</f>
        <v>520.3333333</v>
      </c>
      <c r="BO488" s="20">
        <f t="shared" si="719"/>
        <v>520.3333333</v>
      </c>
      <c r="BP488" s="20">
        <f t="shared" si="719"/>
        <v>520.3333333</v>
      </c>
      <c r="BQ488" s="18" t="str">
        <f t="shared" si="719"/>
        <v/>
      </c>
      <c r="BR488" s="18" t="str">
        <f t="shared" si="719"/>
        <v/>
      </c>
      <c r="BS488" s="18" t="str">
        <f t="shared" si="719"/>
        <v/>
      </c>
      <c r="BT488" s="18" t="str">
        <f t="shared" si="719"/>
        <v/>
      </c>
      <c r="BU488" s="18" t="str">
        <f t="shared" si="719"/>
        <v/>
      </c>
      <c r="BV488" s="18" t="str">
        <f t="shared" si="719"/>
        <v/>
      </c>
      <c r="BW488" s="18" t="str">
        <f t="shared" si="719"/>
        <v/>
      </c>
      <c r="BX488" s="18" t="str">
        <f t="shared" si="719"/>
        <v/>
      </c>
      <c r="BY488" s="18" t="str">
        <f t="shared" si="719"/>
        <v/>
      </c>
      <c r="BZ488" s="18" t="str">
        <f t="shared" si="719"/>
        <v/>
      </c>
      <c r="CA488" s="18" t="str">
        <f t="shared" si="719"/>
        <v/>
      </c>
      <c r="CB488" s="18" t="str">
        <f t="shared" si="719"/>
        <v/>
      </c>
      <c r="CC488" s="18" t="str">
        <f t="shared" si="719"/>
        <v/>
      </c>
    </row>
    <row r="489" ht="16.5" customHeight="1">
      <c r="A489" s="11" t="s">
        <v>2124</v>
      </c>
      <c r="B489" s="11" t="s">
        <v>2125</v>
      </c>
      <c r="C489" s="11"/>
      <c r="D489" s="11" t="s">
        <v>64</v>
      </c>
      <c r="E489" s="11">
        <v>0.0</v>
      </c>
      <c r="F489" s="11">
        <v>0.0</v>
      </c>
      <c r="G489" s="11" t="s">
        <v>151</v>
      </c>
      <c r="H489" s="12">
        <v>0.0</v>
      </c>
      <c r="I489" s="12">
        <v>0.0</v>
      </c>
      <c r="J489" s="13">
        <v>0.0</v>
      </c>
      <c r="K489" s="13">
        <v>0.0</v>
      </c>
      <c r="L489" s="11" t="s">
        <v>86</v>
      </c>
      <c r="M489" s="11" t="s">
        <v>67</v>
      </c>
      <c r="N489" s="14" t="s">
        <v>2126</v>
      </c>
      <c r="O489" s="11" t="s">
        <v>225</v>
      </c>
      <c r="P489" s="11"/>
      <c r="Q489" s="11"/>
      <c r="R489" s="11" t="s">
        <v>2127</v>
      </c>
      <c r="T489" s="11" t="s">
        <v>2128</v>
      </c>
      <c r="U489" s="11" t="s">
        <v>72</v>
      </c>
      <c r="V489" s="11" t="s">
        <v>2129</v>
      </c>
      <c r="W489" s="11" t="s">
        <v>306</v>
      </c>
      <c r="X489" s="11" t="s">
        <v>164</v>
      </c>
      <c r="Y489" s="11" t="s">
        <v>75</v>
      </c>
      <c r="Z489" s="11" t="s">
        <v>72</v>
      </c>
      <c r="AD489" s="11" t="s">
        <v>2130</v>
      </c>
      <c r="AE489" s="11" t="s">
        <v>76</v>
      </c>
      <c r="AI489" s="15">
        <v>44562.0</v>
      </c>
      <c r="AJ489" s="11">
        <v>3.0</v>
      </c>
      <c r="AK489" s="11" t="s">
        <v>77</v>
      </c>
      <c r="AL489" s="11">
        <v>0.0</v>
      </c>
      <c r="AM489" s="11" t="s">
        <v>2131</v>
      </c>
      <c r="AN489" s="11"/>
      <c r="AO489" s="11" t="s">
        <v>232</v>
      </c>
      <c r="AQ489" s="11" t="s">
        <v>187</v>
      </c>
      <c r="AR489" s="11" t="s">
        <v>164</v>
      </c>
      <c r="AS489" s="11" t="s">
        <v>75</v>
      </c>
      <c r="AT489" s="11" t="s">
        <v>80</v>
      </c>
      <c r="AW489" s="11" t="s">
        <v>96</v>
      </c>
      <c r="AX489" s="18" t="str">
        <f t="shared" si="696"/>
        <v/>
      </c>
      <c r="AZ489" s="11" t="s">
        <v>132</v>
      </c>
      <c r="BD489" s="15">
        <v>45421.0</v>
      </c>
      <c r="BE489" s="15">
        <v>45441.0</v>
      </c>
      <c r="BI489" s="11" t="s">
        <v>83</v>
      </c>
      <c r="BJ489" s="11">
        <v>2022.0</v>
      </c>
      <c r="BK489" s="11">
        <v>2025.0</v>
      </c>
      <c r="BL489" s="16">
        <f t="shared" si="62"/>
        <v>4</v>
      </c>
      <c r="BM489" s="18" t="str">
        <f t="shared" si="63"/>
        <v>2022, 2023, 2024, 2025</v>
      </c>
      <c r="BN489" s="18" t="str">
        <f t="shared" ref="BN489:CC489" si="720">IF(ISNUMBER(SEARCH(BN$1, $BM489)), ($K489/$BL489), "")</f>
        <v/>
      </c>
      <c r="BO489" s="18" t="str">
        <f t="shared" si="720"/>
        <v/>
      </c>
      <c r="BP489" s="20">
        <f t="shared" si="720"/>
        <v>0</v>
      </c>
      <c r="BQ489" s="20">
        <f t="shared" si="720"/>
        <v>0</v>
      </c>
      <c r="BR489" s="20">
        <f t="shared" si="720"/>
        <v>0</v>
      </c>
      <c r="BS489" s="20">
        <f t="shared" si="720"/>
        <v>0</v>
      </c>
      <c r="BT489" s="18" t="str">
        <f t="shared" si="720"/>
        <v/>
      </c>
      <c r="BU489" s="18" t="str">
        <f t="shared" si="720"/>
        <v/>
      </c>
      <c r="BV489" s="18" t="str">
        <f t="shared" si="720"/>
        <v/>
      </c>
      <c r="BW489" s="18" t="str">
        <f t="shared" si="720"/>
        <v/>
      </c>
      <c r="BX489" s="18" t="str">
        <f t="shared" si="720"/>
        <v/>
      </c>
      <c r="BY489" s="18" t="str">
        <f t="shared" si="720"/>
        <v/>
      </c>
      <c r="BZ489" s="18" t="str">
        <f t="shared" si="720"/>
        <v/>
      </c>
      <c r="CA489" s="18" t="str">
        <f t="shared" si="720"/>
        <v/>
      </c>
      <c r="CB489" s="18" t="str">
        <f t="shared" si="720"/>
        <v/>
      </c>
      <c r="CC489" s="18" t="str">
        <f t="shared" si="720"/>
        <v/>
      </c>
    </row>
    <row r="490" ht="16.5" customHeight="1">
      <c r="A490" s="11" t="s">
        <v>2132</v>
      </c>
      <c r="B490" s="11" t="s">
        <v>2133</v>
      </c>
      <c r="C490" s="11"/>
      <c r="D490" s="11" t="s">
        <v>64</v>
      </c>
      <c r="E490" s="11">
        <v>0.0</v>
      </c>
      <c r="F490" s="11">
        <v>0.0</v>
      </c>
      <c r="G490" s="11" t="s">
        <v>151</v>
      </c>
      <c r="H490" s="12">
        <v>0.0</v>
      </c>
      <c r="I490" s="12">
        <v>0.0</v>
      </c>
      <c r="J490" s="13">
        <v>0.0</v>
      </c>
      <c r="K490" s="13">
        <v>0.0</v>
      </c>
      <c r="L490" s="11" t="s">
        <v>86</v>
      </c>
      <c r="M490" s="11" t="s">
        <v>67</v>
      </c>
      <c r="N490" s="14" t="s">
        <v>2134</v>
      </c>
      <c r="O490" s="11" t="s">
        <v>225</v>
      </c>
      <c r="P490" s="11"/>
      <c r="Q490" s="11"/>
      <c r="R490" s="11" t="s">
        <v>2127</v>
      </c>
      <c r="T490" s="11" t="s">
        <v>2135</v>
      </c>
      <c r="U490" s="11" t="s">
        <v>2136</v>
      </c>
      <c r="V490" s="11" t="s">
        <v>2137</v>
      </c>
      <c r="W490" s="11" t="s">
        <v>306</v>
      </c>
      <c r="X490" s="11" t="s">
        <v>164</v>
      </c>
      <c r="Y490" s="11" t="s">
        <v>75</v>
      </c>
      <c r="Z490" s="11" t="s">
        <v>72</v>
      </c>
      <c r="AC490" s="11" t="s">
        <v>2138</v>
      </c>
      <c r="AD490" s="11" t="s">
        <v>2139</v>
      </c>
      <c r="AE490" s="11" t="s">
        <v>76</v>
      </c>
      <c r="AI490" s="15">
        <v>45078.0</v>
      </c>
      <c r="AJ490" s="11">
        <v>3.0</v>
      </c>
      <c r="AK490" s="11" t="s">
        <v>77</v>
      </c>
      <c r="AL490" s="11">
        <v>0.0</v>
      </c>
      <c r="AM490" s="11" t="s">
        <v>2131</v>
      </c>
      <c r="AN490" s="11"/>
      <c r="AO490" s="11" t="s">
        <v>2140</v>
      </c>
      <c r="AQ490" s="11" t="s">
        <v>187</v>
      </c>
      <c r="AR490" s="11" t="s">
        <v>164</v>
      </c>
      <c r="AS490" s="11" t="s">
        <v>75</v>
      </c>
      <c r="AT490" s="11" t="s">
        <v>80</v>
      </c>
      <c r="AU490" s="18" t="s">
        <v>147</v>
      </c>
      <c r="AW490" s="11" t="s">
        <v>96</v>
      </c>
      <c r="AX490" s="11" t="s">
        <v>2141</v>
      </c>
      <c r="AY490" s="11" t="s">
        <v>444</v>
      </c>
      <c r="AZ490" s="11" t="s">
        <v>634</v>
      </c>
      <c r="BD490" s="15">
        <v>45421.0</v>
      </c>
      <c r="BE490" s="15">
        <v>45441.0</v>
      </c>
      <c r="BI490" s="11" t="s">
        <v>83</v>
      </c>
      <c r="BJ490" s="11">
        <v>2023.0</v>
      </c>
      <c r="BK490" s="11">
        <v>2026.0</v>
      </c>
      <c r="BL490" s="16">
        <f t="shared" si="62"/>
        <v>4</v>
      </c>
      <c r="BM490" s="18" t="str">
        <f t="shared" si="63"/>
        <v>2023, 2024, 2025, 2026</v>
      </c>
      <c r="BN490" s="18" t="str">
        <f t="shared" ref="BN490:CC490" si="721">IF(ISNUMBER(SEARCH(BN$1, $BM490)), ($K490/$BL490), "")</f>
        <v/>
      </c>
      <c r="BO490" s="18" t="str">
        <f t="shared" si="721"/>
        <v/>
      </c>
      <c r="BP490" s="18" t="str">
        <f t="shared" si="721"/>
        <v/>
      </c>
      <c r="BQ490" s="20">
        <f t="shared" si="721"/>
        <v>0</v>
      </c>
      <c r="BR490" s="20">
        <f t="shared" si="721"/>
        <v>0</v>
      </c>
      <c r="BS490" s="20">
        <f t="shared" si="721"/>
        <v>0</v>
      </c>
      <c r="BT490" s="20">
        <f t="shared" si="721"/>
        <v>0</v>
      </c>
      <c r="BU490" s="18" t="str">
        <f t="shared" si="721"/>
        <v/>
      </c>
      <c r="BV490" s="18" t="str">
        <f t="shared" si="721"/>
        <v/>
      </c>
      <c r="BW490" s="18" t="str">
        <f t="shared" si="721"/>
        <v/>
      </c>
      <c r="BX490" s="18" t="str">
        <f t="shared" si="721"/>
        <v/>
      </c>
      <c r="BY490" s="18" t="str">
        <f t="shared" si="721"/>
        <v/>
      </c>
      <c r="BZ490" s="18" t="str">
        <f t="shared" si="721"/>
        <v/>
      </c>
      <c r="CA490" s="18" t="str">
        <f t="shared" si="721"/>
        <v/>
      </c>
      <c r="CB490" s="18" t="str">
        <f t="shared" si="721"/>
        <v/>
      </c>
      <c r="CC490" s="18" t="str">
        <f t="shared" si="721"/>
        <v/>
      </c>
    </row>
    <row r="491" ht="16.5" customHeight="1">
      <c r="A491" s="11" t="s">
        <v>2142</v>
      </c>
      <c r="B491" s="11" t="s">
        <v>2143</v>
      </c>
      <c r="C491" s="11"/>
      <c r="D491" s="11" t="s">
        <v>64</v>
      </c>
      <c r="E491" s="11">
        <v>0.0</v>
      </c>
      <c r="F491" s="11">
        <v>0.0</v>
      </c>
      <c r="G491" s="11" t="s">
        <v>151</v>
      </c>
      <c r="H491" s="12">
        <v>0.0</v>
      </c>
      <c r="I491" s="12">
        <v>0.0</v>
      </c>
      <c r="J491" s="13">
        <v>0.0</v>
      </c>
      <c r="K491" s="13">
        <v>0.0</v>
      </c>
      <c r="L491" s="11" t="s">
        <v>86</v>
      </c>
      <c r="M491" s="11" t="s">
        <v>67</v>
      </c>
      <c r="N491" s="14" t="s">
        <v>2144</v>
      </c>
      <c r="O491" s="11" t="s">
        <v>225</v>
      </c>
      <c r="P491" s="11"/>
      <c r="Q491" s="11"/>
      <c r="R491" s="11" t="s">
        <v>2127</v>
      </c>
      <c r="T491" s="11" t="s">
        <v>612</v>
      </c>
      <c r="U491" s="11" t="s">
        <v>72</v>
      </c>
      <c r="V491" s="11" t="s">
        <v>613</v>
      </c>
      <c r="W491" s="11" t="s">
        <v>104</v>
      </c>
      <c r="X491" s="11" t="s">
        <v>164</v>
      </c>
      <c r="Y491" s="11" t="s">
        <v>75</v>
      </c>
      <c r="Z491" s="11" t="s">
        <v>72</v>
      </c>
      <c r="AC491" s="11"/>
      <c r="AD491" s="11" t="s">
        <v>2145</v>
      </c>
      <c r="AE491" s="11" t="s">
        <v>76</v>
      </c>
      <c r="AI491" s="15">
        <v>44440.0</v>
      </c>
      <c r="AJ491" s="11">
        <v>4.0</v>
      </c>
      <c r="AK491" s="11" t="s">
        <v>77</v>
      </c>
      <c r="AL491" s="11">
        <v>0.0</v>
      </c>
      <c r="AM491" s="11" t="s">
        <v>1190</v>
      </c>
      <c r="AN491" s="11"/>
      <c r="AO491" s="11" t="s">
        <v>232</v>
      </c>
      <c r="AQ491" s="11" t="s">
        <v>1190</v>
      </c>
      <c r="AR491" s="11" t="s">
        <v>164</v>
      </c>
      <c r="AS491" s="11" t="s">
        <v>75</v>
      </c>
      <c r="AT491" s="11" t="s">
        <v>80</v>
      </c>
      <c r="AU491" s="18" t="s">
        <v>123</v>
      </c>
      <c r="AW491" s="11" t="s">
        <v>96</v>
      </c>
      <c r="AX491" s="18" t="str">
        <f t="shared" ref="AX491:AX568" si="723">IFERROR(INDEX('full database 2024'!AR:AR, MATCH(A491, 'full database 2024'!B:B, 0)), "")</f>
        <v/>
      </c>
      <c r="AZ491" s="11" t="s">
        <v>520</v>
      </c>
      <c r="BD491" s="15">
        <v>45421.0</v>
      </c>
      <c r="BE491" s="15">
        <v>45441.0</v>
      </c>
      <c r="BI491" s="11" t="s">
        <v>83</v>
      </c>
      <c r="BJ491" s="11">
        <v>2021.0</v>
      </c>
      <c r="BK491" s="11">
        <v>2025.0</v>
      </c>
      <c r="BL491" s="16">
        <f t="shared" si="62"/>
        <v>5</v>
      </c>
      <c r="BM491" s="18" t="str">
        <f t="shared" si="63"/>
        <v>2021, 2022, 2023, 2024, 2025</v>
      </c>
      <c r="BN491" s="18" t="str">
        <f t="shared" ref="BN491:CC491" si="722">IF(ISNUMBER(SEARCH(BN$1, $BM491)), ($K491/$BL491), "")</f>
        <v/>
      </c>
      <c r="BO491" s="20">
        <f t="shared" si="722"/>
        <v>0</v>
      </c>
      <c r="BP491" s="20">
        <f t="shared" si="722"/>
        <v>0</v>
      </c>
      <c r="BQ491" s="20">
        <f t="shared" si="722"/>
        <v>0</v>
      </c>
      <c r="BR491" s="20">
        <f t="shared" si="722"/>
        <v>0</v>
      </c>
      <c r="BS491" s="20">
        <f t="shared" si="722"/>
        <v>0</v>
      </c>
      <c r="BT491" s="18" t="str">
        <f t="shared" si="722"/>
        <v/>
      </c>
      <c r="BU491" s="18" t="str">
        <f t="shared" si="722"/>
        <v/>
      </c>
      <c r="BV491" s="18" t="str">
        <f t="shared" si="722"/>
        <v/>
      </c>
      <c r="BW491" s="18" t="str">
        <f t="shared" si="722"/>
        <v/>
      </c>
      <c r="BX491" s="18" t="str">
        <f t="shared" si="722"/>
        <v/>
      </c>
      <c r="BY491" s="18" t="str">
        <f t="shared" si="722"/>
        <v/>
      </c>
      <c r="BZ491" s="18" t="str">
        <f t="shared" si="722"/>
        <v/>
      </c>
      <c r="CA491" s="18" t="str">
        <f t="shared" si="722"/>
        <v/>
      </c>
      <c r="CB491" s="18" t="str">
        <f t="shared" si="722"/>
        <v/>
      </c>
      <c r="CC491" s="18" t="str">
        <f t="shared" si="722"/>
        <v/>
      </c>
    </row>
    <row r="492" ht="16.5" customHeight="1">
      <c r="A492" s="11" t="s">
        <v>2146</v>
      </c>
      <c r="B492" s="11" t="s">
        <v>2147</v>
      </c>
      <c r="C492" s="11"/>
      <c r="D492" s="11" t="s">
        <v>64</v>
      </c>
      <c r="E492" s="27">
        <v>0.0</v>
      </c>
      <c r="F492" s="27">
        <v>0.0</v>
      </c>
      <c r="G492" s="11" t="s">
        <v>135</v>
      </c>
      <c r="H492" s="12">
        <v>0.0</v>
      </c>
      <c r="I492" s="12">
        <v>0.0</v>
      </c>
      <c r="J492" s="13">
        <v>0.0</v>
      </c>
      <c r="K492" s="13">
        <v>0.0</v>
      </c>
      <c r="L492" s="11" t="s">
        <v>86</v>
      </c>
      <c r="M492" s="11" t="s">
        <v>67</v>
      </c>
      <c r="N492" s="14" t="s">
        <v>2148</v>
      </c>
      <c r="O492" s="11" t="s">
        <v>225</v>
      </c>
      <c r="P492" s="11"/>
      <c r="Q492" s="11"/>
      <c r="R492" s="11" t="s">
        <v>2127</v>
      </c>
      <c r="T492" s="11" t="s">
        <v>2149</v>
      </c>
      <c r="U492" s="11" t="s">
        <v>2150</v>
      </c>
      <c r="V492" s="11" t="s">
        <v>2151</v>
      </c>
      <c r="W492" s="11" t="s">
        <v>92</v>
      </c>
      <c r="X492" s="11" t="s">
        <v>142</v>
      </c>
      <c r="Y492" s="11" t="s">
        <v>75</v>
      </c>
      <c r="Z492" s="11" t="s">
        <v>72</v>
      </c>
      <c r="AC492" s="11" t="s">
        <v>2152</v>
      </c>
      <c r="AD492" s="11" t="s">
        <v>2153</v>
      </c>
      <c r="AE492" s="11" t="s">
        <v>76</v>
      </c>
      <c r="AI492" s="15">
        <v>44713.0</v>
      </c>
      <c r="AJ492" s="11">
        <v>3.0</v>
      </c>
      <c r="AK492" s="11" t="s">
        <v>77</v>
      </c>
      <c r="AL492" s="11">
        <v>0.0</v>
      </c>
      <c r="AM492" s="39" t="s">
        <v>1041</v>
      </c>
      <c r="AN492" s="11"/>
      <c r="AO492" s="11" t="s">
        <v>232</v>
      </c>
      <c r="AQ492" s="11" t="s">
        <v>79</v>
      </c>
      <c r="AR492" s="11" t="s">
        <v>146</v>
      </c>
      <c r="AS492" s="11" t="s">
        <v>75</v>
      </c>
      <c r="AT492" s="11" t="s">
        <v>80</v>
      </c>
      <c r="AW492" s="11" t="s">
        <v>96</v>
      </c>
      <c r="AX492" s="18" t="str">
        <f t="shared" si="723"/>
        <v/>
      </c>
      <c r="AZ492" s="11" t="s">
        <v>132</v>
      </c>
      <c r="BD492" s="15">
        <v>45421.0</v>
      </c>
      <c r="BE492" s="15">
        <v>45779.0</v>
      </c>
      <c r="BI492" s="11" t="s">
        <v>83</v>
      </c>
      <c r="BJ492" s="11">
        <v>2022.0</v>
      </c>
      <c r="BK492" s="11">
        <v>2025.0</v>
      </c>
      <c r="BL492" s="16">
        <f t="shared" si="62"/>
        <v>4</v>
      </c>
      <c r="BM492" s="18" t="str">
        <f t="shared" si="63"/>
        <v>2022, 2023, 2024, 2025</v>
      </c>
      <c r="BN492" s="18" t="str">
        <f t="shared" ref="BN492:CC492" si="724">IF(ISNUMBER(SEARCH(BN$1, $BM492)), ($K492/$BL492), "")</f>
        <v/>
      </c>
      <c r="BO492" s="18" t="str">
        <f t="shared" si="724"/>
        <v/>
      </c>
      <c r="BP492" s="20">
        <f t="shared" si="724"/>
        <v>0</v>
      </c>
      <c r="BQ492" s="20">
        <f t="shared" si="724"/>
        <v>0</v>
      </c>
      <c r="BR492" s="20">
        <f t="shared" si="724"/>
        <v>0</v>
      </c>
      <c r="BS492" s="20">
        <f t="shared" si="724"/>
        <v>0</v>
      </c>
      <c r="BT492" s="18" t="str">
        <f t="shared" si="724"/>
        <v/>
      </c>
      <c r="BU492" s="18" t="str">
        <f t="shared" si="724"/>
        <v/>
      </c>
      <c r="BV492" s="18" t="str">
        <f t="shared" si="724"/>
        <v/>
      </c>
      <c r="BW492" s="18" t="str">
        <f t="shared" si="724"/>
        <v/>
      </c>
      <c r="BX492" s="18" t="str">
        <f t="shared" si="724"/>
        <v/>
      </c>
      <c r="BY492" s="18" t="str">
        <f t="shared" si="724"/>
        <v/>
      </c>
      <c r="BZ492" s="18" t="str">
        <f t="shared" si="724"/>
        <v/>
      </c>
      <c r="CA492" s="18" t="str">
        <f t="shared" si="724"/>
        <v/>
      </c>
      <c r="CB492" s="18" t="str">
        <f t="shared" si="724"/>
        <v/>
      </c>
      <c r="CC492" s="18" t="str">
        <f t="shared" si="724"/>
        <v/>
      </c>
    </row>
    <row r="493" ht="16.5" customHeight="1">
      <c r="A493" s="11" t="s">
        <v>2154</v>
      </c>
      <c r="B493" s="11" t="s">
        <v>2155</v>
      </c>
      <c r="C493" s="11"/>
      <c r="D493" s="11" t="s">
        <v>64</v>
      </c>
      <c r="E493" s="11">
        <v>0.0</v>
      </c>
      <c r="F493" s="11">
        <v>0.0</v>
      </c>
      <c r="G493" s="11"/>
      <c r="H493" s="12">
        <v>0.0</v>
      </c>
      <c r="I493" s="12">
        <v>0.0</v>
      </c>
      <c r="J493" s="13"/>
      <c r="K493" s="13"/>
      <c r="L493" s="11" t="s">
        <v>86</v>
      </c>
      <c r="M493" s="11"/>
      <c r="N493" s="14" t="s">
        <v>2156</v>
      </c>
      <c r="O493" s="11" t="s">
        <v>2157</v>
      </c>
      <c r="P493" s="11"/>
      <c r="Q493" s="11"/>
      <c r="R493" s="11"/>
      <c r="T493" s="11" t="s">
        <v>2158</v>
      </c>
      <c r="U493" s="11"/>
      <c r="V493" s="11" t="s">
        <v>2159</v>
      </c>
      <c r="W493" s="11"/>
      <c r="X493" s="11" t="s">
        <v>385</v>
      </c>
      <c r="Y493" s="11" t="s">
        <v>75</v>
      </c>
      <c r="Z493" s="11"/>
      <c r="AC493" s="11"/>
      <c r="AD493" s="11"/>
      <c r="AE493" s="11"/>
      <c r="AI493" s="15">
        <v>44201.0</v>
      </c>
      <c r="AJ493" s="11"/>
      <c r="AK493" s="11"/>
      <c r="AL493" s="11">
        <v>0.0</v>
      </c>
      <c r="AM493" s="11" t="s">
        <v>2160</v>
      </c>
      <c r="AN493" s="11"/>
      <c r="AO493" s="11"/>
      <c r="AQ493" s="11" t="s">
        <v>79</v>
      </c>
      <c r="AR493" s="11" t="s">
        <v>385</v>
      </c>
      <c r="AS493" s="11" t="s">
        <v>75</v>
      </c>
      <c r="AT493" s="11" t="s">
        <v>80</v>
      </c>
      <c r="AW493" s="11" t="s">
        <v>96</v>
      </c>
      <c r="AX493" s="18" t="str">
        <f t="shared" si="723"/>
        <v/>
      </c>
      <c r="AZ493" s="11" t="s">
        <v>132</v>
      </c>
      <c r="BD493" s="15">
        <v>45671.0</v>
      </c>
      <c r="BE493" s="15">
        <v>45779.0</v>
      </c>
      <c r="BI493" s="11"/>
      <c r="BJ493" s="11">
        <v>2021.0</v>
      </c>
      <c r="BK493" s="11">
        <v>2021.0</v>
      </c>
      <c r="BL493" s="16">
        <f t="shared" si="62"/>
        <v>1</v>
      </c>
      <c r="BM493" s="18" t="str">
        <f t="shared" si="63"/>
        <v>2021</v>
      </c>
      <c r="BN493" s="18" t="str">
        <f t="shared" ref="BN493:CC493" si="725">IF(ISNUMBER(SEARCH(BN$1, $BM493)), ($K493/$BL493), "")</f>
        <v/>
      </c>
      <c r="BO493" s="20">
        <f t="shared" si="725"/>
        <v>0</v>
      </c>
      <c r="BP493" s="18" t="str">
        <f t="shared" si="725"/>
        <v/>
      </c>
      <c r="BQ493" s="18" t="str">
        <f t="shared" si="725"/>
        <v/>
      </c>
      <c r="BR493" s="18" t="str">
        <f t="shared" si="725"/>
        <v/>
      </c>
      <c r="BS493" s="18" t="str">
        <f t="shared" si="725"/>
        <v/>
      </c>
      <c r="BT493" s="18" t="str">
        <f t="shared" si="725"/>
        <v/>
      </c>
      <c r="BU493" s="18" t="str">
        <f t="shared" si="725"/>
        <v/>
      </c>
      <c r="BV493" s="18" t="str">
        <f t="shared" si="725"/>
        <v/>
      </c>
      <c r="BW493" s="18" t="str">
        <f t="shared" si="725"/>
        <v/>
      </c>
      <c r="BX493" s="18" t="str">
        <f t="shared" si="725"/>
        <v/>
      </c>
      <c r="BY493" s="18" t="str">
        <f t="shared" si="725"/>
        <v/>
      </c>
      <c r="BZ493" s="18" t="str">
        <f t="shared" si="725"/>
        <v/>
      </c>
      <c r="CA493" s="18" t="str">
        <f t="shared" si="725"/>
        <v/>
      </c>
      <c r="CB493" s="18" t="str">
        <f t="shared" si="725"/>
        <v/>
      </c>
      <c r="CC493" s="18" t="str">
        <f t="shared" si="725"/>
        <v/>
      </c>
    </row>
    <row r="494" ht="16.5" customHeight="1">
      <c r="A494" s="11" t="s">
        <v>2161</v>
      </c>
      <c r="B494" s="11" t="s">
        <v>2162</v>
      </c>
      <c r="C494" s="11"/>
      <c r="D494" s="11" t="s">
        <v>64</v>
      </c>
      <c r="E494" s="11">
        <v>0.0</v>
      </c>
      <c r="F494" s="11">
        <v>0.0</v>
      </c>
      <c r="H494" s="12">
        <v>0.0</v>
      </c>
      <c r="I494" s="12">
        <v>0.0</v>
      </c>
      <c r="J494" s="13"/>
      <c r="K494" s="13"/>
      <c r="L494" s="11" t="s">
        <v>86</v>
      </c>
      <c r="N494" s="14" t="s">
        <v>2163</v>
      </c>
      <c r="O494" s="11" t="s">
        <v>2164</v>
      </c>
      <c r="T494" s="11" t="s">
        <v>2165</v>
      </c>
      <c r="V494" s="11" t="s">
        <v>2166</v>
      </c>
      <c r="X494" s="11" t="s">
        <v>2167</v>
      </c>
      <c r="Y494" s="11" t="s">
        <v>75</v>
      </c>
      <c r="AI494" s="15">
        <v>44197.0</v>
      </c>
      <c r="AL494" s="11">
        <v>0.0</v>
      </c>
      <c r="AM494" s="11" t="s">
        <v>2168</v>
      </c>
      <c r="AN494" s="11"/>
      <c r="AQ494" s="11" t="s">
        <v>79</v>
      </c>
      <c r="AR494" s="11" t="s">
        <v>155</v>
      </c>
      <c r="AS494" s="11" t="s">
        <v>75</v>
      </c>
      <c r="AT494" s="11" t="s">
        <v>80</v>
      </c>
      <c r="AW494" s="11" t="s">
        <v>96</v>
      </c>
      <c r="AX494" s="18" t="str">
        <f t="shared" si="723"/>
        <v/>
      </c>
      <c r="AZ494" s="11" t="s">
        <v>634</v>
      </c>
      <c r="BD494" s="15">
        <v>45671.0</v>
      </c>
      <c r="BE494" s="15">
        <v>45779.0</v>
      </c>
      <c r="BJ494" s="11">
        <v>2021.0</v>
      </c>
      <c r="BK494" s="11">
        <v>2026.0</v>
      </c>
      <c r="BL494" s="16">
        <f t="shared" si="62"/>
        <v>6</v>
      </c>
      <c r="BM494" s="18" t="str">
        <f t="shared" si="63"/>
        <v>2021, 2022, 2023, 2024, 2025, 2026</v>
      </c>
      <c r="BN494" s="18" t="str">
        <f t="shared" ref="BN494:CC494" si="726">IF(ISNUMBER(SEARCH(BN$1, $BM494)), ($K494/$BL494), "")</f>
        <v/>
      </c>
      <c r="BO494" s="20">
        <f t="shared" si="726"/>
        <v>0</v>
      </c>
      <c r="BP494" s="20">
        <f t="shared" si="726"/>
        <v>0</v>
      </c>
      <c r="BQ494" s="20">
        <f t="shared" si="726"/>
        <v>0</v>
      </c>
      <c r="BR494" s="20">
        <f t="shared" si="726"/>
        <v>0</v>
      </c>
      <c r="BS494" s="20">
        <f t="shared" si="726"/>
        <v>0</v>
      </c>
      <c r="BT494" s="20">
        <f t="shared" si="726"/>
        <v>0</v>
      </c>
      <c r="BU494" s="18" t="str">
        <f t="shared" si="726"/>
        <v/>
      </c>
      <c r="BV494" s="18" t="str">
        <f t="shared" si="726"/>
        <v/>
      </c>
      <c r="BW494" s="18" t="str">
        <f t="shared" si="726"/>
        <v/>
      </c>
      <c r="BX494" s="18" t="str">
        <f t="shared" si="726"/>
        <v/>
      </c>
      <c r="BY494" s="18" t="str">
        <f t="shared" si="726"/>
        <v/>
      </c>
      <c r="BZ494" s="18" t="str">
        <f t="shared" si="726"/>
        <v/>
      </c>
      <c r="CA494" s="18" t="str">
        <f t="shared" si="726"/>
        <v/>
      </c>
      <c r="CB494" s="18" t="str">
        <f t="shared" si="726"/>
        <v/>
      </c>
      <c r="CC494" s="18" t="str">
        <f t="shared" si="726"/>
        <v/>
      </c>
    </row>
    <row r="495" ht="16.5" customHeight="1">
      <c r="A495" s="11" t="s">
        <v>2169</v>
      </c>
      <c r="B495" s="11" t="s">
        <v>2170</v>
      </c>
      <c r="C495" s="11"/>
      <c r="D495" s="11" t="s">
        <v>64</v>
      </c>
      <c r="E495" s="11">
        <v>0.0</v>
      </c>
      <c r="F495" s="11">
        <v>0.0</v>
      </c>
      <c r="H495" s="12">
        <v>0.0</v>
      </c>
      <c r="I495" s="12">
        <v>0.0</v>
      </c>
      <c r="J495" s="13"/>
      <c r="K495" s="13"/>
      <c r="L495" s="11" t="s">
        <v>86</v>
      </c>
      <c r="N495" s="14" t="s">
        <v>2171</v>
      </c>
      <c r="O495" s="11" t="s">
        <v>2172</v>
      </c>
      <c r="T495" s="11"/>
      <c r="V495" s="11"/>
      <c r="X495" s="11"/>
      <c r="Y495" s="11" t="s">
        <v>75</v>
      </c>
      <c r="AI495" s="15">
        <v>44938.0</v>
      </c>
      <c r="AL495" s="11">
        <v>0.0</v>
      </c>
      <c r="AM495" s="11" t="s">
        <v>549</v>
      </c>
      <c r="AN495" s="11"/>
      <c r="AQ495" s="11" t="s">
        <v>79</v>
      </c>
      <c r="AR495" s="11" t="s">
        <v>548</v>
      </c>
      <c r="AS495" s="11" t="s">
        <v>75</v>
      </c>
      <c r="AT495" s="11" t="s">
        <v>107</v>
      </c>
      <c r="AU495" s="18" t="s">
        <v>108</v>
      </c>
      <c r="AW495" s="11" t="s">
        <v>96</v>
      </c>
      <c r="AX495" s="18" t="str">
        <f t="shared" si="723"/>
        <v/>
      </c>
      <c r="AY495" s="11" t="s">
        <v>299</v>
      </c>
      <c r="AZ495" s="11" t="s">
        <v>516</v>
      </c>
      <c r="BD495" s="15">
        <v>45671.0</v>
      </c>
      <c r="BE495" s="15">
        <v>45779.0</v>
      </c>
      <c r="BJ495" s="11">
        <v>2023.0</v>
      </c>
      <c r="BK495" s="11">
        <v>2026.0</v>
      </c>
      <c r="BL495" s="16">
        <f t="shared" si="62"/>
        <v>4</v>
      </c>
      <c r="BM495" s="18" t="str">
        <f t="shared" si="63"/>
        <v>2023, 2024, 2025, 2026</v>
      </c>
      <c r="BN495" s="18" t="str">
        <f t="shared" ref="BN495:CC495" si="727">IF(ISNUMBER(SEARCH(BN$1, $BM495)), ($K495/$BL495), "")</f>
        <v/>
      </c>
      <c r="BO495" s="18" t="str">
        <f t="shared" si="727"/>
        <v/>
      </c>
      <c r="BP495" s="18" t="str">
        <f t="shared" si="727"/>
        <v/>
      </c>
      <c r="BQ495" s="20">
        <f t="shared" si="727"/>
        <v>0</v>
      </c>
      <c r="BR495" s="20">
        <f t="shared" si="727"/>
        <v>0</v>
      </c>
      <c r="BS495" s="20">
        <f t="shared" si="727"/>
        <v>0</v>
      </c>
      <c r="BT495" s="20">
        <f t="shared" si="727"/>
        <v>0</v>
      </c>
      <c r="BU495" s="18" t="str">
        <f t="shared" si="727"/>
        <v/>
      </c>
      <c r="BV495" s="18" t="str">
        <f t="shared" si="727"/>
        <v/>
      </c>
      <c r="BW495" s="18" t="str">
        <f t="shared" si="727"/>
        <v/>
      </c>
      <c r="BX495" s="18" t="str">
        <f t="shared" si="727"/>
        <v/>
      </c>
      <c r="BY495" s="18" t="str">
        <f t="shared" si="727"/>
        <v/>
      </c>
      <c r="BZ495" s="18" t="str">
        <f t="shared" si="727"/>
        <v/>
      </c>
      <c r="CA495" s="18" t="str">
        <f t="shared" si="727"/>
        <v/>
      </c>
      <c r="CB495" s="18" t="str">
        <f t="shared" si="727"/>
        <v/>
      </c>
      <c r="CC495" s="18" t="str">
        <f t="shared" si="727"/>
        <v/>
      </c>
    </row>
    <row r="496" ht="16.5" customHeight="1">
      <c r="A496" s="11" t="s">
        <v>2173</v>
      </c>
      <c r="B496" s="11" t="s">
        <v>2174</v>
      </c>
      <c r="C496" s="11"/>
      <c r="D496" s="11" t="s">
        <v>64</v>
      </c>
      <c r="E496" s="11">
        <v>0.0</v>
      </c>
      <c r="F496" s="11">
        <v>0.0</v>
      </c>
      <c r="H496" s="12">
        <v>0.0</v>
      </c>
      <c r="I496" s="12">
        <v>0.0</v>
      </c>
      <c r="J496" s="13"/>
      <c r="K496" s="13"/>
      <c r="L496" s="11" t="s">
        <v>86</v>
      </c>
      <c r="N496" s="11"/>
      <c r="O496" s="11" t="s">
        <v>2175</v>
      </c>
      <c r="T496" s="11" t="s">
        <v>2176</v>
      </c>
      <c r="Y496" s="11" t="s">
        <v>75</v>
      </c>
      <c r="AI496" s="15">
        <v>43831.0</v>
      </c>
      <c r="AL496" s="11">
        <v>0.0</v>
      </c>
      <c r="AM496" s="11" t="s">
        <v>2177</v>
      </c>
      <c r="AN496" s="11"/>
      <c r="AQ496" s="11" t="s">
        <v>79</v>
      </c>
      <c r="AR496" s="11" t="s">
        <v>2178</v>
      </c>
      <c r="AS496" s="11" t="s">
        <v>75</v>
      </c>
      <c r="AT496" s="11" t="s">
        <v>80</v>
      </c>
      <c r="AW496" s="11" t="s">
        <v>96</v>
      </c>
      <c r="AX496" s="18" t="str">
        <f t="shared" si="723"/>
        <v/>
      </c>
      <c r="AZ496" s="11" t="s">
        <v>535</v>
      </c>
      <c r="BD496" s="15">
        <v>45671.0</v>
      </c>
      <c r="BE496" s="15">
        <v>45779.0</v>
      </c>
      <c r="BJ496" s="11">
        <v>2020.0</v>
      </c>
      <c r="BK496" s="11">
        <v>2020.0</v>
      </c>
      <c r="BL496" s="16">
        <f t="shared" si="62"/>
        <v>1</v>
      </c>
      <c r="BM496" s="18" t="str">
        <f t="shared" si="63"/>
        <v>2020</v>
      </c>
      <c r="BN496" s="20">
        <f t="shared" ref="BN496:CC496" si="728">IF(ISNUMBER(SEARCH(BN$1, $BM496)), ($K496/$BL496), "")</f>
        <v>0</v>
      </c>
      <c r="BO496" s="18" t="str">
        <f t="shared" si="728"/>
        <v/>
      </c>
      <c r="BP496" s="18" t="str">
        <f t="shared" si="728"/>
        <v/>
      </c>
      <c r="BQ496" s="18" t="str">
        <f t="shared" si="728"/>
        <v/>
      </c>
      <c r="BR496" s="18" t="str">
        <f t="shared" si="728"/>
        <v/>
      </c>
      <c r="BS496" s="18" t="str">
        <f t="shared" si="728"/>
        <v/>
      </c>
      <c r="BT496" s="18" t="str">
        <f t="shared" si="728"/>
        <v/>
      </c>
      <c r="BU496" s="18" t="str">
        <f t="shared" si="728"/>
        <v/>
      </c>
      <c r="BV496" s="18" t="str">
        <f t="shared" si="728"/>
        <v/>
      </c>
      <c r="BW496" s="18" t="str">
        <f t="shared" si="728"/>
        <v/>
      </c>
      <c r="BX496" s="18" t="str">
        <f t="shared" si="728"/>
        <v/>
      </c>
      <c r="BY496" s="18" t="str">
        <f t="shared" si="728"/>
        <v/>
      </c>
      <c r="BZ496" s="18" t="str">
        <f t="shared" si="728"/>
        <v/>
      </c>
      <c r="CA496" s="18" t="str">
        <f t="shared" si="728"/>
        <v/>
      </c>
      <c r="CB496" s="18" t="str">
        <f t="shared" si="728"/>
        <v/>
      </c>
      <c r="CC496" s="18" t="str">
        <f t="shared" si="728"/>
        <v/>
      </c>
    </row>
    <row r="497" ht="16.5" customHeight="1">
      <c r="A497" s="11" t="s">
        <v>2179</v>
      </c>
      <c r="B497" s="11" t="s">
        <v>2180</v>
      </c>
      <c r="C497" s="11"/>
      <c r="D497" s="11" t="s">
        <v>64</v>
      </c>
      <c r="E497" s="27">
        <v>125000.0</v>
      </c>
      <c r="F497" s="27">
        <v>100000.0</v>
      </c>
      <c r="G497" s="11" t="s">
        <v>135</v>
      </c>
      <c r="H497" s="12">
        <v>0.0</v>
      </c>
      <c r="I497" s="12">
        <v>0.0</v>
      </c>
      <c r="J497" s="13">
        <f t="shared" ref="J497:K497" si="729">E497*1.19</f>
        <v>148750</v>
      </c>
      <c r="K497" s="13">
        <f t="shared" si="729"/>
        <v>119000</v>
      </c>
      <c r="L497" s="11" t="s">
        <v>86</v>
      </c>
      <c r="N497" s="14" t="s">
        <v>2181</v>
      </c>
      <c r="O497" s="11" t="s">
        <v>2182</v>
      </c>
      <c r="T497" s="11" t="s">
        <v>2183</v>
      </c>
      <c r="V497" s="11" t="s">
        <v>2184</v>
      </c>
      <c r="X497" s="11" t="s">
        <v>142</v>
      </c>
      <c r="Y497" s="11" t="s">
        <v>75</v>
      </c>
      <c r="AI497" s="15">
        <v>44469.0</v>
      </c>
      <c r="AL497" s="11">
        <v>0.0</v>
      </c>
      <c r="AM497" s="11" t="s">
        <v>143</v>
      </c>
      <c r="AN497" s="41" t="s">
        <v>1503</v>
      </c>
      <c r="AQ497" s="11" t="s">
        <v>79</v>
      </c>
      <c r="AR497" s="11" t="s">
        <v>146</v>
      </c>
      <c r="AS497" s="11" t="s">
        <v>75</v>
      </c>
      <c r="AT497" s="11" t="s">
        <v>80</v>
      </c>
      <c r="AW497" s="11" t="s">
        <v>204</v>
      </c>
      <c r="AX497" s="18" t="str">
        <f t="shared" si="723"/>
        <v/>
      </c>
      <c r="AZ497" s="11" t="s">
        <v>290</v>
      </c>
      <c r="BD497" s="15">
        <v>45671.0</v>
      </c>
      <c r="BE497" s="15">
        <v>45779.0</v>
      </c>
      <c r="BJ497" s="11">
        <v>2021.0</v>
      </c>
      <c r="BK497" s="11">
        <v>2025.0</v>
      </c>
      <c r="BL497" s="16">
        <f t="shared" si="62"/>
        <v>5</v>
      </c>
      <c r="BM497" s="18" t="str">
        <f t="shared" si="63"/>
        <v>2021, 2022, 2023, 2024, 2025</v>
      </c>
      <c r="BN497" s="18" t="str">
        <f t="shared" ref="BN497:CC497" si="730">IF(ISNUMBER(SEARCH(BN$1, $BM497)), ($K497/$BL497), "")</f>
        <v/>
      </c>
      <c r="BO497" s="20">
        <f t="shared" si="730"/>
        <v>23800</v>
      </c>
      <c r="BP497" s="20">
        <f t="shared" si="730"/>
        <v>23800</v>
      </c>
      <c r="BQ497" s="20">
        <f t="shared" si="730"/>
        <v>23800</v>
      </c>
      <c r="BR497" s="20">
        <f t="shared" si="730"/>
        <v>23800</v>
      </c>
      <c r="BS497" s="20">
        <f t="shared" si="730"/>
        <v>23800</v>
      </c>
      <c r="BT497" s="18" t="str">
        <f t="shared" si="730"/>
        <v/>
      </c>
      <c r="BU497" s="18" t="str">
        <f t="shared" si="730"/>
        <v/>
      </c>
      <c r="BV497" s="18" t="str">
        <f t="shared" si="730"/>
        <v/>
      </c>
      <c r="BW497" s="18" t="str">
        <f t="shared" si="730"/>
        <v/>
      </c>
      <c r="BX497" s="18" t="str">
        <f t="shared" si="730"/>
        <v/>
      </c>
      <c r="BY497" s="18" t="str">
        <f t="shared" si="730"/>
        <v/>
      </c>
      <c r="BZ497" s="18" t="str">
        <f t="shared" si="730"/>
        <v/>
      </c>
      <c r="CA497" s="18" t="str">
        <f t="shared" si="730"/>
        <v/>
      </c>
      <c r="CB497" s="18" t="str">
        <f t="shared" si="730"/>
        <v/>
      </c>
      <c r="CC497" s="18" t="str">
        <f t="shared" si="730"/>
        <v/>
      </c>
    </row>
    <row r="498" ht="16.5" customHeight="1">
      <c r="A498" s="11" t="s">
        <v>2185</v>
      </c>
      <c r="B498" s="11" t="s">
        <v>2186</v>
      </c>
      <c r="C498" s="11"/>
      <c r="D498" s="11" t="s">
        <v>64</v>
      </c>
      <c r="E498" s="27">
        <v>125000.0</v>
      </c>
      <c r="F498" s="27">
        <v>100000.0</v>
      </c>
      <c r="G498" s="11" t="s">
        <v>135</v>
      </c>
      <c r="H498" s="12">
        <v>0.0</v>
      </c>
      <c r="I498" s="12">
        <v>0.0</v>
      </c>
      <c r="J498" s="13">
        <f t="shared" ref="J498:K498" si="731">E498*1.19</f>
        <v>148750</v>
      </c>
      <c r="K498" s="13">
        <f t="shared" si="731"/>
        <v>119000</v>
      </c>
      <c r="L498" s="11" t="s">
        <v>86</v>
      </c>
      <c r="N498" s="14" t="s">
        <v>2187</v>
      </c>
      <c r="O498" s="11" t="s">
        <v>2188</v>
      </c>
      <c r="T498" s="11" t="s">
        <v>2189</v>
      </c>
      <c r="V498" s="11" t="s">
        <v>2190</v>
      </c>
      <c r="X498" s="11" t="s">
        <v>142</v>
      </c>
      <c r="Y498" s="11" t="s">
        <v>75</v>
      </c>
      <c r="AI498" s="15">
        <v>44104.0</v>
      </c>
      <c r="AL498" s="11">
        <v>0.0</v>
      </c>
      <c r="AM498" s="11" t="s">
        <v>143</v>
      </c>
      <c r="AN498" s="11" t="s">
        <v>144</v>
      </c>
      <c r="AQ498" s="11" t="s">
        <v>79</v>
      </c>
      <c r="AR498" s="11" t="s">
        <v>146</v>
      </c>
      <c r="AS498" s="11" t="s">
        <v>75</v>
      </c>
      <c r="AT498" s="11" t="s">
        <v>80</v>
      </c>
      <c r="AW498" s="11" t="s">
        <v>204</v>
      </c>
      <c r="AX498" s="18" t="str">
        <f t="shared" si="723"/>
        <v/>
      </c>
      <c r="AZ498" s="11" t="s">
        <v>290</v>
      </c>
      <c r="BD498" s="15">
        <v>45671.0</v>
      </c>
      <c r="BE498" s="15">
        <v>45779.0</v>
      </c>
      <c r="BJ498" s="11">
        <v>2020.0</v>
      </c>
      <c r="BK498" s="11">
        <v>2028.0</v>
      </c>
      <c r="BL498" s="16">
        <f t="shared" si="62"/>
        <v>9</v>
      </c>
      <c r="BM498" s="18" t="str">
        <f t="shared" si="63"/>
        <v>2020, 2021, 2022, 2023, 2024, 2025, 2026, 2027, 2028</v>
      </c>
      <c r="BN498" s="20">
        <f t="shared" ref="BN498:CC498" si="732">IF(ISNUMBER(SEARCH(BN$1, $BM498)), ($K498/$BL498), "")</f>
        <v>13222.22222</v>
      </c>
      <c r="BO498" s="20">
        <f t="shared" si="732"/>
        <v>13222.22222</v>
      </c>
      <c r="BP498" s="20">
        <f t="shared" si="732"/>
        <v>13222.22222</v>
      </c>
      <c r="BQ498" s="20">
        <f t="shared" si="732"/>
        <v>13222.22222</v>
      </c>
      <c r="BR498" s="20">
        <f t="shared" si="732"/>
        <v>13222.22222</v>
      </c>
      <c r="BS498" s="20">
        <f t="shared" si="732"/>
        <v>13222.22222</v>
      </c>
      <c r="BT498" s="20">
        <f t="shared" si="732"/>
        <v>13222.22222</v>
      </c>
      <c r="BU498" s="20">
        <f t="shared" si="732"/>
        <v>13222.22222</v>
      </c>
      <c r="BV498" s="20">
        <f t="shared" si="732"/>
        <v>13222.22222</v>
      </c>
      <c r="BW498" s="18" t="str">
        <f t="shared" si="732"/>
        <v/>
      </c>
      <c r="BX498" s="18" t="str">
        <f t="shared" si="732"/>
        <v/>
      </c>
      <c r="BY498" s="18" t="str">
        <f t="shared" si="732"/>
        <v/>
      </c>
      <c r="BZ498" s="18" t="str">
        <f t="shared" si="732"/>
        <v/>
      </c>
      <c r="CA498" s="18" t="str">
        <f t="shared" si="732"/>
        <v/>
      </c>
      <c r="CB498" s="18" t="str">
        <f t="shared" si="732"/>
        <v/>
      </c>
      <c r="CC498" s="18" t="str">
        <f t="shared" si="732"/>
        <v/>
      </c>
    </row>
    <row r="499" ht="16.5" customHeight="1">
      <c r="A499" s="11" t="s">
        <v>2191</v>
      </c>
      <c r="B499" s="11" t="s">
        <v>2192</v>
      </c>
      <c r="C499" s="11"/>
      <c r="D499" s="11" t="s">
        <v>64</v>
      </c>
      <c r="E499" s="11">
        <v>0.0</v>
      </c>
      <c r="F499" s="11">
        <v>0.0</v>
      </c>
      <c r="G499" s="11"/>
      <c r="H499" s="12">
        <v>0.0</v>
      </c>
      <c r="I499" s="12">
        <v>0.0</v>
      </c>
      <c r="J499" s="13"/>
      <c r="K499" s="13"/>
      <c r="L499" s="11" t="s">
        <v>86</v>
      </c>
      <c r="N499" s="14" t="s">
        <v>2193</v>
      </c>
      <c r="O499" s="11" t="s">
        <v>2194</v>
      </c>
      <c r="T499" s="11" t="s">
        <v>2195</v>
      </c>
      <c r="V499" s="11" t="s">
        <v>2196</v>
      </c>
      <c r="X499" s="11" t="s">
        <v>2197</v>
      </c>
      <c r="Y499" s="11" t="s">
        <v>75</v>
      </c>
      <c r="AI499" s="15">
        <v>43836.0</v>
      </c>
      <c r="AL499" s="11">
        <v>0.0</v>
      </c>
      <c r="AM499" s="11" t="s">
        <v>2198</v>
      </c>
      <c r="AN499" s="11"/>
      <c r="AQ499" s="11" t="s">
        <v>79</v>
      </c>
      <c r="AR499" s="11" t="s">
        <v>2197</v>
      </c>
      <c r="AS499" s="11" t="s">
        <v>75</v>
      </c>
      <c r="AT499" s="11" t="s">
        <v>80</v>
      </c>
      <c r="AW499" s="11" t="s">
        <v>96</v>
      </c>
      <c r="AX499" s="18" t="str">
        <f t="shared" si="723"/>
        <v/>
      </c>
      <c r="AZ499" s="11" t="s">
        <v>132</v>
      </c>
      <c r="BD499" s="15">
        <v>45671.0</v>
      </c>
      <c r="BE499" s="15">
        <v>45779.0</v>
      </c>
      <c r="BJ499" s="11">
        <v>2020.0</v>
      </c>
      <c r="BK499" s="11">
        <v>2020.0</v>
      </c>
      <c r="BL499" s="16">
        <f t="shared" si="62"/>
        <v>1</v>
      </c>
      <c r="BM499" s="18" t="str">
        <f t="shared" si="63"/>
        <v>2020</v>
      </c>
      <c r="BN499" s="20">
        <f t="shared" ref="BN499:CC499" si="733">IF(ISNUMBER(SEARCH(BN$1, $BM499)), ($K499/$BL499), "")</f>
        <v>0</v>
      </c>
      <c r="BO499" s="18" t="str">
        <f t="shared" si="733"/>
        <v/>
      </c>
      <c r="BP499" s="18" t="str">
        <f t="shared" si="733"/>
        <v/>
      </c>
      <c r="BQ499" s="18" t="str">
        <f t="shared" si="733"/>
        <v/>
      </c>
      <c r="BR499" s="18" t="str">
        <f t="shared" si="733"/>
        <v/>
      </c>
      <c r="BS499" s="18" t="str">
        <f t="shared" si="733"/>
        <v/>
      </c>
      <c r="BT499" s="18" t="str">
        <f t="shared" si="733"/>
        <v/>
      </c>
      <c r="BU499" s="18" t="str">
        <f t="shared" si="733"/>
        <v/>
      </c>
      <c r="BV499" s="18" t="str">
        <f t="shared" si="733"/>
        <v/>
      </c>
      <c r="BW499" s="18" t="str">
        <f t="shared" si="733"/>
        <v/>
      </c>
      <c r="BX499" s="18" t="str">
        <f t="shared" si="733"/>
        <v/>
      </c>
      <c r="BY499" s="18" t="str">
        <f t="shared" si="733"/>
        <v/>
      </c>
      <c r="BZ499" s="18" t="str">
        <f t="shared" si="733"/>
        <v/>
      </c>
      <c r="CA499" s="18" t="str">
        <f t="shared" si="733"/>
        <v/>
      </c>
      <c r="CB499" s="18" t="str">
        <f t="shared" si="733"/>
        <v/>
      </c>
      <c r="CC499" s="18" t="str">
        <f t="shared" si="733"/>
        <v/>
      </c>
    </row>
    <row r="500" ht="16.5" customHeight="1">
      <c r="A500" s="11" t="s">
        <v>2199</v>
      </c>
      <c r="B500" s="11" t="s">
        <v>2200</v>
      </c>
      <c r="C500" s="11"/>
      <c r="D500" s="11" t="s">
        <v>64</v>
      </c>
      <c r="E500" s="11">
        <v>0.0</v>
      </c>
      <c r="F500" s="11">
        <v>0.0</v>
      </c>
      <c r="G500" s="11" t="s">
        <v>151</v>
      </c>
      <c r="H500" s="12">
        <v>0.0</v>
      </c>
      <c r="I500" s="12">
        <v>0.0</v>
      </c>
      <c r="J500" s="13">
        <v>0.0</v>
      </c>
      <c r="K500" s="13">
        <v>0.0</v>
      </c>
      <c r="L500" s="11" t="s">
        <v>86</v>
      </c>
      <c r="N500" s="14" t="s">
        <v>2201</v>
      </c>
      <c r="O500" s="11" t="s">
        <v>2202</v>
      </c>
      <c r="T500" s="11" t="s">
        <v>2203</v>
      </c>
      <c r="V500" s="11"/>
      <c r="X500" s="11" t="s">
        <v>334</v>
      </c>
      <c r="Y500" s="11" t="s">
        <v>75</v>
      </c>
      <c r="AI500" s="15">
        <v>44366.0</v>
      </c>
      <c r="AL500" s="11">
        <v>0.0</v>
      </c>
      <c r="AM500" s="11" t="s">
        <v>456</v>
      </c>
      <c r="AN500" s="11"/>
      <c r="AQ500" s="11" t="s">
        <v>79</v>
      </c>
      <c r="AR500" s="11" t="s">
        <v>334</v>
      </c>
      <c r="AS500" s="11" t="s">
        <v>75</v>
      </c>
      <c r="AT500" s="11" t="s">
        <v>80</v>
      </c>
      <c r="AW500" s="11" t="s">
        <v>96</v>
      </c>
      <c r="AX500" s="18" t="str">
        <f t="shared" si="723"/>
        <v/>
      </c>
      <c r="AY500" s="11" t="s">
        <v>444</v>
      </c>
      <c r="AZ500" s="11" t="s">
        <v>2204</v>
      </c>
      <c r="BD500" s="15">
        <v>45671.0</v>
      </c>
      <c r="BE500" s="15">
        <v>45779.0</v>
      </c>
      <c r="BJ500" s="11">
        <v>2021.0</v>
      </c>
      <c r="BK500" s="11">
        <v>2026.0</v>
      </c>
      <c r="BL500" s="16">
        <f t="shared" si="62"/>
        <v>6</v>
      </c>
      <c r="BM500" s="18" t="str">
        <f t="shared" si="63"/>
        <v>2021, 2022, 2023, 2024, 2025, 2026</v>
      </c>
      <c r="BN500" s="18" t="str">
        <f t="shared" ref="BN500:CC500" si="734">IF(ISNUMBER(SEARCH(BN$1, $BM500)), ($K500/$BL500), "")</f>
        <v/>
      </c>
      <c r="BO500" s="20">
        <f t="shared" si="734"/>
        <v>0</v>
      </c>
      <c r="BP500" s="20">
        <f t="shared" si="734"/>
        <v>0</v>
      </c>
      <c r="BQ500" s="20">
        <f t="shared" si="734"/>
        <v>0</v>
      </c>
      <c r="BR500" s="20">
        <f t="shared" si="734"/>
        <v>0</v>
      </c>
      <c r="BS500" s="20">
        <f t="shared" si="734"/>
        <v>0</v>
      </c>
      <c r="BT500" s="20">
        <f t="shared" si="734"/>
        <v>0</v>
      </c>
      <c r="BU500" s="18" t="str">
        <f t="shared" si="734"/>
        <v/>
      </c>
      <c r="BV500" s="18" t="str">
        <f t="shared" si="734"/>
        <v/>
      </c>
      <c r="BW500" s="18" t="str">
        <f t="shared" si="734"/>
        <v/>
      </c>
      <c r="BX500" s="18" t="str">
        <f t="shared" si="734"/>
        <v/>
      </c>
      <c r="BY500" s="18" t="str">
        <f t="shared" si="734"/>
        <v/>
      </c>
      <c r="BZ500" s="18" t="str">
        <f t="shared" si="734"/>
        <v/>
      </c>
      <c r="CA500" s="18" t="str">
        <f t="shared" si="734"/>
        <v/>
      </c>
      <c r="CB500" s="18" t="str">
        <f t="shared" si="734"/>
        <v/>
      </c>
      <c r="CC500" s="18" t="str">
        <f t="shared" si="734"/>
        <v/>
      </c>
    </row>
    <row r="501" ht="16.5" customHeight="1">
      <c r="A501" s="11" t="s">
        <v>2205</v>
      </c>
      <c r="B501" s="11" t="s">
        <v>2206</v>
      </c>
      <c r="C501" s="11"/>
      <c r="D501" s="11" t="s">
        <v>64</v>
      </c>
      <c r="E501" s="11">
        <v>0.0</v>
      </c>
      <c r="F501" s="11">
        <v>0.0</v>
      </c>
      <c r="G501" s="11" t="s">
        <v>151</v>
      </c>
      <c r="H501" s="12">
        <v>0.0</v>
      </c>
      <c r="I501" s="12">
        <v>0.0</v>
      </c>
      <c r="J501" s="13">
        <v>0.0</v>
      </c>
      <c r="K501" s="13">
        <v>0.0</v>
      </c>
      <c r="L501" s="11" t="s">
        <v>86</v>
      </c>
      <c r="N501" s="14" t="s">
        <v>2207</v>
      </c>
      <c r="O501" s="11" t="s">
        <v>2208</v>
      </c>
      <c r="T501" s="11"/>
      <c r="X501" s="11"/>
      <c r="Y501" s="11" t="s">
        <v>75</v>
      </c>
      <c r="AI501" s="15">
        <v>43922.0</v>
      </c>
      <c r="AL501" s="11">
        <v>0.0</v>
      </c>
      <c r="AM501" s="11" t="s">
        <v>456</v>
      </c>
      <c r="AN501" s="11"/>
      <c r="AQ501" s="11" t="s">
        <v>79</v>
      </c>
      <c r="AR501" s="11" t="s">
        <v>334</v>
      </c>
      <c r="AS501" s="11" t="s">
        <v>75</v>
      </c>
      <c r="AT501" s="11" t="s">
        <v>80</v>
      </c>
      <c r="AW501" s="11" t="s">
        <v>96</v>
      </c>
      <c r="AX501" s="18" t="str">
        <f t="shared" si="723"/>
        <v/>
      </c>
      <c r="AZ501" s="11" t="s">
        <v>132</v>
      </c>
      <c r="BD501" s="15">
        <v>45671.0</v>
      </c>
      <c r="BE501" s="15">
        <v>45779.0</v>
      </c>
      <c r="BJ501" s="11">
        <v>2020.0</v>
      </c>
      <c r="BK501" s="11">
        <v>2020.0</v>
      </c>
      <c r="BL501" s="16">
        <f t="shared" si="62"/>
        <v>1</v>
      </c>
      <c r="BM501" s="18" t="str">
        <f t="shared" si="63"/>
        <v>2020</v>
      </c>
      <c r="BN501" s="20">
        <f t="shared" ref="BN501:CC501" si="735">IF(ISNUMBER(SEARCH(BN$1, $BM501)), ($K501/$BL501), "")</f>
        <v>0</v>
      </c>
      <c r="BO501" s="18" t="str">
        <f t="shared" si="735"/>
        <v/>
      </c>
      <c r="BP501" s="18" t="str">
        <f t="shared" si="735"/>
        <v/>
      </c>
      <c r="BQ501" s="18" t="str">
        <f t="shared" si="735"/>
        <v/>
      </c>
      <c r="BR501" s="18" t="str">
        <f t="shared" si="735"/>
        <v/>
      </c>
      <c r="BS501" s="18" t="str">
        <f t="shared" si="735"/>
        <v/>
      </c>
      <c r="BT501" s="18" t="str">
        <f t="shared" si="735"/>
        <v/>
      </c>
      <c r="BU501" s="18" t="str">
        <f t="shared" si="735"/>
        <v/>
      </c>
      <c r="BV501" s="18" t="str">
        <f t="shared" si="735"/>
        <v/>
      </c>
      <c r="BW501" s="18" t="str">
        <f t="shared" si="735"/>
        <v/>
      </c>
      <c r="BX501" s="18" t="str">
        <f t="shared" si="735"/>
        <v/>
      </c>
      <c r="BY501" s="18" t="str">
        <f t="shared" si="735"/>
        <v/>
      </c>
      <c r="BZ501" s="18" t="str">
        <f t="shared" si="735"/>
        <v/>
      </c>
      <c r="CA501" s="18" t="str">
        <f t="shared" si="735"/>
        <v/>
      </c>
      <c r="CB501" s="18" t="str">
        <f t="shared" si="735"/>
        <v/>
      </c>
      <c r="CC501" s="18" t="str">
        <f t="shared" si="735"/>
        <v/>
      </c>
    </row>
    <row r="502" ht="16.5" customHeight="1">
      <c r="A502" s="11" t="s">
        <v>2209</v>
      </c>
      <c r="B502" s="11" t="s">
        <v>2210</v>
      </c>
      <c r="C502" s="11"/>
      <c r="D502" s="11" t="s">
        <v>64</v>
      </c>
      <c r="E502" s="11">
        <v>0.0</v>
      </c>
      <c r="F502" s="11">
        <v>0.0</v>
      </c>
      <c r="G502" s="11" t="s">
        <v>151</v>
      </c>
      <c r="H502" s="12">
        <v>0.0</v>
      </c>
      <c r="I502" s="12">
        <v>0.0</v>
      </c>
      <c r="J502" s="13">
        <v>0.0</v>
      </c>
      <c r="K502" s="13">
        <v>0.0</v>
      </c>
      <c r="L502" s="11" t="s">
        <v>86</v>
      </c>
      <c r="N502" s="14" t="s">
        <v>2211</v>
      </c>
      <c r="O502" s="11" t="s">
        <v>2212</v>
      </c>
      <c r="Y502" s="11" t="s">
        <v>75</v>
      </c>
      <c r="AI502" s="15">
        <v>43862.0</v>
      </c>
      <c r="AL502" s="11">
        <v>0.0</v>
      </c>
      <c r="AM502" s="11" t="s">
        <v>456</v>
      </c>
      <c r="AN502" s="11"/>
      <c r="AQ502" s="11" t="s">
        <v>79</v>
      </c>
      <c r="AR502" s="11" t="s">
        <v>334</v>
      </c>
      <c r="AS502" s="11" t="s">
        <v>75</v>
      </c>
      <c r="AT502" s="11" t="s">
        <v>80</v>
      </c>
      <c r="AW502" s="11" t="s">
        <v>96</v>
      </c>
      <c r="AX502" s="18" t="str">
        <f t="shared" si="723"/>
        <v/>
      </c>
      <c r="AZ502" s="11" t="s">
        <v>191</v>
      </c>
      <c r="BD502" s="15">
        <v>45671.0</v>
      </c>
      <c r="BE502" s="15">
        <v>45779.0</v>
      </c>
      <c r="BJ502" s="11">
        <v>2020.0</v>
      </c>
      <c r="BK502" s="11">
        <v>2022.0</v>
      </c>
      <c r="BL502" s="16">
        <f t="shared" si="62"/>
        <v>3</v>
      </c>
      <c r="BM502" s="18" t="str">
        <f t="shared" si="63"/>
        <v>2020, 2021, 2022</v>
      </c>
      <c r="BN502" s="20">
        <f t="shared" ref="BN502:CC502" si="736">IF(ISNUMBER(SEARCH(BN$1, $BM502)), ($K502/$BL502), "")</f>
        <v>0</v>
      </c>
      <c r="BO502" s="20">
        <f t="shared" si="736"/>
        <v>0</v>
      </c>
      <c r="BP502" s="20">
        <f t="shared" si="736"/>
        <v>0</v>
      </c>
      <c r="BQ502" s="18" t="str">
        <f t="shared" si="736"/>
        <v/>
      </c>
      <c r="BR502" s="18" t="str">
        <f t="shared" si="736"/>
        <v/>
      </c>
      <c r="BS502" s="18" t="str">
        <f t="shared" si="736"/>
        <v/>
      </c>
      <c r="BT502" s="18" t="str">
        <f t="shared" si="736"/>
        <v/>
      </c>
      <c r="BU502" s="18" t="str">
        <f t="shared" si="736"/>
        <v/>
      </c>
      <c r="BV502" s="18" t="str">
        <f t="shared" si="736"/>
        <v/>
      </c>
      <c r="BW502" s="18" t="str">
        <f t="shared" si="736"/>
        <v/>
      </c>
      <c r="BX502" s="18" t="str">
        <f t="shared" si="736"/>
        <v/>
      </c>
      <c r="BY502" s="18" t="str">
        <f t="shared" si="736"/>
        <v/>
      </c>
      <c r="BZ502" s="18" t="str">
        <f t="shared" si="736"/>
        <v/>
      </c>
      <c r="CA502" s="18" t="str">
        <f t="shared" si="736"/>
        <v/>
      </c>
      <c r="CB502" s="18" t="str">
        <f t="shared" si="736"/>
        <v/>
      </c>
      <c r="CC502" s="18" t="str">
        <f t="shared" si="736"/>
        <v/>
      </c>
    </row>
    <row r="503" ht="16.5" customHeight="1">
      <c r="A503" s="11" t="s">
        <v>2213</v>
      </c>
      <c r="B503" s="11" t="s">
        <v>2214</v>
      </c>
      <c r="C503" s="11"/>
      <c r="D503" s="11" t="s">
        <v>64</v>
      </c>
      <c r="E503" s="11">
        <v>0.0</v>
      </c>
      <c r="F503" s="11">
        <v>0.0</v>
      </c>
      <c r="G503" s="11" t="s">
        <v>151</v>
      </c>
      <c r="H503" s="12">
        <v>0.0</v>
      </c>
      <c r="I503" s="12">
        <v>0.0</v>
      </c>
      <c r="J503" s="13">
        <v>0.0</v>
      </c>
      <c r="K503" s="13">
        <v>0.0</v>
      </c>
      <c r="L503" s="11" t="s">
        <v>86</v>
      </c>
      <c r="N503" s="14" t="s">
        <v>2215</v>
      </c>
      <c r="O503" s="11" t="s">
        <v>2216</v>
      </c>
      <c r="Y503" s="11" t="s">
        <v>75</v>
      </c>
      <c r="AI503" s="15">
        <v>44197.0</v>
      </c>
      <c r="AL503" s="11">
        <v>0.0</v>
      </c>
      <c r="AM503" s="11" t="s">
        <v>456</v>
      </c>
      <c r="AN503" s="11"/>
      <c r="AQ503" s="11" t="s">
        <v>79</v>
      </c>
      <c r="AR503" s="11" t="s">
        <v>334</v>
      </c>
      <c r="AS503" s="11" t="s">
        <v>75</v>
      </c>
      <c r="AT503" s="11" t="s">
        <v>80</v>
      </c>
      <c r="AW503" s="11" t="s">
        <v>96</v>
      </c>
      <c r="AX503" s="18" t="str">
        <f t="shared" si="723"/>
        <v/>
      </c>
      <c r="AZ503" s="11" t="s">
        <v>398</v>
      </c>
      <c r="BD503" s="15">
        <v>45671.0</v>
      </c>
      <c r="BE503" s="15">
        <v>45779.0</v>
      </c>
      <c r="BJ503" s="11">
        <v>2021.0</v>
      </c>
      <c r="BK503" s="11">
        <v>2022.0</v>
      </c>
      <c r="BL503" s="16">
        <f t="shared" si="62"/>
        <v>2</v>
      </c>
      <c r="BM503" s="18" t="str">
        <f t="shared" si="63"/>
        <v>2021, 2022</v>
      </c>
      <c r="BN503" s="18" t="str">
        <f t="shared" ref="BN503:CC503" si="737">IF(ISNUMBER(SEARCH(BN$1, $BM503)), ($K503/$BL503), "")</f>
        <v/>
      </c>
      <c r="BO503" s="20">
        <f t="shared" si="737"/>
        <v>0</v>
      </c>
      <c r="BP503" s="20">
        <f t="shared" si="737"/>
        <v>0</v>
      </c>
      <c r="BQ503" s="18" t="str">
        <f t="shared" si="737"/>
        <v/>
      </c>
      <c r="BR503" s="18" t="str">
        <f t="shared" si="737"/>
        <v/>
      </c>
      <c r="BS503" s="18" t="str">
        <f t="shared" si="737"/>
        <v/>
      </c>
      <c r="BT503" s="18" t="str">
        <f t="shared" si="737"/>
        <v/>
      </c>
      <c r="BU503" s="18" t="str">
        <f t="shared" si="737"/>
        <v/>
      </c>
      <c r="BV503" s="18" t="str">
        <f t="shared" si="737"/>
        <v/>
      </c>
      <c r="BW503" s="18" t="str">
        <f t="shared" si="737"/>
        <v/>
      </c>
      <c r="BX503" s="18" t="str">
        <f t="shared" si="737"/>
        <v/>
      </c>
      <c r="BY503" s="18" t="str">
        <f t="shared" si="737"/>
        <v/>
      </c>
      <c r="BZ503" s="18" t="str">
        <f t="shared" si="737"/>
        <v/>
      </c>
      <c r="CA503" s="18" t="str">
        <f t="shared" si="737"/>
        <v/>
      </c>
      <c r="CB503" s="18" t="str">
        <f t="shared" si="737"/>
        <v/>
      </c>
      <c r="CC503" s="18" t="str">
        <f t="shared" si="737"/>
        <v/>
      </c>
    </row>
    <row r="504" ht="16.5" customHeight="1">
      <c r="A504" s="11" t="s">
        <v>2217</v>
      </c>
      <c r="B504" s="11" t="s">
        <v>2218</v>
      </c>
      <c r="C504" s="11"/>
      <c r="D504" s="11" t="s">
        <v>64</v>
      </c>
      <c r="E504" s="11">
        <v>0.0</v>
      </c>
      <c r="F504" s="11">
        <v>0.0</v>
      </c>
      <c r="G504" s="11"/>
      <c r="H504" s="12">
        <v>0.0</v>
      </c>
      <c r="I504" s="12">
        <v>0.0</v>
      </c>
      <c r="J504" s="13"/>
      <c r="K504" s="13"/>
      <c r="L504" s="11" t="s">
        <v>86</v>
      </c>
      <c r="N504" s="14" t="s">
        <v>2219</v>
      </c>
      <c r="O504" s="11" t="s">
        <v>2220</v>
      </c>
      <c r="V504" s="11" t="s">
        <v>2221</v>
      </c>
      <c r="X504" s="11" t="s">
        <v>548</v>
      </c>
      <c r="Y504" s="11" t="s">
        <v>75</v>
      </c>
      <c r="AI504" s="15">
        <v>44934.0</v>
      </c>
      <c r="AL504" s="11">
        <v>0.0</v>
      </c>
      <c r="AM504" s="11" t="s">
        <v>549</v>
      </c>
      <c r="AN504" s="11"/>
      <c r="AQ504" s="11" t="s">
        <v>79</v>
      </c>
      <c r="AR504" s="11" t="s">
        <v>548</v>
      </c>
      <c r="AS504" s="11" t="s">
        <v>75</v>
      </c>
      <c r="AT504" s="11" t="s">
        <v>80</v>
      </c>
      <c r="AW504" s="11" t="s">
        <v>96</v>
      </c>
      <c r="AX504" s="18" t="str">
        <f t="shared" si="723"/>
        <v/>
      </c>
      <c r="AZ504" s="11" t="s">
        <v>520</v>
      </c>
      <c r="BD504" s="15">
        <v>45671.0</v>
      </c>
      <c r="BE504" s="15">
        <v>45779.0</v>
      </c>
      <c r="BJ504" s="11">
        <v>2023.0</v>
      </c>
      <c r="BK504" s="11">
        <v>2024.0</v>
      </c>
      <c r="BL504" s="16">
        <f t="shared" si="62"/>
        <v>2</v>
      </c>
      <c r="BM504" s="18" t="str">
        <f t="shared" si="63"/>
        <v>2023, 2024</v>
      </c>
      <c r="BN504" s="18" t="str">
        <f t="shared" ref="BN504:CC504" si="738">IF(ISNUMBER(SEARCH(BN$1, $BM504)), ($K504/$BL504), "")</f>
        <v/>
      </c>
      <c r="BO504" s="18" t="str">
        <f t="shared" si="738"/>
        <v/>
      </c>
      <c r="BP504" s="18" t="str">
        <f t="shared" si="738"/>
        <v/>
      </c>
      <c r="BQ504" s="20">
        <f t="shared" si="738"/>
        <v>0</v>
      </c>
      <c r="BR504" s="20">
        <f t="shared" si="738"/>
        <v>0</v>
      </c>
      <c r="BS504" s="18" t="str">
        <f t="shared" si="738"/>
        <v/>
      </c>
      <c r="BT504" s="18" t="str">
        <f t="shared" si="738"/>
        <v/>
      </c>
      <c r="BU504" s="18" t="str">
        <f t="shared" si="738"/>
        <v/>
      </c>
      <c r="BV504" s="18" t="str">
        <f t="shared" si="738"/>
        <v/>
      </c>
      <c r="BW504" s="18" t="str">
        <f t="shared" si="738"/>
        <v/>
      </c>
      <c r="BX504" s="18" t="str">
        <f t="shared" si="738"/>
        <v/>
      </c>
      <c r="BY504" s="18" t="str">
        <f t="shared" si="738"/>
        <v/>
      </c>
      <c r="BZ504" s="18" t="str">
        <f t="shared" si="738"/>
        <v/>
      </c>
      <c r="CA504" s="18" t="str">
        <f t="shared" si="738"/>
        <v/>
      </c>
      <c r="CB504" s="18" t="str">
        <f t="shared" si="738"/>
        <v/>
      </c>
      <c r="CC504" s="18" t="str">
        <f t="shared" si="738"/>
        <v/>
      </c>
    </row>
    <row r="505" ht="16.5" customHeight="1">
      <c r="A505" s="11" t="s">
        <v>2222</v>
      </c>
      <c r="B505" s="11" t="s">
        <v>2223</v>
      </c>
      <c r="C505" s="11"/>
      <c r="D505" s="11" t="s">
        <v>64</v>
      </c>
      <c r="E505" s="11">
        <v>0.0</v>
      </c>
      <c r="F505" s="11">
        <v>0.0</v>
      </c>
      <c r="H505" s="12">
        <v>0.0</v>
      </c>
      <c r="I505" s="12">
        <v>0.0</v>
      </c>
      <c r="J505" s="13"/>
      <c r="K505" s="13"/>
      <c r="L505" s="11" t="s">
        <v>86</v>
      </c>
      <c r="N505" s="14" t="s">
        <v>2224</v>
      </c>
      <c r="O505" s="11" t="s">
        <v>2225</v>
      </c>
      <c r="V505" s="11" t="s">
        <v>2226</v>
      </c>
      <c r="X505" s="11" t="s">
        <v>155</v>
      </c>
      <c r="Y505" s="11" t="s">
        <v>75</v>
      </c>
      <c r="AI505" s="15">
        <v>44470.0</v>
      </c>
      <c r="AL505" s="11">
        <v>0.0</v>
      </c>
      <c r="AM505" s="11" t="s">
        <v>2227</v>
      </c>
      <c r="AN505" s="11"/>
      <c r="AQ505" s="11" t="s">
        <v>2228</v>
      </c>
      <c r="AR505" s="11" t="s">
        <v>155</v>
      </c>
      <c r="AS505" s="11" t="s">
        <v>75</v>
      </c>
      <c r="AT505" s="11" t="s">
        <v>107</v>
      </c>
      <c r="AU505" s="11" t="s">
        <v>108</v>
      </c>
      <c r="AW505" s="11" t="s">
        <v>96</v>
      </c>
      <c r="AX505" s="18" t="str">
        <f t="shared" si="723"/>
        <v/>
      </c>
      <c r="AZ505" s="11" t="s">
        <v>516</v>
      </c>
      <c r="BD505" s="15">
        <v>45671.0</v>
      </c>
      <c r="BE505" s="15">
        <v>45779.0</v>
      </c>
      <c r="BJ505" s="11">
        <v>2021.0</v>
      </c>
      <c r="BK505" s="11">
        <v>2024.0</v>
      </c>
      <c r="BL505" s="16">
        <f t="shared" si="62"/>
        <v>4</v>
      </c>
      <c r="BM505" s="18" t="str">
        <f t="shared" si="63"/>
        <v>2021, 2022, 2023, 2024</v>
      </c>
      <c r="BN505" s="18" t="str">
        <f t="shared" ref="BN505:CC505" si="739">IF(ISNUMBER(SEARCH(BN$1, $BM505)), ($K505/$BL505), "")</f>
        <v/>
      </c>
      <c r="BO505" s="20">
        <f t="shared" si="739"/>
        <v>0</v>
      </c>
      <c r="BP505" s="20">
        <f t="shared" si="739"/>
        <v>0</v>
      </c>
      <c r="BQ505" s="20">
        <f t="shared" si="739"/>
        <v>0</v>
      </c>
      <c r="BR505" s="20">
        <f t="shared" si="739"/>
        <v>0</v>
      </c>
      <c r="BS505" s="18" t="str">
        <f t="shared" si="739"/>
        <v/>
      </c>
      <c r="BT505" s="18" t="str">
        <f t="shared" si="739"/>
        <v/>
      </c>
      <c r="BU505" s="18" t="str">
        <f t="shared" si="739"/>
        <v/>
      </c>
      <c r="BV505" s="18" t="str">
        <f t="shared" si="739"/>
        <v/>
      </c>
      <c r="BW505" s="18" t="str">
        <f t="shared" si="739"/>
        <v/>
      </c>
      <c r="BX505" s="18" t="str">
        <f t="shared" si="739"/>
        <v/>
      </c>
      <c r="BY505" s="18" t="str">
        <f t="shared" si="739"/>
        <v/>
      </c>
      <c r="BZ505" s="18" t="str">
        <f t="shared" si="739"/>
        <v/>
      </c>
      <c r="CA505" s="18" t="str">
        <f t="shared" si="739"/>
        <v/>
      </c>
      <c r="CB505" s="18" t="str">
        <f t="shared" si="739"/>
        <v/>
      </c>
      <c r="CC505" s="18" t="str">
        <f t="shared" si="739"/>
        <v/>
      </c>
    </row>
    <row r="506" ht="16.5" customHeight="1">
      <c r="A506" s="11" t="s">
        <v>2229</v>
      </c>
      <c r="B506" s="11" t="s">
        <v>2230</v>
      </c>
      <c r="C506" s="11"/>
      <c r="D506" s="11" t="s">
        <v>64</v>
      </c>
      <c r="E506" s="27">
        <v>125000.0</v>
      </c>
      <c r="F506" s="27">
        <v>100000.0</v>
      </c>
      <c r="G506" s="11" t="s">
        <v>135</v>
      </c>
      <c r="H506" s="12">
        <v>0.0</v>
      </c>
      <c r="I506" s="12">
        <v>0.0</v>
      </c>
      <c r="J506" s="13">
        <f t="shared" ref="J506:K506" si="740">E506*1.19</f>
        <v>148750</v>
      </c>
      <c r="K506" s="13">
        <f t="shared" si="740"/>
        <v>119000</v>
      </c>
      <c r="L506" s="11" t="s">
        <v>86</v>
      </c>
      <c r="N506" s="14" t="s">
        <v>2231</v>
      </c>
      <c r="O506" s="11" t="s">
        <v>2232</v>
      </c>
      <c r="T506" s="11" t="s">
        <v>2233</v>
      </c>
      <c r="V506" s="11" t="s">
        <v>1117</v>
      </c>
      <c r="X506" s="11" t="s">
        <v>142</v>
      </c>
      <c r="Y506" s="11" t="s">
        <v>75</v>
      </c>
      <c r="AI506" s="15">
        <v>44104.0</v>
      </c>
      <c r="AL506" s="11">
        <v>0.0</v>
      </c>
      <c r="AM506" s="11" t="s">
        <v>143</v>
      </c>
      <c r="AN506" s="11" t="s">
        <v>144</v>
      </c>
      <c r="AQ506" s="11" t="s">
        <v>79</v>
      </c>
      <c r="AR506" s="11" t="s">
        <v>146</v>
      </c>
      <c r="AS506" s="11" t="s">
        <v>75</v>
      </c>
      <c r="AT506" s="11" t="s">
        <v>107</v>
      </c>
      <c r="AU506" s="18" t="s">
        <v>108</v>
      </c>
      <c r="AW506" s="11" t="s">
        <v>204</v>
      </c>
      <c r="AX506" s="18" t="str">
        <f t="shared" si="723"/>
        <v/>
      </c>
      <c r="AZ506" s="11" t="s">
        <v>535</v>
      </c>
      <c r="BD506" s="15">
        <v>45671.0</v>
      </c>
      <c r="BE506" s="15">
        <v>45779.0</v>
      </c>
      <c r="BJ506" s="11">
        <v>2020.0</v>
      </c>
      <c r="BK506" s="11">
        <v>2024.0</v>
      </c>
      <c r="BL506" s="16">
        <f t="shared" si="62"/>
        <v>5</v>
      </c>
      <c r="BM506" s="18" t="str">
        <f t="shared" si="63"/>
        <v>2020, 2021, 2022, 2023, 2024</v>
      </c>
      <c r="BN506" s="20">
        <f t="shared" ref="BN506:CC506" si="741">IF(ISNUMBER(SEARCH(BN$1, $BM506)), ($K506/$BL506), "")</f>
        <v>23800</v>
      </c>
      <c r="BO506" s="20">
        <f t="shared" si="741"/>
        <v>23800</v>
      </c>
      <c r="BP506" s="20">
        <f t="shared" si="741"/>
        <v>23800</v>
      </c>
      <c r="BQ506" s="20">
        <f t="shared" si="741"/>
        <v>23800</v>
      </c>
      <c r="BR506" s="20">
        <f t="shared" si="741"/>
        <v>23800</v>
      </c>
      <c r="BS506" s="18" t="str">
        <f t="shared" si="741"/>
        <v/>
      </c>
      <c r="BT506" s="18" t="str">
        <f t="shared" si="741"/>
        <v/>
      </c>
      <c r="BU506" s="18" t="str">
        <f t="shared" si="741"/>
        <v/>
      </c>
      <c r="BV506" s="18" t="str">
        <f t="shared" si="741"/>
        <v/>
      </c>
      <c r="BW506" s="18" t="str">
        <f t="shared" si="741"/>
        <v/>
      </c>
      <c r="BX506" s="18" t="str">
        <f t="shared" si="741"/>
        <v/>
      </c>
      <c r="BY506" s="18" t="str">
        <f t="shared" si="741"/>
        <v/>
      </c>
      <c r="BZ506" s="18" t="str">
        <f t="shared" si="741"/>
        <v/>
      </c>
      <c r="CA506" s="18" t="str">
        <f t="shared" si="741"/>
        <v/>
      </c>
      <c r="CB506" s="18" t="str">
        <f t="shared" si="741"/>
        <v/>
      </c>
      <c r="CC506" s="18" t="str">
        <f t="shared" si="741"/>
        <v/>
      </c>
    </row>
    <row r="507" ht="16.5" customHeight="1">
      <c r="A507" s="11" t="s">
        <v>2234</v>
      </c>
      <c r="B507" s="11" t="s">
        <v>2235</v>
      </c>
      <c r="C507" s="11"/>
      <c r="D507" s="11" t="s">
        <v>64</v>
      </c>
      <c r="E507" s="11">
        <v>0.0</v>
      </c>
      <c r="F507" s="11">
        <v>0.0</v>
      </c>
      <c r="G507" s="11"/>
      <c r="H507" s="12">
        <v>0.0</v>
      </c>
      <c r="I507" s="12">
        <v>0.0</v>
      </c>
      <c r="J507" s="13"/>
      <c r="K507" s="13"/>
      <c r="L507" s="11" t="s">
        <v>86</v>
      </c>
      <c r="N507" s="14" t="s">
        <v>2236</v>
      </c>
      <c r="O507" s="11" t="s">
        <v>2237</v>
      </c>
      <c r="T507" s="11"/>
      <c r="V507" s="11"/>
      <c r="X507" s="11"/>
      <c r="Y507" s="11" t="s">
        <v>75</v>
      </c>
      <c r="AI507" s="15">
        <v>44929.0</v>
      </c>
      <c r="AL507" s="11">
        <v>0.0</v>
      </c>
      <c r="AM507" s="11" t="s">
        <v>549</v>
      </c>
      <c r="AN507" s="11"/>
      <c r="AQ507" s="11" t="s">
        <v>79</v>
      </c>
      <c r="AR507" s="11" t="s">
        <v>548</v>
      </c>
      <c r="AS507" s="11" t="s">
        <v>75</v>
      </c>
      <c r="AT507" s="11" t="s">
        <v>375</v>
      </c>
      <c r="AW507" s="11" t="s">
        <v>96</v>
      </c>
      <c r="AX507" s="18" t="str">
        <f t="shared" si="723"/>
        <v/>
      </c>
      <c r="AZ507" s="11" t="s">
        <v>124</v>
      </c>
      <c r="BD507" s="15">
        <v>45671.0</v>
      </c>
      <c r="BE507" s="15">
        <v>45779.0</v>
      </c>
      <c r="BJ507" s="11">
        <v>2023.0</v>
      </c>
      <c r="BK507" s="11">
        <v>2024.0</v>
      </c>
      <c r="BL507" s="16">
        <f t="shared" si="62"/>
        <v>2</v>
      </c>
      <c r="BM507" s="18" t="str">
        <f t="shared" si="63"/>
        <v>2023, 2024</v>
      </c>
      <c r="BN507" s="18" t="str">
        <f t="shared" ref="BN507:CC507" si="742">IF(ISNUMBER(SEARCH(BN$1, $BM507)), ($K507/$BL507), "")</f>
        <v/>
      </c>
      <c r="BO507" s="18" t="str">
        <f t="shared" si="742"/>
        <v/>
      </c>
      <c r="BP507" s="18" t="str">
        <f t="shared" si="742"/>
        <v/>
      </c>
      <c r="BQ507" s="20">
        <f t="shared" si="742"/>
        <v>0</v>
      </c>
      <c r="BR507" s="20">
        <f t="shared" si="742"/>
        <v>0</v>
      </c>
      <c r="BS507" s="18" t="str">
        <f t="shared" si="742"/>
        <v/>
      </c>
      <c r="BT507" s="18" t="str">
        <f t="shared" si="742"/>
        <v/>
      </c>
      <c r="BU507" s="18" t="str">
        <f t="shared" si="742"/>
        <v/>
      </c>
      <c r="BV507" s="18" t="str">
        <f t="shared" si="742"/>
        <v/>
      </c>
      <c r="BW507" s="18" t="str">
        <f t="shared" si="742"/>
        <v/>
      </c>
      <c r="BX507" s="18" t="str">
        <f t="shared" si="742"/>
        <v/>
      </c>
      <c r="BY507" s="18" t="str">
        <f t="shared" si="742"/>
        <v/>
      </c>
      <c r="BZ507" s="18" t="str">
        <f t="shared" si="742"/>
        <v/>
      </c>
      <c r="CA507" s="18" t="str">
        <f t="shared" si="742"/>
        <v/>
      </c>
      <c r="CB507" s="18" t="str">
        <f t="shared" si="742"/>
        <v/>
      </c>
      <c r="CC507" s="18" t="str">
        <f t="shared" si="742"/>
        <v/>
      </c>
    </row>
    <row r="508" ht="16.5" customHeight="1">
      <c r="A508" s="11" t="s">
        <v>2238</v>
      </c>
      <c r="B508" s="11" t="s">
        <v>2239</v>
      </c>
      <c r="C508" s="11"/>
      <c r="D508" s="11" t="s">
        <v>64</v>
      </c>
      <c r="E508" s="11">
        <v>0.0</v>
      </c>
      <c r="F508" s="11">
        <v>0.0</v>
      </c>
      <c r="G508" s="11"/>
      <c r="H508" s="12">
        <v>0.0</v>
      </c>
      <c r="I508" s="12">
        <v>0.0</v>
      </c>
      <c r="J508" s="13"/>
      <c r="K508" s="13"/>
      <c r="L508" s="11" t="s">
        <v>86</v>
      </c>
      <c r="N508" s="14" t="s">
        <v>2240</v>
      </c>
      <c r="O508" s="11" t="s">
        <v>2241</v>
      </c>
      <c r="T508" s="11" t="s">
        <v>2242</v>
      </c>
      <c r="V508" s="11"/>
      <c r="X508" s="11"/>
      <c r="Y508" s="11" t="s">
        <v>75</v>
      </c>
      <c r="AI508" s="15">
        <v>44104.0</v>
      </c>
      <c r="AL508" s="11">
        <v>0.0</v>
      </c>
      <c r="AM508" s="11" t="s">
        <v>2160</v>
      </c>
      <c r="AN508" s="11"/>
      <c r="AQ508" s="11" t="s">
        <v>79</v>
      </c>
      <c r="AR508" s="11" t="s">
        <v>385</v>
      </c>
      <c r="AS508" s="11" t="s">
        <v>75</v>
      </c>
      <c r="AT508" s="11" t="s">
        <v>80</v>
      </c>
      <c r="AW508" s="11" t="s">
        <v>96</v>
      </c>
      <c r="AX508" s="18" t="str">
        <f t="shared" si="723"/>
        <v/>
      </c>
      <c r="AZ508" s="11" t="s">
        <v>191</v>
      </c>
      <c r="BD508" s="15">
        <v>45671.0</v>
      </c>
      <c r="BE508" s="15">
        <v>45779.0</v>
      </c>
      <c r="BJ508" s="11">
        <v>2020.0</v>
      </c>
      <c r="BK508" s="11">
        <v>2026.0</v>
      </c>
      <c r="BL508" s="16">
        <f t="shared" si="62"/>
        <v>7</v>
      </c>
      <c r="BM508" s="18" t="str">
        <f t="shared" si="63"/>
        <v>2020, 2021, 2022, 2023, 2024, 2025, 2026</v>
      </c>
      <c r="BN508" s="20">
        <f t="shared" ref="BN508:CC508" si="743">IF(ISNUMBER(SEARCH(BN$1, $BM508)), ($K508/$BL508), "")</f>
        <v>0</v>
      </c>
      <c r="BO508" s="20">
        <f t="shared" si="743"/>
        <v>0</v>
      </c>
      <c r="BP508" s="20">
        <f t="shared" si="743"/>
        <v>0</v>
      </c>
      <c r="BQ508" s="20">
        <f t="shared" si="743"/>
        <v>0</v>
      </c>
      <c r="BR508" s="20">
        <f t="shared" si="743"/>
        <v>0</v>
      </c>
      <c r="BS508" s="20">
        <f t="shared" si="743"/>
        <v>0</v>
      </c>
      <c r="BT508" s="20">
        <f t="shared" si="743"/>
        <v>0</v>
      </c>
      <c r="BU508" s="18" t="str">
        <f t="shared" si="743"/>
        <v/>
      </c>
      <c r="BV508" s="18" t="str">
        <f t="shared" si="743"/>
        <v/>
      </c>
      <c r="BW508" s="18" t="str">
        <f t="shared" si="743"/>
        <v/>
      </c>
      <c r="BX508" s="18" t="str">
        <f t="shared" si="743"/>
        <v/>
      </c>
      <c r="BY508" s="18" t="str">
        <f t="shared" si="743"/>
        <v/>
      </c>
      <c r="BZ508" s="18" t="str">
        <f t="shared" si="743"/>
        <v/>
      </c>
      <c r="CA508" s="18" t="str">
        <f t="shared" si="743"/>
        <v/>
      </c>
      <c r="CB508" s="18" t="str">
        <f t="shared" si="743"/>
        <v/>
      </c>
      <c r="CC508" s="18" t="str">
        <f t="shared" si="743"/>
        <v/>
      </c>
    </row>
    <row r="509" ht="16.5" customHeight="1">
      <c r="A509" s="11" t="s">
        <v>2243</v>
      </c>
      <c r="B509" s="11" t="s">
        <v>2244</v>
      </c>
      <c r="C509" s="11"/>
      <c r="D509" s="11" t="s">
        <v>64</v>
      </c>
      <c r="E509" s="11">
        <v>0.0</v>
      </c>
      <c r="F509" s="11">
        <v>0.0</v>
      </c>
      <c r="H509" s="12">
        <v>0.0</v>
      </c>
      <c r="I509" s="12">
        <v>0.0</v>
      </c>
      <c r="J509" s="13"/>
      <c r="K509" s="13"/>
      <c r="L509" s="11" t="s">
        <v>86</v>
      </c>
      <c r="N509" s="14" t="s">
        <v>2245</v>
      </c>
      <c r="O509" s="11" t="s">
        <v>2246</v>
      </c>
      <c r="T509" s="11"/>
      <c r="V509" s="11" t="s">
        <v>547</v>
      </c>
      <c r="X509" s="11" t="s">
        <v>548</v>
      </c>
      <c r="Y509" s="11" t="s">
        <v>75</v>
      </c>
      <c r="AI509" s="15">
        <v>45332.0</v>
      </c>
      <c r="AL509" s="11">
        <v>0.0</v>
      </c>
      <c r="AM509" s="11" t="s">
        <v>549</v>
      </c>
      <c r="AN509" s="11"/>
      <c r="AQ509" s="11" t="s">
        <v>79</v>
      </c>
      <c r="AR509" s="11" t="s">
        <v>548</v>
      </c>
      <c r="AS509" s="11" t="s">
        <v>75</v>
      </c>
      <c r="AT509" s="11" t="s">
        <v>80</v>
      </c>
      <c r="AW509" s="11" t="s">
        <v>96</v>
      </c>
      <c r="AX509" s="18" t="str">
        <f t="shared" si="723"/>
        <v/>
      </c>
      <c r="AZ509" s="11" t="s">
        <v>398</v>
      </c>
      <c r="BD509" s="15">
        <v>45671.0</v>
      </c>
      <c r="BE509" s="15">
        <v>45779.0</v>
      </c>
      <c r="BJ509" s="11">
        <v>2023.0</v>
      </c>
      <c r="BK509" s="11">
        <v>2024.0</v>
      </c>
      <c r="BL509" s="16">
        <f t="shared" si="62"/>
        <v>2</v>
      </c>
      <c r="BM509" s="18" t="str">
        <f t="shared" si="63"/>
        <v>2023, 2024</v>
      </c>
      <c r="BN509" s="18" t="str">
        <f t="shared" ref="BN509:CC509" si="744">IF(ISNUMBER(SEARCH(BN$1, $BM509)), ($K509/$BL509), "")</f>
        <v/>
      </c>
      <c r="BO509" s="18" t="str">
        <f t="shared" si="744"/>
        <v/>
      </c>
      <c r="BP509" s="18" t="str">
        <f t="shared" si="744"/>
        <v/>
      </c>
      <c r="BQ509" s="20">
        <f t="shared" si="744"/>
        <v>0</v>
      </c>
      <c r="BR509" s="20">
        <f t="shared" si="744"/>
        <v>0</v>
      </c>
      <c r="BS509" s="18" t="str">
        <f t="shared" si="744"/>
        <v/>
      </c>
      <c r="BT509" s="18" t="str">
        <f t="shared" si="744"/>
        <v/>
      </c>
      <c r="BU509" s="18" t="str">
        <f t="shared" si="744"/>
        <v/>
      </c>
      <c r="BV509" s="18" t="str">
        <f t="shared" si="744"/>
        <v/>
      </c>
      <c r="BW509" s="18" t="str">
        <f t="shared" si="744"/>
        <v/>
      </c>
      <c r="BX509" s="18" t="str">
        <f t="shared" si="744"/>
        <v/>
      </c>
      <c r="BY509" s="18" t="str">
        <f t="shared" si="744"/>
        <v/>
      </c>
      <c r="BZ509" s="18" t="str">
        <f t="shared" si="744"/>
        <v/>
      </c>
      <c r="CA509" s="18" t="str">
        <f t="shared" si="744"/>
        <v/>
      </c>
      <c r="CB509" s="18" t="str">
        <f t="shared" si="744"/>
        <v/>
      </c>
      <c r="CC509" s="18" t="str">
        <f t="shared" si="744"/>
        <v/>
      </c>
    </row>
    <row r="510" ht="16.5" customHeight="1">
      <c r="A510" s="11" t="s">
        <v>2247</v>
      </c>
      <c r="B510" s="11" t="s">
        <v>2248</v>
      </c>
      <c r="C510" s="11"/>
      <c r="D510" s="11" t="s">
        <v>64</v>
      </c>
      <c r="E510" s="11">
        <v>0.0</v>
      </c>
      <c r="F510" s="11">
        <v>0.0</v>
      </c>
      <c r="H510" s="12">
        <v>0.0</v>
      </c>
      <c r="I510" s="12">
        <v>0.0</v>
      </c>
      <c r="J510" s="13"/>
      <c r="K510" s="13"/>
      <c r="L510" s="11" t="s">
        <v>86</v>
      </c>
      <c r="N510" s="14" t="s">
        <v>2249</v>
      </c>
      <c r="O510" s="11" t="s">
        <v>2250</v>
      </c>
      <c r="T510" s="11" t="s">
        <v>2251</v>
      </c>
      <c r="V510" s="11" t="s">
        <v>2252</v>
      </c>
      <c r="X510" s="11" t="s">
        <v>2197</v>
      </c>
      <c r="Y510" s="11" t="s">
        <v>75</v>
      </c>
      <c r="AI510" s="15">
        <v>44198.0</v>
      </c>
      <c r="AL510" s="11">
        <v>0.0</v>
      </c>
      <c r="AM510" s="11" t="s">
        <v>2198</v>
      </c>
      <c r="AN510" s="11"/>
      <c r="AQ510" s="11" t="s">
        <v>79</v>
      </c>
      <c r="AR510" s="11" t="s">
        <v>2197</v>
      </c>
      <c r="AS510" s="11" t="s">
        <v>75</v>
      </c>
      <c r="AT510" s="11" t="s">
        <v>80</v>
      </c>
      <c r="AW510" s="11" t="s">
        <v>96</v>
      </c>
      <c r="AX510" s="18" t="str">
        <f t="shared" si="723"/>
        <v/>
      </c>
      <c r="AY510" s="11" t="s">
        <v>444</v>
      </c>
      <c r="AZ510" s="11" t="s">
        <v>191</v>
      </c>
      <c r="BD510" s="15">
        <v>45671.0</v>
      </c>
      <c r="BE510" s="15">
        <v>45779.0</v>
      </c>
      <c r="BJ510" s="11">
        <v>2021.0</v>
      </c>
      <c r="BL510" s="16">
        <f t="shared" si="62"/>
        <v>-2020</v>
      </c>
      <c r="BM510" s="18" t="str">
        <f t="shared" si="63"/>
        <v>#NUM!</v>
      </c>
      <c r="BN510" s="18" t="str">
        <f t="shared" ref="BN510:CC510" si="745">IF(ISNUMBER(SEARCH(BN$1, $BM510)), ($K510/$BL510), "")</f>
        <v/>
      </c>
      <c r="BO510" s="18" t="str">
        <f t="shared" si="745"/>
        <v/>
      </c>
      <c r="BP510" s="18" t="str">
        <f t="shared" si="745"/>
        <v/>
      </c>
      <c r="BQ510" s="18" t="str">
        <f t="shared" si="745"/>
        <v/>
      </c>
      <c r="BR510" s="18" t="str">
        <f t="shared" si="745"/>
        <v/>
      </c>
      <c r="BS510" s="18" t="str">
        <f t="shared" si="745"/>
        <v/>
      </c>
      <c r="BT510" s="18" t="str">
        <f t="shared" si="745"/>
        <v/>
      </c>
      <c r="BU510" s="18" t="str">
        <f t="shared" si="745"/>
        <v/>
      </c>
      <c r="BV510" s="18" t="str">
        <f t="shared" si="745"/>
        <v/>
      </c>
      <c r="BW510" s="18" t="str">
        <f t="shared" si="745"/>
        <v/>
      </c>
      <c r="BX510" s="18" t="str">
        <f t="shared" si="745"/>
        <v/>
      </c>
      <c r="BY510" s="18" t="str">
        <f t="shared" si="745"/>
        <v/>
      </c>
      <c r="BZ510" s="18" t="str">
        <f t="shared" si="745"/>
        <v/>
      </c>
      <c r="CA510" s="18" t="str">
        <f t="shared" si="745"/>
        <v/>
      </c>
      <c r="CB510" s="18" t="str">
        <f t="shared" si="745"/>
        <v/>
      </c>
      <c r="CC510" s="18" t="str">
        <f t="shared" si="745"/>
        <v/>
      </c>
    </row>
    <row r="511" ht="16.5" customHeight="1">
      <c r="A511" s="11" t="s">
        <v>2253</v>
      </c>
      <c r="B511" s="11" t="s">
        <v>2254</v>
      </c>
      <c r="C511" s="11"/>
      <c r="D511" s="11" t="s">
        <v>64</v>
      </c>
      <c r="E511" s="11">
        <v>0.0</v>
      </c>
      <c r="F511" s="11">
        <v>0.0</v>
      </c>
      <c r="H511" s="12">
        <v>0.0</v>
      </c>
      <c r="I511" s="12">
        <v>0.0</v>
      </c>
      <c r="J511" s="13"/>
      <c r="K511" s="13"/>
      <c r="L511" s="11" t="s">
        <v>86</v>
      </c>
      <c r="N511" s="14" t="s">
        <v>2255</v>
      </c>
      <c r="O511" s="11" t="s">
        <v>2256</v>
      </c>
      <c r="T511" s="11" t="s">
        <v>2257</v>
      </c>
      <c r="V511" s="11" t="s">
        <v>2258</v>
      </c>
      <c r="X511" s="11" t="s">
        <v>155</v>
      </c>
      <c r="Y511" s="11" t="s">
        <v>75</v>
      </c>
      <c r="AI511" s="15">
        <v>44197.0</v>
      </c>
      <c r="AL511" s="11">
        <v>0.0</v>
      </c>
      <c r="AM511" s="11" t="s">
        <v>2168</v>
      </c>
      <c r="AN511" s="11"/>
      <c r="AQ511" s="11" t="s">
        <v>79</v>
      </c>
      <c r="AR511" s="11" t="s">
        <v>155</v>
      </c>
      <c r="AS511" s="11" t="s">
        <v>75</v>
      </c>
      <c r="AT511" s="11" t="s">
        <v>80</v>
      </c>
      <c r="AW511" s="11" t="s">
        <v>96</v>
      </c>
      <c r="AX511" s="18" t="str">
        <f t="shared" si="723"/>
        <v/>
      </c>
      <c r="AZ511" s="11" t="s">
        <v>634</v>
      </c>
      <c r="BD511" s="15">
        <v>45671.0</v>
      </c>
      <c r="BE511" s="15">
        <v>45779.0</v>
      </c>
      <c r="BJ511" s="11">
        <v>2021.0</v>
      </c>
      <c r="BK511" s="11">
        <v>2025.0</v>
      </c>
      <c r="BL511" s="16">
        <f t="shared" si="62"/>
        <v>5</v>
      </c>
      <c r="BM511" s="18" t="str">
        <f t="shared" si="63"/>
        <v>2021, 2022, 2023, 2024, 2025</v>
      </c>
      <c r="BN511" s="18" t="str">
        <f t="shared" ref="BN511:CC511" si="746">IF(ISNUMBER(SEARCH(BN$1, $BM511)), ($K511/$BL511), "")</f>
        <v/>
      </c>
      <c r="BO511" s="20">
        <f t="shared" si="746"/>
        <v>0</v>
      </c>
      <c r="BP511" s="20">
        <f t="shared" si="746"/>
        <v>0</v>
      </c>
      <c r="BQ511" s="20">
        <f t="shared" si="746"/>
        <v>0</v>
      </c>
      <c r="BR511" s="20">
        <f t="shared" si="746"/>
        <v>0</v>
      </c>
      <c r="BS511" s="20">
        <f t="shared" si="746"/>
        <v>0</v>
      </c>
      <c r="BT511" s="18" t="str">
        <f t="shared" si="746"/>
        <v/>
      </c>
      <c r="BU511" s="18" t="str">
        <f t="shared" si="746"/>
        <v/>
      </c>
      <c r="BV511" s="18" t="str">
        <f t="shared" si="746"/>
        <v/>
      </c>
      <c r="BW511" s="18" t="str">
        <f t="shared" si="746"/>
        <v/>
      </c>
      <c r="BX511" s="18" t="str">
        <f t="shared" si="746"/>
        <v/>
      </c>
      <c r="BY511" s="18" t="str">
        <f t="shared" si="746"/>
        <v/>
      </c>
      <c r="BZ511" s="18" t="str">
        <f t="shared" si="746"/>
        <v/>
      </c>
      <c r="CA511" s="18" t="str">
        <f t="shared" si="746"/>
        <v/>
      </c>
      <c r="CB511" s="18" t="str">
        <f t="shared" si="746"/>
        <v/>
      </c>
      <c r="CC511" s="18" t="str">
        <f t="shared" si="746"/>
        <v/>
      </c>
    </row>
    <row r="512" ht="16.5" customHeight="1">
      <c r="A512" s="11" t="s">
        <v>2259</v>
      </c>
      <c r="B512" s="11" t="s">
        <v>2260</v>
      </c>
      <c r="C512" s="11"/>
      <c r="D512" s="11" t="s">
        <v>64</v>
      </c>
      <c r="E512" s="11">
        <v>0.0</v>
      </c>
      <c r="F512" s="11">
        <v>0.0</v>
      </c>
      <c r="H512" s="12">
        <v>0.0</v>
      </c>
      <c r="I512" s="12">
        <v>0.0</v>
      </c>
      <c r="J512" s="13"/>
      <c r="K512" s="13"/>
      <c r="L512" s="11" t="s">
        <v>86</v>
      </c>
      <c r="N512" s="14" t="s">
        <v>2261</v>
      </c>
      <c r="O512" s="11" t="s">
        <v>2262</v>
      </c>
      <c r="T512" s="11"/>
      <c r="V512" s="11" t="s">
        <v>1067</v>
      </c>
      <c r="X512" s="11" t="s">
        <v>155</v>
      </c>
      <c r="Y512" s="11" t="s">
        <v>75</v>
      </c>
      <c r="AI512" s="15">
        <v>44287.0</v>
      </c>
      <c r="AL512" s="11">
        <v>0.0</v>
      </c>
      <c r="AM512" s="11" t="s">
        <v>2227</v>
      </c>
      <c r="AN512" s="11"/>
      <c r="AQ512" s="11" t="s">
        <v>2228</v>
      </c>
      <c r="AR512" s="11" t="s">
        <v>155</v>
      </c>
      <c r="AS512" s="11" t="s">
        <v>75</v>
      </c>
      <c r="AT512" s="11" t="s">
        <v>80</v>
      </c>
      <c r="AW512" s="11" t="s">
        <v>96</v>
      </c>
      <c r="AX512" s="18" t="str">
        <f t="shared" si="723"/>
        <v/>
      </c>
      <c r="AY512" s="11" t="s">
        <v>444</v>
      </c>
      <c r="AZ512" s="11" t="s">
        <v>191</v>
      </c>
      <c r="BD512" s="15">
        <v>45671.0</v>
      </c>
      <c r="BE512" s="15">
        <v>45779.0</v>
      </c>
      <c r="BJ512" s="11">
        <v>2021.0</v>
      </c>
      <c r="BK512" s="11">
        <v>2023.0</v>
      </c>
      <c r="BL512" s="16">
        <f t="shared" si="62"/>
        <v>3</v>
      </c>
      <c r="BM512" s="18" t="str">
        <f t="shared" si="63"/>
        <v>2021, 2022, 2023</v>
      </c>
      <c r="BN512" s="18" t="str">
        <f t="shared" ref="BN512:CC512" si="747">IF(ISNUMBER(SEARCH(BN$1, $BM512)), ($K512/$BL512), "")</f>
        <v/>
      </c>
      <c r="BO512" s="20">
        <f t="shared" si="747"/>
        <v>0</v>
      </c>
      <c r="BP512" s="20">
        <f t="shared" si="747"/>
        <v>0</v>
      </c>
      <c r="BQ512" s="20">
        <f t="shared" si="747"/>
        <v>0</v>
      </c>
      <c r="BR512" s="18" t="str">
        <f t="shared" si="747"/>
        <v/>
      </c>
      <c r="BS512" s="18" t="str">
        <f t="shared" si="747"/>
        <v/>
      </c>
      <c r="BT512" s="18" t="str">
        <f t="shared" si="747"/>
        <v/>
      </c>
      <c r="BU512" s="18" t="str">
        <f t="shared" si="747"/>
        <v/>
      </c>
      <c r="BV512" s="18" t="str">
        <f t="shared" si="747"/>
        <v/>
      </c>
      <c r="BW512" s="18" t="str">
        <f t="shared" si="747"/>
        <v/>
      </c>
      <c r="BX512" s="18" t="str">
        <f t="shared" si="747"/>
        <v/>
      </c>
      <c r="BY512" s="18" t="str">
        <f t="shared" si="747"/>
        <v/>
      </c>
      <c r="BZ512" s="18" t="str">
        <f t="shared" si="747"/>
        <v/>
      </c>
      <c r="CA512" s="18" t="str">
        <f t="shared" si="747"/>
        <v/>
      </c>
      <c r="CB512" s="18" t="str">
        <f t="shared" si="747"/>
        <v/>
      </c>
      <c r="CC512" s="18" t="str">
        <f t="shared" si="747"/>
        <v/>
      </c>
    </row>
    <row r="513" ht="16.5" customHeight="1">
      <c r="A513" s="11" t="s">
        <v>2263</v>
      </c>
      <c r="B513" s="11" t="s">
        <v>2264</v>
      </c>
      <c r="C513" s="11"/>
      <c r="D513" s="11" t="s">
        <v>64</v>
      </c>
      <c r="E513" s="27">
        <v>125000.0</v>
      </c>
      <c r="F513" s="27">
        <v>100000.0</v>
      </c>
      <c r="G513" s="11" t="s">
        <v>135</v>
      </c>
      <c r="H513" s="12">
        <v>0.0</v>
      </c>
      <c r="I513" s="12">
        <v>0.0</v>
      </c>
      <c r="J513" s="13">
        <f t="shared" ref="J513:K513" si="748">E513*1.19</f>
        <v>148750</v>
      </c>
      <c r="K513" s="13">
        <f t="shared" si="748"/>
        <v>119000</v>
      </c>
      <c r="L513" s="11" t="s">
        <v>86</v>
      </c>
      <c r="N513" s="14" t="s">
        <v>2265</v>
      </c>
      <c r="O513" s="11" t="s">
        <v>2266</v>
      </c>
      <c r="T513" s="11" t="s">
        <v>2267</v>
      </c>
      <c r="V513" s="11" t="s">
        <v>918</v>
      </c>
      <c r="X513" s="11" t="s">
        <v>142</v>
      </c>
      <c r="Y513" s="11" t="s">
        <v>75</v>
      </c>
      <c r="AI513" s="15">
        <v>44834.0</v>
      </c>
      <c r="AL513" s="11">
        <v>0.0</v>
      </c>
      <c r="AM513" s="11" t="s">
        <v>143</v>
      </c>
      <c r="AN513" s="11" t="s">
        <v>202</v>
      </c>
      <c r="AQ513" s="11" t="s">
        <v>79</v>
      </c>
      <c r="AR513" s="11" t="s">
        <v>146</v>
      </c>
      <c r="AS513" s="11" t="s">
        <v>75</v>
      </c>
      <c r="AT513" s="11" t="s">
        <v>107</v>
      </c>
      <c r="AU513" s="18" t="s">
        <v>189</v>
      </c>
      <c r="AW513" s="11" t="s">
        <v>204</v>
      </c>
      <c r="AX513" s="18" t="str">
        <f t="shared" si="723"/>
        <v/>
      </c>
      <c r="AZ513" s="11" t="s">
        <v>132</v>
      </c>
      <c r="BD513" s="15">
        <v>45671.0</v>
      </c>
      <c r="BE513" s="15">
        <v>45779.0</v>
      </c>
      <c r="BJ513" s="11">
        <v>2022.0</v>
      </c>
      <c r="BK513" s="11">
        <v>2026.0</v>
      </c>
      <c r="BL513" s="16">
        <f t="shared" si="62"/>
        <v>5</v>
      </c>
      <c r="BM513" s="18" t="str">
        <f t="shared" si="63"/>
        <v>2022, 2023, 2024, 2025, 2026</v>
      </c>
      <c r="BN513" s="18" t="str">
        <f t="shared" ref="BN513:CC513" si="749">IF(ISNUMBER(SEARCH(BN$1, $BM513)), ($K513/$BL513), "")</f>
        <v/>
      </c>
      <c r="BO513" s="18" t="str">
        <f t="shared" si="749"/>
        <v/>
      </c>
      <c r="BP513" s="20">
        <f t="shared" si="749"/>
        <v>23800</v>
      </c>
      <c r="BQ513" s="20">
        <f t="shared" si="749"/>
        <v>23800</v>
      </c>
      <c r="BR513" s="20">
        <f t="shared" si="749"/>
        <v>23800</v>
      </c>
      <c r="BS513" s="20">
        <f t="shared" si="749"/>
        <v>23800</v>
      </c>
      <c r="BT513" s="20">
        <f t="shared" si="749"/>
        <v>23800</v>
      </c>
      <c r="BU513" s="18" t="str">
        <f t="shared" si="749"/>
        <v/>
      </c>
      <c r="BV513" s="18" t="str">
        <f t="shared" si="749"/>
        <v/>
      </c>
      <c r="BW513" s="18" t="str">
        <f t="shared" si="749"/>
        <v/>
      </c>
      <c r="BX513" s="18" t="str">
        <f t="shared" si="749"/>
        <v/>
      </c>
      <c r="BY513" s="18" t="str">
        <f t="shared" si="749"/>
        <v/>
      </c>
      <c r="BZ513" s="18" t="str">
        <f t="shared" si="749"/>
        <v/>
      </c>
      <c r="CA513" s="18" t="str">
        <f t="shared" si="749"/>
        <v/>
      </c>
      <c r="CB513" s="18" t="str">
        <f t="shared" si="749"/>
        <v/>
      </c>
      <c r="CC513" s="18" t="str">
        <f t="shared" si="749"/>
        <v/>
      </c>
    </row>
    <row r="514" ht="16.5" customHeight="1">
      <c r="A514" s="11" t="s">
        <v>2268</v>
      </c>
      <c r="B514" s="11" t="s">
        <v>2269</v>
      </c>
      <c r="C514" s="11"/>
      <c r="D514" s="11" t="s">
        <v>64</v>
      </c>
      <c r="E514" s="11">
        <v>0.0</v>
      </c>
      <c r="F514" s="11">
        <v>0.0</v>
      </c>
      <c r="G514" s="11"/>
      <c r="H514" s="12">
        <v>0.0</v>
      </c>
      <c r="I514" s="12">
        <v>0.0</v>
      </c>
      <c r="J514" s="13"/>
      <c r="K514" s="13"/>
      <c r="L514" s="11" t="s">
        <v>86</v>
      </c>
      <c r="N514" s="14" t="s">
        <v>2270</v>
      </c>
      <c r="O514" s="11" t="s">
        <v>2271</v>
      </c>
      <c r="T514" s="11"/>
      <c r="V514" s="11"/>
      <c r="X514" s="11"/>
      <c r="Y514" s="11" t="s">
        <v>75</v>
      </c>
      <c r="AI514" s="15">
        <v>44931.0</v>
      </c>
      <c r="AL514" s="11">
        <v>0.0</v>
      </c>
      <c r="AM514" s="11" t="s">
        <v>549</v>
      </c>
      <c r="AN514" s="11"/>
      <c r="AQ514" s="11" t="s">
        <v>79</v>
      </c>
      <c r="AR514" s="11" t="s">
        <v>548</v>
      </c>
      <c r="AS514" s="11" t="s">
        <v>75</v>
      </c>
      <c r="AT514" s="11" t="s">
        <v>80</v>
      </c>
      <c r="AW514" s="11" t="s">
        <v>96</v>
      </c>
      <c r="AX514" s="18" t="str">
        <f t="shared" si="723"/>
        <v/>
      </c>
      <c r="AZ514" s="11" t="s">
        <v>395</v>
      </c>
      <c r="BD514" s="15">
        <v>45671.0</v>
      </c>
      <c r="BE514" s="15">
        <v>45779.0</v>
      </c>
      <c r="BJ514" s="11">
        <v>2023.0</v>
      </c>
      <c r="BK514" s="11">
        <v>2024.0</v>
      </c>
      <c r="BL514" s="16">
        <f t="shared" si="62"/>
        <v>2</v>
      </c>
      <c r="BM514" s="18" t="str">
        <f t="shared" si="63"/>
        <v>2023, 2024</v>
      </c>
      <c r="BN514" s="18" t="str">
        <f t="shared" ref="BN514:CC514" si="750">IF(ISNUMBER(SEARCH(BN$1, $BM514)), ($K514/$BL514), "")</f>
        <v/>
      </c>
      <c r="BO514" s="18" t="str">
        <f t="shared" si="750"/>
        <v/>
      </c>
      <c r="BP514" s="18" t="str">
        <f t="shared" si="750"/>
        <v/>
      </c>
      <c r="BQ514" s="20">
        <f t="shared" si="750"/>
        <v>0</v>
      </c>
      <c r="BR514" s="20">
        <f t="shared" si="750"/>
        <v>0</v>
      </c>
      <c r="BS514" s="18" t="str">
        <f t="shared" si="750"/>
        <v/>
      </c>
      <c r="BT514" s="18" t="str">
        <f t="shared" si="750"/>
        <v/>
      </c>
      <c r="BU514" s="18" t="str">
        <f t="shared" si="750"/>
        <v/>
      </c>
      <c r="BV514" s="18" t="str">
        <f t="shared" si="750"/>
        <v/>
      </c>
      <c r="BW514" s="18" t="str">
        <f t="shared" si="750"/>
        <v/>
      </c>
      <c r="BX514" s="18" t="str">
        <f t="shared" si="750"/>
        <v/>
      </c>
      <c r="BY514" s="18" t="str">
        <f t="shared" si="750"/>
        <v/>
      </c>
      <c r="BZ514" s="18" t="str">
        <f t="shared" si="750"/>
        <v/>
      </c>
      <c r="CA514" s="18" t="str">
        <f t="shared" si="750"/>
        <v/>
      </c>
      <c r="CB514" s="18" t="str">
        <f t="shared" si="750"/>
        <v/>
      </c>
      <c r="CC514" s="18" t="str">
        <f t="shared" si="750"/>
        <v/>
      </c>
    </row>
    <row r="515" ht="16.5" customHeight="1">
      <c r="A515" s="11" t="s">
        <v>2272</v>
      </c>
      <c r="B515" s="11" t="s">
        <v>2273</v>
      </c>
      <c r="C515" s="11"/>
      <c r="D515" s="11" t="s">
        <v>64</v>
      </c>
      <c r="E515" s="27">
        <v>125000.0</v>
      </c>
      <c r="F515" s="27">
        <v>100000.0</v>
      </c>
      <c r="G515" s="11" t="s">
        <v>135</v>
      </c>
      <c r="H515" s="12">
        <v>0.0</v>
      </c>
      <c r="I515" s="12">
        <v>0.0</v>
      </c>
      <c r="J515" s="13">
        <f t="shared" ref="J515:K515" si="751">E515*1.19</f>
        <v>148750</v>
      </c>
      <c r="K515" s="13">
        <f t="shared" si="751"/>
        <v>119000</v>
      </c>
      <c r="L515" s="11" t="s">
        <v>86</v>
      </c>
      <c r="N515" s="14" t="s">
        <v>2274</v>
      </c>
      <c r="O515" s="11" t="s">
        <v>2275</v>
      </c>
      <c r="T515" s="11" t="s">
        <v>2276</v>
      </c>
      <c r="V515" s="11" t="s">
        <v>2277</v>
      </c>
      <c r="X515" s="11" t="s">
        <v>142</v>
      </c>
      <c r="Y515" s="11" t="s">
        <v>75</v>
      </c>
      <c r="AI515" s="15">
        <v>44316.0</v>
      </c>
      <c r="AL515" s="11">
        <v>0.0</v>
      </c>
      <c r="AM515" s="11" t="s">
        <v>143</v>
      </c>
      <c r="AN515" s="11" t="s">
        <v>202</v>
      </c>
      <c r="AQ515" s="11" t="s">
        <v>79</v>
      </c>
      <c r="AR515" s="11" t="s">
        <v>146</v>
      </c>
      <c r="AS515" s="11" t="s">
        <v>75</v>
      </c>
      <c r="AT515" s="11" t="s">
        <v>80</v>
      </c>
      <c r="AW515" s="11" t="s">
        <v>204</v>
      </c>
      <c r="AX515" s="18" t="str">
        <f t="shared" si="723"/>
        <v/>
      </c>
      <c r="AZ515" s="11" t="s">
        <v>132</v>
      </c>
      <c r="BD515" s="15">
        <v>45671.0</v>
      </c>
      <c r="BE515" s="15">
        <v>45779.0</v>
      </c>
      <c r="BJ515" s="11">
        <v>2021.0</v>
      </c>
      <c r="BK515" s="11">
        <v>2026.0</v>
      </c>
      <c r="BL515" s="16">
        <f t="shared" si="62"/>
        <v>6</v>
      </c>
      <c r="BM515" s="18" t="str">
        <f t="shared" si="63"/>
        <v>2021, 2022, 2023, 2024, 2025, 2026</v>
      </c>
      <c r="BN515" s="18" t="str">
        <f t="shared" ref="BN515:CC515" si="752">IF(ISNUMBER(SEARCH(BN$1, $BM515)), ($K515/$BL515), "")</f>
        <v/>
      </c>
      <c r="BO515" s="20">
        <f t="shared" si="752"/>
        <v>19833.33333</v>
      </c>
      <c r="BP515" s="20">
        <f t="shared" si="752"/>
        <v>19833.33333</v>
      </c>
      <c r="BQ515" s="20">
        <f t="shared" si="752"/>
        <v>19833.33333</v>
      </c>
      <c r="BR515" s="20">
        <f t="shared" si="752"/>
        <v>19833.33333</v>
      </c>
      <c r="BS515" s="20">
        <f t="shared" si="752"/>
        <v>19833.33333</v>
      </c>
      <c r="BT515" s="20">
        <f t="shared" si="752"/>
        <v>19833.33333</v>
      </c>
      <c r="BU515" s="18" t="str">
        <f t="shared" si="752"/>
        <v/>
      </c>
      <c r="BV515" s="18" t="str">
        <f t="shared" si="752"/>
        <v/>
      </c>
      <c r="BW515" s="18" t="str">
        <f t="shared" si="752"/>
        <v/>
      </c>
      <c r="BX515" s="18" t="str">
        <f t="shared" si="752"/>
        <v/>
      </c>
      <c r="BY515" s="18" t="str">
        <f t="shared" si="752"/>
        <v/>
      </c>
      <c r="BZ515" s="18" t="str">
        <f t="shared" si="752"/>
        <v/>
      </c>
      <c r="CA515" s="18" t="str">
        <f t="shared" si="752"/>
        <v/>
      </c>
      <c r="CB515" s="18" t="str">
        <f t="shared" si="752"/>
        <v/>
      </c>
      <c r="CC515" s="18" t="str">
        <f t="shared" si="752"/>
        <v/>
      </c>
    </row>
    <row r="516" ht="16.5" customHeight="1">
      <c r="A516" s="11" t="s">
        <v>2278</v>
      </c>
      <c r="B516" s="11" t="s">
        <v>2279</v>
      </c>
      <c r="C516" s="11"/>
      <c r="D516" s="11" t="s">
        <v>64</v>
      </c>
      <c r="E516" s="11">
        <v>0.0</v>
      </c>
      <c r="F516" s="11">
        <v>0.0</v>
      </c>
      <c r="G516" s="11" t="s">
        <v>151</v>
      </c>
      <c r="H516" s="12">
        <v>0.0</v>
      </c>
      <c r="I516" s="12">
        <v>0.0</v>
      </c>
      <c r="J516" s="13">
        <v>0.0</v>
      </c>
      <c r="K516" s="13">
        <v>0.0</v>
      </c>
      <c r="L516" s="11" t="s">
        <v>86</v>
      </c>
      <c r="N516" s="14" t="s">
        <v>2280</v>
      </c>
      <c r="O516" s="11" t="s">
        <v>2281</v>
      </c>
      <c r="T516" s="11" t="s">
        <v>2282</v>
      </c>
      <c r="V516" s="11" t="s">
        <v>2283</v>
      </c>
      <c r="X516" s="11" t="s">
        <v>334</v>
      </c>
      <c r="Y516" s="11" t="s">
        <v>75</v>
      </c>
      <c r="AI516" s="15">
        <v>44805.0</v>
      </c>
      <c r="AL516" s="11">
        <v>0.0</v>
      </c>
      <c r="AM516" s="11" t="s">
        <v>456</v>
      </c>
      <c r="AN516" s="11"/>
      <c r="AQ516" s="11" t="s">
        <v>79</v>
      </c>
      <c r="AR516" s="11" t="s">
        <v>334</v>
      </c>
      <c r="AS516" s="11" t="s">
        <v>75</v>
      </c>
      <c r="AT516" s="11" t="s">
        <v>80</v>
      </c>
      <c r="AW516" s="11" t="s">
        <v>96</v>
      </c>
      <c r="AX516" s="18" t="str">
        <f t="shared" si="723"/>
        <v/>
      </c>
      <c r="AZ516" s="11" t="s">
        <v>520</v>
      </c>
      <c r="BD516" s="15">
        <v>45671.0</v>
      </c>
      <c r="BE516" s="15">
        <v>45779.0</v>
      </c>
      <c r="BJ516" s="11">
        <v>2022.0</v>
      </c>
      <c r="BK516" s="11">
        <v>2027.0</v>
      </c>
      <c r="BL516" s="16">
        <f t="shared" si="62"/>
        <v>6</v>
      </c>
      <c r="BM516" s="18" t="str">
        <f t="shared" si="63"/>
        <v>2022, 2023, 2024, 2025, 2026, 2027</v>
      </c>
      <c r="BN516" s="18" t="str">
        <f t="shared" ref="BN516:CC516" si="753">IF(ISNUMBER(SEARCH(BN$1, $BM516)), ($K516/$BL516), "")</f>
        <v/>
      </c>
      <c r="BO516" s="18" t="str">
        <f t="shared" si="753"/>
        <v/>
      </c>
      <c r="BP516" s="20">
        <f t="shared" si="753"/>
        <v>0</v>
      </c>
      <c r="BQ516" s="20">
        <f t="shared" si="753"/>
        <v>0</v>
      </c>
      <c r="BR516" s="20">
        <f t="shared" si="753"/>
        <v>0</v>
      </c>
      <c r="BS516" s="20">
        <f t="shared" si="753"/>
        <v>0</v>
      </c>
      <c r="BT516" s="20">
        <f t="shared" si="753"/>
        <v>0</v>
      </c>
      <c r="BU516" s="20">
        <f t="shared" si="753"/>
        <v>0</v>
      </c>
      <c r="BV516" s="18" t="str">
        <f t="shared" si="753"/>
        <v/>
      </c>
      <c r="BW516" s="18" t="str">
        <f t="shared" si="753"/>
        <v/>
      </c>
      <c r="BX516" s="18" t="str">
        <f t="shared" si="753"/>
        <v/>
      </c>
      <c r="BY516" s="18" t="str">
        <f t="shared" si="753"/>
        <v/>
      </c>
      <c r="BZ516" s="18" t="str">
        <f t="shared" si="753"/>
        <v/>
      </c>
      <c r="CA516" s="18" t="str">
        <f t="shared" si="753"/>
        <v/>
      </c>
      <c r="CB516" s="18" t="str">
        <f t="shared" si="753"/>
        <v/>
      </c>
      <c r="CC516" s="18" t="str">
        <f t="shared" si="753"/>
        <v/>
      </c>
    </row>
    <row r="517" ht="16.5" customHeight="1">
      <c r="A517" s="11" t="s">
        <v>2284</v>
      </c>
      <c r="B517" s="11" t="s">
        <v>908</v>
      </c>
      <c r="C517" s="11"/>
      <c r="D517" s="11" t="s">
        <v>64</v>
      </c>
      <c r="E517" s="11">
        <v>0.0</v>
      </c>
      <c r="F517" s="11">
        <v>0.0</v>
      </c>
      <c r="G517" s="11"/>
      <c r="H517" s="12">
        <v>0.0</v>
      </c>
      <c r="I517" s="12">
        <v>0.0</v>
      </c>
      <c r="J517" s="13"/>
      <c r="K517" s="13"/>
      <c r="L517" s="11" t="s">
        <v>86</v>
      </c>
      <c r="N517" s="14" t="s">
        <v>2285</v>
      </c>
      <c r="O517" s="11" t="s">
        <v>2286</v>
      </c>
      <c r="T517" s="11" t="s">
        <v>2287</v>
      </c>
      <c r="V517" s="11" t="s">
        <v>2288</v>
      </c>
      <c r="X517" s="11" t="s">
        <v>259</v>
      </c>
      <c r="Y517" s="11" t="s">
        <v>75</v>
      </c>
      <c r="AI517" s="15">
        <v>44197.0</v>
      </c>
      <c r="AL517" s="11">
        <v>0.0</v>
      </c>
      <c r="AM517" s="11" t="s">
        <v>2289</v>
      </c>
      <c r="AN517" s="11"/>
      <c r="AQ517" s="11" t="s">
        <v>79</v>
      </c>
      <c r="AR517" s="11" t="s">
        <v>259</v>
      </c>
      <c r="AS517" s="11" t="s">
        <v>75</v>
      </c>
      <c r="AT517" s="11" t="s">
        <v>80</v>
      </c>
      <c r="AW517" s="11" t="s">
        <v>96</v>
      </c>
      <c r="AX517" s="18" t="str">
        <f t="shared" si="723"/>
        <v/>
      </c>
      <c r="AZ517" s="11" t="s">
        <v>634</v>
      </c>
      <c r="BD517" s="15">
        <v>45671.0</v>
      </c>
      <c r="BE517" s="15">
        <v>45779.0</v>
      </c>
      <c r="BJ517" s="11">
        <v>2021.0</v>
      </c>
      <c r="BL517" s="16">
        <f t="shared" si="62"/>
        <v>-2020</v>
      </c>
      <c r="BM517" s="18" t="str">
        <f t="shared" si="63"/>
        <v>#NUM!</v>
      </c>
      <c r="BN517" s="18" t="str">
        <f t="shared" ref="BN517:CC517" si="754">IF(ISNUMBER(SEARCH(BN$1, $BM517)), ($K517/$BL517), "")</f>
        <v/>
      </c>
      <c r="BO517" s="18" t="str">
        <f t="shared" si="754"/>
        <v/>
      </c>
      <c r="BP517" s="18" t="str">
        <f t="shared" si="754"/>
        <v/>
      </c>
      <c r="BQ517" s="18" t="str">
        <f t="shared" si="754"/>
        <v/>
      </c>
      <c r="BR517" s="18" t="str">
        <f t="shared" si="754"/>
        <v/>
      </c>
      <c r="BS517" s="18" t="str">
        <f t="shared" si="754"/>
        <v/>
      </c>
      <c r="BT517" s="18" t="str">
        <f t="shared" si="754"/>
        <v/>
      </c>
      <c r="BU517" s="18" t="str">
        <f t="shared" si="754"/>
        <v/>
      </c>
      <c r="BV517" s="18" t="str">
        <f t="shared" si="754"/>
        <v/>
      </c>
      <c r="BW517" s="18" t="str">
        <f t="shared" si="754"/>
        <v/>
      </c>
      <c r="BX517" s="18" t="str">
        <f t="shared" si="754"/>
        <v/>
      </c>
      <c r="BY517" s="18" t="str">
        <f t="shared" si="754"/>
        <v/>
      </c>
      <c r="BZ517" s="18" t="str">
        <f t="shared" si="754"/>
        <v/>
      </c>
      <c r="CA517" s="18" t="str">
        <f t="shared" si="754"/>
        <v/>
      </c>
      <c r="CB517" s="18" t="str">
        <f t="shared" si="754"/>
        <v/>
      </c>
      <c r="CC517" s="18" t="str">
        <f t="shared" si="754"/>
        <v/>
      </c>
    </row>
    <row r="518" ht="16.5" customHeight="1">
      <c r="A518" s="11" t="s">
        <v>2290</v>
      </c>
      <c r="B518" s="11" t="s">
        <v>2291</v>
      </c>
      <c r="C518" s="11"/>
      <c r="D518" s="11" t="s">
        <v>64</v>
      </c>
      <c r="E518" s="11">
        <v>0.0</v>
      </c>
      <c r="F518" s="11">
        <v>0.0</v>
      </c>
      <c r="H518" s="12">
        <v>0.0</v>
      </c>
      <c r="I518" s="12">
        <v>0.0</v>
      </c>
      <c r="J518" s="13"/>
      <c r="K518" s="13"/>
      <c r="L518" s="11" t="s">
        <v>86</v>
      </c>
      <c r="N518" s="14" t="s">
        <v>2292</v>
      </c>
      <c r="O518" s="11" t="s">
        <v>2293</v>
      </c>
      <c r="T518" s="11" t="s">
        <v>2294</v>
      </c>
      <c r="V518" s="11" t="s">
        <v>2295</v>
      </c>
      <c r="X518" s="11" t="s">
        <v>2178</v>
      </c>
      <c r="Y518" s="11" t="s">
        <v>75</v>
      </c>
      <c r="AI518" s="15">
        <v>43831.0</v>
      </c>
      <c r="AL518" s="11">
        <v>0.0</v>
      </c>
      <c r="AM518" s="11" t="s">
        <v>2296</v>
      </c>
      <c r="AN518" s="11"/>
      <c r="AQ518" s="11" t="s">
        <v>79</v>
      </c>
      <c r="AR518" s="11" t="s">
        <v>2178</v>
      </c>
      <c r="AS518" s="11" t="s">
        <v>75</v>
      </c>
      <c r="AT518" s="11" t="s">
        <v>80</v>
      </c>
      <c r="AW518" s="11" t="s">
        <v>96</v>
      </c>
      <c r="AX518" s="18" t="str">
        <f t="shared" si="723"/>
        <v/>
      </c>
      <c r="AZ518" s="11" t="s">
        <v>191</v>
      </c>
      <c r="BD518" s="15">
        <v>45671.0</v>
      </c>
      <c r="BE518" s="15">
        <v>45779.0</v>
      </c>
      <c r="BJ518" s="11">
        <v>2020.0</v>
      </c>
      <c r="BK518" s="11">
        <v>2023.0</v>
      </c>
      <c r="BL518" s="16">
        <f t="shared" si="62"/>
        <v>4</v>
      </c>
      <c r="BM518" s="18" t="str">
        <f t="shared" si="63"/>
        <v>2020, 2021, 2022, 2023</v>
      </c>
      <c r="BN518" s="20">
        <f t="shared" ref="BN518:CC518" si="755">IF(ISNUMBER(SEARCH(BN$1, $BM518)), ($K518/$BL518), "")</f>
        <v>0</v>
      </c>
      <c r="BO518" s="20">
        <f t="shared" si="755"/>
        <v>0</v>
      </c>
      <c r="BP518" s="20">
        <f t="shared" si="755"/>
        <v>0</v>
      </c>
      <c r="BQ518" s="20">
        <f t="shared" si="755"/>
        <v>0</v>
      </c>
      <c r="BR518" s="18" t="str">
        <f t="shared" si="755"/>
        <v/>
      </c>
      <c r="BS518" s="18" t="str">
        <f t="shared" si="755"/>
        <v/>
      </c>
      <c r="BT518" s="18" t="str">
        <f t="shared" si="755"/>
        <v/>
      </c>
      <c r="BU518" s="18" t="str">
        <f t="shared" si="755"/>
        <v/>
      </c>
      <c r="BV518" s="18" t="str">
        <f t="shared" si="755"/>
        <v/>
      </c>
      <c r="BW518" s="18" t="str">
        <f t="shared" si="755"/>
        <v/>
      </c>
      <c r="BX518" s="18" t="str">
        <f t="shared" si="755"/>
        <v/>
      </c>
      <c r="BY518" s="18" t="str">
        <f t="shared" si="755"/>
        <v/>
      </c>
      <c r="BZ518" s="18" t="str">
        <f t="shared" si="755"/>
        <v/>
      </c>
      <c r="CA518" s="18" t="str">
        <f t="shared" si="755"/>
        <v/>
      </c>
      <c r="CB518" s="18" t="str">
        <f t="shared" si="755"/>
        <v/>
      </c>
      <c r="CC518" s="18" t="str">
        <f t="shared" si="755"/>
        <v/>
      </c>
    </row>
    <row r="519" ht="16.5" customHeight="1">
      <c r="A519" s="11" t="s">
        <v>2297</v>
      </c>
      <c r="B519" s="11" t="s">
        <v>2298</v>
      </c>
      <c r="C519" s="11"/>
      <c r="D519" s="11" t="s">
        <v>64</v>
      </c>
      <c r="E519" s="11">
        <v>0.0</v>
      </c>
      <c r="F519" s="11">
        <v>0.0</v>
      </c>
      <c r="H519" s="12">
        <v>0.0</v>
      </c>
      <c r="I519" s="12">
        <v>0.0</v>
      </c>
      <c r="J519" s="13"/>
      <c r="K519" s="13"/>
      <c r="L519" s="11" t="s">
        <v>86</v>
      </c>
      <c r="N519" s="14" t="s">
        <v>2299</v>
      </c>
      <c r="O519" s="11" t="s">
        <v>2300</v>
      </c>
      <c r="T519" s="11"/>
      <c r="V519" s="11" t="s">
        <v>2221</v>
      </c>
      <c r="X519" s="11" t="s">
        <v>548</v>
      </c>
      <c r="Y519" s="11" t="s">
        <v>75</v>
      </c>
      <c r="AI519" s="15">
        <v>45294.0</v>
      </c>
      <c r="AL519" s="11">
        <v>0.0</v>
      </c>
      <c r="AM519" s="11" t="s">
        <v>549</v>
      </c>
      <c r="AN519" s="11"/>
      <c r="AQ519" s="11" t="s">
        <v>79</v>
      </c>
      <c r="AR519" s="11" t="s">
        <v>548</v>
      </c>
      <c r="AS519" s="11" t="s">
        <v>75</v>
      </c>
      <c r="AT519" s="11" t="s">
        <v>80</v>
      </c>
      <c r="AW519" s="11" t="s">
        <v>96</v>
      </c>
      <c r="AX519" s="18" t="str">
        <f t="shared" si="723"/>
        <v/>
      </c>
      <c r="AZ519" s="11" t="s">
        <v>398</v>
      </c>
      <c r="BD519" s="15">
        <v>45671.0</v>
      </c>
      <c r="BE519" s="15">
        <v>45779.0</v>
      </c>
      <c r="BJ519" s="11">
        <v>2024.0</v>
      </c>
      <c r="BK519" s="11">
        <v>2027.0</v>
      </c>
      <c r="BL519" s="16">
        <f t="shared" si="62"/>
        <v>4</v>
      </c>
      <c r="BM519" s="18" t="str">
        <f t="shared" si="63"/>
        <v>2024, 2025, 2026, 2027</v>
      </c>
      <c r="BN519" s="18" t="str">
        <f t="shared" ref="BN519:CC519" si="756">IF(ISNUMBER(SEARCH(BN$1, $BM519)), ($K519/$BL519), "")</f>
        <v/>
      </c>
      <c r="BO519" s="18" t="str">
        <f t="shared" si="756"/>
        <v/>
      </c>
      <c r="BP519" s="18" t="str">
        <f t="shared" si="756"/>
        <v/>
      </c>
      <c r="BQ519" s="18" t="str">
        <f t="shared" si="756"/>
        <v/>
      </c>
      <c r="BR519" s="20">
        <f t="shared" si="756"/>
        <v>0</v>
      </c>
      <c r="BS519" s="20">
        <f t="shared" si="756"/>
        <v>0</v>
      </c>
      <c r="BT519" s="20">
        <f t="shared" si="756"/>
        <v>0</v>
      </c>
      <c r="BU519" s="20">
        <f t="shared" si="756"/>
        <v>0</v>
      </c>
      <c r="BV519" s="18" t="str">
        <f t="shared" si="756"/>
        <v/>
      </c>
      <c r="BW519" s="18" t="str">
        <f t="shared" si="756"/>
        <v/>
      </c>
      <c r="BX519" s="18" t="str">
        <f t="shared" si="756"/>
        <v/>
      </c>
      <c r="BY519" s="18" t="str">
        <f t="shared" si="756"/>
        <v/>
      </c>
      <c r="BZ519" s="18" t="str">
        <f t="shared" si="756"/>
        <v/>
      </c>
      <c r="CA519" s="18" t="str">
        <f t="shared" si="756"/>
        <v/>
      </c>
      <c r="CB519" s="18" t="str">
        <f t="shared" si="756"/>
        <v/>
      </c>
      <c r="CC519" s="18" t="str">
        <f t="shared" si="756"/>
        <v/>
      </c>
    </row>
    <row r="520" ht="16.5" customHeight="1">
      <c r="A520" s="11" t="s">
        <v>2301</v>
      </c>
      <c r="B520" s="11" t="s">
        <v>2302</v>
      </c>
      <c r="C520" s="11"/>
      <c r="D520" s="11" t="s">
        <v>64</v>
      </c>
      <c r="E520" s="11">
        <v>0.0</v>
      </c>
      <c r="F520" s="11">
        <v>0.0</v>
      </c>
      <c r="H520" s="12">
        <v>0.0</v>
      </c>
      <c r="I520" s="12">
        <v>0.0</v>
      </c>
      <c r="J520" s="13"/>
      <c r="K520" s="13"/>
      <c r="L520" s="11" t="s">
        <v>86</v>
      </c>
      <c r="N520" s="11"/>
      <c r="O520" s="11" t="s">
        <v>2303</v>
      </c>
      <c r="T520" s="11" t="s">
        <v>2304</v>
      </c>
      <c r="V520" s="11"/>
      <c r="X520" s="11"/>
      <c r="Y520" s="11" t="s">
        <v>75</v>
      </c>
      <c r="AI520" s="15">
        <v>44105.0</v>
      </c>
      <c r="AL520" s="11">
        <v>0.0</v>
      </c>
      <c r="AM520" s="11" t="s">
        <v>2305</v>
      </c>
      <c r="AN520" s="11"/>
      <c r="AQ520" s="11" t="s">
        <v>79</v>
      </c>
      <c r="AR520" s="11" t="s">
        <v>274</v>
      </c>
      <c r="AS520" s="11" t="s">
        <v>75</v>
      </c>
      <c r="AT520" s="11" t="s">
        <v>375</v>
      </c>
      <c r="AW520" s="11" t="s">
        <v>96</v>
      </c>
      <c r="AX520" s="18" t="str">
        <f t="shared" si="723"/>
        <v/>
      </c>
      <c r="AZ520" s="11" t="s">
        <v>846</v>
      </c>
      <c r="BD520" s="15">
        <v>45671.0</v>
      </c>
      <c r="BE520" s="15">
        <v>45779.0</v>
      </c>
      <c r="BJ520" s="11">
        <v>2020.0</v>
      </c>
      <c r="BK520" s="11">
        <v>2024.0</v>
      </c>
      <c r="BL520" s="16">
        <f t="shared" si="62"/>
        <v>5</v>
      </c>
      <c r="BM520" s="18" t="str">
        <f t="shared" si="63"/>
        <v>2020, 2021, 2022, 2023, 2024</v>
      </c>
      <c r="BN520" s="20">
        <f t="shared" ref="BN520:CC520" si="757">IF(ISNUMBER(SEARCH(BN$1, $BM520)), ($K520/$BL520), "")</f>
        <v>0</v>
      </c>
      <c r="BO520" s="20">
        <f t="shared" si="757"/>
        <v>0</v>
      </c>
      <c r="BP520" s="20">
        <f t="shared" si="757"/>
        <v>0</v>
      </c>
      <c r="BQ520" s="20">
        <f t="shared" si="757"/>
        <v>0</v>
      </c>
      <c r="BR520" s="20">
        <f t="shared" si="757"/>
        <v>0</v>
      </c>
      <c r="BS520" s="18" t="str">
        <f t="shared" si="757"/>
        <v/>
      </c>
      <c r="BT520" s="18" t="str">
        <f t="shared" si="757"/>
        <v/>
      </c>
      <c r="BU520" s="18" t="str">
        <f t="shared" si="757"/>
        <v/>
      </c>
      <c r="BV520" s="18" t="str">
        <f t="shared" si="757"/>
        <v/>
      </c>
      <c r="BW520" s="18" t="str">
        <f t="shared" si="757"/>
        <v/>
      </c>
      <c r="BX520" s="18" t="str">
        <f t="shared" si="757"/>
        <v/>
      </c>
      <c r="BY520" s="18" t="str">
        <f t="shared" si="757"/>
        <v/>
      </c>
      <c r="BZ520" s="18" t="str">
        <f t="shared" si="757"/>
        <v/>
      </c>
      <c r="CA520" s="18" t="str">
        <f t="shared" si="757"/>
        <v/>
      </c>
      <c r="CB520" s="18" t="str">
        <f t="shared" si="757"/>
        <v/>
      </c>
      <c r="CC520" s="18" t="str">
        <f t="shared" si="757"/>
        <v/>
      </c>
    </row>
    <row r="521" ht="16.5" customHeight="1">
      <c r="A521" s="11" t="s">
        <v>2306</v>
      </c>
      <c r="B521" s="11" t="s">
        <v>2307</v>
      </c>
      <c r="C521" s="11"/>
      <c r="D521" s="11" t="s">
        <v>64</v>
      </c>
      <c r="E521" s="27">
        <v>125000.0</v>
      </c>
      <c r="F521" s="27">
        <v>100000.0</v>
      </c>
      <c r="G521" s="11" t="s">
        <v>135</v>
      </c>
      <c r="H521" s="12">
        <v>0.0</v>
      </c>
      <c r="I521" s="12">
        <v>0.0</v>
      </c>
      <c r="J521" s="13">
        <f t="shared" ref="J521:K521" si="758">E521*1.19</f>
        <v>148750</v>
      </c>
      <c r="K521" s="13">
        <f t="shared" si="758"/>
        <v>119000</v>
      </c>
      <c r="L521" s="11" t="s">
        <v>86</v>
      </c>
      <c r="N521" s="14" t="s">
        <v>2308</v>
      </c>
      <c r="O521" s="11" t="s">
        <v>2309</v>
      </c>
      <c r="T521" s="11" t="s">
        <v>2310</v>
      </c>
      <c r="V521" s="11" t="s">
        <v>918</v>
      </c>
      <c r="X521" s="11" t="s">
        <v>142</v>
      </c>
      <c r="Y521" s="11" t="s">
        <v>75</v>
      </c>
      <c r="AI521" s="15">
        <v>44843.0</v>
      </c>
      <c r="AL521" s="11">
        <v>0.0</v>
      </c>
      <c r="AM521" s="11" t="s">
        <v>143</v>
      </c>
      <c r="AN521" s="11" t="s">
        <v>202</v>
      </c>
      <c r="AQ521" s="11" t="s">
        <v>79</v>
      </c>
      <c r="AR521" s="11" t="s">
        <v>146</v>
      </c>
      <c r="AS521" s="11" t="s">
        <v>75</v>
      </c>
      <c r="AT521" s="11" t="s">
        <v>375</v>
      </c>
      <c r="AW521" s="11" t="s">
        <v>204</v>
      </c>
      <c r="AX521" s="18" t="str">
        <f t="shared" si="723"/>
        <v/>
      </c>
      <c r="AZ521" s="11" t="s">
        <v>846</v>
      </c>
      <c r="BD521" s="15">
        <v>45671.0</v>
      </c>
      <c r="BE521" s="15">
        <v>45779.0</v>
      </c>
      <c r="BJ521" s="11">
        <v>2022.0</v>
      </c>
      <c r="BK521" s="11">
        <v>2026.0</v>
      </c>
      <c r="BL521" s="16">
        <f t="shared" si="62"/>
        <v>5</v>
      </c>
      <c r="BM521" s="18" t="str">
        <f t="shared" si="63"/>
        <v>2022, 2023, 2024, 2025, 2026</v>
      </c>
      <c r="BN521" s="18" t="str">
        <f t="shared" ref="BN521:CC521" si="759">IF(ISNUMBER(SEARCH(BN$1, $BM521)), ($K521/$BL521), "")</f>
        <v/>
      </c>
      <c r="BO521" s="18" t="str">
        <f t="shared" si="759"/>
        <v/>
      </c>
      <c r="BP521" s="20">
        <f t="shared" si="759"/>
        <v>23800</v>
      </c>
      <c r="BQ521" s="20">
        <f t="shared" si="759"/>
        <v>23800</v>
      </c>
      <c r="BR521" s="20">
        <f t="shared" si="759"/>
        <v>23800</v>
      </c>
      <c r="BS521" s="20">
        <f t="shared" si="759"/>
        <v>23800</v>
      </c>
      <c r="BT521" s="20">
        <f t="shared" si="759"/>
        <v>23800</v>
      </c>
      <c r="BU521" s="18" t="str">
        <f t="shared" si="759"/>
        <v/>
      </c>
      <c r="BV521" s="18" t="str">
        <f t="shared" si="759"/>
        <v/>
      </c>
      <c r="BW521" s="18" t="str">
        <f t="shared" si="759"/>
        <v/>
      </c>
      <c r="BX521" s="18" t="str">
        <f t="shared" si="759"/>
        <v/>
      </c>
      <c r="BY521" s="18" t="str">
        <f t="shared" si="759"/>
        <v/>
      </c>
      <c r="BZ521" s="18" t="str">
        <f t="shared" si="759"/>
        <v/>
      </c>
      <c r="CA521" s="18" t="str">
        <f t="shared" si="759"/>
        <v/>
      </c>
      <c r="CB521" s="18" t="str">
        <f t="shared" si="759"/>
        <v/>
      </c>
      <c r="CC521" s="18" t="str">
        <f t="shared" si="759"/>
        <v/>
      </c>
    </row>
    <row r="522" ht="16.5" customHeight="1">
      <c r="A522" s="11" t="s">
        <v>2311</v>
      </c>
      <c r="B522" s="11" t="s">
        <v>2312</v>
      </c>
      <c r="C522" s="11"/>
      <c r="D522" s="11" t="s">
        <v>64</v>
      </c>
      <c r="E522" s="11">
        <v>0.0</v>
      </c>
      <c r="F522" s="11">
        <v>0.0</v>
      </c>
      <c r="G522" s="11" t="s">
        <v>151</v>
      </c>
      <c r="H522" s="12">
        <v>0.0</v>
      </c>
      <c r="I522" s="12">
        <v>0.0</v>
      </c>
      <c r="J522" s="13">
        <v>0.0</v>
      </c>
      <c r="K522" s="13">
        <v>0.0</v>
      </c>
      <c r="L522" s="11" t="s">
        <v>86</v>
      </c>
      <c r="N522" s="14" t="s">
        <v>2313</v>
      </c>
      <c r="O522" s="11" t="s">
        <v>2314</v>
      </c>
      <c r="T522" s="11"/>
      <c r="V522" s="11"/>
      <c r="X522" s="11"/>
      <c r="Y522" s="11" t="s">
        <v>75</v>
      </c>
      <c r="AI522" s="15">
        <v>44593.0</v>
      </c>
      <c r="AL522" s="11">
        <v>0.0</v>
      </c>
      <c r="AM522" s="11" t="s">
        <v>456</v>
      </c>
      <c r="AN522" s="11"/>
      <c r="AQ522" s="11" t="s">
        <v>79</v>
      </c>
      <c r="AR522" s="11" t="s">
        <v>334</v>
      </c>
      <c r="AS522" s="11" t="s">
        <v>75</v>
      </c>
      <c r="AT522" s="11" t="s">
        <v>80</v>
      </c>
      <c r="AW522" s="11" t="s">
        <v>96</v>
      </c>
      <c r="AX522" s="18" t="str">
        <f t="shared" si="723"/>
        <v/>
      </c>
      <c r="AZ522" s="11" t="s">
        <v>520</v>
      </c>
      <c r="BD522" s="15">
        <v>45671.0</v>
      </c>
      <c r="BE522" s="15">
        <v>45779.0</v>
      </c>
      <c r="BJ522" s="11">
        <v>2022.0</v>
      </c>
      <c r="BK522" s="11">
        <v>2025.0</v>
      </c>
      <c r="BL522" s="16">
        <f t="shared" si="62"/>
        <v>4</v>
      </c>
      <c r="BM522" s="18" t="str">
        <f t="shared" si="63"/>
        <v>2022, 2023, 2024, 2025</v>
      </c>
      <c r="BN522" s="18" t="str">
        <f t="shared" ref="BN522:CC522" si="760">IF(ISNUMBER(SEARCH(BN$1, $BM522)), ($K522/$BL522), "")</f>
        <v/>
      </c>
      <c r="BO522" s="18" t="str">
        <f t="shared" si="760"/>
        <v/>
      </c>
      <c r="BP522" s="20">
        <f t="shared" si="760"/>
        <v>0</v>
      </c>
      <c r="BQ522" s="20">
        <f t="shared" si="760"/>
        <v>0</v>
      </c>
      <c r="BR522" s="20">
        <f t="shared" si="760"/>
        <v>0</v>
      </c>
      <c r="BS522" s="20">
        <f t="shared" si="760"/>
        <v>0</v>
      </c>
      <c r="BT522" s="18" t="str">
        <f t="shared" si="760"/>
        <v/>
      </c>
      <c r="BU522" s="18" t="str">
        <f t="shared" si="760"/>
        <v/>
      </c>
      <c r="BV522" s="18" t="str">
        <f t="shared" si="760"/>
        <v/>
      </c>
      <c r="BW522" s="18" t="str">
        <f t="shared" si="760"/>
        <v/>
      </c>
      <c r="BX522" s="18" t="str">
        <f t="shared" si="760"/>
        <v/>
      </c>
      <c r="BY522" s="18" t="str">
        <f t="shared" si="760"/>
        <v/>
      </c>
      <c r="BZ522" s="18" t="str">
        <f t="shared" si="760"/>
        <v/>
      </c>
      <c r="CA522" s="18" t="str">
        <f t="shared" si="760"/>
        <v/>
      </c>
      <c r="CB522" s="18" t="str">
        <f t="shared" si="760"/>
        <v/>
      </c>
      <c r="CC522" s="18" t="str">
        <f t="shared" si="760"/>
        <v/>
      </c>
    </row>
    <row r="523" ht="16.5" customHeight="1">
      <c r="A523" s="11" t="s">
        <v>2315</v>
      </c>
      <c r="B523" s="11" t="s">
        <v>2316</v>
      </c>
      <c r="C523" s="11"/>
      <c r="D523" s="11" t="s">
        <v>64</v>
      </c>
      <c r="E523" s="11">
        <v>0.0</v>
      </c>
      <c r="F523" s="11">
        <v>0.0</v>
      </c>
      <c r="G523" s="11"/>
      <c r="H523" s="12">
        <v>0.0</v>
      </c>
      <c r="I523" s="12">
        <v>0.0</v>
      </c>
      <c r="J523" s="13"/>
      <c r="K523" s="13"/>
      <c r="L523" s="11" t="s">
        <v>86</v>
      </c>
      <c r="N523" s="14" t="s">
        <v>2317</v>
      </c>
      <c r="O523" s="11" t="s">
        <v>2318</v>
      </c>
      <c r="V523" s="11" t="s">
        <v>1067</v>
      </c>
      <c r="X523" s="11" t="s">
        <v>155</v>
      </c>
      <c r="Y523" s="11" t="s">
        <v>75</v>
      </c>
      <c r="AI523" s="15">
        <v>44378.0</v>
      </c>
      <c r="AL523" s="11">
        <v>0.0</v>
      </c>
      <c r="AM523" s="11" t="s">
        <v>2227</v>
      </c>
      <c r="AN523" s="11"/>
      <c r="AQ523" s="11" t="s">
        <v>2228</v>
      </c>
      <c r="AR523" s="11" t="s">
        <v>155</v>
      </c>
      <c r="AS523" s="11" t="s">
        <v>75</v>
      </c>
      <c r="AT523" s="11" t="s">
        <v>80</v>
      </c>
      <c r="AW523" s="11" t="s">
        <v>96</v>
      </c>
      <c r="AX523" s="18" t="str">
        <f t="shared" si="723"/>
        <v/>
      </c>
      <c r="AZ523" s="11" t="s">
        <v>132</v>
      </c>
      <c r="BD523" s="15">
        <v>45671.0</v>
      </c>
      <c r="BE523" s="15">
        <v>45779.0</v>
      </c>
      <c r="BJ523" s="11">
        <v>2021.0</v>
      </c>
      <c r="BK523" s="11">
        <v>2023.0</v>
      </c>
      <c r="BL523" s="16">
        <f t="shared" si="62"/>
        <v>3</v>
      </c>
      <c r="BM523" s="18" t="str">
        <f t="shared" si="63"/>
        <v>2021, 2022, 2023</v>
      </c>
      <c r="BN523" s="18" t="str">
        <f t="shared" ref="BN523:CC523" si="761">IF(ISNUMBER(SEARCH(BN$1, $BM523)), ($K523/$BL523), "")</f>
        <v/>
      </c>
      <c r="BO523" s="20">
        <f t="shared" si="761"/>
        <v>0</v>
      </c>
      <c r="BP523" s="20">
        <f t="shared" si="761"/>
        <v>0</v>
      </c>
      <c r="BQ523" s="20">
        <f t="shared" si="761"/>
        <v>0</v>
      </c>
      <c r="BR523" s="18" t="str">
        <f t="shared" si="761"/>
        <v/>
      </c>
      <c r="BS523" s="18" t="str">
        <f t="shared" si="761"/>
        <v/>
      </c>
      <c r="BT523" s="18" t="str">
        <f t="shared" si="761"/>
        <v/>
      </c>
      <c r="BU523" s="18" t="str">
        <f t="shared" si="761"/>
        <v/>
      </c>
      <c r="BV523" s="18" t="str">
        <f t="shared" si="761"/>
        <v/>
      </c>
      <c r="BW523" s="18" t="str">
        <f t="shared" si="761"/>
        <v/>
      </c>
      <c r="BX523" s="18" t="str">
        <f t="shared" si="761"/>
        <v/>
      </c>
      <c r="BY523" s="18" t="str">
        <f t="shared" si="761"/>
        <v/>
      </c>
      <c r="BZ523" s="18" t="str">
        <f t="shared" si="761"/>
        <v/>
      </c>
      <c r="CA523" s="18" t="str">
        <f t="shared" si="761"/>
        <v/>
      </c>
      <c r="CB523" s="18" t="str">
        <f t="shared" si="761"/>
        <v/>
      </c>
      <c r="CC523" s="18" t="str">
        <f t="shared" si="761"/>
        <v/>
      </c>
    </row>
    <row r="524" ht="16.5" customHeight="1">
      <c r="A524" s="11" t="s">
        <v>2319</v>
      </c>
      <c r="B524" s="11" t="s">
        <v>2320</v>
      </c>
      <c r="C524" s="11"/>
      <c r="D524" s="11" t="s">
        <v>64</v>
      </c>
      <c r="E524" s="11">
        <v>0.0</v>
      </c>
      <c r="F524" s="11">
        <v>0.0</v>
      </c>
      <c r="H524" s="12">
        <v>0.0</v>
      </c>
      <c r="I524" s="12">
        <v>0.0</v>
      </c>
      <c r="J524" s="13"/>
      <c r="K524" s="13"/>
      <c r="L524" s="11" t="s">
        <v>86</v>
      </c>
      <c r="N524" s="14" t="s">
        <v>2321</v>
      </c>
      <c r="O524" s="11" t="s">
        <v>2322</v>
      </c>
      <c r="V524" s="11" t="s">
        <v>2323</v>
      </c>
      <c r="X524" s="11" t="s">
        <v>155</v>
      </c>
      <c r="Y524" s="11" t="s">
        <v>75</v>
      </c>
      <c r="AI524" s="15">
        <v>44197.0</v>
      </c>
      <c r="AL524" s="11">
        <v>0.0</v>
      </c>
      <c r="AM524" s="11" t="s">
        <v>2227</v>
      </c>
      <c r="AN524" s="11"/>
      <c r="AQ524" s="11" t="s">
        <v>2228</v>
      </c>
      <c r="AR524" s="11" t="s">
        <v>155</v>
      </c>
      <c r="AS524" s="11" t="s">
        <v>75</v>
      </c>
      <c r="AT524" s="11" t="s">
        <v>80</v>
      </c>
      <c r="AW524" s="11" t="s">
        <v>96</v>
      </c>
      <c r="AX524" s="18" t="str">
        <f t="shared" si="723"/>
        <v/>
      </c>
      <c r="AZ524" s="11" t="s">
        <v>132</v>
      </c>
      <c r="BD524" s="15">
        <v>45671.0</v>
      </c>
      <c r="BE524" s="15">
        <v>45779.0</v>
      </c>
      <c r="BJ524" s="11">
        <v>2021.0</v>
      </c>
      <c r="BK524" s="11">
        <v>2023.0</v>
      </c>
      <c r="BL524" s="16">
        <f t="shared" si="62"/>
        <v>3</v>
      </c>
      <c r="BM524" s="18" t="str">
        <f t="shared" si="63"/>
        <v>2021, 2022, 2023</v>
      </c>
      <c r="BN524" s="18" t="str">
        <f t="shared" ref="BN524:CC524" si="762">IF(ISNUMBER(SEARCH(BN$1, $BM524)), ($K524/$BL524), "")</f>
        <v/>
      </c>
      <c r="BO524" s="20">
        <f t="shared" si="762"/>
        <v>0</v>
      </c>
      <c r="BP524" s="20">
        <f t="shared" si="762"/>
        <v>0</v>
      </c>
      <c r="BQ524" s="20">
        <f t="shared" si="762"/>
        <v>0</v>
      </c>
      <c r="BR524" s="18" t="str">
        <f t="shared" si="762"/>
        <v/>
      </c>
      <c r="BS524" s="18" t="str">
        <f t="shared" si="762"/>
        <v/>
      </c>
      <c r="BT524" s="18" t="str">
        <f t="shared" si="762"/>
        <v/>
      </c>
      <c r="BU524" s="18" t="str">
        <f t="shared" si="762"/>
        <v/>
      </c>
      <c r="BV524" s="18" t="str">
        <f t="shared" si="762"/>
        <v/>
      </c>
      <c r="BW524" s="18" t="str">
        <f t="shared" si="762"/>
        <v/>
      </c>
      <c r="BX524" s="18" t="str">
        <f t="shared" si="762"/>
        <v/>
      </c>
      <c r="BY524" s="18" t="str">
        <f t="shared" si="762"/>
        <v/>
      </c>
      <c r="BZ524" s="18" t="str">
        <f t="shared" si="762"/>
        <v/>
      </c>
      <c r="CA524" s="18" t="str">
        <f t="shared" si="762"/>
        <v/>
      </c>
      <c r="CB524" s="18" t="str">
        <f t="shared" si="762"/>
        <v/>
      </c>
      <c r="CC524" s="18" t="str">
        <f t="shared" si="762"/>
        <v/>
      </c>
    </row>
    <row r="525" ht="16.5" customHeight="1">
      <c r="A525" s="11" t="s">
        <v>2324</v>
      </c>
      <c r="B525" s="11"/>
      <c r="C525" s="11"/>
      <c r="D525" s="11" t="s">
        <v>64</v>
      </c>
      <c r="E525" s="11"/>
      <c r="F525" s="11"/>
      <c r="G525" s="11"/>
      <c r="H525" s="12"/>
      <c r="I525" s="12"/>
      <c r="J525" s="13"/>
      <c r="K525" s="13"/>
      <c r="L525" s="11" t="s">
        <v>86</v>
      </c>
      <c r="M525" s="11" t="s">
        <v>67</v>
      </c>
      <c r="N525" s="14" t="s">
        <v>2325</v>
      </c>
      <c r="O525" s="11"/>
      <c r="T525" s="11" t="s">
        <v>2326</v>
      </c>
      <c r="U525" s="11" t="s">
        <v>72</v>
      </c>
      <c r="V525" s="11" t="s">
        <v>2327</v>
      </c>
      <c r="W525" s="11" t="s">
        <v>104</v>
      </c>
      <c r="X525" s="11" t="s">
        <v>155</v>
      </c>
      <c r="Y525" s="11" t="s">
        <v>75</v>
      </c>
      <c r="Z525" s="11" t="s">
        <v>72</v>
      </c>
      <c r="AD525" s="11" t="s">
        <v>2328</v>
      </c>
      <c r="AE525" s="11" t="s">
        <v>76</v>
      </c>
      <c r="AI525" s="15">
        <v>44651.0</v>
      </c>
      <c r="AK525" s="11" t="s">
        <v>77</v>
      </c>
      <c r="AL525" s="11"/>
      <c r="AM525" s="11" t="s">
        <v>185</v>
      </c>
      <c r="AN525" s="11" t="s">
        <v>2329</v>
      </c>
      <c r="AQ525" s="11" t="s">
        <v>79</v>
      </c>
      <c r="AR525" s="11" t="s">
        <v>188</v>
      </c>
      <c r="AS525" s="11" t="s">
        <v>75</v>
      </c>
      <c r="AT525" s="11" t="s">
        <v>375</v>
      </c>
      <c r="AW525" s="11" t="s">
        <v>96</v>
      </c>
      <c r="AX525" s="18" t="str">
        <f t="shared" si="723"/>
        <v/>
      </c>
      <c r="AZ525" s="11" t="s">
        <v>124</v>
      </c>
      <c r="BD525" s="15">
        <v>44985.0</v>
      </c>
      <c r="BE525" s="15">
        <v>45035.0</v>
      </c>
      <c r="BI525" s="11" t="s">
        <v>83</v>
      </c>
      <c r="BJ525" s="11">
        <v>2022.0</v>
      </c>
      <c r="BL525" s="16">
        <f t="shared" si="62"/>
        <v>-2021</v>
      </c>
      <c r="BM525" s="18" t="str">
        <f t="shared" si="63"/>
        <v>#NUM!</v>
      </c>
      <c r="BN525" s="18" t="str">
        <f t="shared" ref="BN525:CC525" si="763">IF(ISNUMBER(SEARCH(BN$1, $BM525)), ($K525/$BL525), "")</f>
        <v/>
      </c>
      <c r="BO525" s="18" t="str">
        <f t="shared" si="763"/>
        <v/>
      </c>
      <c r="BP525" s="18" t="str">
        <f t="shared" si="763"/>
        <v/>
      </c>
      <c r="BQ525" s="18" t="str">
        <f t="shared" si="763"/>
        <v/>
      </c>
      <c r="BR525" s="18" t="str">
        <f t="shared" si="763"/>
        <v/>
      </c>
      <c r="BS525" s="18" t="str">
        <f t="shared" si="763"/>
        <v/>
      </c>
      <c r="BT525" s="18" t="str">
        <f t="shared" si="763"/>
        <v/>
      </c>
      <c r="BU525" s="18" t="str">
        <f t="shared" si="763"/>
        <v/>
      </c>
      <c r="BV525" s="18" t="str">
        <f t="shared" si="763"/>
        <v/>
      </c>
      <c r="BW525" s="18" t="str">
        <f t="shared" si="763"/>
        <v/>
      </c>
      <c r="BX525" s="18" t="str">
        <f t="shared" si="763"/>
        <v/>
      </c>
      <c r="BY525" s="18" t="str">
        <f t="shared" si="763"/>
        <v/>
      </c>
      <c r="BZ525" s="18" t="str">
        <f t="shared" si="763"/>
        <v/>
      </c>
      <c r="CA525" s="18" t="str">
        <f t="shared" si="763"/>
        <v/>
      </c>
      <c r="CB525" s="18" t="str">
        <f t="shared" si="763"/>
        <v/>
      </c>
      <c r="CC525" s="18" t="str">
        <f t="shared" si="763"/>
        <v/>
      </c>
    </row>
    <row r="526" ht="16.5" customHeight="1">
      <c r="A526" s="11" t="s">
        <v>2330</v>
      </c>
      <c r="C526" s="11"/>
      <c r="D526" s="11" t="s">
        <v>64</v>
      </c>
      <c r="J526" s="20"/>
      <c r="K526" s="20"/>
      <c r="L526" s="11" t="s">
        <v>86</v>
      </c>
      <c r="M526" s="11" t="s">
        <v>67</v>
      </c>
      <c r="N526" s="14" t="s">
        <v>2325</v>
      </c>
      <c r="T526" s="11" t="s">
        <v>2331</v>
      </c>
      <c r="U526" s="11" t="s">
        <v>72</v>
      </c>
      <c r="V526" s="11" t="s">
        <v>2332</v>
      </c>
      <c r="W526" s="11" t="s">
        <v>104</v>
      </c>
      <c r="X526" s="11" t="s">
        <v>142</v>
      </c>
      <c r="Y526" s="11" t="s">
        <v>75</v>
      </c>
      <c r="Z526" s="11" t="s">
        <v>72</v>
      </c>
      <c r="AD526" s="11" t="s">
        <v>2333</v>
      </c>
      <c r="AE526" s="11" t="s">
        <v>76</v>
      </c>
      <c r="AI526" s="15">
        <v>44651.0</v>
      </c>
      <c r="AK526" s="11" t="s">
        <v>77</v>
      </c>
      <c r="AM526" s="11" t="s">
        <v>185</v>
      </c>
      <c r="AN526" s="11" t="s">
        <v>2329</v>
      </c>
      <c r="AQ526" s="11" t="s">
        <v>79</v>
      </c>
      <c r="AR526" s="11" t="s">
        <v>188</v>
      </c>
      <c r="AS526" s="11" t="s">
        <v>75</v>
      </c>
      <c r="AT526" s="11" t="s">
        <v>375</v>
      </c>
      <c r="AW526" s="11" t="s">
        <v>96</v>
      </c>
      <c r="AX526" s="18" t="str">
        <f t="shared" si="723"/>
        <v/>
      </c>
      <c r="AZ526" s="11" t="s">
        <v>529</v>
      </c>
      <c r="BD526" s="15">
        <v>44985.0</v>
      </c>
      <c r="BE526" s="15">
        <v>45036.0</v>
      </c>
      <c r="BI526" s="11" t="s">
        <v>83</v>
      </c>
      <c r="BJ526" s="11">
        <v>2022.0</v>
      </c>
      <c r="BL526" s="16">
        <f t="shared" si="62"/>
        <v>-2021</v>
      </c>
      <c r="BM526" s="18" t="str">
        <f t="shared" si="63"/>
        <v>#NUM!</v>
      </c>
      <c r="BN526" s="18" t="str">
        <f t="shared" ref="BN526:CC526" si="764">IF(ISNUMBER(SEARCH(BN$1, $BM526)), ($K526/$BL526), "")</f>
        <v/>
      </c>
      <c r="BO526" s="18" t="str">
        <f t="shared" si="764"/>
        <v/>
      </c>
      <c r="BP526" s="18" t="str">
        <f t="shared" si="764"/>
        <v/>
      </c>
      <c r="BQ526" s="18" t="str">
        <f t="shared" si="764"/>
        <v/>
      </c>
      <c r="BR526" s="18" t="str">
        <f t="shared" si="764"/>
        <v/>
      </c>
      <c r="BS526" s="18" t="str">
        <f t="shared" si="764"/>
        <v/>
      </c>
      <c r="BT526" s="18" t="str">
        <f t="shared" si="764"/>
        <v/>
      </c>
      <c r="BU526" s="18" t="str">
        <f t="shared" si="764"/>
        <v/>
      </c>
      <c r="BV526" s="18" t="str">
        <f t="shared" si="764"/>
        <v/>
      </c>
      <c r="BW526" s="18" t="str">
        <f t="shared" si="764"/>
        <v/>
      </c>
      <c r="BX526" s="18" t="str">
        <f t="shared" si="764"/>
        <v/>
      </c>
      <c r="BY526" s="18" t="str">
        <f t="shared" si="764"/>
        <v/>
      </c>
      <c r="BZ526" s="18" t="str">
        <f t="shared" si="764"/>
        <v/>
      </c>
      <c r="CA526" s="18" t="str">
        <f t="shared" si="764"/>
        <v/>
      </c>
      <c r="CB526" s="18" t="str">
        <f t="shared" si="764"/>
        <v/>
      </c>
      <c r="CC526" s="18" t="str">
        <f t="shared" si="764"/>
        <v/>
      </c>
    </row>
    <row r="527" ht="16.5" customHeight="1">
      <c r="A527" s="11" t="s">
        <v>2334</v>
      </c>
      <c r="C527" s="11"/>
      <c r="D527" s="11" t="s">
        <v>64</v>
      </c>
      <c r="J527" s="20"/>
      <c r="K527" s="20"/>
      <c r="L527" s="11" t="s">
        <v>86</v>
      </c>
      <c r="M527" s="11" t="s">
        <v>67</v>
      </c>
      <c r="N527" s="14" t="s">
        <v>2335</v>
      </c>
      <c r="P527" s="11"/>
      <c r="Q527" s="11"/>
      <c r="R527" s="11" t="s">
        <v>2336</v>
      </c>
      <c r="T527" s="11" t="s">
        <v>2337</v>
      </c>
      <c r="U527" s="11" t="s">
        <v>2338</v>
      </c>
      <c r="V527" s="11" t="s">
        <v>2129</v>
      </c>
      <c r="W527" s="11" t="s">
        <v>306</v>
      </c>
      <c r="X527" s="11" t="s">
        <v>164</v>
      </c>
      <c r="Y527" s="11" t="s">
        <v>75</v>
      </c>
      <c r="Z527" s="11" t="s">
        <v>72</v>
      </c>
      <c r="AD527" s="11" t="s">
        <v>2339</v>
      </c>
      <c r="AE527" s="11" t="s">
        <v>76</v>
      </c>
      <c r="AI527" s="15">
        <v>43891.0</v>
      </c>
      <c r="AJ527" s="11">
        <v>2.0</v>
      </c>
      <c r="AK527" s="11" t="s">
        <v>230</v>
      </c>
      <c r="AL527" s="11">
        <v>0.0</v>
      </c>
      <c r="AM527" s="11" t="s">
        <v>2340</v>
      </c>
      <c r="AN527" s="11"/>
      <c r="AQ527" s="11" t="s">
        <v>79</v>
      </c>
      <c r="AR527" s="11" t="s">
        <v>2341</v>
      </c>
      <c r="AS527" s="11" t="s">
        <v>75</v>
      </c>
      <c r="AT527" s="25" t="s">
        <v>122</v>
      </c>
      <c r="AU527" s="18" t="s">
        <v>289</v>
      </c>
      <c r="AW527" s="11" t="s">
        <v>204</v>
      </c>
      <c r="AX527" s="18" t="str">
        <f t="shared" si="723"/>
        <v/>
      </c>
      <c r="AZ527" s="11" t="s">
        <v>97</v>
      </c>
      <c r="BD527" s="15">
        <v>45036.0</v>
      </c>
      <c r="BE527" s="15">
        <v>45036.0</v>
      </c>
      <c r="BI527" s="11" t="s">
        <v>83</v>
      </c>
      <c r="BJ527" s="11">
        <v>2020.0</v>
      </c>
      <c r="BK527" s="11">
        <v>2022.0</v>
      </c>
      <c r="BL527" s="16">
        <f t="shared" si="62"/>
        <v>3</v>
      </c>
      <c r="BM527" s="18" t="str">
        <f t="shared" si="63"/>
        <v>2020, 2021, 2022</v>
      </c>
      <c r="BN527" s="20">
        <f t="shared" ref="BN527:CC527" si="765">IF(ISNUMBER(SEARCH(BN$1, $BM527)), ($K527/$BL527), "")</f>
        <v>0</v>
      </c>
      <c r="BO527" s="20">
        <f t="shared" si="765"/>
        <v>0</v>
      </c>
      <c r="BP527" s="20">
        <f t="shared" si="765"/>
        <v>0</v>
      </c>
      <c r="BQ527" s="18" t="str">
        <f t="shared" si="765"/>
        <v/>
      </c>
      <c r="BR527" s="18" t="str">
        <f t="shared" si="765"/>
        <v/>
      </c>
      <c r="BS527" s="18" t="str">
        <f t="shared" si="765"/>
        <v/>
      </c>
      <c r="BT527" s="18" t="str">
        <f t="shared" si="765"/>
        <v/>
      </c>
      <c r="BU527" s="18" t="str">
        <f t="shared" si="765"/>
        <v/>
      </c>
      <c r="BV527" s="18" t="str">
        <f t="shared" si="765"/>
        <v/>
      </c>
      <c r="BW527" s="18" t="str">
        <f t="shared" si="765"/>
        <v/>
      </c>
      <c r="BX527" s="18" t="str">
        <f t="shared" si="765"/>
        <v/>
      </c>
      <c r="BY527" s="18" t="str">
        <f t="shared" si="765"/>
        <v/>
      </c>
      <c r="BZ527" s="18" t="str">
        <f t="shared" si="765"/>
        <v/>
      </c>
      <c r="CA527" s="18" t="str">
        <f t="shared" si="765"/>
        <v/>
      </c>
      <c r="CB527" s="18" t="str">
        <f t="shared" si="765"/>
        <v/>
      </c>
      <c r="CC527" s="18" t="str">
        <f t="shared" si="765"/>
        <v/>
      </c>
    </row>
    <row r="528" ht="16.5" customHeight="1">
      <c r="A528" s="11" t="s">
        <v>2342</v>
      </c>
      <c r="C528" s="11"/>
      <c r="D528" s="11" t="s">
        <v>64</v>
      </c>
      <c r="J528" s="20"/>
      <c r="K528" s="20"/>
      <c r="L528" s="11" t="s">
        <v>86</v>
      </c>
      <c r="M528" s="11" t="s">
        <v>67</v>
      </c>
      <c r="N528" s="14" t="s">
        <v>2343</v>
      </c>
      <c r="P528" s="11"/>
      <c r="Q528" s="11"/>
      <c r="R528" s="11" t="s">
        <v>2336</v>
      </c>
      <c r="T528" s="11" t="s">
        <v>2344</v>
      </c>
      <c r="U528" s="11" t="s">
        <v>72</v>
      </c>
      <c r="V528" s="11" t="s">
        <v>2345</v>
      </c>
      <c r="W528" s="11" t="s">
        <v>104</v>
      </c>
      <c r="X528" s="11" t="s">
        <v>334</v>
      </c>
      <c r="Y528" s="11" t="s">
        <v>75</v>
      </c>
      <c r="Z528" s="11" t="s">
        <v>72</v>
      </c>
      <c r="AD528" s="11" t="s">
        <v>2346</v>
      </c>
      <c r="AE528" s="11" t="s">
        <v>76</v>
      </c>
      <c r="AI528" s="15">
        <v>44495.0</v>
      </c>
      <c r="AJ528" s="11">
        <v>3.0</v>
      </c>
      <c r="AK528" s="11" t="s">
        <v>77</v>
      </c>
      <c r="AL528" s="11">
        <v>0.0</v>
      </c>
      <c r="AM528" s="11" t="s">
        <v>2347</v>
      </c>
      <c r="AN528" s="11"/>
      <c r="AQ528" s="11" t="s">
        <v>79</v>
      </c>
      <c r="AR528" s="11" t="s">
        <v>334</v>
      </c>
      <c r="AS528" s="11" t="s">
        <v>75</v>
      </c>
      <c r="AT528" s="11" t="s">
        <v>80</v>
      </c>
      <c r="AU528" s="16" t="s">
        <v>262</v>
      </c>
      <c r="AW528" s="11" t="s">
        <v>96</v>
      </c>
      <c r="AX528" s="18" t="str">
        <f t="shared" si="723"/>
        <v/>
      </c>
      <c r="AZ528" s="11" t="s">
        <v>132</v>
      </c>
      <c r="BD528" s="15">
        <v>45036.0</v>
      </c>
      <c r="BE528" s="15">
        <v>45036.0</v>
      </c>
      <c r="BI528" s="11" t="s">
        <v>83</v>
      </c>
      <c r="BJ528" s="11">
        <v>2021.0</v>
      </c>
      <c r="BK528" s="11">
        <v>2024.0</v>
      </c>
      <c r="BL528" s="16">
        <f t="shared" si="62"/>
        <v>4</v>
      </c>
      <c r="BM528" s="18" t="str">
        <f t="shared" si="63"/>
        <v>2021, 2022, 2023, 2024</v>
      </c>
      <c r="BN528" s="18" t="str">
        <f t="shared" ref="BN528:CC528" si="766">IF(ISNUMBER(SEARCH(BN$1, $BM528)), ($K528/$BL528), "")</f>
        <v/>
      </c>
      <c r="BO528" s="20">
        <f t="shared" si="766"/>
        <v>0</v>
      </c>
      <c r="BP528" s="20">
        <f t="shared" si="766"/>
        <v>0</v>
      </c>
      <c r="BQ528" s="20">
        <f t="shared" si="766"/>
        <v>0</v>
      </c>
      <c r="BR528" s="20">
        <f t="shared" si="766"/>
        <v>0</v>
      </c>
      <c r="BS528" s="18" t="str">
        <f t="shared" si="766"/>
        <v/>
      </c>
      <c r="BT528" s="18" t="str">
        <f t="shared" si="766"/>
        <v/>
      </c>
      <c r="BU528" s="18" t="str">
        <f t="shared" si="766"/>
        <v/>
      </c>
      <c r="BV528" s="18" t="str">
        <f t="shared" si="766"/>
        <v/>
      </c>
      <c r="BW528" s="18" t="str">
        <f t="shared" si="766"/>
        <v/>
      </c>
      <c r="BX528" s="18" t="str">
        <f t="shared" si="766"/>
        <v/>
      </c>
      <c r="BY528" s="18" t="str">
        <f t="shared" si="766"/>
        <v/>
      </c>
      <c r="BZ528" s="18" t="str">
        <f t="shared" si="766"/>
        <v/>
      </c>
      <c r="CA528" s="18" t="str">
        <f t="shared" si="766"/>
        <v/>
      </c>
      <c r="CB528" s="18" t="str">
        <f t="shared" si="766"/>
        <v/>
      </c>
      <c r="CC528" s="18" t="str">
        <f t="shared" si="766"/>
        <v/>
      </c>
    </row>
    <row r="529" ht="16.5" customHeight="1">
      <c r="A529" s="11" t="s">
        <v>2348</v>
      </c>
      <c r="B529" s="11" t="s">
        <v>2349</v>
      </c>
      <c r="C529" s="11"/>
      <c r="D529" s="11" t="s">
        <v>64</v>
      </c>
      <c r="J529" s="20"/>
      <c r="K529" s="20"/>
      <c r="L529" s="11" t="s">
        <v>86</v>
      </c>
      <c r="M529" s="11" t="s">
        <v>67</v>
      </c>
      <c r="N529" s="14" t="s">
        <v>2350</v>
      </c>
      <c r="O529" s="11" t="s">
        <v>2351</v>
      </c>
      <c r="P529" s="11"/>
      <c r="Q529" s="11"/>
      <c r="R529" s="11" t="s">
        <v>2336</v>
      </c>
      <c r="T529" s="11" t="s">
        <v>2352</v>
      </c>
      <c r="U529" s="11" t="s">
        <v>2353</v>
      </c>
      <c r="V529" s="11" t="s">
        <v>273</v>
      </c>
      <c r="W529" s="11" t="s">
        <v>92</v>
      </c>
      <c r="X529" s="11" t="s">
        <v>274</v>
      </c>
      <c r="Y529" s="11" t="s">
        <v>75</v>
      </c>
      <c r="Z529" s="11" t="s">
        <v>72</v>
      </c>
      <c r="AC529" s="11" t="s">
        <v>2354</v>
      </c>
      <c r="AD529" s="11" t="s">
        <v>273</v>
      </c>
      <c r="AE529" s="11" t="s">
        <v>119</v>
      </c>
      <c r="AI529" s="15">
        <v>43894.0</v>
      </c>
      <c r="AJ529" s="11">
        <v>4.0</v>
      </c>
      <c r="AK529" s="11" t="s">
        <v>77</v>
      </c>
      <c r="AL529" s="11">
        <v>0.0</v>
      </c>
      <c r="AM529" s="11" t="s">
        <v>2355</v>
      </c>
      <c r="AN529" s="11"/>
      <c r="AQ529" s="11" t="s">
        <v>79</v>
      </c>
      <c r="AR529" s="11" t="s">
        <v>274</v>
      </c>
      <c r="AS529" s="11" t="s">
        <v>75</v>
      </c>
      <c r="AT529" s="11" t="s">
        <v>80</v>
      </c>
      <c r="AW529" s="11" t="s">
        <v>96</v>
      </c>
      <c r="AX529" s="18" t="str">
        <f t="shared" si="723"/>
        <v/>
      </c>
      <c r="AZ529" s="11" t="s">
        <v>132</v>
      </c>
      <c r="BD529" s="15">
        <v>45037.0</v>
      </c>
      <c r="BE529" s="15">
        <v>45779.0</v>
      </c>
      <c r="BI529" s="11" t="s">
        <v>83</v>
      </c>
      <c r="BJ529" s="11">
        <v>2020.0</v>
      </c>
      <c r="BK529" s="11">
        <v>2024.0</v>
      </c>
      <c r="BL529" s="16">
        <f t="shared" si="62"/>
        <v>5</v>
      </c>
      <c r="BM529" s="18" t="str">
        <f t="shared" si="63"/>
        <v>2020, 2021, 2022, 2023, 2024</v>
      </c>
      <c r="BN529" s="20">
        <f t="shared" ref="BN529:CC529" si="767">IF(ISNUMBER(SEARCH(BN$1, $BM529)), ($K529/$BL529), "")</f>
        <v>0</v>
      </c>
      <c r="BO529" s="20">
        <f t="shared" si="767"/>
        <v>0</v>
      </c>
      <c r="BP529" s="20">
        <f t="shared" si="767"/>
        <v>0</v>
      </c>
      <c r="BQ529" s="20">
        <f t="shared" si="767"/>
        <v>0</v>
      </c>
      <c r="BR529" s="20">
        <f t="shared" si="767"/>
        <v>0</v>
      </c>
      <c r="BS529" s="18" t="str">
        <f t="shared" si="767"/>
        <v/>
      </c>
      <c r="BT529" s="18" t="str">
        <f t="shared" si="767"/>
        <v/>
      </c>
      <c r="BU529" s="18" t="str">
        <f t="shared" si="767"/>
        <v/>
      </c>
      <c r="BV529" s="18" t="str">
        <f t="shared" si="767"/>
        <v/>
      </c>
      <c r="BW529" s="18" t="str">
        <f t="shared" si="767"/>
        <v/>
      </c>
      <c r="BX529" s="18" t="str">
        <f t="shared" si="767"/>
        <v/>
      </c>
      <c r="BY529" s="18" t="str">
        <f t="shared" si="767"/>
        <v/>
      </c>
      <c r="BZ529" s="18" t="str">
        <f t="shared" si="767"/>
        <v/>
      </c>
      <c r="CA529" s="18" t="str">
        <f t="shared" si="767"/>
        <v/>
      </c>
      <c r="CB529" s="18" t="str">
        <f t="shared" si="767"/>
        <v/>
      </c>
      <c r="CC529" s="18" t="str">
        <f t="shared" si="767"/>
        <v/>
      </c>
    </row>
    <row r="530" ht="16.5" customHeight="1">
      <c r="A530" s="11" t="s">
        <v>2356</v>
      </c>
      <c r="B530" s="11" t="s">
        <v>2357</v>
      </c>
      <c r="C530" s="11"/>
      <c r="D530" s="11" t="s">
        <v>64</v>
      </c>
      <c r="G530" s="11" t="s">
        <v>151</v>
      </c>
      <c r="H530" s="12">
        <v>0.0</v>
      </c>
      <c r="J530" s="20"/>
      <c r="K530" s="20"/>
      <c r="L530" s="11" t="s">
        <v>86</v>
      </c>
      <c r="M530" s="11" t="s">
        <v>67</v>
      </c>
      <c r="N530" s="14" t="s">
        <v>2358</v>
      </c>
      <c r="O530" s="11" t="s">
        <v>2359</v>
      </c>
      <c r="P530" s="11"/>
      <c r="Q530" s="11"/>
      <c r="R530" s="11" t="s">
        <v>2336</v>
      </c>
      <c r="T530" s="11" t="s">
        <v>2360</v>
      </c>
      <c r="U530" s="11" t="s">
        <v>2361</v>
      </c>
      <c r="V530" s="11" t="s">
        <v>273</v>
      </c>
      <c r="W530" s="11" t="s">
        <v>92</v>
      </c>
      <c r="X530" s="11" t="s">
        <v>274</v>
      </c>
      <c r="Y530" s="11" t="s">
        <v>75</v>
      </c>
      <c r="Z530" s="11" t="s">
        <v>72</v>
      </c>
      <c r="AC530" s="11"/>
      <c r="AD530" s="11" t="s">
        <v>72</v>
      </c>
      <c r="AE530" s="11" t="s">
        <v>119</v>
      </c>
      <c r="AI530" s="15">
        <v>44138.0</v>
      </c>
      <c r="AJ530" s="11">
        <v>5.0</v>
      </c>
      <c r="AK530" s="11" t="s">
        <v>77</v>
      </c>
      <c r="AL530" s="11">
        <v>0.0</v>
      </c>
      <c r="AM530" s="11" t="s">
        <v>2355</v>
      </c>
      <c r="AN530" s="11"/>
      <c r="AO530" s="11" t="s">
        <v>714</v>
      </c>
      <c r="AQ530" s="11" t="s">
        <v>79</v>
      </c>
      <c r="AR530" s="11" t="s">
        <v>274</v>
      </c>
      <c r="AS530" s="11" t="s">
        <v>75</v>
      </c>
      <c r="AT530" s="11" t="s">
        <v>375</v>
      </c>
      <c r="AW530" s="11" t="s">
        <v>96</v>
      </c>
      <c r="AX530" s="18" t="str">
        <f t="shared" si="723"/>
        <v/>
      </c>
      <c r="AZ530" s="11" t="s">
        <v>241</v>
      </c>
      <c r="BD530" s="15">
        <v>45037.0</v>
      </c>
      <c r="BE530" s="15">
        <v>45733.0</v>
      </c>
      <c r="BI530" s="11" t="s">
        <v>83</v>
      </c>
      <c r="BJ530" s="11">
        <v>2020.0</v>
      </c>
      <c r="BK530" s="11">
        <v>2025.0</v>
      </c>
      <c r="BL530" s="16">
        <f t="shared" si="62"/>
        <v>6</v>
      </c>
      <c r="BM530" s="18" t="str">
        <f t="shared" si="63"/>
        <v>2020, 2021, 2022, 2023, 2024, 2025</v>
      </c>
      <c r="BN530" s="20">
        <f t="shared" ref="BN530:CC530" si="768">IF(ISNUMBER(SEARCH(BN$1, $BM530)), ($K530/$BL530), "")</f>
        <v>0</v>
      </c>
      <c r="BO530" s="20">
        <f t="shared" si="768"/>
        <v>0</v>
      </c>
      <c r="BP530" s="20">
        <f t="shared" si="768"/>
        <v>0</v>
      </c>
      <c r="BQ530" s="20">
        <f t="shared" si="768"/>
        <v>0</v>
      </c>
      <c r="BR530" s="20">
        <f t="shared" si="768"/>
        <v>0</v>
      </c>
      <c r="BS530" s="20">
        <f t="shared" si="768"/>
        <v>0</v>
      </c>
      <c r="BT530" s="18" t="str">
        <f t="shared" si="768"/>
        <v/>
      </c>
      <c r="BU530" s="18" t="str">
        <f t="shared" si="768"/>
        <v/>
      </c>
      <c r="BV530" s="18" t="str">
        <f t="shared" si="768"/>
        <v/>
      </c>
      <c r="BW530" s="18" t="str">
        <f t="shared" si="768"/>
        <v/>
      </c>
      <c r="BX530" s="18" t="str">
        <f t="shared" si="768"/>
        <v/>
      </c>
      <c r="BY530" s="18" t="str">
        <f t="shared" si="768"/>
        <v/>
      </c>
      <c r="BZ530" s="18" t="str">
        <f t="shared" si="768"/>
        <v/>
      </c>
      <c r="CA530" s="18" t="str">
        <f t="shared" si="768"/>
        <v/>
      </c>
      <c r="CB530" s="18" t="str">
        <f t="shared" si="768"/>
        <v/>
      </c>
      <c r="CC530" s="18" t="str">
        <f t="shared" si="768"/>
        <v/>
      </c>
    </row>
    <row r="531" ht="16.5" customHeight="1">
      <c r="A531" s="11" t="s">
        <v>2362</v>
      </c>
      <c r="B531" s="11" t="s">
        <v>2363</v>
      </c>
      <c r="C531" s="11"/>
      <c r="D531" s="11" t="s">
        <v>64</v>
      </c>
      <c r="G531" s="11" t="s">
        <v>151</v>
      </c>
      <c r="H531" s="12"/>
      <c r="J531" s="20"/>
      <c r="K531" s="20"/>
      <c r="L531" s="11" t="s">
        <v>86</v>
      </c>
      <c r="M531" s="11" t="s">
        <v>67</v>
      </c>
      <c r="N531" s="14" t="s">
        <v>2364</v>
      </c>
      <c r="O531" s="11" t="s">
        <v>2365</v>
      </c>
      <c r="P531" s="11"/>
      <c r="Q531" s="11"/>
      <c r="R531" s="11" t="s">
        <v>2336</v>
      </c>
      <c r="T531" s="11" t="s">
        <v>2366</v>
      </c>
      <c r="U531" s="11" t="s">
        <v>2353</v>
      </c>
      <c r="V531" s="11" t="s">
        <v>273</v>
      </c>
      <c r="W531" s="11" t="s">
        <v>92</v>
      </c>
      <c r="X531" s="11" t="s">
        <v>274</v>
      </c>
      <c r="Y531" s="11" t="s">
        <v>75</v>
      </c>
      <c r="Z531" s="11" t="s">
        <v>72</v>
      </c>
      <c r="AD531" s="11"/>
      <c r="AE531" s="11" t="s">
        <v>119</v>
      </c>
      <c r="AI531" s="15">
        <v>44095.0</v>
      </c>
      <c r="AJ531" s="11">
        <v>4.0</v>
      </c>
      <c r="AK531" s="11" t="s">
        <v>77</v>
      </c>
      <c r="AL531" s="11">
        <v>0.0</v>
      </c>
      <c r="AM531" s="11" t="s">
        <v>2355</v>
      </c>
      <c r="AN531" s="11"/>
      <c r="AO531" s="11"/>
      <c r="AQ531" s="11" t="s">
        <v>79</v>
      </c>
      <c r="AR531" s="11" t="s">
        <v>274</v>
      </c>
      <c r="AS531" s="11" t="s">
        <v>75</v>
      </c>
      <c r="AT531" s="11" t="s">
        <v>80</v>
      </c>
      <c r="AW531" s="11" t="s">
        <v>96</v>
      </c>
      <c r="AX531" s="18" t="str">
        <f t="shared" si="723"/>
        <v/>
      </c>
      <c r="AZ531" s="11" t="s">
        <v>191</v>
      </c>
      <c r="BD531" s="15">
        <v>45037.0</v>
      </c>
      <c r="BE531" s="15">
        <v>45779.0</v>
      </c>
      <c r="BI531" s="11" t="s">
        <v>83</v>
      </c>
      <c r="BJ531" s="11">
        <v>2020.0</v>
      </c>
      <c r="BK531" s="11">
        <v>2024.0</v>
      </c>
      <c r="BL531" s="16">
        <f t="shared" si="62"/>
        <v>5</v>
      </c>
      <c r="BM531" s="18" t="str">
        <f t="shared" si="63"/>
        <v>2020, 2021, 2022, 2023, 2024</v>
      </c>
      <c r="BN531" s="20">
        <f t="shared" ref="BN531:CC531" si="769">IF(ISNUMBER(SEARCH(BN$1, $BM531)), ($K531/$BL531), "")</f>
        <v>0</v>
      </c>
      <c r="BO531" s="20">
        <f t="shared" si="769"/>
        <v>0</v>
      </c>
      <c r="BP531" s="20">
        <f t="shared" si="769"/>
        <v>0</v>
      </c>
      <c r="BQ531" s="20">
        <f t="shared" si="769"/>
        <v>0</v>
      </c>
      <c r="BR531" s="20">
        <f t="shared" si="769"/>
        <v>0</v>
      </c>
      <c r="BS531" s="18" t="str">
        <f t="shared" si="769"/>
        <v/>
      </c>
      <c r="BT531" s="18" t="str">
        <f t="shared" si="769"/>
        <v/>
      </c>
      <c r="BU531" s="18" t="str">
        <f t="shared" si="769"/>
        <v/>
      </c>
      <c r="BV531" s="18" t="str">
        <f t="shared" si="769"/>
        <v/>
      </c>
      <c r="BW531" s="18" t="str">
        <f t="shared" si="769"/>
        <v/>
      </c>
      <c r="BX531" s="18" t="str">
        <f t="shared" si="769"/>
        <v/>
      </c>
      <c r="BY531" s="18" t="str">
        <f t="shared" si="769"/>
        <v/>
      </c>
      <c r="BZ531" s="18" t="str">
        <f t="shared" si="769"/>
        <v/>
      </c>
      <c r="CA531" s="18" t="str">
        <f t="shared" si="769"/>
        <v/>
      </c>
      <c r="CB531" s="18" t="str">
        <f t="shared" si="769"/>
        <v/>
      </c>
      <c r="CC531" s="18" t="str">
        <f t="shared" si="769"/>
        <v/>
      </c>
    </row>
    <row r="532" ht="16.5" customHeight="1">
      <c r="A532" s="11" t="s">
        <v>2367</v>
      </c>
      <c r="B532" s="11" t="s">
        <v>2302</v>
      </c>
      <c r="C532" s="11"/>
      <c r="D532" s="11" t="s">
        <v>64</v>
      </c>
      <c r="G532" s="11" t="s">
        <v>151</v>
      </c>
      <c r="H532" s="12">
        <v>0.0</v>
      </c>
      <c r="J532" s="20"/>
      <c r="K532" s="20"/>
      <c r="L532" s="11" t="s">
        <v>86</v>
      </c>
      <c r="M532" s="11" t="s">
        <v>67</v>
      </c>
      <c r="N532" s="14" t="s">
        <v>2368</v>
      </c>
      <c r="O532" s="11" t="s">
        <v>2369</v>
      </c>
      <c r="P532" s="11"/>
      <c r="Q532" s="11"/>
      <c r="R532" s="11" t="s">
        <v>2336</v>
      </c>
      <c r="T532" s="11" t="s">
        <v>2370</v>
      </c>
      <c r="U532" s="11" t="s">
        <v>2371</v>
      </c>
      <c r="V532" s="11" t="s">
        <v>2372</v>
      </c>
      <c r="W532" s="11" t="s">
        <v>92</v>
      </c>
      <c r="X532" s="11" t="s">
        <v>274</v>
      </c>
      <c r="Y532" s="11" t="s">
        <v>75</v>
      </c>
      <c r="Z532" s="11" t="s">
        <v>72</v>
      </c>
      <c r="AC532" s="11" t="s">
        <v>2373</v>
      </c>
      <c r="AD532" s="11" t="s">
        <v>2372</v>
      </c>
      <c r="AE532" s="11" t="s">
        <v>119</v>
      </c>
      <c r="AI532" s="15">
        <v>44105.0</v>
      </c>
      <c r="AJ532" s="11">
        <v>4.0</v>
      </c>
      <c r="AK532" s="11" t="s">
        <v>77</v>
      </c>
      <c r="AL532" s="11">
        <v>0.0</v>
      </c>
      <c r="AM532" s="11" t="s">
        <v>2355</v>
      </c>
      <c r="AN532" s="11"/>
      <c r="AO532" s="11" t="s">
        <v>714</v>
      </c>
      <c r="AQ532" s="11" t="s">
        <v>79</v>
      </c>
      <c r="AR532" s="11" t="s">
        <v>274</v>
      </c>
      <c r="AS532" s="11" t="s">
        <v>75</v>
      </c>
      <c r="AT532" s="11" t="s">
        <v>375</v>
      </c>
      <c r="AW532" s="11" t="s">
        <v>96</v>
      </c>
      <c r="AX532" s="18" t="str">
        <f t="shared" si="723"/>
        <v/>
      </c>
      <c r="AZ532" s="11" t="s">
        <v>241</v>
      </c>
      <c r="BD532" s="15">
        <v>45037.0</v>
      </c>
      <c r="BE532" s="15">
        <v>45667.0</v>
      </c>
      <c r="BI532" s="11" t="s">
        <v>83</v>
      </c>
      <c r="BJ532" s="11">
        <v>2020.0</v>
      </c>
      <c r="BK532" s="11">
        <v>2024.0</v>
      </c>
      <c r="BL532" s="16">
        <f t="shared" si="62"/>
        <v>5</v>
      </c>
      <c r="BM532" s="18" t="str">
        <f t="shared" si="63"/>
        <v>2020, 2021, 2022, 2023, 2024</v>
      </c>
      <c r="BN532" s="20">
        <f t="shared" ref="BN532:CC532" si="770">IF(ISNUMBER(SEARCH(BN$1, $BM532)), ($K532/$BL532), "")</f>
        <v>0</v>
      </c>
      <c r="BO532" s="20">
        <f t="shared" si="770"/>
        <v>0</v>
      </c>
      <c r="BP532" s="20">
        <f t="shared" si="770"/>
        <v>0</v>
      </c>
      <c r="BQ532" s="20">
        <f t="shared" si="770"/>
        <v>0</v>
      </c>
      <c r="BR532" s="20">
        <f t="shared" si="770"/>
        <v>0</v>
      </c>
      <c r="BS532" s="18" t="str">
        <f t="shared" si="770"/>
        <v/>
      </c>
      <c r="BT532" s="18" t="str">
        <f t="shared" si="770"/>
        <v/>
      </c>
      <c r="BU532" s="18" t="str">
        <f t="shared" si="770"/>
        <v/>
      </c>
      <c r="BV532" s="18" t="str">
        <f t="shared" si="770"/>
        <v/>
      </c>
      <c r="BW532" s="18" t="str">
        <f t="shared" si="770"/>
        <v/>
      </c>
      <c r="BX532" s="18" t="str">
        <f t="shared" si="770"/>
        <v/>
      </c>
      <c r="BY532" s="18" t="str">
        <f t="shared" si="770"/>
        <v/>
      </c>
      <c r="BZ532" s="18" t="str">
        <f t="shared" si="770"/>
        <v/>
      </c>
      <c r="CA532" s="18" t="str">
        <f t="shared" si="770"/>
        <v/>
      </c>
      <c r="CB532" s="18" t="str">
        <f t="shared" si="770"/>
        <v/>
      </c>
      <c r="CC532" s="18" t="str">
        <f t="shared" si="770"/>
        <v/>
      </c>
    </row>
    <row r="533" ht="16.5" customHeight="1">
      <c r="A533" s="11" t="s">
        <v>2374</v>
      </c>
      <c r="B533" s="11"/>
      <c r="C533" s="11"/>
      <c r="D533" s="11" t="s">
        <v>64</v>
      </c>
      <c r="G533" s="11" t="s">
        <v>151</v>
      </c>
      <c r="H533" s="12"/>
      <c r="J533" s="20"/>
      <c r="K533" s="20"/>
      <c r="L533" s="11" t="s">
        <v>86</v>
      </c>
      <c r="M533" s="11" t="s">
        <v>67</v>
      </c>
      <c r="N533" s="14" t="s">
        <v>2375</v>
      </c>
      <c r="O533" s="11"/>
      <c r="P533" s="11"/>
      <c r="Q533" s="11"/>
      <c r="R533" s="11" t="s">
        <v>2336</v>
      </c>
      <c r="T533" s="11" t="s">
        <v>2376</v>
      </c>
      <c r="U533" s="11" t="s">
        <v>2377</v>
      </c>
      <c r="V533" s="11" t="s">
        <v>2378</v>
      </c>
      <c r="W533" s="11" t="s">
        <v>92</v>
      </c>
      <c r="X533" s="11" t="s">
        <v>274</v>
      </c>
      <c r="Y533" s="11" t="s">
        <v>75</v>
      </c>
      <c r="Z533" s="11" t="s">
        <v>72</v>
      </c>
      <c r="AC533" s="11"/>
      <c r="AD533" s="11"/>
      <c r="AE533" s="11" t="s">
        <v>119</v>
      </c>
      <c r="AI533" s="15">
        <v>44197.0</v>
      </c>
      <c r="AJ533" s="11">
        <v>2.0</v>
      </c>
      <c r="AK533" s="11" t="s">
        <v>230</v>
      </c>
      <c r="AL533" s="11">
        <v>0.0</v>
      </c>
      <c r="AM533" s="11" t="s">
        <v>2355</v>
      </c>
      <c r="AN533" s="11"/>
      <c r="AO533" s="11"/>
      <c r="AQ533" s="11" t="s">
        <v>79</v>
      </c>
      <c r="AR533" s="11" t="s">
        <v>274</v>
      </c>
      <c r="AS533" s="11" t="s">
        <v>75</v>
      </c>
      <c r="AT533" s="11" t="s">
        <v>107</v>
      </c>
      <c r="AU533" s="18" t="s">
        <v>189</v>
      </c>
      <c r="AW533" s="11" t="s">
        <v>96</v>
      </c>
      <c r="AX533" s="18" t="str">
        <f t="shared" si="723"/>
        <v/>
      </c>
      <c r="AZ533" s="11" t="s">
        <v>535</v>
      </c>
      <c r="BD533" s="15">
        <v>45037.0</v>
      </c>
      <c r="BE533" s="15">
        <v>45037.0</v>
      </c>
      <c r="BI533" s="11" t="s">
        <v>83</v>
      </c>
      <c r="BJ533" s="11">
        <v>2021.0</v>
      </c>
      <c r="BK533" s="11">
        <v>2023.0</v>
      </c>
      <c r="BL533" s="16">
        <f t="shared" si="62"/>
        <v>3</v>
      </c>
      <c r="BM533" s="18" t="str">
        <f t="shared" si="63"/>
        <v>2021, 2022, 2023</v>
      </c>
      <c r="BN533" s="18" t="str">
        <f t="shared" ref="BN533:CC533" si="771">IF(ISNUMBER(SEARCH(BN$1, $BM533)), ($K533/$BL533), "")</f>
        <v/>
      </c>
      <c r="BO533" s="20">
        <f t="shared" si="771"/>
        <v>0</v>
      </c>
      <c r="BP533" s="20">
        <f t="shared" si="771"/>
        <v>0</v>
      </c>
      <c r="BQ533" s="20">
        <f t="shared" si="771"/>
        <v>0</v>
      </c>
      <c r="BR533" s="18" t="str">
        <f t="shared" si="771"/>
        <v/>
      </c>
      <c r="BS533" s="18" t="str">
        <f t="shared" si="771"/>
        <v/>
      </c>
      <c r="BT533" s="18" t="str">
        <f t="shared" si="771"/>
        <v/>
      </c>
      <c r="BU533" s="18" t="str">
        <f t="shared" si="771"/>
        <v/>
      </c>
      <c r="BV533" s="18" t="str">
        <f t="shared" si="771"/>
        <v/>
      </c>
      <c r="BW533" s="18" t="str">
        <f t="shared" si="771"/>
        <v/>
      </c>
      <c r="BX533" s="18" t="str">
        <f t="shared" si="771"/>
        <v/>
      </c>
      <c r="BY533" s="18" t="str">
        <f t="shared" si="771"/>
        <v/>
      </c>
      <c r="BZ533" s="18" t="str">
        <f t="shared" si="771"/>
        <v/>
      </c>
      <c r="CA533" s="18" t="str">
        <f t="shared" si="771"/>
        <v/>
      </c>
      <c r="CB533" s="18" t="str">
        <f t="shared" si="771"/>
        <v/>
      </c>
      <c r="CC533" s="18" t="str">
        <f t="shared" si="771"/>
        <v/>
      </c>
    </row>
    <row r="534" ht="16.5" customHeight="1">
      <c r="A534" s="11" t="s">
        <v>2379</v>
      </c>
      <c r="C534" s="11"/>
      <c r="D534" s="11" t="s">
        <v>64</v>
      </c>
      <c r="G534" s="11" t="s">
        <v>151</v>
      </c>
      <c r="J534" s="20"/>
      <c r="K534" s="20"/>
      <c r="L534" s="11" t="s">
        <v>86</v>
      </c>
      <c r="M534" s="11" t="s">
        <v>67</v>
      </c>
      <c r="N534" s="14" t="s">
        <v>2380</v>
      </c>
      <c r="P534" s="11"/>
      <c r="Q534" s="11"/>
      <c r="R534" s="11" t="s">
        <v>2336</v>
      </c>
      <c r="T534" s="11" t="s">
        <v>2381</v>
      </c>
      <c r="U534" s="11" t="s">
        <v>2353</v>
      </c>
      <c r="V534" s="11" t="s">
        <v>273</v>
      </c>
      <c r="W534" s="11" t="s">
        <v>92</v>
      </c>
      <c r="X534" s="11" t="s">
        <v>274</v>
      </c>
      <c r="Y534" s="11" t="s">
        <v>75</v>
      </c>
      <c r="Z534" s="11" t="s">
        <v>72</v>
      </c>
      <c r="AE534" s="11" t="s">
        <v>119</v>
      </c>
      <c r="AI534" s="15">
        <v>44224.0</v>
      </c>
      <c r="AJ534" s="11">
        <v>4.0</v>
      </c>
      <c r="AK534" s="11" t="s">
        <v>77</v>
      </c>
      <c r="AL534" s="11">
        <v>0.0</v>
      </c>
      <c r="AM534" s="11" t="s">
        <v>2355</v>
      </c>
      <c r="AN534" s="11"/>
      <c r="AQ534" s="11" t="s">
        <v>79</v>
      </c>
      <c r="AR534" s="11" t="s">
        <v>274</v>
      </c>
      <c r="AS534" s="11" t="s">
        <v>75</v>
      </c>
      <c r="AT534" s="11" t="s">
        <v>107</v>
      </c>
      <c r="AU534" s="18" t="s">
        <v>189</v>
      </c>
      <c r="AW534" s="11" t="s">
        <v>96</v>
      </c>
      <c r="AX534" s="18" t="str">
        <f t="shared" si="723"/>
        <v/>
      </c>
      <c r="AZ534" s="11" t="s">
        <v>535</v>
      </c>
      <c r="BD534" s="15">
        <v>45037.0</v>
      </c>
      <c r="BE534" s="15">
        <v>45037.0</v>
      </c>
      <c r="BI534" s="11" t="s">
        <v>83</v>
      </c>
      <c r="BJ534" s="11">
        <v>2021.0</v>
      </c>
      <c r="BK534" s="11">
        <v>2025.0</v>
      </c>
      <c r="BL534" s="16">
        <f t="shared" si="62"/>
        <v>5</v>
      </c>
      <c r="BM534" s="18" t="str">
        <f t="shared" si="63"/>
        <v>2021, 2022, 2023, 2024, 2025</v>
      </c>
      <c r="BN534" s="18" t="str">
        <f t="shared" ref="BN534:CC534" si="772">IF(ISNUMBER(SEARCH(BN$1, $BM534)), ($K534/$BL534), "")</f>
        <v/>
      </c>
      <c r="BO534" s="20">
        <f t="shared" si="772"/>
        <v>0</v>
      </c>
      <c r="BP534" s="20">
        <f t="shared" si="772"/>
        <v>0</v>
      </c>
      <c r="BQ534" s="20">
        <f t="shared" si="772"/>
        <v>0</v>
      </c>
      <c r="BR534" s="20">
        <f t="shared" si="772"/>
        <v>0</v>
      </c>
      <c r="BS534" s="20">
        <f t="shared" si="772"/>
        <v>0</v>
      </c>
      <c r="BT534" s="18" t="str">
        <f t="shared" si="772"/>
        <v/>
      </c>
      <c r="BU534" s="18" t="str">
        <f t="shared" si="772"/>
        <v/>
      </c>
      <c r="BV534" s="18" t="str">
        <f t="shared" si="772"/>
        <v/>
      </c>
      <c r="BW534" s="18" t="str">
        <f t="shared" si="772"/>
        <v/>
      </c>
      <c r="BX534" s="18" t="str">
        <f t="shared" si="772"/>
        <v/>
      </c>
      <c r="BY534" s="18" t="str">
        <f t="shared" si="772"/>
        <v/>
      </c>
      <c r="BZ534" s="18" t="str">
        <f t="shared" si="772"/>
        <v/>
      </c>
      <c r="CA534" s="18" t="str">
        <f t="shared" si="772"/>
        <v/>
      </c>
      <c r="CB534" s="18" t="str">
        <f t="shared" si="772"/>
        <v/>
      </c>
      <c r="CC534" s="18" t="str">
        <f t="shared" si="772"/>
        <v/>
      </c>
    </row>
    <row r="535" ht="16.5" customHeight="1">
      <c r="A535" s="11" t="s">
        <v>2382</v>
      </c>
      <c r="C535" s="11"/>
      <c r="D535" s="11" t="s">
        <v>64</v>
      </c>
      <c r="G535" s="11" t="s">
        <v>151</v>
      </c>
      <c r="J535" s="20"/>
      <c r="K535" s="20"/>
      <c r="L535" s="11" t="s">
        <v>86</v>
      </c>
      <c r="M535" s="11" t="s">
        <v>67</v>
      </c>
      <c r="N535" s="14" t="s">
        <v>2383</v>
      </c>
      <c r="P535" s="11"/>
      <c r="Q535" s="11"/>
      <c r="R535" s="11" t="s">
        <v>2336</v>
      </c>
      <c r="T535" s="11" t="s">
        <v>2384</v>
      </c>
      <c r="U535" s="11" t="s">
        <v>2385</v>
      </c>
      <c r="V535" s="11" t="s">
        <v>273</v>
      </c>
      <c r="W535" s="11" t="s">
        <v>92</v>
      </c>
      <c r="X535" s="11" t="s">
        <v>274</v>
      </c>
      <c r="Y535" s="11" t="s">
        <v>75</v>
      </c>
      <c r="Z535" s="11" t="s">
        <v>72</v>
      </c>
      <c r="AE535" s="11" t="s">
        <v>119</v>
      </c>
      <c r="AI535" s="15">
        <v>44285.0</v>
      </c>
      <c r="AJ535" s="11">
        <v>4.0</v>
      </c>
      <c r="AK535" s="11" t="s">
        <v>77</v>
      </c>
      <c r="AL535" s="11">
        <v>0.0</v>
      </c>
      <c r="AM535" s="11" t="s">
        <v>2355</v>
      </c>
      <c r="AN535" s="11"/>
      <c r="AQ535" s="11" t="s">
        <v>79</v>
      </c>
      <c r="AR535" s="11" t="s">
        <v>274</v>
      </c>
      <c r="AS535" s="11" t="s">
        <v>75</v>
      </c>
      <c r="AT535" s="11" t="s">
        <v>107</v>
      </c>
      <c r="AU535" s="11" t="s">
        <v>189</v>
      </c>
      <c r="AW535" s="11" t="s">
        <v>96</v>
      </c>
      <c r="AX535" s="18" t="str">
        <f t="shared" si="723"/>
        <v/>
      </c>
      <c r="AZ535" s="11" t="s">
        <v>395</v>
      </c>
      <c r="BD535" s="15">
        <v>45037.0</v>
      </c>
      <c r="BE535" s="15">
        <v>45037.0</v>
      </c>
      <c r="BI535" s="11" t="s">
        <v>83</v>
      </c>
      <c r="BJ535" s="11">
        <v>2021.0</v>
      </c>
      <c r="BK535" s="11">
        <v>2025.0</v>
      </c>
      <c r="BL535" s="16">
        <f t="shared" si="62"/>
        <v>5</v>
      </c>
      <c r="BM535" s="18" t="str">
        <f t="shared" si="63"/>
        <v>2021, 2022, 2023, 2024, 2025</v>
      </c>
      <c r="BN535" s="18" t="str">
        <f t="shared" ref="BN535:CC535" si="773">IF(ISNUMBER(SEARCH(BN$1, $BM535)), ($K535/$BL535), "")</f>
        <v/>
      </c>
      <c r="BO535" s="20">
        <f t="shared" si="773"/>
        <v>0</v>
      </c>
      <c r="BP535" s="20">
        <f t="shared" si="773"/>
        <v>0</v>
      </c>
      <c r="BQ535" s="20">
        <f t="shared" si="773"/>
        <v>0</v>
      </c>
      <c r="BR535" s="20">
        <f t="shared" si="773"/>
        <v>0</v>
      </c>
      <c r="BS535" s="20">
        <f t="shared" si="773"/>
        <v>0</v>
      </c>
      <c r="BT535" s="18" t="str">
        <f t="shared" si="773"/>
        <v/>
      </c>
      <c r="BU535" s="18" t="str">
        <f t="shared" si="773"/>
        <v/>
      </c>
      <c r="BV535" s="18" t="str">
        <f t="shared" si="773"/>
        <v/>
      </c>
      <c r="BW535" s="18" t="str">
        <f t="shared" si="773"/>
        <v/>
      </c>
      <c r="BX535" s="18" t="str">
        <f t="shared" si="773"/>
        <v/>
      </c>
      <c r="BY535" s="18" t="str">
        <f t="shared" si="773"/>
        <v/>
      </c>
      <c r="BZ535" s="18" t="str">
        <f t="shared" si="773"/>
        <v/>
      </c>
      <c r="CA535" s="18" t="str">
        <f t="shared" si="773"/>
        <v/>
      </c>
      <c r="CB535" s="18" t="str">
        <f t="shared" si="773"/>
        <v/>
      </c>
      <c r="CC535" s="18" t="str">
        <f t="shared" si="773"/>
        <v/>
      </c>
    </row>
    <row r="536" ht="16.5" customHeight="1">
      <c r="A536" s="11" t="s">
        <v>2386</v>
      </c>
      <c r="C536" s="11"/>
      <c r="D536" s="11" t="s">
        <v>64</v>
      </c>
      <c r="G536" s="11" t="s">
        <v>215</v>
      </c>
      <c r="J536" s="20"/>
      <c r="K536" s="20"/>
      <c r="L536" s="11" t="s">
        <v>86</v>
      </c>
      <c r="M536" s="11" t="s">
        <v>67</v>
      </c>
      <c r="N536" s="14" t="s">
        <v>2387</v>
      </c>
      <c r="P536" s="11"/>
      <c r="Q536" s="11"/>
      <c r="R536" s="11" t="s">
        <v>2336</v>
      </c>
      <c r="T536" s="11" t="s">
        <v>592</v>
      </c>
      <c r="U536" s="11" t="s">
        <v>593</v>
      </c>
      <c r="V536" s="11" t="s">
        <v>392</v>
      </c>
      <c r="W536" s="11" t="s">
        <v>92</v>
      </c>
      <c r="X536" s="11" t="s">
        <v>218</v>
      </c>
      <c r="Y536" s="11" t="s">
        <v>75</v>
      </c>
      <c r="Z536" s="11" t="s">
        <v>72</v>
      </c>
      <c r="AC536" s="11" t="s">
        <v>2388</v>
      </c>
      <c r="AD536" s="11" t="s">
        <v>392</v>
      </c>
      <c r="AE536" s="11" t="s">
        <v>119</v>
      </c>
      <c r="AI536" s="15">
        <v>44959.0</v>
      </c>
      <c r="AJ536" s="11">
        <v>1.0</v>
      </c>
      <c r="AK536" s="11" t="s">
        <v>77</v>
      </c>
      <c r="AL536" s="11">
        <v>0.0</v>
      </c>
      <c r="AM536" s="11" t="s">
        <v>2389</v>
      </c>
      <c r="AN536" s="11"/>
      <c r="AQ536" s="11" t="s">
        <v>104</v>
      </c>
      <c r="AR536" s="11" t="s">
        <v>218</v>
      </c>
      <c r="AS536" s="11" t="s">
        <v>75</v>
      </c>
      <c r="AT536" s="11" t="s">
        <v>80</v>
      </c>
      <c r="AW536" s="11" t="s">
        <v>96</v>
      </c>
      <c r="AX536" s="18" t="str">
        <f t="shared" si="723"/>
        <v/>
      </c>
      <c r="AZ536" s="11" t="s">
        <v>132</v>
      </c>
      <c r="BD536" s="15">
        <v>45037.0</v>
      </c>
      <c r="BE536" s="15">
        <v>45037.0</v>
      </c>
      <c r="BI536" s="11" t="s">
        <v>83</v>
      </c>
      <c r="BJ536" s="11">
        <v>2023.0</v>
      </c>
      <c r="BK536" s="11">
        <v>2024.0</v>
      </c>
      <c r="BL536" s="16">
        <f t="shared" si="62"/>
        <v>2</v>
      </c>
      <c r="BM536" s="18" t="str">
        <f t="shared" si="63"/>
        <v>2023, 2024</v>
      </c>
      <c r="BN536" s="18" t="str">
        <f t="shared" ref="BN536:CC536" si="774">IF(ISNUMBER(SEARCH(BN$1, $BM536)), ($K536/$BL536), "")</f>
        <v/>
      </c>
      <c r="BO536" s="18" t="str">
        <f t="shared" si="774"/>
        <v/>
      </c>
      <c r="BP536" s="18" t="str">
        <f t="shared" si="774"/>
        <v/>
      </c>
      <c r="BQ536" s="20">
        <f t="shared" si="774"/>
        <v>0</v>
      </c>
      <c r="BR536" s="20">
        <f t="shared" si="774"/>
        <v>0</v>
      </c>
      <c r="BS536" s="18" t="str">
        <f t="shared" si="774"/>
        <v/>
      </c>
      <c r="BT536" s="18" t="str">
        <f t="shared" si="774"/>
        <v/>
      </c>
      <c r="BU536" s="18" t="str">
        <f t="shared" si="774"/>
        <v/>
      </c>
      <c r="BV536" s="18" t="str">
        <f t="shared" si="774"/>
        <v/>
      </c>
      <c r="BW536" s="18" t="str">
        <f t="shared" si="774"/>
        <v/>
      </c>
      <c r="BX536" s="18" t="str">
        <f t="shared" si="774"/>
        <v/>
      </c>
      <c r="BY536" s="18" t="str">
        <f t="shared" si="774"/>
        <v/>
      </c>
      <c r="BZ536" s="18" t="str">
        <f t="shared" si="774"/>
        <v/>
      </c>
      <c r="CA536" s="18" t="str">
        <f t="shared" si="774"/>
        <v/>
      </c>
      <c r="CB536" s="18" t="str">
        <f t="shared" si="774"/>
        <v/>
      </c>
      <c r="CC536" s="18" t="str">
        <f t="shared" si="774"/>
        <v/>
      </c>
    </row>
    <row r="537" ht="16.5" customHeight="1">
      <c r="A537" s="11" t="s">
        <v>2390</v>
      </c>
      <c r="B537" s="11" t="s">
        <v>2391</v>
      </c>
      <c r="C537" s="11"/>
      <c r="D537" s="11" t="s">
        <v>64</v>
      </c>
      <c r="E537" s="44">
        <v>47720.0</v>
      </c>
      <c r="F537" s="44">
        <v>458974.0</v>
      </c>
      <c r="G537" s="11" t="s">
        <v>726</v>
      </c>
      <c r="H537" s="12">
        <v>499829.0</v>
      </c>
      <c r="J537" s="13">
        <f t="shared" ref="J537:K537" si="775">E537*1.07</f>
        <v>51060.4</v>
      </c>
      <c r="K537" s="13">
        <f t="shared" si="775"/>
        <v>491102.18</v>
      </c>
      <c r="L537" s="11" t="s">
        <v>86</v>
      </c>
      <c r="M537" s="11" t="s">
        <v>67</v>
      </c>
      <c r="N537" s="14" t="s">
        <v>2392</v>
      </c>
      <c r="O537" s="11" t="s">
        <v>2393</v>
      </c>
      <c r="P537" s="11"/>
      <c r="Q537" s="11"/>
      <c r="R537" s="11"/>
      <c r="T537" s="11" t="s">
        <v>2106</v>
      </c>
      <c r="U537" s="11"/>
      <c r="V537" s="11" t="s">
        <v>978</v>
      </c>
      <c r="W537" s="11" t="s">
        <v>384</v>
      </c>
      <c r="X537" s="11" t="s">
        <v>731</v>
      </c>
      <c r="Y537" s="11" t="s">
        <v>75</v>
      </c>
      <c r="Z537" s="11"/>
      <c r="AC537" s="11" t="s">
        <v>1168</v>
      </c>
      <c r="AD537" s="11" t="s">
        <v>2394</v>
      </c>
      <c r="AE537" s="11" t="s">
        <v>76</v>
      </c>
      <c r="AI537" s="15">
        <v>44166.0</v>
      </c>
      <c r="AJ537" s="11"/>
      <c r="AK537" s="11"/>
      <c r="AL537" s="11">
        <v>499829.0</v>
      </c>
      <c r="AM537" s="11" t="s">
        <v>730</v>
      </c>
      <c r="AN537" s="11"/>
      <c r="AQ537" s="11" t="s">
        <v>79</v>
      </c>
      <c r="AR537" s="11" t="s">
        <v>731</v>
      </c>
      <c r="AS537" s="11" t="s">
        <v>75</v>
      </c>
      <c r="AT537" s="11" t="s">
        <v>80</v>
      </c>
      <c r="AW537" s="11" t="s">
        <v>96</v>
      </c>
      <c r="AX537" s="18" t="str">
        <f t="shared" si="723"/>
        <v/>
      </c>
      <c r="AZ537" s="11" t="s">
        <v>395</v>
      </c>
      <c r="BD537" s="15">
        <v>45377.0</v>
      </c>
      <c r="BE537" s="15">
        <v>45733.0</v>
      </c>
      <c r="BI537" s="11" t="s">
        <v>83</v>
      </c>
      <c r="BJ537" s="11">
        <v>2020.0</v>
      </c>
      <c r="BK537" s="11">
        <v>2023.0</v>
      </c>
      <c r="BL537" s="16">
        <f t="shared" si="62"/>
        <v>4</v>
      </c>
      <c r="BM537" s="18" t="str">
        <f t="shared" si="63"/>
        <v>2020, 2021, 2022, 2023</v>
      </c>
      <c r="BN537" s="20">
        <f t="shared" ref="BN537:CC537" si="776">IF(ISNUMBER(SEARCH(BN$1, $BM537)), ($K537/$BL537), "")</f>
        <v>122775.545</v>
      </c>
      <c r="BO537" s="20">
        <f t="shared" si="776"/>
        <v>122775.545</v>
      </c>
      <c r="BP537" s="20">
        <f t="shared" si="776"/>
        <v>122775.545</v>
      </c>
      <c r="BQ537" s="20">
        <f t="shared" si="776"/>
        <v>122775.545</v>
      </c>
      <c r="BR537" s="18" t="str">
        <f t="shared" si="776"/>
        <v/>
      </c>
      <c r="BS537" s="18" t="str">
        <f t="shared" si="776"/>
        <v/>
      </c>
      <c r="BT537" s="18" t="str">
        <f t="shared" si="776"/>
        <v/>
      </c>
      <c r="BU537" s="18" t="str">
        <f t="shared" si="776"/>
        <v/>
      </c>
      <c r="BV537" s="18" t="str">
        <f t="shared" si="776"/>
        <v/>
      </c>
      <c r="BW537" s="18" t="str">
        <f t="shared" si="776"/>
        <v/>
      </c>
      <c r="BX537" s="18" t="str">
        <f t="shared" si="776"/>
        <v/>
      </c>
      <c r="BY537" s="18" t="str">
        <f t="shared" si="776"/>
        <v/>
      </c>
      <c r="BZ537" s="18" t="str">
        <f t="shared" si="776"/>
        <v/>
      </c>
      <c r="CA537" s="18" t="str">
        <f t="shared" si="776"/>
        <v/>
      </c>
      <c r="CB537" s="18" t="str">
        <f t="shared" si="776"/>
        <v/>
      </c>
      <c r="CC537" s="18" t="str">
        <f t="shared" si="776"/>
        <v/>
      </c>
    </row>
    <row r="538" ht="16.5" customHeight="1">
      <c r="A538" s="11" t="s">
        <v>2395</v>
      </c>
      <c r="B538" s="11"/>
      <c r="C538" s="11"/>
      <c r="D538" s="11" t="s">
        <v>64</v>
      </c>
      <c r="E538" s="11"/>
      <c r="G538" s="11" t="s">
        <v>151</v>
      </c>
      <c r="H538" s="12"/>
      <c r="J538" s="13"/>
      <c r="K538" s="20"/>
      <c r="L538" s="11" t="s">
        <v>86</v>
      </c>
      <c r="M538" s="11" t="s">
        <v>67</v>
      </c>
      <c r="N538" s="11"/>
      <c r="O538" s="11"/>
      <c r="T538" s="11"/>
      <c r="V538" s="11" t="e">
        <v>#ERROR!</v>
      </c>
      <c r="W538" s="11"/>
      <c r="X538" s="11"/>
      <c r="Y538" s="11" t="s">
        <v>75</v>
      </c>
      <c r="AC538" s="11"/>
      <c r="AD538" s="11"/>
      <c r="AE538" s="11"/>
      <c r="AI538" s="15">
        <v>44667.0</v>
      </c>
      <c r="AL538" s="11"/>
      <c r="AM538" s="11" t="s">
        <v>912</v>
      </c>
      <c r="AN538" s="11"/>
      <c r="AQ538" s="11" t="s">
        <v>79</v>
      </c>
      <c r="AR538" s="11" t="s">
        <v>155</v>
      </c>
      <c r="AS538" s="11" t="s">
        <v>75</v>
      </c>
      <c r="AT538" s="11" t="s">
        <v>107</v>
      </c>
      <c r="AU538" s="18" t="s">
        <v>189</v>
      </c>
      <c r="AW538" s="11" t="s">
        <v>96</v>
      </c>
      <c r="AX538" s="18" t="str">
        <f t="shared" si="723"/>
        <v/>
      </c>
      <c r="AZ538" s="11" t="s">
        <v>132</v>
      </c>
      <c r="BD538" s="15">
        <v>45596.0</v>
      </c>
      <c r="BE538" s="15">
        <v>45596.0</v>
      </c>
      <c r="BI538" s="11"/>
      <c r="BJ538" s="11">
        <v>2022.0</v>
      </c>
      <c r="BK538" s="17"/>
      <c r="BL538" s="45">
        <f t="shared" si="62"/>
        <v>-2021</v>
      </c>
      <c r="BM538" s="18" t="str">
        <f t="shared" si="63"/>
        <v>#NUM!</v>
      </c>
      <c r="BN538" s="18" t="str">
        <f t="shared" ref="BN538:CC538" si="777">IF(ISNUMBER(SEARCH(BN$1, $BM538)), ($K538/$BL538), "")</f>
        <v/>
      </c>
      <c r="BO538" s="18" t="str">
        <f t="shared" si="777"/>
        <v/>
      </c>
      <c r="BP538" s="18" t="str">
        <f t="shared" si="777"/>
        <v/>
      </c>
      <c r="BQ538" s="18" t="str">
        <f t="shared" si="777"/>
        <v/>
      </c>
      <c r="BR538" s="18" t="str">
        <f t="shared" si="777"/>
        <v/>
      </c>
      <c r="BS538" s="18" t="str">
        <f t="shared" si="777"/>
        <v/>
      </c>
      <c r="BT538" s="18" t="str">
        <f t="shared" si="777"/>
        <v/>
      </c>
      <c r="BU538" s="18" t="str">
        <f t="shared" si="777"/>
        <v/>
      </c>
      <c r="BV538" s="18" t="str">
        <f t="shared" si="777"/>
        <v/>
      </c>
      <c r="BW538" s="18" t="str">
        <f t="shared" si="777"/>
        <v/>
      </c>
      <c r="BX538" s="18" t="str">
        <f t="shared" si="777"/>
        <v/>
      </c>
      <c r="BY538" s="18" t="str">
        <f t="shared" si="777"/>
        <v/>
      </c>
      <c r="BZ538" s="18" t="str">
        <f t="shared" si="777"/>
        <v/>
      </c>
      <c r="CA538" s="18" t="str">
        <f t="shared" si="777"/>
        <v/>
      </c>
      <c r="CB538" s="18" t="str">
        <f t="shared" si="777"/>
        <v/>
      </c>
      <c r="CC538" s="18" t="str">
        <f t="shared" si="777"/>
        <v/>
      </c>
    </row>
    <row r="539" ht="16.5" customHeight="1">
      <c r="A539" s="11" t="s">
        <v>2396</v>
      </c>
      <c r="C539" s="11"/>
      <c r="D539" s="11" t="s">
        <v>64</v>
      </c>
      <c r="G539" s="11" t="s">
        <v>151</v>
      </c>
      <c r="J539" s="20"/>
      <c r="K539" s="20"/>
      <c r="L539" s="11" t="s">
        <v>86</v>
      </c>
      <c r="M539" s="11" t="s">
        <v>67</v>
      </c>
      <c r="N539" s="14" t="s">
        <v>2397</v>
      </c>
      <c r="T539" s="11" t="s">
        <v>2398</v>
      </c>
      <c r="V539" s="11" t="s">
        <v>2399</v>
      </c>
      <c r="X539" s="11" t="s">
        <v>274</v>
      </c>
      <c r="Y539" s="11" t="s">
        <v>75</v>
      </c>
      <c r="AI539" s="15">
        <v>44105.0</v>
      </c>
      <c r="AJ539" s="11">
        <v>12.0</v>
      </c>
      <c r="AK539" s="11" t="s">
        <v>219</v>
      </c>
      <c r="AL539" s="11">
        <v>0.0</v>
      </c>
      <c r="AM539" s="11" t="s">
        <v>2305</v>
      </c>
      <c r="AN539" s="11"/>
      <c r="AQ539" s="11" t="s">
        <v>79</v>
      </c>
      <c r="AR539" s="11" t="s">
        <v>274</v>
      </c>
      <c r="AS539" s="11" t="s">
        <v>75</v>
      </c>
      <c r="AT539" s="11" t="s">
        <v>80</v>
      </c>
      <c r="AW539" s="11" t="s">
        <v>96</v>
      </c>
      <c r="AX539" s="18" t="str">
        <f t="shared" si="723"/>
        <v/>
      </c>
      <c r="AZ539" s="11" t="s">
        <v>191</v>
      </c>
      <c r="BD539" s="15">
        <v>45596.0</v>
      </c>
      <c r="BE539" s="15">
        <v>45596.0</v>
      </c>
      <c r="BJ539" s="11">
        <v>2020.0</v>
      </c>
      <c r="BK539" s="11">
        <v>2021.0</v>
      </c>
      <c r="BL539" s="16">
        <f t="shared" si="62"/>
        <v>2</v>
      </c>
      <c r="BM539" s="18" t="str">
        <f t="shared" si="63"/>
        <v>2020, 2021</v>
      </c>
      <c r="BN539" s="20">
        <f t="shared" ref="BN539:CC539" si="778">IF(ISNUMBER(SEARCH(BN$1, $BM539)), ($K539/$BL539), "")</f>
        <v>0</v>
      </c>
      <c r="BO539" s="20">
        <f t="shared" si="778"/>
        <v>0</v>
      </c>
      <c r="BP539" s="18" t="str">
        <f t="shared" si="778"/>
        <v/>
      </c>
      <c r="BQ539" s="18" t="str">
        <f t="shared" si="778"/>
        <v/>
      </c>
      <c r="BR539" s="18" t="str">
        <f t="shared" si="778"/>
        <v/>
      </c>
      <c r="BS539" s="18" t="str">
        <f t="shared" si="778"/>
        <v/>
      </c>
      <c r="BT539" s="18" t="str">
        <f t="shared" si="778"/>
        <v/>
      </c>
      <c r="BU539" s="18" t="str">
        <f t="shared" si="778"/>
        <v/>
      </c>
      <c r="BV539" s="18" t="str">
        <f t="shared" si="778"/>
        <v/>
      </c>
      <c r="BW539" s="18" t="str">
        <f t="shared" si="778"/>
        <v/>
      </c>
      <c r="BX539" s="18" t="str">
        <f t="shared" si="778"/>
        <v/>
      </c>
      <c r="BY539" s="18" t="str">
        <f t="shared" si="778"/>
        <v/>
      </c>
      <c r="BZ539" s="18" t="str">
        <f t="shared" si="778"/>
        <v/>
      </c>
      <c r="CA539" s="18" t="str">
        <f t="shared" si="778"/>
        <v/>
      </c>
      <c r="CB539" s="18" t="str">
        <f t="shared" si="778"/>
        <v/>
      </c>
      <c r="CC539" s="18" t="str">
        <f t="shared" si="778"/>
        <v/>
      </c>
    </row>
    <row r="540" ht="16.5" customHeight="1">
      <c r="A540" s="11" t="s">
        <v>2400</v>
      </c>
      <c r="C540" s="11"/>
      <c r="D540" s="11" t="s">
        <v>64</v>
      </c>
      <c r="G540" s="11" t="s">
        <v>151</v>
      </c>
      <c r="J540" s="20"/>
      <c r="K540" s="20"/>
      <c r="L540" s="11" t="s">
        <v>86</v>
      </c>
      <c r="M540" s="11" t="s">
        <v>67</v>
      </c>
      <c r="N540" s="14" t="s">
        <v>2401</v>
      </c>
      <c r="T540" s="11" t="s">
        <v>2402</v>
      </c>
      <c r="V540" s="11" t="s">
        <v>2403</v>
      </c>
      <c r="X540" s="11" t="s">
        <v>274</v>
      </c>
      <c r="Y540" s="11" t="s">
        <v>75</v>
      </c>
      <c r="AI540" s="15">
        <v>43841.0</v>
      </c>
      <c r="AJ540" s="11">
        <v>24.0</v>
      </c>
      <c r="AK540" s="11" t="s">
        <v>219</v>
      </c>
      <c r="AL540" s="11">
        <v>0.0</v>
      </c>
      <c r="AM540" s="11" t="s">
        <v>2305</v>
      </c>
      <c r="AN540" s="11"/>
      <c r="AQ540" s="11" t="s">
        <v>79</v>
      </c>
      <c r="AR540" s="11" t="s">
        <v>274</v>
      </c>
      <c r="AS540" s="11" t="s">
        <v>75</v>
      </c>
      <c r="AT540" s="11" t="s">
        <v>107</v>
      </c>
      <c r="AU540" s="18" t="s">
        <v>108</v>
      </c>
      <c r="AW540" s="11" t="s">
        <v>96</v>
      </c>
      <c r="AX540" s="18" t="str">
        <f t="shared" si="723"/>
        <v/>
      </c>
      <c r="AZ540" s="11" t="s">
        <v>109</v>
      </c>
      <c r="BD540" s="15">
        <v>45596.0</v>
      </c>
      <c r="BE540" s="15">
        <v>45596.0</v>
      </c>
      <c r="BJ540" s="11">
        <v>2020.0</v>
      </c>
      <c r="BK540" s="11">
        <v>2022.0</v>
      </c>
      <c r="BL540" s="16">
        <f t="shared" si="62"/>
        <v>3</v>
      </c>
      <c r="BM540" s="18" t="str">
        <f t="shared" si="63"/>
        <v>2020, 2021, 2022</v>
      </c>
      <c r="BN540" s="20">
        <f t="shared" ref="BN540:CC540" si="779">IF(ISNUMBER(SEARCH(BN$1, $BM540)), ($K540/$BL540), "")</f>
        <v>0</v>
      </c>
      <c r="BO540" s="20">
        <f t="shared" si="779"/>
        <v>0</v>
      </c>
      <c r="BP540" s="20">
        <f t="shared" si="779"/>
        <v>0</v>
      </c>
      <c r="BQ540" s="18" t="str">
        <f t="shared" si="779"/>
        <v/>
      </c>
      <c r="BR540" s="18" t="str">
        <f t="shared" si="779"/>
        <v/>
      </c>
      <c r="BS540" s="18" t="str">
        <f t="shared" si="779"/>
        <v/>
      </c>
      <c r="BT540" s="18" t="str">
        <f t="shared" si="779"/>
        <v/>
      </c>
      <c r="BU540" s="18" t="str">
        <f t="shared" si="779"/>
        <v/>
      </c>
      <c r="BV540" s="18" t="str">
        <f t="shared" si="779"/>
        <v/>
      </c>
      <c r="BW540" s="18" t="str">
        <f t="shared" si="779"/>
        <v/>
      </c>
      <c r="BX540" s="18" t="str">
        <f t="shared" si="779"/>
        <v/>
      </c>
      <c r="BY540" s="18" t="str">
        <f t="shared" si="779"/>
        <v/>
      </c>
      <c r="BZ540" s="18" t="str">
        <f t="shared" si="779"/>
        <v/>
      </c>
      <c r="CA540" s="18" t="str">
        <f t="shared" si="779"/>
        <v/>
      </c>
      <c r="CB540" s="18" t="str">
        <f t="shared" si="779"/>
        <v/>
      </c>
      <c r="CC540" s="18" t="str">
        <f t="shared" si="779"/>
        <v/>
      </c>
    </row>
    <row r="541" ht="16.5" customHeight="1">
      <c r="A541" s="11" t="s">
        <v>2404</v>
      </c>
      <c r="C541" s="11"/>
      <c r="D541" s="11" t="s">
        <v>64</v>
      </c>
      <c r="G541" s="11" t="s">
        <v>151</v>
      </c>
      <c r="J541" s="20"/>
      <c r="K541" s="20"/>
      <c r="L541" s="11" t="s">
        <v>86</v>
      </c>
      <c r="M541" s="11" t="s">
        <v>67</v>
      </c>
      <c r="N541" s="11"/>
      <c r="T541" s="11"/>
      <c r="U541" s="11" t="s">
        <v>2405</v>
      </c>
      <c r="V541" s="11" t="s">
        <v>2399</v>
      </c>
      <c r="W541" s="11"/>
      <c r="X541" s="11" t="s">
        <v>274</v>
      </c>
      <c r="Y541" s="11" t="s">
        <v>75</v>
      </c>
      <c r="AG541" s="15"/>
      <c r="AH541" s="11"/>
      <c r="AI541" s="11"/>
      <c r="AJ541" s="11">
        <v>8.0</v>
      </c>
      <c r="AK541" s="11" t="s">
        <v>219</v>
      </c>
      <c r="AL541" s="11"/>
      <c r="AM541" s="11" t="s">
        <v>2305</v>
      </c>
      <c r="AO541" s="11"/>
      <c r="AP541" s="11"/>
      <c r="AQ541" s="11" t="s">
        <v>79</v>
      </c>
      <c r="AR541" s="11" t="s">
        <v>274</v>
      </c>
      <c r="AS541" s="11" t="s">
        <v>75</v>
      </c>
      <c r="AT541" s="25" t="s">
        <v>122</v>
      </c>
      <c r="AU541" s="18" t="s">
        <v>477</v>
      </c>
      <c r="AW541" s="11" t="s">
        <v>96</v>
      </c>
      <c r="AX541" s="18" t="str">
        <f t="shared" si="723"/>
        <v/>
      </c>
      <c r="AZ541" s="11" t="s">
        <v>191</v>
      </c>
      <c r="BB541" s="15"/>
      <c r="BC541" s="15"/>
      <c r="BD541" s="15">
        <v>45596.0</v>
      </c>
      <c r="BE541" s="15">
        <v>45779.0</v>
      </c>
      <c r="BH541" s="11"/>
      <c r="BI541" s="11">
        <v>0.0</v>
      </c>
      <c r="BJ541" s="11">
        <v>2024.0</v>
      </c>
      <c r="BK541" s="11">
        <v>2024.0</v>
      </c>
      <c r="BL541" s="16">
        <f t="shared" si="62"/>
        <v>1</v>
      </c>
      <c r="BM541" s="18" t="str">
        <f t="shared" si="63"/>
        <v>2024</v>
      </c>
      <c r="BN541" s="18" t="str">
        <f t="shared" ref="BN541:CC541" si="780">IF(ISNUMBER(SEARCH(BN$1, $BM541)), ($K541/$BL541), "")</f>
        <v/>
      </c>
      <c r="BO541" s="18" t="str">
        <f t="shared" si="780"/>
        <v/>
      </c>
      <c r="BP541" s="18" t="str">
        <f t="shared" si="780"/>
        <v/>
      </c>
      <c r="BQ541" s="18" t="str">
        <f t="shared" si="780"/>
        <v/>
      </c>
      <c r="BR541" s="20">
        <f t="shared" si="780"/>
        <v>0</v>
      </c>
      <c r="BS541" s="18" t="str">
        <f t="shared" si="780"/>
        <v/>
      </c>
      <c r="BT541" s="18" t="str">
        <f t="shared" si="780"/>
        <v/>
      </c>
      <c r="BU541" s="18" t="str">
        <f t="shared" si="780"/>
        <v/>
      </c>
      <c r="BV541" s="18" t="str">
        <f t="shared" si="780"/>
        <v/>
      </c>
      <c r="BW541" s="18" t="str">
        <f t="shared" si="780"/>
        <v/>
      </c>
      <c r="BX541" s="18" t="str">
        <f t="shared" si="780"/>
        <v/>
      </c>
      <c r="BY541" s="18" t="str">
        <f t="shared" si="780"/>
        <v/>
      </c>
      <c r="BZ541" s="18" t="str">
        <f t="shared" si="780"/>
        <v/>
      </c>
      <c r="CA541" s="18" t="str">
        <f t="shared" si="780"/>
        <v/>
      </c>
      <c r="CB541" s="18" t="str">
        <f t="shared" si="780"/>
        <v/>
      </c>
      <c r="CC541" s="18" t="str">
        <f t="shared" si="780"/>
        <v/>
      </c>
      <c r="CD541" s="11"/>
      <c r="CE541" s="11"/>
    </row>
    <row r="542" ht="16.5" customHeight="1">
      <c r="A542" s="11" t="s">
        <v>2406</v>
      </c>
      <c r="C542" s="11"/>
      <c r="D542" s="11" t="s">
        <v>64</v>
      </c>
      <c r="G542" s="11" t="s">
        <v>151</v>
      </c>
      <c r="J542" s="20"/>
      <c r="K542" s="20"/>
      <c r="L542" s="11" t="s">
        <v>86</v>
      </c>
      <c r="M542" s="11" t="s">
        <v>67</v>
      </c>
      <c r="N542" s="14" t="s">
        <v>2407</v>
      </c>
      <c r="U542" s="11" t="s">
        <v>2405</v>
      </c>
      <c r="V542" s="11" t="s">
        <v>2399</v>
      </c>
      <c r="X542" s="11" t="s">
        <v>274</v>
      </c>
      <c r="Y542" s="11" t="s">
        <v>75</v>
      </c>
      <c r="AI542" s="15">
        <v>43839.0</v>
      </c>
      <c r="AJ542" s="11">
        <v>24.0</v>
      </c>
      <c r="AK542" s="11" t="s">
        <v>219</v>
      </c>
      <c r="AL542" s="11"/>
      <c r="AM542" s="11" t="s">
        <v>542</v>
      </c>
      <c r="AQ542" s="11" t="s">
        <v>79</v>
      </c>
      <c r="AR542" s="11" t="s">
        <v>274</v>
      </c>
      <c r="AS542" s="11" t="s">
        <v>75</v>
      </c>
      <c r="AT542" s="11" t="s">
        <v>80</v>
      </c>
      <c r="AW542" s="11" t="s">
        <v>96</v>
      </c>
      <c r="AX542" s="18" t="str">
        <f t="shared" si="723"/>
        <v/>
      </c>
      <c r="AZ542" s="11" t="s">
        <v>191</v>
      </c>
      <c r="BD542" s="15">
        <v>45596.0</v>
      </c>
      <c r="BE542" s="15">
        <v>45596.0</v>
      </c>
      <c r="BI542" s="11">
        <v>0.0</v>
      </c>
      <c r="BJ542" s="11">
        <v>2020.0</v>
      </c>
      <c r="BK542" s="11">
        <v>2022.0</v>
      </c>
      <c r="BL542" s="16">
        <f t="shared" si="62"/>
        <v>3</v>
      </c>
      <c r="BM542" s="18" t="str">
        <f t="shared" si="63"/>
        <v>2020, 2021, 2022</v>
      </c>
      <c r="BN542" s="20">
        <f t="shared" ref="BN542:CC542" si="781">IF(ISNUMBER(SEARCH(BN$1, $BM542)), ($K542/$BL542), "")</f>
        <v>0</v>
      </c>
      <c r="BO542" s="20">
        <f t="shared" si="781"/>
        <v>0</v>
      </c>
      <c r="BP542" s="20">
        <f t="shared" si="781"/>
        <v>0</v>
      </c>
      <c r="BQ542" s="18" t="str">
        <f t="shared" si="781"/>
        <v/>
      </c>
      <c r="BR542" s="18" t="str">
        <f t="shared" si="781"/>
        <v/>
      </c>
      <c r="BS542" s="18" t="str">
        <f t="shared" si="781"/>
        <v/>
      </c>
      <c r="BT542" s="18" t="str">
        <f t="shared" si="781"/>
        <v/>
      </c>
      <c r="BU542" s="18" t="str">
        <f t="shared" si="781"/>
        <v/>
      </c>
      <c r="BV542" s="18" t="str">
        <f t="shared" si="781"/>
        <v/>
      </c>
      <c r="BW542" s="18" t="str">
        <f t="shared" si="781"/>
        <v/>
      </c>
      <c r="BX542" s="18" t="str">
        <f t="shared" si="781"/>
        <v/>
      </c>
      <c r="BY542" s="18" t="str">
        <f t="shared" si="781"/>
        <v/>
      </c>
      <c r="BZ542" s="18" t="str">
        <f t="shared" si="781"/>
        <v/>
      </c>
      <c r="CA542" s="18" t="str">
        <f t="shared" si="781"/>
        <v/>
      </c>
      <c r="CB542" s="18" t="str">
        <f t="shared" si="781"/>
        <v/>
      </c>
      <c r="CC542" s="18" t="str">
        <f t="shared" si="781"/>
        <v/>
      </c>
      <c r="CD542" s="11"/>
      <c r="CE542" s="11"/>
    </row>
    <row r="543" ht="16.5" customHeight="1">
      <c r="A543" s="11" t="s">
        <v>2408</v>
      </c>
      <c r="C543" s="11"/>
      <c r="D543" s="11" t="s">
        <v>64</v>
      </c>
      <c r="G543" s="11" t="s">
        <v>151</v>
      </c>
      <c r="J543" s="20"/>
      <c r="K543" s="20"/>
      <c r="L543" s="11" t="s">
        <v>86</v>
      </c>
      <c r="M543" s="11" t="s">
        <v>67</v>
      </c>
      <c r="N543" s="14" t="s">
        <v>2409</v>
      </c>
      <c r="U543" s="11"/>
      <c r="V543" s="11" t="s">
        <v>2410</v>
      </c>
      <c r="X543" s="11" t="s">
        <v>334</v>
      </c>
      <c r="Y543" s="11" t="s">
        <v>75</v>
      </c>
      <c r="Z543" s="11"/>
      <c r="AA543" s="11"/>
      <c r="AE543" s="11" t="s">
        <v>2411</v>
      </c>
      <c r="AI543" s="15">
        <v>44440.0</v>
      </c>
      <c r="AJ543" s="11">
        <v>12.0</v>
      </c>
      <c r="AK543" s="11" t="s">
        <v>219</v>
      </c>
      <c r="AL543" s="11">
        <v>0.0</v>
      </c>
      <c r="AM543" s="11" t="s">
        <v>456</v>
      </c>
      <c r="AN543" s="11"/>
      <c r="AO543" s="11"/>
      <c r="AP543" s="11"/>
      <c r="AQ543" s="11" t="s">
        <v>79</v>
      </c>
      <c r="AR543" s="11" t="s">
        <v>334</v>
      </c>
      <c r="AS543" s="11" t="s">
        <v>75</v>
      </c>
      <c r="AT543" s="25" t="s">
        <v>122</v>
      </c>
      <c r="AU543" s="18" t="s">
        <v>108</v>
      </c>
      <c r="AW543" s="11" t="s">
        <v>96</v>
      </c>
      <c r="AX543" s="18" t="str">
        <f t="shared" si="723"/>
        <v/>
      </c>
      <c r="AZ543" s="11" t="s">
        <v>109</v>
      </c>
      <c r="BD543" s="15">
        <v>45596.0</v>
      </c>
      <c r="BE543" s="15">
        <v>45596.0</v>
      </c>
      <c r="BF543" s="15"/>
      <c r="BG543" s="15"/>
      <c r="BJ543" s="11">
        <v>2021.0</v>
      </c>
      <c r="BK543" s="11">
        <v>2023.0</v>
      </c>
      <c r="BL543" s="16">
        <f t="shared" si="62"/>
        <v>3</v>
      </c>
      <c r="BM543" s="18" t="str">
        <f t="shared" si="63"/>
        <v>2021, 2022, 2023</v>
      </c>
      <c r="BN543" s="18" t="str">
        <f t="shared" ref="BN543:CC543" si="782">IF(ISNUMBER(SEARCH(BN$1, $BM543)), ($K543/$BL543), "")</f>
        <v/>
      </c>
      <c r="BO543" s="20">
        <f t="shared" si="782"/>
        <v>0</v>
      </c>
      <c r="BP543" s="20">
        <f t="shared" si="782"/>
        <v>0</v>
      </c>
      <c r="BQ543" s="20">
        <f t="shared" si="782"/>
        <v>0</v>
      </c>
      <c r="BR543" s="18" t="str">
        <f t="shared" si="782"/>
        <v/>
      </c>
      <c r="BS543" s="18" t="str">
        <f t="shared" si="782"/>
        <v/>
      </c>
      <c r="BT543" s="18" t="str">
        <f t="shared" si="782"/>
        <v/>
      </c>
      <c r="BU543" s="18" t="str">
        <f t="shared" si="782"/>
        <v/>
      </c>
      <c r="BV543" s="18" t="str">
        <f t="shared" si="782"/>
        <v/>
      </c>
      <c r="BW543" s="18" t="str">
        <f t="shared" si="782"/>
        <v/>
      </c>
      <c r="BX543" s="18" t="str">
        <f t="shared" si="782"/>
        <v/>
      </c>
      <c r="BY543" s="18" t="str">
        <f t="shared" si="782"/>
        <v/>
      </c>
      <c r="BZ543" s="18" t="str">
        <f t="shared" si="782"/>
        <v/>
      </c>
      <c r="CA543" s="18" t="str">
        <f t="shared" si="782"/>
        <v/>
      </c>
      <c r="CB543" s="18" t="str">
        <f t="shared" si="782"/>
        <v/>
      </c>
      <c r="CC543" s="18" t="str">
        <f t="shared" si="782"/>
        <v/>
      </c>
      <c r="CD543" s="11"/>
      <c r="CE543" s="11"/>
    </row>
    <row r="544" ht="16.5" customHeight="1">
      <c r="A544" s="11" t="s">
        <v>2412</v>
      </c>
      <c r="C544" s="11"/>
      <c r="D544" s="11" t="s">
        <v>64</v>
      </c>
      <c r="G544" s="11" t="s">
        <v>151</v>
      </c>
      <c r="J544" s="20"/>
      <c r="K544" s="20"/>
      <c r="L544" s="11" t="s">
        <v>86</v>
      </c>
      <c r="M544" s="11" t="s">
        <v>67</v>
      </c>
      <c r="N544" s="11"/>
      <c r="V544" s="11"/>
      <c r="X544" s="11" t="s">
        <v>155</v>
      </c>
      <c r="Y544" s="11" t="s">
        <v>75</v>
      </c>
      <c r="AE544" s="11"/>
      <c r="AI544" s="15">
        <v>44199.0</v>
      </c>
      <c r="AJ544" s="11">
        <v>37.0</v>
      </c>
      <c r="AK544" s="11" t="s">
        <v>219</v>
      </c>
      <c r="AL544" s="11">
        <v>0.0</v>
      </c>
      <c r="AM544" s="11" t="s">
        <v>157</v>
      </c>
      <c r="AN544" s="11"/>
      <c r="AQ544" s="11" t="s">
        <v>79</v>
      </c>
      <c r="AR544" s="11" t="s">
        <v>155</v>
      </c>
      <c r="AS544" s="11" t="s">
        <v>75</v>
      </c>
      <c r="AT544" s="11" t="s">
        <v>80</v>
      </c>
      <c r="AW544" s="11" t="s">
        <v>96</v>
      </c>
      <c r="AX544" s="18" t="str">
        <f t="shared" si="723"/>
        <v/>
      </c>
      <c r="AZ544" s="11" t="s">
        <v>520</v>
      </c>
      <c r="BD544" s="15">
        <v>45596.0</v>
      </c>
      <c r="BE544" s="15">
        <v>45596.0</v>
      </c>
      <c r="BJ544" s="11">
        <v>2021.0</v>
      </c>
      <c r="BK544" s="11">
        <v>2024.0</v>
      </c>
      <c r="BL544" s="16">
        <f t="shared" si="62"/>
        <v>4</v>
      </c>
      <c r="BM544" s="18" t="str">
        <f t="shared" si="63"/>
        <v>2021, 2022, 2023, 2024</v>
      </c>
      <c r="BN544" s="18" t="str">
        <f t="shared" ref="BN544:CC544" si="783">IF(ISNUMBER(SEARCH(BN$1, $BM544)), ($K544/$BL544), "")</f>
        <v/>
      </c>
      <c r="BO544" s="20">
        <f t="shared" si="783"/>
        <v>0</v>
      </c>
      <c r="BP544" s="20">
        <f t="shared" si="783"/>
        <v>0</v>
      </c>
      <c r="BQ544" s="20">
        <f t="shared" si="783"/>
        <v>0</v>
      </c>
      <c r="BR544" s="20">
        <f t="shared" si="783"/>
        <v>0</v>
      </c>
      <c r="BS544" s="18" t="str">
        <f t="shared" si="783"/>
        <v/>
      </c>
      <c r="BT544" s="18" t="str">
        <f t="shared" si="783"/>
        <v/>
      </c>
      <c r="BU544" s="18" t="str">
        <f t="shared" si="783"/>
        <v/>
      </c>
      <c r="BV544" s="18" t="str">
        <f t="shared" si="783"/>
        <v/>
      </c>
      <c r="BW544" s="18" t="str">
        <f t="shared" si="783"/>
        <v/>
      </c>
      <c r="BX544" s="18" t="str">
        <f t="shared" si="783"/>
        <v/>
      </c>
      <c r="BY544" s="18" t="str">
        <f t="shared" si="783"/>
        <v/>
      </c>
      <c r="BZ544" s="18" t="str">
        <f t="shared" si="783"/>
        <v/>
      </c>
      <c r="CA544" s="18" t="str">
        <f t="shared" si="783"/>
        <v/>
      </c>
      <c r="CB544" s="18" t="str">
        <f t="shared" si="783"/>
        <v/>
      </c>
      <c r="CC544" s="18" t="str">
        <f t="shared" si="783"/>
        <v/>
      </c>
    </row>
    <row r="545" ht="16.5" customHeight="1">
      <c r="A545" s="11" t="s">
        <v>2413</v>
      </c>
      <c r="C545" s="11"/>
      <c r="D545" s="11" t="s">
        <v>64</v>
      </c>
      <c r="G545" s="11" t="s">
        <v>151</v>
      </c>
      <c r="J545" s="20"/>
      <c r="K545" s="20"/>
      <c r="L545" s="11" t="s">
        <v>86</v>
      </c>
      <c r="M545" s="11" t="s">
        <v>67</v>
      </c>
      <c r="V545" s="11" t="s">
        <v>2414</v>
      </c>
      <c r="X545" s="11"/>
      <c r="Y545" s="11" t="s">
        <v>75</v>
      </c>
      <c r="AI545" s="15">
        <v>44197.0</v>
      </c>
      <c r="AJ545" s="11"/>
      <c r="AK545" s="11"/>
      <c r="AL545" s="11"/>
      <c r="AM545" s="11" t="s">
        <v>2415</v>
      </c>
      <c r="AN545" s="11"/>
      <c r="AQ545" s="11" t="s">
        <v>79</v>
      </c>
      <c r="AR545" s="11" t="s">
        <v>155</v>
      </c>
      <c r="AS545" s="11" t="s">
        <v>75</v>
      </c>
      <c r="AT545" s="25" t="s">
        <v>122</v>
      </c>
      <c r="AW545" s="11" t="s">
        <v>96</v>
      </c>
      <c r="AX545" s="18" t="str">
        <f t="shared" si="723"/>
        <v/>
      </c>
      <c r="AZ545" s="11" t="s">
        <v>290</v>
      </c>
      <c r="BD545" s="15">
        <v>45596.0</v>
      </c>
      <c r="BE545" s="15">
        <v>45596.0</v>
      </c>
      <c r="BJ545" s="11">
        <v>2021.0</v>
      </c>
      <c r="BK545" s="17"/>
      <c r="BL545" s="45">
        <f t="shared" si="62"/>
        <v>-2020</v>
      </c>
      <c r="BM545" s="18" t="str">
        <f t="shared" si="63"/>
        <v>#NUM!</v>
      </c>
      <c r="BN545" s="18" t="str">
        <f t="shared" ref="BN545:CC545" si="784">IF(ISNUMBER(SEARCH(BN$1, $BM545)), ($K545/$BL545), "")</f>
        <v/>
      </c>
      <c r="BO545" s="18" t="str">
        <f t="shared" si="784"/>
        <v/>
      </c>
      <c r="BP545" s="18" t="str">
        <f t="shared" si="784"/>
        <v/>
      </c>
      <c r="BQ545" s="18" t="str">
        <f t="shared" si="784"/>
        <v/>
      </c>
      <c r="BR545" s="18" t="str">
        <f t="shared" si="784"/>
        <v/>
      </c>
      <c r="BS545" s="18" t="str">
        <f t="shared" si="784"/>
        <v/>
      </c>
      <c r="BT545" s="18" t="str">
        <f t="shared" si="784"/>
        <v/>
      </c>
      <c r="BU545" s="18" t="str">
        <f t="shared" si="784"/>
        <v/>
      </c>
      <c r="BV545" s="18" t="str">
        <f t="shared" si="784"/>
        <v/>
      </c>
      <c r="BW545" s="18" t="str">
        <f t="shared" si="784"/>
        <v/>
      </c>
      <c r="BX545" s="18" t="str">
        <f t="shared" si="784"/>
        <v/>
      </c>
      <c r="BY545" s="18" t="str">
        <f t="shared" si="784"/>
        <v/>
      </c>
      <c r="BZ545" s="18" t="str">
        <f t="shared" si="784"/>
        <v/>
      </c>
      <c r="CA545" s="18" t="str">
        <f t="shared" si="784"/>
        <v/>
      </c>
      <c r="CB545" s="18" t="str">
        <f t="shared" si="784"/>
        <v/>
      </c>
      <c r="CC545" s="18" t="str">
        <f t="shared" si="784"/>
        <v/>
      </c>
    </row>
    <row r="546" ht="16.5" customHeight="1">
      <c r="A546" s="11" t="s">
        <v>2416</v>
      </c>
      <c r="C546" s="11"/>
      <c r="D546" s="11" t="s">
        <v>64</v>
      </c>
      <c r="G546" s="11" t="s">
        <v>151</v>
      </c>
      <c r="J546" s="20"/>
      <c r="K546" s="20"/>
      <c r="L546" s="11" t="s">
        <v>86</v>
      </c>
      <c r="M546" s="11" t="s">
        <v>67</v>
      </c>
      <c r="V546" s="11"/>
      <c r="X546" s="11" t="s">
        <v>334</v>
      </c>
      <c r="Y546" s="11" t="s">
        <v>75</v>
      </c>
      <c r="AI546" s="15">
        <v>44593.0</v>
      </c>
      <c r="AK546" s="11" t="s">
        <v>430</v>
      </c>
      <c r="AM546" s="11" t="s">
        <v>456</v>
      </c>
      <c r="AN546" s="11"/>
      <c r="AQ546" s="11" t="s">
        <v>79</v>
      </c>
      <c r="AR546" s="11" t="s">
        <v>334</v>
      </c>
      <c r="AS546" s="11" t="s">
        <v>75</v>
      </c>
      <c r="AT546" s="11" t="s">
        <v>107</v>
      </c>
      <c r="AU546" s="18" t="s">
        <v>189</v>
      </c>
      <c r="AW546" s="11" t="s">
        <v>96</v>
      </c>
      <c r="AX546" s="18" t="str">
        <f t="shared" si="723"/>
        <v/>
      </c>
      <c r="AZ546" s="11" t="s">
        <v>109</v>
      </c>
      <c r="BD546" s="15">
        <v>45596.0</v>
      </c>
      <c r="BE546" s="15">
        <v>45596.0</v>
      </c>
      <c r="BJ546" s="11">
        <v>2023.0</v>
      </c>
      <c r="BK546" s="17"/>
      <c r="BL546" s="45">
        <f t="shared" si="62"/>
        <v>-2022</v>
      </c>
      <c r="BM546" s="18" t="str">
        <f t="shared" si="63"/>
        <v>#NUM!</v>
      </c>
      <c r="BN546" s="18" t="str">
        <f t="shared" ref="BN546:CC546" si="785">IF(ISNUMBER(SEARCH(BN$1, $BM546)), ($K546/$BL546), "")</f>
        <v/>
      </c>
      <c r="BO546" s="18" t="str">
        <f t="shared" si="785"/>
        <v/>
      </c>
      <c r="BP546" s="18" t="str">
        <f t="shared" si="785"/>
        <v/>
      </c>
      <c r="BQ546" s="18" t="str">
        <f t="shared" si="785"/>
        <v/>
      </c>
      <c r="BR546" s="18" t="str">
        <f t="shared" si="785"/>
        <v/>
      </c>
      <c r="BS546" s="18" t="str">
        <f t="shared" si="785"/>
        <v/>
      </c>
      <c r="BT546" s="18" t="str">
        <f t="shared" si="785"/>
        <v/>
      </c>
      <c r="BU546" s="18" t="str">
        <f t="shared" si="785"/>
        <v/>
      </c>
      <c r="BV546" s="18" t="str">
        <f t="shared" si="785"/>
        <v/>
      </c>
      <c r="BW546" s="18" t="str">
        <f t="shared" si="785"/>
        <v/>
      </c>
      <c r="BX546" s="18" t="str">
        <f t="shared" si="785"/>
        <v/>
      </c>
      <c r="BY546" s="18" t="str">
        <f t="shared" si="785"/>
        <v/>
      </c>
      <c r="BZ546" s="18" t="str">
        <f t="shared" si="785"/>
        <v/>
      </c>
      <c r="CA546" s="18" t="str">
        <f t="shared" si="785"/>
        <v/>
      </c>
      <c r="CB546" s="18" t="str">
        <f t="shared" si="785"/>
        <v/>
      </c>
      <c r="CC546" s="18" t="str">
        <f t="shared" si="785"/>
        <v/>
      </c>
    </row>
    <row r="547" ht="16.5" customHeight="1">
      <c r="A547" s="11" t="s">
        <v>2417</v>
      </c>
      <c r="C547" s="11"/>
      <c r="D547" s="11" t="s">
        <v>64</v>
      </c>
      <c r="G547" s="11" t="s">
        <v>151</v>
      </c>
      <c r="J547" s="20"/>
      <c r="K547" s="20"/>
      <c r="L547" s="11" t="s">
        <v>86</v>
      </c>
      <c r="M547" s="11" t="s">
        <v>67</v>
      </c>
      <c r="N547" s="14" t="s">
        <v>2418</v>
      </c>
      <c r="T547" s="11" t="s">
        <v>2419</v>
      </c>
      <c r="V547" s="11" t="s">
        <v>2420</v>
      </c>
      <c r="X547" s="11" t="s">
        <v>334</v>
      </c>
      <c r="Y547" s="11" t="s">
        <v>75</v>
      </c>
      <c r="AI547" s="15">
        <v>44835.0</v>
      </c>
      <c r="AJ547" s="11">
        <v>73.0</v>
      </c>
      <c r="AK547" s="11" t="s">
        <v>430</v>
      </c>
      <c r="AL547" s="11">
        <v>0.0</v>
      </c>
      <c r="AM547" s="11" t="s">
        <v>456</v>
      </c>
      <c r="AN547" s="11"/>
      <c r="AQ547" s="11" t="s">
        <v>79</v>
      </c>
      <c r="AR547" s="11" t="s">
        <v>334</v>
      </c>
      <c r="AS547" s="11" t="s">
        <v>75</v>
      </c>
      <c r="AT547" s="11" t="s">
        <v>107</v>
      </c>
      <c r="AU547" s="11" t="s">
        <v>108</v>
      </c>
      <c r="AW547" s="11" t="s">
        <v>96</v>
      </c>
      <c r="AX547" s="18" t="str">
        <f t="shared" si="723"/>
        <v/>
      </c>
      <c r="AZ547" s="11" t="s">
        <v>535</v>
      </c>
      <c r="BD547" s="15">
        <v>45596.0</v>
      </c>
      <c r="BE547" s="15">
        <v>45596.0</v>
      </c>
      <c r="BJ547" s="11">
        <v>2022.0</v>
      </c>
      <c r="BK547" s="11">
        <v>2026.0</v>
      </c>
      <c r="BL547" s="16">
        <f t="shared" si="62"/>
        <v>5</v>
      </c>
      <c r="BM547" s="18" t="str">
        <f t="shared" si="63"/>
        <v>2022, 2023, 2024, 2025, 2026</v>
      </c>
      <c r="BN547" s="18" t="str">
        <f t="shared" ref="BN547:CC547" si="786">IF(ISNUMBER(SEARCH(BN$1, $BM547)), ($K547/$BL547), "")</f>
        <v/>
      </c>
      <c r="BO547" s="18" t="str">
        <f t="shared" si="786"/>
        <v/>
      </c>
      <c r="BP547" s="20">
        <f t="shared" si="786"/>
        <v>0</v>
      </c>
      <c r="BQ547" s="20">
        <f t="shared" si="786"/>
        <v>0</v>
      </c>
      <c r="BR547" s="20">
        <f t="shared" si="786"/>
        <v>0</v>
      </c>
      <c r="BS547" s="20">
        <f t="shared" si="786"/>
        <v>0</v>
      </c>
      <c r="BT547" s="20">
        <f t="shared" si="786"/>
        <v>0</v>
      </c>
      <c r="BU547" s="18" t="str">
        <f t="shared" si="786"/>
        <v/>
      </c>
      <c r="BV547" s="18" t="str">
        <f t="shared" si="786"/>
        <v/>
      </c>
      <c r="BW547" s="18" t="str">
        <f t="shared" si="786"/>
        <v/>
      </c>
      <c r="BX547" s="18" t="str">
        <f t="shared" si="786"/>
        <v/>
      </c>
      <c r="BY547" s="18" t="str">
        <f t="shared" si="786"/>
        <v/>
      </c>
      <c r="BZ547" s="18" t="str">
        <f t="shared" si="786"/>
        <v/>
      </c>
      <c r="CA547" s="18" t="str">
        <f t="shared" si="786"/>
        <v/>
      </c>
      <c r="CB547" s="18" t="str">
        <f t="shared" si="786"/>
        <v/>
      </c>
      <c r="CC547" s="18" t="str">
        <f t="shared" si="786"/>
        <v/>
      </c>
    </row>
    <row r="548" ht="16.5" customHeight="1">
      <c r="A548" s="11" t="s">
        <v>2421</v>
      </c>
      <c r="C548" s="11"/>
      <c r="D548" s="11" t="s">
        <v>64</v>
      </c>
      <c r="G548" s="11" t="s">
        <v>151</v>
      </c>
      <c r="J548" s="20"/>
      <c r="K548" s="20"/>
      <c r="L548" s="11" t="s">
        <v>86</v>
      </c>
      <c r="M548" s="11" t="s">
        <v>67</v>
      </c>
      <c r="N548" s="11"/>
      <c r="T548" s="11" t="s">
        <v>2422</v>
      </c>
      <c r="V548" s="11" t="s">
        <v>2423</v>
      </c>
      <c r="X548" s="11" t="s">
        <v>274</v>
      </c>
      <c r="Y548" s="11" t="s">
        <v>75</v>
      </c>
      <c r="AI548" s="15">
        <v>44256.0</v>
      </c>
      <c r="AJ548" s="11">
        <v>36.0</v>
      </c>
      <c r="AK548" s="11" t="s">
        <v>219</v>
      </c>
      <c r="AL548" s="11">
        <v>0.0</v>
      </c>
      <c r="AM548" s="11" t="s">
        <v>2424</v>
      </c>
      <c r="AN548" s="11"/>
      <c r="AQ548" s="11" t="s">
        <v>79</v>
      </c>
      <c r="AR548" s="11" t="s">
        <v>274</v>
      </c>
      <c r="AS548" s="11" t="s">
        <v>75</v>
      </c>
      <c r="AT548" s="11" t="s">
        <v>80</v>
      </c>
      <c r="AW548" s="11" t="s">
        <v>96</v>
      </c>
      <c r="AX548" s="18" t="str">
        <f t="shared" si="723"/>
        <v/>
      </c>
      <c r="AZ548" s="11" t="s">
        <v>310</v>
      </c>
      <c r="BD548" s="15">
        <v>45596.0</v>
      </c>
      <c r="BE548" s="15">
        <v>45596.0</v>
      </c>
      <c r="BJ548" s="11">
        <v>2021.0</v>
      </c>
      <c r="BK548" s="11">
        <v>2024.0</v>
      </c>
      <c r="BL548" s="16">
        <f t="shared" si="62"/>
        <v>4</v>
      </c>
      <c r="BM548" s="18" t="str">
        <f t="shared" si="63"/>
        <v>2021, 2022, 2023, 2024</v>
      </c>
      <c r="BN548" s="18" t="str">
        <f t="shared" ref="BN548:CC548" si="787">IF(ISNUMBER(SEARCH(BN$1, $BM548)), ($K548/$BL548), "")</f>
        <v/>
      </c>
      <c r="BO548" s="20">
        <f t="shared" si="787"/>
        <v>0</v>
      </c>
      <c r="BP548" s="20">
        <f t="shared" si="787"/>
        <v>0</v>
      </c>
      <c r="BQ548" s="20">
        <f t="shared" si="787"/>
        <v>0</v>
      </c>
      <c r="BR548" s="20">
        <f t="shared" si="787"/>
        <v>0</v>
      </c>
      <c r="BS548" s="18" t="str">
        <f t="shared" si="787"/>
        <v/>
      </c>
      <c r="BT548" s="18" t="str">
        <f t="shared" si="787"/>
        <v/>
      </c>
      <c r="BU548" s="18" t="str">
        <f t="shared" si="787"/>
        <v/>
      </c>
      <c r="BV548" s="18" t="str">
        <f t="shared" si="787"/>
        <v/>
      </c>
      <c r="BW548" s="18" t="str">
        <f t="shared" si="787"/>
        <v/>
      </c>
      <c r="BX548" s="18" t="str">
        <f t="shared" si="787"/>
        <v/>
      </c>
      <c r="BY548" s="18" t="str">
        <f t="shared" si="787"/>
        <v/>
      </c>
      <c r="BZ548" s="18" t="str">
        <f t="shared" si="787"/>
        <v/>
      </c>
      <c r="CA548" s="18" t="str">
        <f t="shared" si="787"/>
        <v/>
      </c>
      <c r="CB548" s="18" t="str">
        <f t="shared" si="787"/>
        <v/>
      </c>
      <c r="CC548" s="18" t="str">
        <f t="shared" si="787"/>
        <v/>
      </c>
    </row>
    <row r="549" ht="16.5" customHeight="1">
      <c r="A549" s="11" t="s">
        <v>2425</v>
      </c>
      <c r="C549" s="11"/>
      <c r="D549" s="11" t="s">
        <v>64</v>
      </c>
      <c r="G549" s="11" t="s">
        <v>151</v>
      </c>
      <c r="J549" s="20"/>
      <c r="K549" s="20"/>
      <c r="L549" s="11" t="s">
        <v>86</v>
      </c>
      <c r="M549" s="11" t="s">
        <v>67</v>
      </c>
      <c r="T549" s="11"/>
      <c r="V549" s="11" t="s">
        <v>2426</v>
      </c>
      <c r="X549" s="11" t="s">
        <v>334</v>
      </c>
      <c r="Y549" s="11" t="s">
        <v>75</v>
      </c>
      <c r="AI549" s="15">
        <v>44713.0</v>
      </c>
      <c r="AJ549" s="11">
        <v>16.0</v>
      </c>
      <c r="AK549" s="11" t="s">
        <v>219</v>
      </c>
      <c r="AL549" s="11">
        <v>0.0</v>
      </c>
      <c r="AM549" s="11" t="s">
        <v>456</v>
      </c>
      <c r="AN549" s="11"/>
      <c r="AQ549" s="11" t="s">
        <v>79</v>
      </c>
      <c r="AR549" s="11" t="s">
        <v>334</v>
      </c>
      <c r="AS549" s="11" t="s">
        <v>75</v>
      </c>
      <c r="AT549" s="11" t="s">
        <v>107</v>
      </c>
      <c r="AU549" s="18" t="s">
        <v>189</v>
      </c>
      <c r="AW549" s="11" t="s">
        <v>96</v>
      </c>
      <c r="AX549" s="18" t="str">
        <f t="shared" si="723"/>
        <v/>
      </c>
      <c r="AZ549" s="11" t="s">
        <v>535</v>
      </c>
      <c r="BD549" s="15">
        <v>45596.0</v>
      </c>
      <c r="BE549" s="15">
        <v>45596.0</v>
      </c>
      <c r="BJ549" s="11">
        <v>2022.0</v>
      </c>
      <c r="BK549" s="11">
        <v>2023.0</v>
      </c>
      <c r="BL549" s="16">
        <f t="shared" si="62"/>
        <v>2</v>
      </c>
      <c r="BM549" s="18" t="str">
        <f t="shared" si="63"/>
        <v>2022, 2023</v>
      </c>
      <c r="BN549" s="18" t="str">
        <f t="shared" ref="BN549:CC549" si="788">IF(ISNUMBER(SEARCH(BN$1, $BM549)), ($K549/$BL549), "")</f>
        <v/>
      </c>
      <c r="BO549" s="18" t="str">
        <f t="shared" si="788"/>
        <v/>
      </c>
      <c r="BP549" s="20">
        <f t="shared" si="788"/>
        <v>0</v>
      </c>
      <c r="BQ549" s="20">
        <f t="shared" si="788"/>
        <v>0</v>
      </c>
      <c r="BR549" s="18" t="str">
        <f t="shared" si="788"/>
        <v/>
      </c>
      <c r="BS549" s="18" t="str">
        <f t="shared" si="788"/>
        <v/>
      </c>
      <c r="BT549" s="18" t="str">
        <f t="shared" si="788"/>
        <v/>
      </c>
      <c r="BU549" s="18" t="str">
        <f t="shared" si="788"/>
        <v/>
      </c>
      <c r="BV549" s="18" t="str">
        <f t="shared" si="788"/>
        <v/>
      </c>
      <c r="BW549" s="18" t="str">
        <f t="shared" si="788"/>
        <v/>
      </c>
      <c r="BX549" s="18" t="str">
        <f t="shared" si="788"/>
        <v/>
      </c>
      <c r="BY549" s="18" t="str">
        <f t="shared" si="788"/>
        <v/>
      </c>
      <c r="BZ549" s="18" t="str">
        <f t="shared" si="788"/>
        <v/>
      </c>
      <c r="CA549" s="18" t="str">
        <f t="shared" si="788"/>
        <v/>
      </c>
      <c r="CB549" s="18" t="str">
        <f t="shared" si="788"/>
        <v/>
      </c>
      <c r="CC549" s="18" t="str">
        <f t="shared" si="788"/>
        <v/>
      </c>
    </row>
    <row r="550" ht="16.5" customHeight="1">
      <c r="A550" s="11" t="s">
        <v>2427</v>
      </c>
      <c r="B550" s="11" t="s">
        <v>2428</v>
      </c>
      <c r="C550" s="11"/>
      <c r="D550" s="11" t="s">
        <v>64</v>
      </c>
      <c r="G550" s="11" t="s">
        <v>151</v>
      </c>
      <c r="J550" s="20"/>
      <c r="K550" s="20"/>
      <c r="L550" s="11" t="s">
        <v>86</v>
      </c>
      <c r="M550" s="11" t="s">
        <v>67</v>
      </c>
      <c r="N550" s="14" t="s">
        <v>2429</v>
      </c>
      <c r="O550" s="11" t="s">
        <v>2430</v>
      </c>
      <c r="T550" s="11" t="s">
        <v>2431</v>
      </c>
      <c r="V550" s="11" t="s">
        <v>2420</v>
      </c>
      <c r="X550" s="11" t="s">
        <v>334</v>
      </c>
      <c r="Y550" s="11" t="s">
        <v>75</v>
      </c>
      <c r="AI550" s="15">
        <v>45413.0</v>
      </c>
      <c r="AJ550" s="11"/>
      <c r="AK550" s="11" t="s">
        <v>430</v>
      </c>
      <c r="AL550" s="11"/>
      <c r="AM550" s="11" t="s">
        <v>456</v>
      </c>
      <c r="AN550" s="11"/>
      <c r="AQ550" s="11" t="s">
        <v>79</v>
      </c>
      <c r="AR550" s="11" t="s">
        <v>334</v>
      </c>
      <c r="AS550" s="11" t="s">
        <v>75</v>
      </c>
      <c r="AT550" s="11" t="s">
        <v>80</v>
      </c>
      <c r="AW550" s="11" t="s">
        <v>96</v>
      </c>
      <c r="AX550" s="18" t="str">
        <f t="shared" si="723"/>
        <v/>
      </c>
      <c r="AZ550" s="11" t="s">
        <v>191</v>
      </c>
      <c r="BD550" s="15">
        <v>45596.0</v>
      </c>
      <c r="BE550" s="15">
        <v>45779.0</v>
      </c>
      <c r="BJ550" s="11">
        <v>2024.0</v>
      </c>
      <c r="BK550" s="11">
        <v>2028.0</v>
      </c>
      <c r="BL550" s="16">
        <f t="shared" si="62"/>
        <v>5</v>
      </c>
      <c r="BM550" s="18" t="str">
        <f t="shared" si="63"/>
        <v>2024, 2025, 2026, 2027, 2028</v>
      </c>
      <c r="BN550" s="18" t="str">
        <f t="shared" ref="BN550:CC550" si="789">IF(ISNUMBER(SEARCH(BN$1, $BM550)), ($K550/$BL550), "")</f>
        <v/>
      </c>
      <c r="BO550" s="18" t="str">
        <f t="shared" si="789"/>
        <v/>
      </c>
      <c r="BP550" s="18" t="str">
        <f t="shared" si="789"/>
        <v/>
      </c>
      <c r="BQ550" s="18" t="str">
        <f t="shared" si="789"/>
        <v/>
      </c>
      <c r="BR550" s="20">
        <f t="shared" si="789"/>
        <v>0</v>
      </c>
      <c r="BS550" s="20">
        <f t="shared" si="789"/>
        <v>0</v>
      </c>
      <c r="BT550" s="20">
        <f t="shared" si="789"/>
        <v>0</v>
      </c>
      <c r="BU550" s="20">
        <f t="shared" si="789"/>
        <v>0</v>
      </c>
      <c r="BV550" s="20">
        <f t="shared" si="789"/>
        <v>0</v>
      </c>
      <c r="BW550" s="18" t="str">
        <f t="shared" si="789"/>
        <v/>
      </c>
      <c r="BX550" s="18" t="str">
        <f t="shared" si="789"/>
        <v/>
      </c>
      <c r="BY550" s="18" t="str">
        <f t="shared" si="789"/>
        <v/>
      </c>
      <c r="BZ550" s="18" t="str">
        <f t="shared" si="789"/>
        <v/>
      </c>
      <c r="CA550" s="18" t="str">
        <f t="shared" si="789"/>
        <v/>
      </c>
      <c r="CB550" s="18" t="str">
        <f t="shared" si="789"/>
        <v/>
      </c>
      <c r="CC550" s="18" t="str">
        <f t="shared" si="789"/>
        <v/>
      </c>
    </row>
    <row r="551" ht="16.5" customHeight="1">
      <c r="A551" s="11" t="s">
        <v>2432</v>
      </c>
      <c r="B551" s="11"/>
      <c r="C551" s="11"/>
      <c r="D551" s="11" t="s">
        <v>64</v>
      </c>
      <c r="G551" s="11"/>
      <c r="J551" s="20"/>
      <c r="K551" s="20"/>
      <c r="L551" s="11" t="s">
        <v>86</v>
      </c>
      <c r="M551" s="11" t="s">
        <v>67</v>
      </c>
      <c r="N551" s="11"/>
      <c r="O551" s="11"/>
      <c r="T551" s="11"/>
      <c r="V551" s="11" t="s">
        <v>2433</v>
      </c>
      <c r="X551" s="11" t="s">
        <v>155</v>
      </c>
      <c r="Y551" s="11" t="s">
        <v>75</v>
      </c>
      <c r="AD551" s="11" t="s">
        <v>2434</v>
      </c>
      <c r="AI551" s="15">
        <v>44205.0</v>
      </c>
      <c r="AK551" s="11"/>
      <c r="AM551" s="11" t="s">
        <v>912</v>
      </c>
      <c r="AN551" s="11"/>
      <c r="AQ551" s="11" t="s">
        <v>79</v>
      </c>
      <c r="AR551" s="11" t="s">
        <v>155</v>
      </c>
      <c r="AS551" s="11" t="s">
        <v>75</v>
      </c>
      <c r="AT551" s="11" t="s">
        <v>80</v>
      </c>
      <c r="AW551" s="11" t="s">
        <v>96</v>
      </c>
      <c r="AX551" s="18" t="str">
        <f t="shared" si="723"/>
        <v/>
      </c>
      <c r="AY551" s="11" t="s">
        <v>299</v>
      </c>
      <c r="AZ551" s="11" t="s">
        <v>191</v>
      </c>
      <c r="BD551" s="15">
        <v>45596.0</v>
      </c>
      <c r="BE551" s="15">
        <v>45596.0</v>
      </c>
      <c r="BJ551" s="11">
        <v>2021.0</v>
      </c>
      <c r="BK551" s="17"/>
      <c r="BL551" s="45">
        <f t="shared" si="62"/>
        <v>-2020</v>
      </c>
      <c r="BM551" s="18" t="str">
        <f t="shared" si="63"/>
        <v>#NUM!</v>
      </c>
      <c r="BN551" s="18" t="str">
        <f t="shared" ref="BN551:CC551" si="790">IF(ISNUMBER(SEARCH(BN$1, $BM551)), ($K551/$BL551), "")</f>
        <v/>
      </c>
      <c r="BO551" s="18" t="str">
        <f t="shared" si="790"/>
        <v/>
      </c>
      <c r="BP551" s="18" t="str">
        <f t="shared" si="790"/>
        <v/>
      </c>
      <c r="BQ551" s="18" t="str">
        <f t="shared" si="790"/>
        <v/>
      </c>
      <c r="BR551" s="18" t="str">
        <f t="shared" si="790"/>
        <v/>
      </c>
      <c r="BS551" s="18" t="str">
        <f t="shared" si="790"/>
        <v/>
      </c>
      <c r="BT551" s="18" t="str">
        <f t="shared" si="790"/>
        <v/>
      </c>
      <c r="BU551" s="18" t="str">
        <f t="shared" si="790"/>
        <v/>
      </c>
      <c r="BV551" s="18" t="str">
        <f t="shared" si="790"/>
        <v/>
      </c>
      <c r="BW551" s="18" t="str">
        <f t="shared" si="790"/>
        <v/>
      </c>
      <c r="BX551" s="18" t="str">
        <f t="shared" si="790"/>
        <v/>
      </c>
      <c r="BY551" s="18" t="str">
        <f t="shared" si="790"/>
        <v/>
      </c>
      <c r="BZ551" s="18" t="str">
        <f t="shared" si="790"/>
        <v/>
      </c>
      <c r="CA551" s="18" t="str">
        <f t="shared" si="790"/>
        <v/>
      </c>
      <c r="CB551" s="18" t="str">
        <f t="shared" si="790"/>
        <v/>
      </c>
      <c r="CC551" s="18" t="str">
        <f t="shared" si="790"/>
        <v/>
      </c>
    </row>
    <row r="552" ht="16.5" customHeight="1">
      <c r="A552" s="11" t="s">
        <v>2435</v>
      </c>
      <c r="C552" s="11"/>
      <c r="D552" s="11" t="s">
        <v>64</v>
      </c>
      <c r="G552" s="11" t="s">
        <v>151</v>
      </c>
      <c r="J552" s="20"/>
      <c r="K552" s="20"/>
      <c r="L552" s="11" t="s">
        <v>86</v>
      </c>
      <c r="M552" s="11" t="s">
        <v>67</v>
      </c>
      <c r="V552" s="11" t="s">
        <v>2426</v>
      </c>
      <c r="X552" s="11" t="s">
        <v>334</v>
      </c>
      <c r="Y552" s="11" t="s">
        <v>75</v>
      </c>
      <c r="AD552" s="11"/>
      <c r="AE552" s="11" t="s">
        <v>2436</v>
      </c>
      <c r="AI552" s="15">
        <v>44075.0</v>
      </c>
      <c r="AK552" s="11" t="s">
        <v>430</v>
      </c>
      <c r="AM552" s="11" t="s">
        <v>456</v>
      </c>
      <c r="AN552" s="11"/>
      <c r="AQ552" s="11" t="s">
        <v>79</v>
      </c>
      <c r="AR552" s="11" t="s">
        <v>334</v>
      </c>
      <c r="AS552" s="11" t="s">
        <v>75</v>
      </c>
      <c r="AT552" s="11" t="s">
        <v>80</v>
      </c>
      <c r="AW552" s="11" t="s">
        <v>96</v>
      </c>
      <c r="AX552" s="18" t="str">
        <f t="shared" si="723"/>
        <v/>
      </c>
      <c r="AZ552" s="11" t="s">
        <v>398</v>
      </c>
      <c r="BD552" s="15">
        <v>45596.0</v>
      </c>
      <c r="BE552" s="15">
        <v>45596.0</v>
      </c>
      <c r="BJ552" s="11">
        <v>2020.0</v>
      </c>
      <c r="BK552" s="17"/>
      <c r="BL552" s="45">
        <f t="shared" si="62"/>
        <v>-2019</v>
      </c>
      <c r="BM552" s="18" t="str">
        <f t="shared" si="63"/>
        <v>#NUM!</v>
      </c>
      <c r="BN552" s="18" t="str">
        <f t="shared" ref="BN552:CC552" si="791">IF(ISNUMBER(SEARCH(BN$1, $BM552)), ($K552/$BL552), "")</f>
        <v/>
      </c>
      <c r="BO552" s="18" t="str">
        <f t="shared" si="791"/>
        <v/>
      </c>
      <c r="BP552" s="18" t="str">
        <f t="shared" si="791"/>
        <v/>
      </c>
      <c r="BQ552" s="18" t="str">
        <f t="shared" si="791"/>
        <v/>
      </c>
      <c r="BR552" s="18" t="str">
        <f t="shared" si="791"/>
        <v/>
      </c>
      <c r="BS552" s="18" t="str">
        <f t="shared" si="791"/>
        <v/>
      </c>
      <c r="BT552" s="18" t="str">
        <f t="shared" si="791"/>
        <v/>
      </c>
      <c r="BU552" s="18" t="str">
        <f t="shared" si="791"/>
        <v/>
      </c>
      <c r="BV552" s="18" t="str">
        <f t="shared" si="791"/>
        <v/>
      </c>
      <c r="BW552" s="18" t="str">
        <f t="shared" si="791"/>
        <v/>
      </c>
      <c r="BX552" s="18" t="str">
        <f t="shared" si="791"/>
        <v/>
      </c>
      <c r="BY552" s="18" t="str">
        <f t="shared" si="791"/>
        <v/>
      </c>
      <c r="BZ552" s="18" t="str">
        <f t="shared" si="791"/>
        <v/>
      </c>
      <c r="CA552" s="18" t="str">
        <f t="shared" si="791"/>
        <v/>
      </c>
      <c r="CB552" s="18" t="str">
        <f t="shared" si="791"/>
        <v/>
      </c>
      <c r="CC552" s="18" t="str">
        <f t="shared" si="791"/>
        <v/>
      </c>
    </row>
    <row r="553" ht="16.5" customHeight="1">
      <c r="A553" s="11" t="s">
        <v>2437</v>
      </c>
      <c r="C553" s="11"/>
      <c r="D553" s="11" t="s">
        <v>64</v>
      </c>
      <c r="G553" s="11"/>
      <c r="J553" s="20"/>
      <c r="K553" s="20"/>
      <c r="L553" s="11" t="s">
        <v>86</v>
      </c>
      <c r="M553" s="11" t="s">
        <v>67</v>
      </c>
      <c r="U553" s="11" t="s">
        <v>2438</v>
      </c>
      <c r="V553" s="11" t="s">
        <v>2439</v>
      </c>
      <c r="X553" s="11" t="s">
        <v>155</v>
      </c>
      <c r="Y553" s="11" t="s">
        <v>75</v>
      </c>
      <c r="AD553" s="11" t="s">
        <v>2440</v>
      </c>
      <c r="AE553" s="11"/>
      <c r="AI553" s="15">
        <v>44929.0</v>
      </c>
      <c r="AK553" s="11"/>
      <c r="AM553" s="11" t="s">
        <v>912</v>
      </c>
      <c r="AN553" s="11"/>
      <c r="AQ553" s="11" t="s">
        <v>79</v>
      </c>
      <c r="AR553" s="11" t="s">
        <v>155</v>
      </c>
      <c r="AS553" s="11" t="s">
        <v>75</v>
      </c>
      <c r="AT553" s="11" t="s">
        <v>80</v>
      </c>
      <c r="AW553" s="11" t="s">
        <v>96</v>
      </c>
      <c r="AX553" s="18" t="str">
        <f t="shared" si="723"/>
        <v/>
      </c>
      <c r="AZ553" s="11" t="s">
        <v>132</v>
      </c>
      <c r="BD553" s="15">
        <v>45596.0</v>
      </c>
      <c r="BE553" s="15">
        <v>45596.0</v>
      </c>
      <c r="BJ553" s="11">
        <v>2023.0</v>
      </c>
      <c r="BK553" s="17"/>
      <c r="BL553" s="45">
        <f t="shared" si="62"/>
        <v>-2022</v>
      </c>
      <c r="BM553" s="18" t="str">
        <f t="shared" si="63"/>
        <v>#NUM!</v>
      </c>
      <c r="BN553" s="18" t="str">
        <f t="shared" ref="BN553:CC553" si="792">IF(ISNUMBER(SEARCH(BN$1, $BM553)), ($K553/$BL553), "")</f>
        <v/>
      </c>
      <c r="BO553" s="18" t="str">
        <f t="shared" si="792"/>
        <v/>
      </c>
      <c r="BP553" s="18" t="str">
        <f t="shared" si="792"/>
        <v/>
      </c>
      <c r="BQ553" s="18" t="str">
        <f t="shared" si="792"/>
        <v/>
      </c>
      <c r="BR553" s="18" t="str">
        <f t="shared" si="792"/>
        <v/>
      </c>
      <c r="BS553" s="18" t="str">
        <f t="shared" si="792"/>
        <v/>
      </c>
      <c r="BT553" s="18" t="str">
        <f t="shared" si="792"/>
        <v/>
      </c>
      <c r="BU553" s="18" t="str">
        <f t="shared" si="792"/>
        <v/>
      </c>
      <c r="BV553" s="18" t="str">
        <f t="shared" si="792"/>
        <v/>
      </c>
      <c r="BW553" s="18" t="str">
        <f t="shared" si="792"/>
        <v/>
      </c>
      <c r="BX553" s="18" t="str">
        <f t="shared" si="792"/>
        <v/>
      </c>
      <c r="BY553" s="18" t="str">
        <f t="shared" si="792"/>
        <v/>
      </c>
      <c r="BZ553" s="18" t="str">
        <f t="shared" si="792"/>
        <v/>
      </c>
      <c r="CA553" s="18" t="str">
        <f t="shared" si="792"/>
        <v/>
      </c>
      <c r="CB553" s="18" t="str">
        <f t="shared" si="792"/>
        <v/>
      </c>
      <c r="CC553" s="18" t="str">
        <f t="shared" si="792"/>
        <v/>
      </c>
    </row>
    <row r="554" ht="16.5" customHeight="1">
      <c r="A554" s="11" t="s">
        <v>2441</v>
      </c>
      <c r="C554" s="11"/>
      <c r="D554" s="11" t="s">
        <v>64</v>
      </c>
      <c r="G554" s="11" t="s">
        <v>151</v>
      </c>
      <c r="J554" s="20"/>
      <c r="K554" s="20"/>
      <c r="L554" s="11" t="s">
        <v>86</v>
      </c>
      <c r="M554" s="11" t="s">
        <v>67</v>
      </c>
      <c r="U554" s="11"/>
      <c r="V554" s="11" t="s">
        <v>2414</v>
      </c>
      <c r="X554" s="11"/>
      <c r="Y554" s="11" t="s">
        <v>75</v>
      </c>
      <c r="AD554" s="11"/>
      <c r="AI554" s="15">
        <v>44197.0</v>
      </c>
      <c r="AM554" s="11" t="s">
        <v>2415</v>
      </c>
      <c r="AN554" s="11"/>
      <c r="AQ554" s="11" t="s">
        <v>79</v>
      </c>
      <c r="AR554" s="11" t="s">
        <v>155</v>
      </c>
      <c r="AS554" s="11" t="s">
        <v>75</v>
      </c>
      <c r="AT554" s="11" t="s">
        <v>80</v>
      </c>
      <c r="AW554" s="11" t="s">
        <v>96</v>
      </c>
      <c r="AX554" s="18" t="str">
        <f t="shared" si="723"/>
        <v/>
      </c>
      <c r="AZ554" s="11" t="s">
        <v>191</v>
      </c>
      <c r="BD554" s="15">
        <v>45596.0</v>
      </c>
      <c r="BE554" s="15">
        <v>45596.0</v>
      </c>
      <c r="BJ554" s="11">
        <v>2021.0</v>
      </c>
      <c r="BK554" s="17"/>
      <c r="BL554" s="45">
        <f t="shared" si="62"/>
        <v>-2020</v>
      </c>
      <c r="BM554" s="18" t="str">
        <f t="shared" si="63"/>
        <v>#NUM!</v>
      </c>
      <c r="BN554" s="18" t="str">
        <f t="shared" ref="BN554:CC554" si="793">IF(ISNUMBER(SEARCH(BN$1, $BM554)), ($K554/$BL554), "")</f>
        <v/>
      </c>
      <c r="BO554" s="18" t="str">
        <f t="shared" si="793"/>
        <v/>
      </c>
      <c r="BP554" s="18" t="str">
        <f t="shared" si="793"/>
        <v/>
      </c>
      <c r="BQ554" s="18" t="str">
        <f t="shared" si="793"/>
        <v/>
      </c>
      <c r="BR554" s="18" t="str">
        <f t="shared" si="793"/>
        <v/>
      </c>
      <c r="BS554" s="18" t="str">
        <f t="shared" si="793"/>
        <v/>
      </c>
      <c r="BT554" s="18" t="str">
        <f t="shared" si="793"/>
        <v/>
      </c>
      <c r="BU554" s="18" t="str">
        <f t="shared" si="793"/>
        <v/>
      </c>
      <c r="BV554" s="18" t="str">
        <f t="shared" si="793"/>
        <v/>
      </c>
      <c r="BW554" s="18" t="str">
        <f t="shared" si="793"/>
        <v/>
      </c>
      <c r="BX554" s="18" t="str">
        <f t="shared" si="793"/>
        <v/>
      </c>
      <c r="BY554" s="18" t="str">
        <f t="shared" si="793"/>
        <v/>
      </c>
      <c r="BZ554" s="18" t="str">
        <f t="shared" si="793"/>
        <v/>
      </c>
      <c r="CA554" s="18" t="str">
        <f t="shared" si="793"/>
        <v/>
      </c>
      <c r="CB554" s="18" t="str">
        <f t="shared" si="793"/>
        <v/>
      </c>
      <c r="CC554" s="18" t="str">
        <f t="shared" si="793"/>
        <v/>
      </c>
    </row>
    <row r="555" ht="16.5" customHeight="1">
      <c r="A555" s="11" t="s">
        <v>2442</v>
      </c>
      <c r="C555" s="11"/>
      <c r="D555" s="11" t="s">
        <v>64</v>
      </c>
      <c r="G555" s="11" t="s">
        <v>151</v>
      </c>
      <c r="J555" s="20"/>
      <c r="K555" s="20"/>
      <c r="L555" s="11" t="s">
        <v>86</v>
      </c>
      <c r="M555" s="11" t="s">
        <v>67</v>
      </c>
      <c r="V555" s="11"/>
      <c r="X555" s="11"/>
      <c r="Y555" s="11" t="s">
        <v>75</v>
      </c>
      <c r="AI555" s="15">
        <v>44200.0</v>
      </c>
      <c r="AJ555" s="11">
        <v>24.0</v>
      </c>
      <c r="AK555" s="11" t="s">
        <v>219</v>
      </c>
      <c r="AL555" s="11">
        <v>0.0</v>
      </c>
      <c r="AM555" s="11"/>
      <c r="AN555" s="11"/>
      <c r="AQ555" s="11" t="s">
        <v>79</v>
      </c>
      <c r="AR555" s="11" t="s">
        <v>155</v>
      </c>
      <c r="AS555" s="11" t="s">
        <v>75</v>
      </c>
      <c r="AT555" s="11" t="s">
        <v>80</v>
      </c>
      <c r="AW555" s="11" t="s">
        <v>96</v>
      </c>
      <c r="AX555" s="18" t="str">
        <f t="shared" si="723"/>
        <v/>
      </c>
      <c r="AZ555" s="11" t="s">
        <v>132</v>
      </c>
      <c r="BD555" s="15">
        <v>45596.0</v>
      </c>
      <c r="BE555" s="15">
        <v>45596.0</v>
      </c>
      <c r="BJ555" s="11">
        <v>2021.0</v>
      </c>
      <c r="BK555" s="11">
        <v>2025.0</v>
      </c>
      <c r="BL555" s="16">
        <f t="shared" si="62"/>
        <v>5</v>
      </c>
      <c r="BM555" s="18" t="str">
        <f t="shared" si="63"/>
        <v>2021, 2022, 2023, 2024, 2025</v>
      </c>
      <c r="BN555" s="18" t="str">
        <f t="shared" ref="BN555:CC555" si="794">IF(ISNUMBER(SEARCH(BN$1, $BM555)), ($K555/$BL555), "")</f>
        <v/>
      </c>
      <c r="BO555" s="20">
        <f t="shared" si="794"/>
        <v>0</v>
      </c>
      <c r="BP555" s="20">
        <f t="shared" si="794"/>
        <v>0</v>
      </c>
      <c r="BQ555" s="20">
        <f t="shared" si="794"/>
        <v>0</v>
      </c>
      <c r="BR555" s="20">
        <f t="shared" si="794"/>
        <v>0</v>
      </c>
      <c r="BS555" s="20">
        <f t="shared" si="794"/>
        <v>0</v>
      </c>
      <c r="BT555" s="18" t="str">
        <f t="shared" si="794"/>
        <v/>
      </c>
      <c r="BU555" s="18" t="str">
        <f t="shared" si="794"/>
        <v/>
      </c>
      <c r="BV555" s="18" t="str">
        <f t="shared" si="794"/>
        <v/>
      </c>
      <c r="BW555" s="18" t="str">
        <f t="shared" si="794"/>
        <v/>
      </c>
      <c r="BX555" s="18" t="str">
        <f t="shared" si="794"/>
        <v/>
      </c>
      <c r="BY555" s="18" t="str">
        <f t="shared" si="794"/>
        <v/>
      </c>
      <c r="BZ555" s="18" t="str">
        <f t="shared" si="794"/>
        <v/>
      </c>
      <c r="CA555" s="18" t="str">
        <f t="shared" si="794"/>
        <v/>
      </c>
      <c r="CB555" s="18" t="str">
        <f t="shared" si="794"/>
        <v/>
      </c>
      <c r="CC555" s="18" t="str">
        <f t="shared" si="794"/>
        <v/>
      </c>
    </row>
    <row r="556" ht="16.5" customHeight="1">
      <c r="A556" s="11" t="s">
        <v>2443</v>
      </c>
      <c r="B556" s="11" t="s">
        <v>2444</v>
      </c>
      <c r="C556" s="11"/>
      <c r="D556" s="11" t="s">
        <v>64</v>
      </c>
      <c r="G556" s="11" t="s">
        <v>151</v>
      </c>
      <c r="J556" s="20"/>
      <c r="K556" s="20"/>
      <c r="L556" s="11" t="s">
        <v>86</v>
      </c>
      <c r="M556" s="11" t="s">
        <v>67</v>
      </c>
      <c r="N556" s="14" t="s">
        <v>2445</v>
      </c>
      <c r="O556" s="11" t="s">
        <v>2446</v>
      </c>
      <c r="T556" s="11" t="s">
        <v>2447</v>
      </c>
      <c r="W556" s="11" t="s">
        <v>2399</v>
      </c>
      <c r="Y556" s="11" t="s">
        <v>274</v>
      </c>
      <c r="Z556" s="11" t="s">
        <v>75</v>
      </c>
      <c r="AI556" s="46">
        <v>43831.0</v>
      </c>
      <c r="AJ556" s="15">
        <v>43831.0</v>
      </c>
      <c r="AK556" s="11">
        <v>36.0</v>
      </c>
      <c r="AL556" s="11" t="s">
        <v>219</v>
      </c>
      <c r="AM556" s="11" t="s">
        <v>542</v>
      </c>
      <c r="AN556" s="11"/>
      <c r="AQ556" s="11" t="s">
        <v>79</v>
      </c>
      <c r="AR556" s="11" t="s">
        <v>274</v>
      </c>
      <c r="AS556" s="11" t="s">
        <v>75</v>
      </c>
      <c r="AT556" s="11" t="s">
        <v>375</v>
      </c>
      <c r="AW556" s="11" t="s">
        <v>96</v>
      </c>
      <c r="AX556" s="18" t="str">
        <f t="shared" si="723"/>
        <v/>
      </c>
      <c r="AZ556" s="11" t="s">
        <v>241</v>
      </c>
      <c r="BC556" s="15"/>
      <c r="BD556" s="15">
        <v>45596.0</v>
      </c>
      <c r="BE556" s="15">
        <v>45779.0</v>
      </c>
      <c r="BI556" s="11"/>
      <c r="BJ556" s="11">
        <v>2020.0</v>
      </c>
      <c r="BK556" s="47">
        <v>2023.0</v>
      </c>
      <c r="BL556" s="16">
        <f t="shared" si="62"/>
        <v>4</v>
      </c>
      <c r="BM556" s="18" t="str">
        <f t="shared" si="63"/>
        <v>2020, 2021, 2022, 2023</v>
      </c>
      <c r="BN556" s="20">
        <f t="shared" ref="BN556:CC556" si="795">IF(ISNUMBER(SEARCH(BN$1, $BM556)), ($K556/$BL556), "")</f>
        <v>0</v>
      </c>
      <c r="BO556" s="20">
        <f t="shared" si="795"/>
        <v>0</v>
      </c>
      <c r="BP556" s="20">
        <f t="shared" si="795"/>
        <v>0</v>
      </c>
      <c r="BQ556" s="20">
        <f t="shared" si="795"/>
        <v>0</v>
      </c>
      <c r="BR556" s="18" t="str">
        <f t="shared" si="795"/>
        <v/>
      </c>
      <c r="BS556" s="18" t="str">
        <f t="shared" si="795"/>
        <v/>
      </c>
      <c r="BT556" s="18" t="str">
        <f t="shared" si="795"/>
        <v/>
      </c>
      <c r="BU556" s="18" t="str">
        <f t="shared" si="795"/>
        <v/>
      </c>
      <c r="BV556" s="18" t="str">
        <f t="shared" si="795"/>
        <v/>
      </c>
      <c r="BW556" s="18" t="str">
        <f t="shared" si="795"/>
        <v/>
      </c>
      <c r="BX556" s="18" t="str">
        <f t="shared" si="795"/>
        <v/>
      </c>
      <c r="BY556" s="18" t="str">
        <f t="shared" si="795"/>
        <v/>
      </c>
      <c r="BZ556" s="18" t="str">
        <f t="shared" si="795"/>
        <v/>
      </c>
      <c r="CA556" s="18" t="str">
        <f t="shared" si="795"/>
        <v/>
      </c>
      <c r="CB556" s="18" t="str">
        <f t="shared" si="795"/>
        <v/>
      </c>
      <c r="CC556" s="18" t="str">
        <f t="shared" si="795"/>
        <v/>
      </c>
      <c r="CD556" s="17"/>
      <c r="CE556" s="17"/>
    </row>
    <row r="557" ht="16.5" customHeight="1">
      <c r="A557" s="11" t="s">
        <v>2448</v>
      </c>
      <c r="C557" s="11"/>
      <c r="D557" s="11" t="s">
        <v>64</v>
      </c>
      <c r="G557" s="11" t="s">
        <v>151</v>
      </c>
      <c r="J557" s="20"/>
      <c r="K557" s="20"/>
      <c r="L557" s="11" t="s">
        <v>86</v>
      </c>
      <c r="M557" s="11" t="s">
        <v>67</v>
      </c>
      <c r="N557" s="11"/>
      <c r="O557" s="11"/>
      <c r="T557" s="11"/>
      <c r="V557" s="11" t="s">
        <v>2449</v>
      </c>
      <c r="W557" s="11"/>
      <c r="X557" s="11" t="s">
        <v>334</v>
      </c>
      <c r="Y557" s="11" t="s">
        <v>75</v>
      </c>
      <c r="Z557" s="11"/>
      <c r="AI557" s="15">
        <v>44197.0</v>
      </c>
      <c r="AJ557" s="15"/>
      <c r="AK557" s="11" t="s">
        <v>430</v>
      </c>
      <c r="AL557" s="11"/>
      <c r="AM557" s="26" t="s">
        <v>456</v>
      </c>
      <c r="AN557" s="11"/>
      <c r="AQ557" s="11" t="s">
        <v>79</v>
      </c>
      <c r="AR557" s="11" t="s">
        <v>334</v>
      </c>
      <c r="AS557" s="11" t="s">
        <v>75</v>
      </c>
      <c r="AT557" s="11" t="s">
        <v>80</v>
      </c>
      <c r="AW557" s="11" t="s">
        <v>96</v>
      </c>
      <c r="AX557" s="18" t="str">
        <f t="shared" si="723"/>
        <v/>
      </c>
      <c r="AZ557" s="11" t="s">
        <v>97</v>
      </c>
      <c r="BA557" s="11"/>
      <c r="BD557" s="15">
        <v>45596.0</v>
      </c>
      <c r="BE557" s="15">
        <v>45596.0</v>
      </c>
      <c r="BF557" s="15"/>
      <c r="BJ557" s="11">
        <v>2020.0</v>
      </c>
      <c r="BK557" s="17"/>
      <c r="BL557" s="45">
        <f t="shared" si="62"/>
        <v>-2019</v>
      </c>
      <c r="BM557" s="18" t="str">
        <f t="shared" si="63"/>
        <v>#NUM!</v>
      </c>
      <c r="BN557" s="18" t="str">
        <f t="shared" ref="BN557:CC557" si="796">IF(ISNUMBER(SEARCH(BN$1, $BM557)), ($K557/$BL557), "")</f>
        <v/>
      </c>
      <c r="BO557" s="18" t="str">
        <f t="shared" si="796"/>
        <v/>
      </c>
      <c r="BP557" s="18" t="str">
        <f t="shared" si="796"/>
        <v/>
      </c>
      <c r="BQ557" s="18" t="str">
        <f t="shared" si="796"/>
        <v/>
      </c>
      <c r="BR557" s="18" t="str">
        <f t="shared" si="796"/>
        <v/>
      </c>
      <c r="BS557" s="18" t="str">
        <f t="shared" si="796"/>
        <v/>
      </c>
      <c r="BT557" s="18" t="str">
        <f t="shared" si="796"/>
        <v/>
      </c>
      <c r="BU557" s="18" t="str">
        <f t="shared" si="796"/>
        <v/>
      </c>
      <c r="BV557" s="18" t="str">
        <f t="shared" si="796"/>
        <v/>
      </c>
      <c r="BW557" s="18" t="str">
        <f t="shared" si="796"/>
        <v/>
      </c>
      <c r="BX557" s="18" t="str">
        <f t="shared" si="796"/>
        <v/>
      </c>
      <c r="BY557" s="18" t="str">
        <f t="shared" si="796"/>
        <v/>
      </c>
      <c r="BZ557" s="18" t="str">
        <f t="shared" si="796"/>
        <v/>
      </c>
      <c r="CA557" s="18" t="str">
        <f t="shared" si="796"/>
        <v/>
      </c>
      <c r="CB557" s="18" t="str">
        <f t="shared" si="796"/>
        <v/>
      </c>
      <c r="CC557" s="18" t="str">
        <f t="shared" si="796"/>
        <v/>
      </c>
      <c r="CD557" s="17"/>
      <c r="CE557" s="17"/>
    </row>
    <row r="558" ht="16.5" customHeight="1">
      <c r="A558" s="11" t="s">
        <v>2450</v>
      </c>
      <c r="C558" s="11"/>
      <c r="D558" s="11" t="s">
        <v>64</v>
      </c>
      <c r="G558" s="11" t="s">
        <v>151</v>
      </c>
      <c r="J558" s="20"/>
      <c r="K558" s="20"/>
      <c r="L558" s="11" t="s">
        <v>86</v>
      </c>
      <c r="M558" s="11" t="s">
        <v>67</v>
      </c>
      <c r="N558" s="14" t="s">
        <v>2451</v>
      </c>
      <c r="V558" s="11" t="s">
        <v>607</v>
      </c>
      <c r="X558" s="11" t="s">
        <v>334</v>
      </c>
      <c r="Y558" s="11" t="s">
        <v>75</v>
      </c>
      <c r="AI558" s="15">
        <v>44866.0</v>
      </c>
      <c r="AJ558" s="11">
        <v>12.0</v>
      </c>
      <c r="AK558" s="11" t="s">
        <v>219</v>
      </c>
      <c r="AL558" s="11">
        <v>0.0</v>
      </c>
      <c r="AM558" s="11" t="s">
        <v>456</v>
      </c>
      <c r="AQ558" s="11" t="s">
        <v>79</v>
      </c>
      <c r="AR558" s="11" t="s">
        <v>334</v>
      </c>
      <c r="AS558" s="11" t="s">
        <v>75</v>
      </c>
      <c r="AT558" s="11" t="s">
        <v>80</v>
      </c>
      <c r="AW558" s="11" t="s">
        <v>96</v>
      </c>
      <c r="AX558" s="18" t="str">
        <f t="shared" si="723"/>
        <v/>
      </c>
      <c r="AZ558" s="11" t="s">
        <v>310</v>
      </c>
      <c r="BD558" s="15">
        <v>45596.0</v>
      </c>
      <c r="BE558" s="15">
        <v>45596.0</v>
      </c>
      <c r="BJ558" s="11">
        <v>2022.0</v>
      </c>
      <c r="BK558" s="11">
        <v>2023.0</v>
      </c>
      <c r="BL558" s="16">
        <f t="shared" si="62"/>
        <v>2</v>
      </c>
      <c r="BM558" s="18" t="str">
        <f t="shared" si="63"/>
        <v>2022, 2023</v>
      </c>
      <c r="BN558" s="18" t="str">
        <f t="shared" ref="BN558:CC558" si="797">IF(ISNUMBER(SEARCH(BN$1, $BM558)), ($K558/$BL558), "")</f>
        <v/>
      </c>
      <c r="BO558" s="18" t="str">
        <f t="shared" si="797"/>
        <v/>
      </c>
      <c r="BP558" s="20">
        <f t="shared" si="797"/>
        <v>0</v>
      </c>
      <c r="BQ558" s="20">
        <f t="shared" si="797"/>
        <v>0</v>
      </c>
      <c r="BR558" s="18" t="str">
        <f t="shared" si="797"/>
        <v/>
      </c>
      <c r="BS558" s="18" t="str">
        <f t="shared" si="797"/>
        <v/>
      </c>
      <c r="BT558" s="18" t="str">
        <f t="shared" si="797"/>
        <v/>
      </c>
      <c r="BU558" s="18" t="str">
        <f t="shared" si="797"/>
        <v/>
      </c>
      <c r="BV558" s="18" t="str">
        <f t="shared" si="797"/>
        <v/>
      </c>
      <c r="BW558" s="18" t="str">
        <f t="shared" si="797"/>
        <v/>
      </c>
      <c r="BX558" s="18" t="str">
        <f t="shared" si="797"/>
        <v/>
      </c>
      <c r="BY558" s="18" t="str">
        <f t="shared" si="797"/>
        <v/>
      </c>
      <c r="BZ558" s="18" t="str">
        <f t="shared" si="797"/>
        <v/>
      </c>
      <c r="CA558" s="18" t="str">
        <f t="shared" si="797"/>
        <v/>
      </c>
      <c r="CB558" s="18" t="str">
        <f t="shared" si="797"/>
        <v/>
      </c>
      <c r="CC558" s="18" t="str">
        <f t="shared" si="797"/>
        <v/>
      </c>
    </row>
    <row r="559" ht="16.5" customHeight="1">
      <c r="A559" s="11" t="s">
        <v>2452</v>
      </c>
      <c r="C559" s="11"/>
      <c r="D559" s="11" t="s">
        <v>64</v>
      </c>
      <c r="G559" s="11" t="s">
        <v>151</v>
      </c>
      <c r="J559" s="20"/>
      <c r="K559" s="20"/>
      <c r="L559" s="11" t="s">
        <v>86</v>
      </c>
      <c r="M559" s="11" t="s">
        <v>67</v>
      </c>
      <c r="N559" s="11"/>
      <c r="T559" s="11" t="s">
        <v>2453</v>
      </c>
      <c r="V559" s="11" t="s">
        <v>2399</v>
      </c>
      <c r="X559" s="11" t="s">
        <v>274</v>
      </c>
      <c r="Y559" s="11" t="s">
        <v>75</v>
      </c>
      <c r="AI559" s="15"/>
      <c r="AJ559" s="11">
        <v>48.0</v>
      </c>
      <c r="AK559" s="11" t="s">
        <v>430</v>
      </c>
      <c r="AL559" s="11">
        <v>0.0</v>
      </c>
      <c r="AM559" s="26" t="s">
        <v>2305</v>
      </c>
      <c r="AQ559" s="11" t="s">
        <v>79</v>
      </c>
      <c r="AR559" s="11" t="s">
        <v>274</v>
      </c>
      <c r="AS559" s="11" t="s">
        <v>75</v>
      </c>
      <c r="AT559" s="11" t="s">
        <v>80</v>
      </c>
      <c r="AW559" s="11" t="s">
        <v>96</v>
      </c>
      <c r="AX559" s="18" t="str">
        <f t="shared" si="723"/>
        <v/>
      </c>
      <c r="AZ559" s="11" t="s">
        <v>395</v>
      </c>
      <c r="BD559" s="15">
        <v>45596.0</v>
      </c>
      <c r="BE559" s="15">
        <v>45779.0</v>
      </c>
      <c r="BJ559" s="11">
        <v>2020.0</v>
      </c>
      <c r="BK559" s="11">
        <v>2024.0</v>
      </c>
      <c r="BL559" s="16">
        <f t="shared" si="62"/>
        <v>5</v>
      </c>
      <c r="BM559" s="18" t="str">
        <f t="shared" si="63"/>
        <v>2020, 2021, 2022, 2023, 2024</v>
      </c>
      <c r="BN559" s="20">
        <f t="shared" ref="BN559:CC559" si="798">IF(ISNUMBER(SEARCH(BN$1, $BM559)), ($K559/$BL559), "")</f>
        <v>0</v>
      </c>
      <c r="BO559" s="20">
        <f t="shared" si="798"/>
        <v>0</v>
      </c>
      <c r="BP559" s="20">
        <f t="shared" si="798"/>
        <v>0</v>
      </c>
      <c r="BQ559" s="20">
        <f t="shared" si="798"/>
        <v>0</v>
      </c>
      <c r="BR559" s="20">
        <f t="shared" si="798"/>
        <v>0</v>
      </c>
      <c r="BS559" s="18" t="str">
        <f t="shared" si="798"/>
        <v/>
      </c>
      <c r="BT559" s="18" t="str">
        <f t="shared" si="798"/>
        <v/>
      </c>
      <c r="BU559" s="18" t="str">
        <f t="shared" si="798"/>
        <v/>
      </c>
      <c r="BV559" s="18" t="str">
        <f t="shared" si="798"/>
        <v/>
      </c>
      <c r="BW559" s="18" t="str">
        <f t="shared" si="798"/>
        <v/>
      </c>
      <c r="BX559" s="18" t="str">
        <f t="shared" si="798"/>
        <v/>
      </c>
      <c r="BY559" s="18" t="str">
        <f t="shared" si="798"/>
        <v/>
      </c>
      <c r="BZ559" s="18" t="str">
        <f t="shared" si="798"/>
        <v/>
      </c>
      <c r="CA559" s="18" t="str">
        <f t="shared" si="798"/>
        <v/>
      </c>
      <c r="CB559" s="18" t="str">
        <f t="shared" si="798"/>
        <v/>
      </c>
      <c r="CC559" s="18" t="str">
        <f t="shared" si="798"/>
        <v/>
      </c>
    </row>
    <row r="560" ht="16.5" customHeight="1">
      <c r="A560" s="11" t="s">
        <v>2454</v>
      </c>
      <c r="C560" s="11"/>
      <c r="D560" s="11" t="s">
        <v>64</v>
      </c>
      <c r="G560" s="11" t="s">
        <v>151</v>
      </c>
      <c r="J560" s="20"/>
      <c r="K560" s="20"/>
      <c r="L560" s="11" t="s">
        <v>86</v>
      </c>
      <c r="M560" s="11" t="s">
        <v>67</v>
      </c>
      <c r="T560" s="11"/>
      <c r="V560" s="11"/>
      <c r="X560" s="11"/>
      <c r="Y560" s="11" t="s">
        <v>75</v>
      </c>
      <c r="AI560" s="15">
        <v>44197.0</v>
      </c>
      <c r="AJ560" s="11">
        <v>36.0</v>
      </c>
      <c r="AK560" s="11" t="s">
        <v>219</v>
      </c>
      <c r="AL560" s="11">
        <v>0.0</v>
      </c>
      <c r="AQ560" s="11" t="s">
        <v>79</v>
      </c>
      <c r="AR560" s="11" t="s">
        <v>155</v>
      </c>
      <c r="AS560" s="11" t="s">
        <v>75</v>
      </c>
      <c r="AT560" s="25" t="s">
        <v>122</v>
      </c>
      <c r="AU560" s="18" t="s">
        <v>289</v>
      </c>
      <c r="AW560" s="11" t="s">
        <v>96</v>
      </c>
      <c r="AX560" s="18" t="str">
        <f t="shared" si="723"/>
        <v/>
      </c>
      <c r="AZ560" s="11" t="s">
        <v>97</v>
      </c>
      <c r="BD560" s="15">
        <v>45596.0</v>
      </c>
      <c r="BE560" s="15">
        <v>45596.0</v>
      </c>
      <c r="BJ560" s="11">
        <v>2023.0</v>
      </c>
      <c r="BK560" s="11">
        <v>2026.0</v>
      </c>
      <c r="BL560" s="16">
        <f t="shared" si="62"/>
        <v>4</v>
      </c>
      <c r="BM560" s="18" t="str">
        <f t="shared" si="63"/>
        <v>2023, 2024, 2025, 2026</v>
      </c>
      <c r="BN560" s="18" t="str">
        <f t="shared" ref="BN560:CC560" si="799">IF(ISNUMBER(SEARCH(BN$1, $BM560)), ($K560/$BL560), "")</f>
        <v/>
      </c>
      <c r="BO560" s="18" t="str">
        <f t="shared" si="799"/>
        <v/>
      </c>
      <c r="BP560" s="18" t="str">
        <f t="shared" si="799"/>
        <v/>
      </c>
      <c r="BQ560" s="20">
        <f t="shared" si="799"/>
        <v>0</v>
      </c>
      <c r="BR560" s="20">
        <f t="shared" si="799"/>
        <v>0</v>
      </c>
      <c r="BS560" s="20">
        <f t="shared" si="799"/>
        <v>0</v>
      </c>
      <c r="BT560" s="20">
        <f t="shared" si="799"/>
        <v>0</v>
      </c>
      <c r="BU560" s="18" t="str">
        <f t="shared" si="799"/>
        <v/>
      </c>
      <c r="BV560" s="18" t="str">
        <f t="shared" si="799"/>
        <v/>
      </c>
      <c r="BW560" s="18" t="str">
        <f t="shared" si="799"/>
        <v/>
      </c>
      <c r="BX560" s="18" t="str">
        <f t="shared" si="799"/>
        <v/>
      </c>
      <c r="BY560" s="18" t="str">
        <f t="shared" si="799"/>
        <v/>
      </c>
      <c r="BZ560" s="18" t="str">
        <f t="shared" si="799"/>
        <v/>
      </c>
      <c r="CA560" s="18" t="str">
        <f t="shared" si="799"/>
        <v/>
      </c>
      <c r="CB560" s="18" t="str">
        <f t="shared" si="799"/>
        <v/>
      </c>
      <c r="CC560" s="18" t="str">
        <f t="shared" si="799"/>
        <v/>
      </c>
    </row>
    <row r="561" ht="16.5" customHeight="1">
      <c r="A561" s="11" t="s">
        <v>2455</v>
      </c>
      <c r="C561" s="11"/>
      <c r="D561" s="11" t="s">
        <v>64</v>
      </c>
      <c r="G561" s="11"/>
      <c r="J561" s="20"/>
      <c r="K561" s="20"/>
      <c r="L561" s="11" t="s">
        <v>86</v>
      </c>
      <c r="M561" s="11" t="s">
        <v>67</v>
      </c>
      <c r="U561" s="11" t="s">
        <v>2456</v>
      </c>
      <c r="V561" s="11" t="s">
        <v>2457</v>
      </c>
      <c r="X561" s="11" t="s">
        <v>155</v>
      </c>
      <c r="Y561" s="11" t="s">
        <v>75</v>
      </c>
      <c r="AD561" s="11" t="s">
        <v>2440</v>
      </c>
      <c r="AI561" s="15">
        <v>44566.0</v>
      </c>
      <c r="AJ561" s="11"/>
      <c r="AK561" s="11"/>
      <c r="AL561" s="11"/>
      <c r="AQ561" s="11" t="s">
        <v>79</v>
      </c>
      <c r="AR561" s="11" t="s">
        <v>155</v>
      </c>
      <c r="AS561" s="11" t="s">
        <v>75</v>
      </c>
      <c r="AT561" s="11" t="s">
        <v>80</v>
      </c>
      <c r="AW561" s="11" t="s">
        <v>96</v>
      </c>
      <c r="AX561" s="18" t="str">
        <f t="shared" si="723"/>
        <v/>
      </c>
      <c r="AZ561" s="11" t="s">
        <v>395</v>
      </c>
      <c r="BD561" s="15">
        <v>45596.0</v>
      </c>
      <c r="BE561" s="15">
        <v>45596.0</v>
      </c>
      <c r="BJ561" s="11">
        <v>2022.0</v>
      </c>
      <c r="BK561" s="17"/>
      <c r="BL561" s="45">
        <f t="shared" si="62"/>
        <v>-2021</v>
      </c>
      <c r="BM561" s="18" t="str">
        <f t="shared" si="63"/>
        <v>#NUM!</v>
      </c>
      <c r="BN561" s="18" t="str">
        <f t="shared" ref="BN561:CC561" si="800">IF(ISNUMBER(SEARCH(BN$1, $BM561)), ($K561/$BL561), "")</f>
        <v/>
      </c>
      <c r="BO561" s="18" t="str">
        <f t="shared" si="800"/>
        <v/>
      </c>
      <c r="BP561" s="18" t="str">
        <f t="shared" si="800"/>
        <v/>
      </c>
      <c r="BQ561" s="18" t="str">
        <f t="shared" si="800"/>
        <v/>
      </c>
      <c r="BR561" s="18" t="str">
        <f t="shared" si="800"/>
        <v/>
      </c>
      <c r="BS561" s="18" t="str">
        <f t="shared" si="800"/>
        <v/>
      </c>
      <c r="BT561" s="18" t="str">
        <f t="shared" si="800"/>
        <v/>
      </c>
      <c r="BU561" s="18" t="str">
        <f t="shared" si="800"/>
        <v/>
      </c>
      <c r="BV561" s="18" t="str">
        <f t="shared" si="800"/>
        <v/>
      </c>
      <c r="BW561" s="18" t="str">
        <f t="shared" si="800"/>
        <v/>
      </c>
      <c r="BX561" s="18" t="str">
        <f t="shared" si="800"/>
        <v/>
      </c>
      <c r="BY561" s="18" t="str">
        <f t="shared" si="800"/>
        <v/>
      </c>
      <c r="BZ561" s="18" t="str">
        <f t="shared" si="800"/>
        <v/>
      </c>
      <c r="CA561" s="18" t="str">
        <f t="shared" si="800"/>
        <v/>
      </c>
      <c r="CB561" s="18" t="str">
        <f t="shared" si="800"/>
        <v/>
      </c>
      <c r="CC561" s="18" t="str">
        <f t="shared" si="800"/>
        <v/>
      </c>
    </row>
    <row r="562" ht="16.5" customHeight="1">
      <c r="A562" s="11" t="s">
        <v>2458</v>
      </c>
      <c r="C562" s="11"/>
      <c r="D562" s="11" t="s">
        <v>64</v>
      </c>
      <c r="J562" s="20"/>
      <c r="K562" s="20"/>
      <c r="L562" s="11" t="s">
        <v>86</v>
      </c>
      <c r="M562" s="11" t="s">
        <v>67</v>
      </c>
      <c r="U562" s="11" t="s">
        <v>1311</v>
      </c>
      <c r="V562" s="11" t="s">
        <v>1312</v>
      </c>
      <c r="X562" s="11" t="s">
        <v>155</v>
      </c>
      <c r="Y562" s="11" t="s">
        <v>75</v>
      </c>
      <c r="AD562" s="11" t="s">
        <v>2459</v>
      </c>
      <c r="AI562" s="15">
        <v>44570.0</v>
      </c>
      <c r="AQ562" s="11" t="s">
        <v>79</v>
      </c>
      <c r="AR562" s="11" t="s">
        <v>155</v>
      </c>
      <c r="AS562" s="11" t="s">
        <v>75</v>
      </c>
      <c r="AT562" s="11" t="s">
        <v>80</v>
      </c>
      <c r="AW562" s="11" t="s">
        <v>96</v>
      </c>
      <c r="AX562" s="18" t="str">
        <f t="shared" si="723"/>
        <v/>
      </c>
      <c r="AZ562" s="11" t="s">
        <v>132</v>
      </c>
      <c r="BD562" s="15">
        <v>45596.0</v>
      </c>
      <c r="BE562" s="15">
        <v>45596.0</v>
      </c>
      <c r="BJ562" s="11">
        <v>2022.0</v>
      </c>
      <c r="BK562" s="17"/>
      <c r="BL562" s="45">
        <f t="shared" si="62"/>
        <v>-2021</v>
      </c>
      <c r="BM562" s="18" t="str">
        <f t="shared" si="63"/>
        <v>#NUM!</v>
      </c>
      <c r="BN562" s="18" t="str">
        <f t="shared" ref="BN562:CC562" si="801">IF(ISNUMBER(SEARCH(BN$1, $BM562)), ($K562/$BL562), "")</f>
        <v/>
      </c>
      <c r="BO562" s="18" t="str">
        <f t="shared" si="801"/>
        <v/>
      </c>
      <c r="BP562" s="18" t="str">
        <f t="shared" si="801"/>
        <v/>
      </c>
      <c r="BQ562" s="18" t="str">
        <f t="shared" si="801"/>
        <v/>
      </c>
      <c r="BR562" s="18" t="str">
        <f t="shared" si="801"/>
        <v/>
      </c>
      <c r="BS562" s="18" t="str">
        <f t="shared" si="801"/>
        <v/>
      </c>
      <c r="BT562" s="18" t="str">
        <f t="shared" si="801"/>
        <v/>
      </c>
      <c r="BU562" s="18" t="str">
        <f t="shared" si="801"/>
        <v/>
      </c>
      <c r="BV562" s="18" t="str">
        <f t="shared" si="801"/>
        <v/>
      </c>
      <c r="BW562" s="18" t="str">
        <f t="shared" si="801"/>
        <v/>
      </c>
      <c r="BX562" s="18" t="str">
        <f t="shared" si="801"/>
        <v/>
      </c>
      <c r="BY562" s="18" t="str">
        <f t="shared" si="801"/>
        <v/>
      </c>
      <c r="BZ562" s="18" t="str">
        <f t="shared" si="801"/>
        <v/>
      </c>
      <c r="CA562" s="18" t="str">
        <f t="shared" si="801"/>
        <v/>
      </c>
      <c r="CB562" s="18" t="str">
        <f t="shared" si="801"/>
        <v/>
      </c>
      <c r="CC562" s="18" t="str">
        <f t="shared" si="801"/>
        <v/>
      </c>
    </row>
    <row r="563" ht="16.5" customHeight="1">
      <c r="A563" s="11" t="s">
        <v>2460</v>
      </c>
      <c r="C563" s="11"/>
      <c r="D563" s="11" t="s">
        <v>64</v>
      </c>
      <c r="G563" s="11" t="s">
        <v>151</v>
      </c>
      <c r="J563" s="20"/>
      <c r="K563" s="20"/>
      <c r="L563" s="11" t="s">
        <v>86</v>
      </c>
      <c r="M563" s="11" t="s">
        <v>67</v>
      </c>
      <c r="T563" s="11" t="s">
        <v>2461</v>
      </c>
      <c r="U563" s="11"/>
      <c r="V563" s="11" t="s">
        <v>2420</v>
      </c>
      <c r="X563" s="11" t="s">
        <v>334</v>
      </c>
      <c r="Y563" s="11" t="s">
        <v>75</v>
      </c>
      <c r="AD563" s="11" t="s">
        <v>2461</v>
      </c>
      <c r="AI563" s="15">
        <v>45170.0</v>
      </c>
      <c r="AK563" s="11" t="s">
        <v>430</v>
      </c>
      <c r="AM563" s="26" t="s">
        <v>456</v>
      </c>
      <c r="AQ563" s="11" t="s">
        <v>79</v>
      </c>
      <c r="AR563" s="11" t="s">
        <v>334</v>
      </c>
      <c r="AS563" s="11" t="s">
        <v>75</v>
      </c>
      <c r="AT563" s="11" t="s">
        <v>80</v>
      </c>
      <c r="AW563" s="11" t="s">
        <v>96</v>
      </c>
      <c r="AX563" s="18" t="str">
        <f t="shared" si="723"/>
        <v/>
      </c>
      <c r="AZ563" s="11" t="s">
        <v>132</v>
      </c>
      <c r="BD563" s="15">
        <v>45596.0</v>
      </c>
      <c r="BE563" s="15">
        <v>45596.0</v>
      </c>
      <c r="BJ563" s="11">
        <v>2023.0</v>
      </c>
      <c r="BK563" s="17"/>
      <c r="BL563" s="45">
        <f t="shared" si="62"/>
        <v>-2022</v>
      </c>
      <c r="BM563" s="18" t="str">
        <f t="shared" si="63"/>
        <v>#NUM!</v>
      </c>
      <c r="BN563" s="18" t="str">
        <f t="shared" ref="BN563:CC563" si="802">IF(ISNUMBER(SEARCH(BN$1, $BM563)), ($K563/$BL563), "")</f>
        <v/>
      </c>
      <c r="BO563" s="18" t="str">
        <f t="shared" si="802"/>
        <v/>
      </c>
      <c r="BP563" s="18" t="str">
        <f t="shared" si="802"/>
        <v/>
      </c>
      <c r="BQ563" s="18" t="str">
        <f t="shared" si="802"/>
        <v/>
      </c>
      <c r="BR563" s="18" t="str">
        <f t="shared" si="802"/>
        <v/>
      </c>
      <c r="BS563" s="18" t="str">
        <f t="shared" si="802"/>
        <v/>
      </c>
      <c r="BT563" s="18" t="str">
        <f t="shared" si="802"/>
        <v/>
      </c>
      <c r="BU563" s="18" t="str">
        <f t="shared" si="802"/>
        <v/>
      </c>
      <c r="BV563" s="18" t="str">
        <f t="shared" si="802"/>
        <v/>
      </c>
      <c r="BW563" s="18" t="str">
        <f t="shared" si="802"/>
        <v/>
      </c>
      <c r="BX563" s="18" t="str">
        <f t="shared" si="802"/>
        <v/>
      </c>
      <c r="BY563" s="18" t="str">
        <f t="shared" si="802"/>
        <v/>
      </c>
      <c r="BZ563" s="18" t="str">
        <f t="shared" si="802"/>
        <v/>
      </c>
      <c r="CA563" s="18" t="str">
        <f t="shared" si="802"/>
        <v/>
      </c>
      <c r="CB563" s="18" t="str">
        <f t="shared" si="802"/>
        <v/>
      </c>
      <c r="CC563" s="18" t="str">
        <f t="shared" si="802"/>
        <v/>
      </c>
    </row>
    <row r="564" ht="16.5" customHeight="1">
      <c r="A564" s="11" t="s">
        <v>2462</v>
      </c>
      <c r="C564" s="11"/>
      <c r="D564" s="11" t="s">
        <v>64</v>
      </c>
      <c r="G564" s="11" t="s">
        <v>151</v>
      </c>
      <c r="J564" s="20"/>
      <c r="K564" s="20"/>
      <c r="L564" s="11" t="s">
        <v>86</v>
      </c>
      <c r="M564" s="11" t="s">
        <v>67</v>
      </c>
      <c r="T564" s="11"/>
      <c r="V564" s="11" t="s">
        <v>2414</v>
      </c>
      <c r="X564" s="11"/>
      <c r="Y564" s="11" t="s">
        <v>75</v>
      </c>
      <c r="AD564" s="11"/>
      <c r="AI564" s="15">
        <v>44198.0</v>
      </c>
      <c r="AK564" s="11"/>
      <c r="AQ564" s="11" t="s">
        <v>79</v>
      </c>
      <c r="AR564" s="11" t="s">
        <v>155</v>
      </c>
      <c r="AS564" s="11" t="s">
        <v>75</v>
      </c>
      <c r="AT564" s="25" t="s">
        <v>122</v>
      </c>
      <c r="AW564" s="11" t="s">
        <v>96</v>
      </c>
      <c r="AX564" s="18" t="str">
        <f t="shared" si="723"/>
        <v/>
      </c>
      <c r="AZ564" s="11" t="s">
        <v>520</v>
      </c>
      <c r="BD564" s="15">
        <v>45596.0</v>
      </c>
      <c r="BE564" s="15">
        <v>45596.0</v>
      </c>
      <c r="BJ564" s="11">
        <v>2021.0</v>
      </c>
      <c r="BK564" s="17"/>
      <c r="BL564" s="45">
        <f t="shared" si="62"/>
        <v>-2020</v>
      </c>
      <c r="BM564" s="18" t="str">
        <f t="shared" si="63"/>
        <v>#NUM!</v>
      </c>
      <c r="BN564" s="18" t="str">
        <f t="shared" ref="BN564:CC564" si="803">IF(ISNUMBER(SEARCH(BN$1, $BM564)), ($K564/$BL564), "")</f>
        <v/>
      </c>
      <c r="BO564" s="18" t="str">
        <f t="shared" si="803"/>
        <v/>
      </c>
      <c r="BP564" s="18" t="str">
        <f t="shared" si="803"/>
        <v/>
      </c>
      <c r="BQ564" s="18" t="str">
        <f t="shared" si="803"/>
        <v/>
      </c>
      <c r="BR564" s="18" t="str">
        <f t="shared" si="803"/>
        <v/>
      </c>
      <c r="BS564" s="18" t="str">
        <f t="shared" si="803"/>
        <v/>
      </c>
      <c r="BT564" s="18" t="str">
        <f t="shared" si="803"/>
        <v/>
      </c>
      <c r="BU564" s="18" t="str">
        <f t="shared" si="803"/>
        <v/>
      </c>
      <c r="BV564" s="18" t="str">
        <f t="shared" si="803"/>
        <v/>
      </c>
      <c r="BW564" s="18" t="str">
        <f t="shared" si="803"/>
        <v/>
      </c>
      <c r="BX564" s="18" t="str">
        <f t="shared" si="803"/>
        <v/>
      </c>
      <c r="BY564" s="18" t="str">
        <f t="shared" si="803"/>
        <v/>
      </c>
      <c r="BZ564" s="18" t="str">
        <f t="shared" si="803"/>
        <v/>
      </c>
      <c r="CA564" s="18" t="str">
        <f t="shared" si="803"/>
        <v/>
      </c>
      <c r="CB564" s="18" t="str">
        <f t="shared" si="803"/>
        <v/>
      </c>
      <c r="CC564" s="18" t="str">
        <f t="shared" si="803"/>
        <v/>
      </c>
    </row>
    <row r="565" ht="16.5" customHeight="1">
      <c r="A565" s="11" t="s">
        <v>2463</v>
      </c>
      <c r="C565" s="11"/>
      <c r="D565" s="11" t="s">
        <v>64</v>
      </c>
      <c r="E565" s="44">
        <v>53964.0</v>
      </c>
      <c r="F565" s="44">
        <v>285000.0</v>
      </c>
      <c r="G565" s="48" t="s">
        <v>726</v>
      </c>
      <c r="H565" s="48"/>
      <c r="J565" s="13">
        <f t="shared" ref="J565:K565" si="804">E565*1.07</f>
        <v>57741.48</v>
      </c>
      <c r="K565" s="13">
        <f t="shared" si="804"/>
        <v>304950</v>
      </c>
      <c r="L565" s="11" t="s">
        <v>86</v>
      </c>
      <c r="M565" s="11" t="s">
        <v>67</v>
      </c>
      <c r="T565" s="11" t="s">
        <v>2464</v>
      </c>
      <c r="V565" s="11"/>
      <c r="Y565" s="11" t="s">
        <v>75</v>
      </c>
      <c r="AI565" s="15">
        <v>45076.0</v>
      </c>
      <c r="AJ565" s="11">
        <v>19.0</v>
      </c>
      <c r="AK565" s="11" t="s">
        <v>430</v>
      </c>
      <c r="AL565" s="11">
        <v>0.0</v>
      </c>
      <c r="AQ565" s="11" t="s">
        <v>79</v>
      </c>
      <c r="AR565" s="11" t="s">
        <v>731</v>
      </c>
      <c r="AS565" s="11" t="s">
        <v>75</v>
      </c>
      <c r="AT565" s="11" t="s">
        <v>80</v>
      </c>
      <c r="AW565" s="11" t="s">
        <v>96</v>
      </c>
      <c r="AX565" s="18" t="str">
        <f t="shared" si="723"/>
        <v/>
      </c>
      <c r="AZ565" s="11" t="s">
        <v>310</v>
      </c>
      <c r="BD565" s="15">
        <v>45596.0</v>
      </c>
      <c r="BE565" s="15">
        <v>45596.0</v>
      </c>
      <c r="BJ565" s="11">
        <v>2020.0</v>
      </c>
      <c r="BK565" s="11">
        <v>2022.0</v>
      </c>
      <c r="BL565" s="16">
        <f t="shared" si="62"/>
        <v>3</v>
      </c>
      <c r="BM565" s="18" t="str">
        <f t="shared" si="63"/>
        <v>2020, 2021, 2022</v>
      </c>
      <c r="BN565" s="20">
        <f t="shared" ref="BN565:CC565" si="805">IF(ISNUMBER(SEARCH(BN$1, $BM565)), ($K565/$BL565), "")</f>
        <v>101650</v>
      </c>
      <c r="BO565" s="20">
        <f t="shared" si="805"/>
        <v>101650</v>
      </c>
      <c r="BP565" s="20">
        <f t="shared" si="805"/>
        <v>101650</v>
      </c>
      <c r="BQ565" s="18" t="str">
        <f t="shared" si="805"/>
        <v/>
      </c>
      <c r="BR565" s="18" t="str">
        <f t="shared" si="805"/>
        <v/>
      </c>
      <c r="BS565" s="18" t="str">
        <f t="shared" si="805"/>
        <v/>
      </c>
      <c r="BT565" s="18" t="str">
        <f t="shared" si="805"/>
        <v/>
      </c>
      <c r="BU565" s="18" t="str">
        <f t="shared" si="805"/>
        <v/>
      </c>
      <c r="BV565" s="18" t="str">
        <f t="shared" si="805"/>
        <v/>
      </c>
      <c r="BW565" s="18" t="str">
        <f t="shared" si="805"/>
        <v/>
      </c>
      <c r="BX565" s="18" t="str">
        <f t="shared" si="805"/>
        <v/>
      </c>
      <c r="BY565" s="18" t="str">
        <f t="shared" si="805"/>
        <v/>
      </c>
      <c r="BZ565" s="18" t="str">
        <f t="shared" si="805"/>
        <v/>
      </c>
      <c r="CA565" s="18" t="str">
        <f t="shared" si="805"/>
        <v/>
      </c>
      <c r="CB565" s="18" t="str">
        <f t="shared" si="805"/>
        <v/>
      </c>
      <c r="CC565" s="18" t="str">
        <f t="shared" si="805"/>
        <v/>
      </c>
    </row>
    <row r="566" ht="16.5" customHeight="1">
      <c r="A566" s="11" t="s">
        <v>2465</v>
      </c>
      <c r="C566" s="11"/>
      <c r="D566" s="11" t="s">
        <v>64</v>
      </c>
      <c r="G566" s="11" t="s">
        <v>151</v>
      </c>
      <c r="J566" s="20"/>
      <c r="K566" s="20"/>
      <c r="L566" s="11" t="s">
        <v>86</v>
      </c>
      <c r="M566" s="11" t="s">
        <v>67</v>
      </c>
      <c r="T566" s="11"/>
      <c r="Y566" s="11" t="s">
        <v>75</v>
      </c>
      <c r="AI566" s="15">
        <v>43840.0</v>
      </c>
      <c r="AJ566" s="11"/>
      <c r="AK566" s="11"/>
      <c r="AL566" s="11"/>
      <c r="AQ566" s="11" t="s">
        <v>79</v>
      </c>
      <c r="AR566" s="11" t="s">
        <v>155</v>
      </c>
      <c r="AS566" s="11" t="s">
        <v>75</v>
      </c>
      <c r="AT566" s="11" t="s">
        <v>107</v>
      </c>
      <c r="AU566" s="11" t="s">
        <v>189</v>
      </c>
      <c r="AW566" s="11" t="s">
        <v>96</v>
      </c>
      <c r="AX566" s="18" t="str">
        <f t="shared" si="723"/>
        <v/>
      </c>
      <c r="AZ566" s="11" t="s">
        <v>109</v>
      </c>
      <c r="BD566" s="15">
        <v>45596.0</v>
      </c>
      <c r="BE566" s="15">
        <v>45596.0</v>
      </c>
      <c r="BJ566" s="11">
        <v>2020.0</v>
      </c>
      <c r="BK566" s="17"/>
      <c r="BL566" s="45">
        <f t="shared" si="62"/>
        <v>-2019</v>
      </c>
      <c r="BM566" s="18" t="str">
        <f t="shared" si="63"/>
        <v>#NUM!</v>
      </c>
      <c r="BN566" s="18" t="str">
        <f t="shared" ref="BN566:CC566" si="806">IF(ISNUMBER(SEARCH(BN$1, $BM566)), ($K566/$BL566), "")</f>
        <v/>
      </c>
      <c r="BO566" s="18" t="str">
        <f t="shared" si="806"/>
        <v/>
      </c>
      <c r="BP566" s="18" t="str">
        <f t="shared" si="806"/>
        <v/>
      </c>
      <c r="BQ566" s="18" t="str">
        <f t="shared" si="806"/>
        <v/>
      </c>
      <c r="BR566" s="18" t="str">
        <f t="shared" si="806"/>
        <v/>
      </c>
      <c r="BS566" s="18" t="str">
        <f t="shared" si="806"/>
        <v/>
      </c>
      <c r="BT566" s="18" t="str">
        <f t="shared" si="806"/>
        <v/>
      </c>
      <c r="BU566" s="18" t="str">
        <f t="shared" si="806"/>
        <v/>
      </c>
      <c r="BV566" s="18" t="str">
        <f t="shared" si="806"/>
        <v/>
      </c>
      <c r="BW566" s="18" t="str">
        <f t="shared" si="806"/>
        <v/>
      </c>
      <c r="BX566" s="18" t="str">
        <f t="shared" si="806"/>
        <v/>
      </c>
      <c r="BY566" s="18" t="str">
        <f t="shared" si="806"/>
        <v/>
      </c>
      <c r="BZ566" s="18" t="str">
        <f t="shared" si="806"/>
        <v/>
      </c>
      <c r="CA566" s="18" t="str">
        <f t="shared" si="806"/>
        <v/>
      </c>
      <c r="CB566" s="18" t="str">
        <f t="shared" si="806"/>
        <v/>
      </c>
      <c r="CC566" s="18" t="str">
        <f t="shared" si="806"/>
        <v/>
      </c>
    </row>
    <row r="567" ht="16.5" customHeight="1">
      <c r="A567" s="16" t="s">
        <v>2466</v>
      </c>
      <c r="D567" s="11" t="s">
        <v>64</v>
      </c>
      <c r="G567" s="11" t="s">
        <v>151</v>
      </c>
      <c r="J567" s="20"/>
      <c r="K567" s="20"/>
      <c r="L567" s="11" t="s">
        <v>86</v>
      </c>
      <c r="M567" s="11" t="s">
        <v>67</v>
      </c>
      <c r="U567" s="11" t="s">
        <v>2467</v>
      </c>
      <c r="W567" s="11" t="s">
        <v>2468</v>
      </c>
      <c r="Y567" s="11" t="s">
        <v>274</v>
      </c>
      <c r="Z567" s="11" t="s">
        <v>75</v>
      </c>
      <c r="AI567" s="15"/>
      <c r="AK567" s="11">
        <v>1.0</v>
      </c>
      <c r="AL567" s="11" t="s">
        <v>219</v>
      </c>
      <c r="AM567" s="11" t="s">
        <v>2305</v>
      </c>
      <c r="AN567" s="11"/>
      <c r="AQ567" s="11" t="s">
        <v>79</v>
      </c>
      <c r="AR567" s="11" t="s">
        <v>274</v>
      </c>
      <c r="AS567" s="11" t="s">
        <v>75</v>
      </c>
      <c r="AT567" s="11" t="s">
        <v>107</v>
      </c>
      <c r="AU567" s="18" t="s">
        <v>108</v>
      </c>
      <c r="AW567" s="11" t="s">
        <v>96</v>
      </c>
      <c r="AX567" s="18" t="str">
        <f t="shared" si="723"/>
        <v/>
      </c>
      <c r="AZ567" s="11" t="s">
        <v>290</v>
      </c>
      <c r="BC567" s="15"/>
      <c r="BD567" s="15">
        <v>45596.0</v>
      </c>
      <c r="BE567" s="15">
        <v>45779.0</v>
      </c>
      <c r="BI567" s="11"/>
      <c r="BJ567" s="11">
        <v>2024.0</v>
      </c>
      <c r="BL567" s="16">
        <f t="shared" si="62"/>
        <v>-2023</v>
      </c>
      <c r="BM567" s="18" t="str">
        <f t="shared" si="63"/>
        <v>#NUM!</v>
      </c>
      <c r="BN567" s="18" t="str">
        <f t="shared" ref="BN567:CC567" si="807">IF(ISNUMBER(SEARCH(BN$1, $BM567)), ($K567/$BL567), "")</f>
        <v/>
      </c>
      <c r="BO567" s="18" t="str">
        <f t="shared" si="807"/>
        <v/>
      </c>
      <c r="BP567" s="18" t="str">
        <f t="shared" si="807"/>
        <v/>
      </c>
      <c r="BQ567" s="18" t="str">
        <f t="shared" si="807"/>
        <v/>
      </c>
      <c r="BR567" s="18" t="str">
        <f t="shared" si="807"/>
        <v/>
      </c>
      <c r="BS567" s="18" t="str">
        <f t="shared" si="807"/>
        <v/>
      </c>
      <c r="BT567" s="18" t="str">
        <f t="shared" si="807"/>
        <v/>
      </c>
      <c r="BU567" s="18" t="str">
        <f t="shared" si="807"/>
        <v/>
      </c>
      <c r="BV567" s="18" t="str">
        <f t="shared" si="807"/>
        <v/>
      </c>
      <c r="BW567" s="18" t="str">
        <f t="shared" si="807"/>
        <v/>
      </c>
      <c r="BX567" s="18" t="str">
        <f t="shared" si="807"/>
        <v/>
      </c>
      <c r="BY567" s="18" t="str">
        <f t="shared" si="807"/>
        <v/>
      </c>
      <c r="BZ567" s="18" t="str">
        <f t="shared" si="807"/>
        <v/>
      </c>
      <c r="CA567" s="18" t="str">
        <f t="shared" si="807"/>
        <v/>
      </c>
      <c r="CB567" s="18" t="str">
        <f t="shared" si="807"/>
        <v/>
      </c>
      <c r="CC567" s="18" t="str">
        <f t="shared" si="807"/>
        <v/>
      </c>
    </row>
    <row r="568" ht="16.5" customHeight="1">
      <c r="A568" s="16" t="s">
        <v>2469</v>
      </c>
      <c r="D568" s="11" t="s">
        <v>64</v>
      </c>
      <c r="G568" s="11" t="s">
        <v>151</v>
      </c>
      <c r="J568" s="20"/>
      <c r="K568" s="20"/>
      <c r="L568" s="11" t="s">
        <v>86</v>
      </c>
      <c r="M568" s="11" t="s">
        <v>67</v>
      </c>
      <c r="T568" s="11" t="s">
        <v>2470</v>
      </c>
      <c r="U568" s="11"/>
      <c r="V568" s="11" t="s">
        <v>2420</v>
      </c>
      <c r="W568" s="11"/>
      <c r="X568" s="11" t="s">
        <v>334</v>
      </c>
      <c r="Y568" s="11" t="s">
        <v>75</v>
      </c>
      <c r="Z568" s="11"/>
      <c r="AI568" s="15">
        <v>44228.0</v>
      </c>
      <c r="AK568" s="11" t="s">
        <v>219</v>
      </c>
      <c r="AL568" s="11"/>
      <c r="AM568" s="26" t="s">
        <v>456</v>
      </c>
      <c r="AN568" s="11"/>
      <c r="AQ568" s="11" t="s">
        <v>79</v>
      </c>
      <c r="AR568" s="11" t="s">
        <v>334</v>
      </c>
      <c r="AS568" s="11" t="s">
        <v>75</v>
      </c>
      <c r="AT568" s="11" t="s">
        <v>80</v>
      </c>
      <c r="AW568" s="11" t="s">
        <v>96</v>
      </c>
      <c r="AX568" s="18" t="str">
        <f t="shared" si="723"/>
        <v/>
      </c>
      <c r="AZ568" s="11" t="s">
        <v>398</v>
      </c>
      <c r="BD568" s="15">
        <v>45596.0</v>
      </c>
      <c r="BE568" s="15">
        <v>45596.0</v>
      </c>
      <c r="BF568" s="15"/>
      <c r="BJ568" s="11">
        <v>2021.0</v>
      </c>
      <c r="BK568" s="17"/>
      <c r="BL568" s="45">
        <f t="shared" si="62"/>
        <v>-2020</v>
      </c>
      <c r="BM568" s="18" t="str">
        <f t="shared" si="63"/>
        <v>#NUM!</v>
      </c>
      <c r="BN568" s="18" t="str">
        <f t="shared" ref="BN568:CC568" si="808">IF(ISNUMBER(SEARCH(BN$1, $BM568)), ($K568/$BL568), "")</f>
        <v/>
      </c>
      <c r="BO568" s="18" t="str">
        <f t="shared" si="808"/>
        <v/>
      </c>
      <c r="BP568" s="18" t="str">
        <f t="shared" si="808"/>
        <v/>
      </c>
      <c r="BQ568" s="18" t="str">
        <f t="shared" si="808"/>
        <v/>
      </c>
      <c r="BR568" s="18" t="str">
        <f t="shared" si="808"/>
        <v/>
      </c>
      <c r="BS568" s="18" t="str">
        <f t="shared" si="808"/>
        <v/>
      </c>
      <c r="BT568" s="18" t="str">
        <f t="shared" si="808"/>
        <v/>
      </c>
      <c r="BU568" s="18" t="str">
        <f t="shared" si="808"/>
        <v/>
      </c>
      <c r="BV568" s="18" t="str">
        <f t="shared" si="808"/>
        <v/>
      </c>
      <c r="BW568" s="18" t="str">
        <f t="shared" si="808"/>
        <v/>
      </c>
      <c r="BX568" s="18" t="str">
        <f t="shared" si="808"/>
        <v/>
      </c>
      <c r="BY568" s="18" t="str">
        <f t="shared" si="808"/>
        <v/>
      </c>
      <c r="BZ568" s="18" t="str">
        <f t="shared" si="808"/>
        <v/>
      </c>
      <c r="CA568" s="18" t="str">
        <f t="shared" si="808"/>
        <v/>
      </c>
      <c r="CB568" s="18" t="str">
        <f t="shared" si="808"/>
        <v/>
      </c>
      <c r="CC568" s="18" t="str">
        <f t="shared" si="808"/>
        <v/>
      </c>
    </row>
    <row r="569" ht="16.5" customHeight="1">
      <c r="A569" s="16" t="s">
        <v>2471</v>
      </c>
      <c r="D569" s="11" t="s">
        <v>64</v>
      </c>
      <c r="G569" s="11"/>
      <c r="J569" s="20"/>
      <c r="K569" s="20"/>
      <c r="L569" s="11" t="s">
        <v>86</v>
      </c>
      <c r="M569" s="11" t="s">
        <v>67</v>
      </c>
      <c r="T569" s="11" t="s">
        <v>2472</v>
      </c>
      <c r="V569" s="11"/>
      <c r="X569" s="11" t="s">
        <v>117</v>
      </c>
      <c r="Y569" s="11" t="s">
        <v>75</v>
      </c>
      <c r="AD569" s="11" t="s">
        <v>2473</v>
      </c>
      <c r="AE569" s="11" t="s">
        <v>2474</v>
      </c>
      <c r="AI569" s="15">
        <v>44287.0</v>
      </c>
      <c r="AJ569" s="11">
        <v>48.0</v>
      </c>
      <c r="AK569" s="11" t="s">
        <v>430</v>
      </c>
      <c r="AL569" s="11">
        <v>0.0</v>
      </c>
      <c r="AQ569" s="11" t="s">
        <v>79</v>
      </c>
      <c r="AR569" s="11" t="s">
        <v>117</v>
      </c>
      <c r="AS569" s="11" t="s">
        <v>75</v>
      </c>
      <c r="AT569" s="11" t="s">
        <v>80</v>
      </c>
      <c r="AU569" s="18" t="s">
        <v>147</v>
      </c>
      <c r="AW569" s="11" t="s">
        <v>96</v>
      </c>
      <c r="AX569" s="11" t="s">
        <v>82</v>
      </c>
      <c r="AZ569" s="11" t="s">
        <v>290</v>
      </c>
      <c r="BD569" s="15">
        <v>45596.0</v>
      </c>
      <c r="BE569" s="15">
        <v>45596.0</v>
      </c>
      <c r="BJ569" s="11">
        <v>2021.0</v>
      </c>
      <c r="BK569" s="11">
        <v>2025.0</v>
      </c>
      <c r="BL569" s="16">
        <f t="shared" si="62"/>
        <v>5</v>
      </c>
      <c r="BM569" s="18" t="str">
        <f t="shared" si="63"/>
        <v>2021, 2022, 2023, 2024, 2025</v>
      </c>
      <c r="BN569" s="18" t="str">
        <f t="shared" ref="BN569:CC569" si="809">IF(ISNUMBER(SEARCH(BN$1, $BM569)), ($K569/$BL569), "")</f>
        <v/>
      </c>
      <c r="BO569" s="20">
        <f t="shared" si="809"/>
        <v>0</v>
      </c>
      <c r="BP569" s="20">
        <f t="shared" si="809"/>
        <v>0</v>
      </c>
      <c r="BQ569" s="20">
        <f t="shared" si="809"/>
        <v>0</v>
      </c>
      <c r="BR569" s="20">
        <f t="shared" si="809"/>
        <v>0</v>
      </c>
      <c r="BS569" s="20">
        <f t="shared" si="809"/>
        <v>0</v>
      </c>
      <c r="BT569" s="18" t="str">
        <f t="shared" si="809"/>
        <v/>
      </c>
      <c r="BU569" s="18" t="str">
        <f t="shared" si="809"/>
        <v/>
      </c>
      <c r="BV569" s="18" t="str">
        <f t="shared" si="809"/>
        <v/>
      </c>
      <c r="BW569" s="18" t="str">
        <f t="shared" si="809"/>
        <v/>
      </c>
      <c r="BX569" s="18" t="str">
        <f t="shared" si="809"/>
        <v/>
      </c>
      <c r="BY569" s="18" t="str">
        <f t="shared" si="809"/>
        <v/>
      </c>
      <c r="BZ569" s="18" t="str">
        <f t="shared" si="809"/>
        <v/>
      </c>
      <c r="CA569" s="18" t="str">
        <f t="shared" si="809"/>
        <v/>
      </c>
      <c r="CB569" s="18" t="str">
        <f t="shared" si="809"/>
        <v/>
      </c>
      <c r="CC569" s="18" t="str">
        <f t="shared" si="809"/>
        <v/>
      </c>
    </row>
    <row r="570" ht="16.5" customHeight="1">
      <c r="A570" s="16" t="s">
        <v>2475</v>
      </c>
      <c r="D570" s="11" t="s">
        <v>64</v>
      </c>
      <c r="G570" s="11" t="s">
        <v>151</v>
      </c>
      <c r="J570" s="20"/>
      <c r="K570" s="20"/>
      <c r="L570" s="11" t="s">
        <v>86</v>
      </c>
      <c r="M570" s="11" t="s">
        <v>67</v>
      </c>
      <c r="T570" s="11"/>
      <c r="V570" s="11" t="s">
        <v>2414</v>
      </c>
      <c r="X570" s="11"/>
      <c r="Y570" s="11" t="s">
        <v>75</v>
      </c>
      <c r="AD570" s="11"/>
      <c r="AE570" s="11"/>
      <c r="AI570" s="15">
        <v>44197.0</v>
      </c>
      <c r="AJ570" s="11"/>
      <c r="AK570" s="11"/>
      <c r="AL570" s="11"/>
      <c r="AQ570" s="11" t="s">
        <v>79</v>
      </c>
      <c r="AR570" s="11" t="s">
        <v>155</v>
      </c>
      <c r="AS570" s="11" t="s">
        <v>75</v>
      </c>
      <c r="AT570" s="11" t="s">
        <v>80</v>
      </c>
      <c r="AW570" s="11" t="s">
        <v>96</v>
      </c>
      <c r="AX570" s="18" t="str">
        <f t="shared" ref="AX570:AX572" si="811">IFERROR(INDEX('full database 2024'!AR:AR, MATCH(A570, 'full database 2024'!B:B, 0)), "")</f>
        <v/>
      </c>
      <c r="AZ570" s="11" t="s">
        <v>132</v>
      </c>
      <c r="BD570" s="15">
        <v>45596.0</v>
      </c>
      <c r="BE570" s="15">
        <v>45596.0</v>
      </c>
      <c r="BJ570" s="11">
        <v>2021.0</v>
      </c>
      <c r="BK570" s="17"/>
      <c r="BL570" s="45">
        <f t="shared" si="62"/>
        <v>-2020</v>
      </c>
      <c r="BM570" s="18" t="str">
        <f t="shared" si="63"/>
        <v>#NUM!</v>
      </c>
      <c r="BN570" s="18" t="str">
        <f t="shared" ref="BN570:CC570" si="810">IF(ISNUMBER(SEARCH(BN$1, $BM570)), ($K570/$BL570), "")</f>
        <v/>
      </c>
      <c r="BO570" s="18" t="str">
        <f t="shared" si="810"/>
        <v/>
      </c>
      <c r="BP570" s="18" t="str">
        <f t="shared" si="810"/>
        <v/>
      </c>
      <c r="BQ570" s="18" t="str">
        <f t="shared" si="810"/>
        <v/>
      </c>
      <c r="BR570" s="18" t="str">
        <f t="shared" si="810"/>
        <v/>
      </c>
      <c r="BS570" s="18" t="str">
        <f t="shared" si="810"/>
        <v/>
      </c>
      <c r="BT570" s="18" t="str">
        <f t="shared" si="810"/>
        <v/>
      </c>
      <c r="BU570" s="18" t="str">
        <f t="shared" si="810"/>
        <v/>
      </c>
      <c r="BV570" s="18" t="str">
        <f t="shared" si="810"/>
        <v/>
      </c>
      <c r="BW570" s="18" t="str">
        <f t="shared" si="810"/>
        <v/>
      </c>
      <c r="BX570" s="18" t="str">
        <f t="shared" si="810"/>
        <v/>
      </c>
      <c r="BY570" s="18" t="str">
        <f t="shared" si="810"/>
        <v/>
      </c>
      <c r="BZ570" s="18" t="str">
        <f t="shared" si="810"/>
        <v/>
      </c>
      <c r="CA570" s="18" t="str">
        <f t="shared" si="810"/>
        <v/>
      </c>
      <c r="CB570" s="18" t="str">
        <f t="shared" si="810"/>
        <v/>
      </c>
      <c r="CC570" s="18" t="str">
        <f t="shared" si="810"/>
        <v/>
      </c>
    </row>
    <row r="571" ht="16.5" customHeight="1">
      <c r="A571" s="16" t="s">
        <v>2476</v>
      </c>
      <c r="D571" s="11" t="s">
        <v>64</v>
      </c>
      <c r="G571" s="11" t="s">
        <v>151</v>
      </c>
      <c r="J571" s="20"/>
      <c r="K571" s="20"/>
      <c r="L571" s="11" t="s">
        <v>86</v>
      </c>
      <c r="M571" s="11" t="s">
        <v>67</v>
      </c>
      <c r="N571" s="14" t="s">
        <v>2477</v>
      </c>
      <c r="V571" s="11"/>
      <c r="Y571" s="11" t="s">
        <v>75</v>
      </c>
      <c r="AI571" s="15">
        <v>44197.0</v>
      </c>
      <c r="AJ571" s="11">
        <v>6.0</v>
      </c>
      <c r="AK571" s="11" t="s">
        <v>219</v>
      </c>
      <c r="AL571" s="11">
        <v>0.0</v>
      </c>
      <c r="AM571" s="11" t="s">
        <v>157</v>
      </c>
      <c r="AQ571" s="11" t="s">
        <v>79</v>
      </c>
      <c r="AR571" s="11" t="s">
        <v>155</v>
      </c>
      <c r="AS571" s="11" t="s">
        <v>75</v>
      </c>
      <c r="AT571" s="25" t="s">
        <v>122</v>
      </c>
      <c r="AW571" s="11" t="s">
        <v>96</v>
      </c>
      <c r="AX571" s="18" t="str">
        <f t="shared" si="811"/>
        <v/>
      </c>
      <c r="AZ571" s="11" t="s">
        <v>634</v>
      </c>
      <c r="BD571" s="15">
        <v>45596.0</v>
      </c>
      <c r="BE571" s="15">
        <v>45596.0</v>
      </c>
      <c r="BJ571" s="11">
        <v>2021.0</v>
      </c>
      <c r="BK571" s="11">
        <v>20222.0</v>
      </c>
      <c r="BL571" s="16">
        <f t="shared" si="62"/>
        <v>18202</v>
      </c>
      <c r="BM571" s="18" t="str">
        <f t="shared" si="63"/>
        <v>#VALUE!</v>
      </c>
      <c r="BN571" s="18" t="str">
        <f t="shared" ref="BN571:CC571" si="812">IF(ISNUMBER(SEARCH(BN$1, $BM571)), ($K571/$BL571), "")</f>
        <v/>
      </c>
      <c r="BO571" s="18" t="str">
        <f t="shared" si="812"/>
        <v/>
      </c>
      <c r="BP571" s="18" t="str">
        <f t="shared" si="812"/>
        <v/>
      </c>
      <c r="BQ571" s="18" t="str">
        <f t="shared" si="812"/>
        <v/>
      </c>
      <c r="BR571" s="18" t="str">
        <f t="shared" si="812"/>
        <v/>
      </c>
      <c r="BS571" s="18" t="str">
        <f t="shared" si="812"/>
        <v/>
      </c>
      <c r="BT571" s="18" t="str">
        <f t="shared" si="812"/>
        <v/>
      </c>
      <c r="BU571" s="18" t="str">
        <f t="shared" si="812"/>
        <v/>
      </c>
      <c r="BV571" s="18" t="str">
        <f t="shared" si="812"/>
        <v/>
      </c>
      <c r="BW571" s="18" t="str">
        <f t="shared" si="812"/>
        <v/>
      </c>
      <c r="BX571" s="18" t="str">
        <f t="shared" si="812"/>
        <v/>
      </c>
      <c r="BY571" s="18" t="str">
        <f t="shared" si="812"/>
        <v/>
      </c>
      <c r="BZ571" s="18" t="str">
        <f t="shared" si="812"/>
        <v/>
      </c>
      <c r="CA571" s="18" t="str">
        <f t="shared" si="812"/>
        <v/>
      </c>
      <c r="CB571" s="18" t="str">
        <f t="shared" si="812"/>
        <v/>
      </c>
      <c r="CC571" s="18" t="str">
        <f t="shared" si="812"/>
        <v/>
      </c>
    </row>
    <row r="572" ht="16.5" customHeight="1">
      <c r="A572" s="16" t="s">
        <v>2478</v>
      </c>
      <c r="D572" s="11" t="s">
        <v>64</v>
      </c>
      <c r="G572" s="11" t="s">
        <v>151</v>
      </c>
      <c r="J572" s="20"/>
      <c r="K572" s="20"/>
      <c r="L572" s="11" t="s">
        <v>86</v>
      </c>
      <c r="M572" s="11" t="s">
        <v>67</v>
      </c>
      <c r="N572" s="11"/>
      <c r="V572" s="11" t="s">
        <v>2414</v>
      </c>
      <c r="Y572" s="11" t="s">
        <v>75</v>
      </c>
      <c r="AI572" s="15">
        <v>43840.0</v>
      </c>
      <c r="AJ572" s="11"/>
      <c r="AK572" s="11"/>
      <c r="AL572" s="11"/>
      <c r="AQ572" s="11" t="s">
        <v>79</v>
      </c>
      <c r="AR572" s="11" t="s">
        <v>155</v>
      </c>
      <c r="AS572" s="11" t="s">
        <v>75</v>
      </c>
      <c r="AT572" s="25" t="s">
        <v>122</v>
      </c>
      <c r="AW572" s="11" t="s">
        <v>96</v>
      </c>
      <c r="AX572" s="18" t="str">
        <f t="shared" si="811"/>
        <v/>
      </c>
      <c r="AZ572" s="11" t="s">
        <v>634</v>
      </c>
      <c r="BD572" s="15">
        <v>45596.0</v>
      </c>
      <c r="BE572" s="15">
        <v>45596.0</v>
      </c>
      <c r="BJ572" s="11">
        <v>2020.0</v>
      </c>
      <c r="BK572" s="17"/>
      <c r="BL572" s="45">
        <f t="shared" si="62"/>
        <v>-2019</v>
      </c>
      <c r="BM572" s="18" t="str">
        <f t="shared" si="63"/>
        <v>#NUM!</v>
      </c>
      <c r="BN572" s="18" t="str">
        <f t="shared" ref="BN572:CC572" si="813">IF(ISNUMBER(SEARCH(BN$1, $BM572)), ($K572/$BL572), "")</f>
        <v/>
      </c>
      <c r="BO572" s="18" t="str">
        <f t="shared" si="813"/>
        <v/>
      </c>
      <c r="BP572" s="18" t="str">
        <f t="shared" si="813"/>
        <v/>
      </c>
      <c r="BQ572" s="18" t="str">
        <f t="shared" si="813"/>
        <v/>
      </c>
      <c r="BR572" s="18" t="str">
        <f t="shared" si="813"/>
        <v/>
      </c>
      <c r="BS572" s="18" t="str">
        <f t="shared" si="813"/>
        <v/>
      </c>
      <c r="BT572" s="18" t="str">
        <f t="shared" si="813"/>
        <v/>
      </c>
      <c r="BU572" s="18" t="str">
        <f t="shared" si="813"/>
        <v/>
      </c>
      <c r="BV572" s="18" t="str">
        <f t="shared" si="813"/>
        <v/>
      </c>
      <c r="BW572" s="18" t="str">
        <f t="shared" si="813"/>
        <v/>
      </c>
      <c r="BX572" s="18" t="str">
        <f t="shared" si="813"/>
        <v/>
      </c>
      <c r="BY572" s="18" t="str">
        <f t="shared" si="813"/>
        <v/>
      </c>
      <c r="BZ572" s="18" t="str">
        <f t="shared" si="813"/>
        <v/>
      </c>
      <c r="CA572" s="18" t="str">
        <f t="shared" si="813"/>
        <v/>
      </c>
      <c r="CB572" s="18" t="str">
        <f t="shared" si="813"/>
        <v/>
      </c>
      <c r="CC572" s="18" t="str">
        <f t="shared" si="813"/>
        <v/>
      </c>
    </row>
    <row r="573" ht="16.5" customHeight="1">
      <c r="A573" s="16" t="s">
        <v>2479</v>
      </c>
      <c r="B573" s="11" t="s">
        <v>2480</v>
      </c>
      <c r="D573" s="11" t="s">
        <v>64</v>
      </c>
      <c r="G573" s="11" t="s">
        <v>151</v>
      </c>
      <c r="J573" s="20"/>
      <c r="K573" s="20"/>
      <c r="L573" s="11" t="s">
        <v>86</v>
      </c>
      <c r="M573" s="11" t="s">
        <v>67</v>
      </c>
      <c r="N573" s="14" t="s">
        <v>2481</v>
      </c>
      <c r="O573" s="11" t="s">
        <v>2482</v>
      </c>
      <c r="T573" s="11" t="s">
        <v>2483</v>
      </c>
      <c r="V573" s="11"/>
      <c r="W573" s="11" t="s">
        <v>2399</v>
      </c>
      <c r="Y573" s="11" t="s">
        <v>274</v>
      </c>
      <c r="Z573" s="11" t="s">
        <v>75</v>
      </c>
      <c r="AI573" s="46">
        <v>44197.0</v>
      </c>
      <c r="AJ573" s="15">
        <v>44197.0</v>
      </c>
      <c r="AK573" s="11">
        <v>24.0</v>
      </c>
      <c r="AL573" s="11" t="s">
        <v>219</v>
      </c>
      <c r="AM573" s="11" t="s">
        <v>542</v>
      </c>
      <c r="AN573" s="11"/>
      <c r="AQ573" s="11" t="s">
        <v>79</v>
      </c>
      <c r="AR573" s="11" t="s">
        <v>274</v>
      </c>
      <c r="AS573" s="11" t="s">
        <v>75</v>
      </c>
      <c r="AT573" s="11" t="s">
        <v>80</v>
      </c>
      <c r="AU573" s="18" t="s">
        <v>147</v>
      </c>
      <c r="AW573" s="11" t="s">
        <v>96</v>
      </c>
      <c r="AX573" s="11" t="s">
        <v>2484</v>
      </c>
      <c r="AY573" s="11"/>
      <c r="AZ573" s="11" t="s">
        <v>191</v>
      </c>
      <c r="BC573" s="15"/>
      <c r="BD573" s="15">
        <v>45596.0</v>
      </c>
      <c r="BE573" s="15">
        <v>45733.0</v>
      </c>
      <c r="BI573" s="11"/>
      <c r="BJ573" s="11">
        <v>2021.0</v>
      </c>
      <c r="BK573" s="47">
        <v>2022.0</v>
      </c>
      <c r="BL573" s="16">
        <f t="shared" si="62"/>
        <v>2</v>
      </c>
      <c r="BM573" s="18" t="str">
        <f t="shared" si="63"/>
        <v>2021, 2022</v>
      </c>
      <c r="BN573" s="18" t="str">
        <f t="shared" ref="BN573:CC573" si="814">IF(ISNUMBER(SEARCH(BN$1, $BM573)), ($K573/$BL573), "")</f>
        <v/>
      </c>
      <c r="BO573" s="20">
        <f t="shared" si="814"/>
        <v>0</v>
      </c>
      <c r="BP573" s="20">
        <f t="shared" si="814"/>
        <v>0</v>
      </c>
      <c r="BQ573" s="18" t="str">
        <f t="shared" si="814"/>
        <v/>
      </c>
      <c r="BR573" s="18" t="str">
        <f t="shared" si="814"/>
        <v/>
      </c>
      <c r="BS573" s="18" t="str">
        <f t="shared" si="814"/>
        <v/>
      </c>
      <c r="BT573" s="18" t="str">
        <f t="shared" si="814"/>
        <v/>
      </c>
      <c r="BU573" s="18" t="str">
        <f t="shared" si="814"/>
        <v/>
      </c>
      <c r="BV573" s="18" t="str">
        <f t="shared" si="814"/>
        <v/>
      </c>
      <c r="BW573" s="18" t="str">
        <f t="shared" si="814"/>
        <v/>
      </c>
      <c r="BX573" s="18" t="str">
        <f t="shared" si="814"/>
        <v/>
      </c>
      <c r="BY573" s="18" t="str">
        <f t="shared" si="814"/>
        <v/>
      </c>
      <c r="BZ573" s="18" t="str">
        <f t="shared" si="814"/>
        <v/>
      </c>
      <c r="CA573" s="18" t="str">
        <f t="shared" si="814"/>
        <v/>
      </c>
      <c r="CB573" s="18" t="str">
        <f t="shared" si="814"/>
        <v/>
      </c>
      <c r="CC573" s="18" t="str">
        <f t="shared" si="814"/>
        <v/>
      </c>
      <c r="CD573" s="17"/>
      <c r="CE573" s="17"/>
    </row>
    <row r="574" ht="16.5" customHeight="1">
      <c r="A574" s="16" t="s">
        <v>2485</v>
      </c>
      <c r="D574" s="11" t="s">
        <v>64</v>
      </c>
      <c r="G574" s="11"/>
      <c r="J574" s="20"/>
      <c r="K574" s="20"/>
      <c r="L574" s="11" t="s">
        <v>86</v>
      </c>
      <c r="M574" s="11" t="s">
        <v>67</v>
      </c>
      <c r="N574" s="11"/>
      <c r="O574" s="11"/>
      <c r="T574" s="11"/>
      <c r="V574" s="11" t="s">
        <v>2486</v>
      </c>
      <c r="W574" s="11"/>
      <c r="X574" s="11" t="s">
        <v>155</v>
      </c>
      <c r="Y574" s="11" t="s">
        <v>75</v>
      </c>
      <c r="Z574" s="11"/>
      <c r="AI574" s="15">
        <v>44197.0</v>
      </c>
      <c r="AJ574" s="15"/>
      <c r="AK574" s="11"/>
      <c r="AL574" s="11"/>
      <c r="AM574" s="11" t="s">
        <v>912</v>
      </c>
      <c r="AN574" s="11"/>
      <c r="AO574" s="11"/>
      <c r="AQ574" s="11" t="s">
        <v>79</v>
      </c>
      <c r="AR574" s="11" t="s">
        <v>155</v>
      </c>
      <c r="AS574" s="11" t="s">
        <v>75</v>
      </c>
      <c r="AT574" s="11" t="s">
        <v>80</v>
      </c>
      <c r="AW574" s="11" t="s">
        <v>96</v>
      </c>
      <c r="AX574" s="18" t="str">
        <f t="array" ref="AX574">IFERROR(INDEX('full database 2024'!AR:AR, MATCH(A574, 'full database 2024'!B:B, 0)), "")</f>
        <v/>
      </c>
      <c r="AZ574" s="11" t="s">
        <v>132</v>
      </c>
      <c r="BA574" s="11"/>
      <c r="BD574" s="15">
        <v>45596.0</v>
      </c>
      <c r="BE574" s="15">
        <v>45596.0</v>
      </c>
      <c r="BF574" s="15"/>
      <c r="BJ574" s="11">
        <v>2021.0</v>
      </c>
      <c r="BK574" s="17"/>
      <c r="BL574" s="45">
        <f t="shared" si="62"/>
        <v>-2020</v>
      </c>
      <c r="BM574" s="18" t="str">
        <f t="shared" si="63"/>
        <v>#NUM!</v>
      </c>
      <c r="BN574" s="18" t="str">
        <f t="shared" ref="BN574:CC574" si="815">IF(ISNUMBER(SEARCH(BN$1, $BM574)), ($K574/$BL574), "")</f>
        <v/>
      </c>
      <c r="BO574" s="18" t="str">
        <f t="shared" si="815"/>
        <v/>
      </c>
      <c r="BP574" s="18" t="str">
        <f t="shared" si="815"/>
        <v/>
      </c>
      <c r="BQ574" s="18" t="str">
        <f t="shared" si="815"/>
        <v/>
      </c>
      <c r="BR574" s="18" t="str">
        <f t="shared" si="815"/>
        <v/>
      </c>
      <c r="BS574" s="18" t="str">
        <f t="shared" si="815"/>
        <v/>
      </c>
      <c r="BT574" s="18" t="str">
        <f t="shared" si="815"/>
        <v/>
      </c>
      <c r="BU574" s="18" t="str">
        <f t="shared" si="815"/>
        <v/>
      </c>
      <c r="BV574" s="18" t="str">
        <f t="shared" si="815"/>
        <v/>
      </c>
      <c r="BW574" s="18" t="str">
        <f t="shared" si="815"/>
        <v/>
      </c>
      <c r="BX574" s="18" t="str">
        <f t="shared" si="815"/>
        <v/>
      </c>
      <c r="BY574" s="18" t="str">
        <f t="shared" si="815"/>
        <v/>
      </c>
      <c r="BZ574" s="18" t="str">
        <f t="shared" si="815"/>
        <v/>
      </c>
      <c r="CA574" s="18" t="str">
        <f t="shared" si="815"/>
        <v/>
      </c>
      <c r="CB574" s="18" t="str">
        <f t="shared" si="815"/>
        <v/>
      </c>
      <c r="CC574" s="18" t="str">
        <f t="shared" si="815"/>
        <v/>
      </c>
      <c r="CD574" s="17"/>
      <c r="CE574" s="17"/>
    </row>
    <row r="575" ht="16.5" customHeight="1">
      <c r="A575" s="16" t="s">
        <v>2487</v>
      </c>
      <c r="B575" s="11" t="s">
        <v>2488</v>
      </c>
      <c r="D575" s="11" t="s">
        <v>64</v>
      </c>
      <c r="J575" s="20"/>
      <c r="K575" s="20"/>
      <c r="L575" s="11" t="s">
        <v>86</v>
      </c>
      <c r="M575" s="11" t="s">
        <v>67</v>
      </c>
      <c r="N575" s="14" t="s">
        <v>2489</v>
      </c>
      <c r="O575" s="11" t="s">
        <v>225</v>
      </c>
      <c r="U575" s="11"/>
      <c r="V575" s="11" t="s">
        <v>2490</v>
      </c>
      <c r="W575" s="11" t="s">
        <v>2491</v>
      </c>
      <c r="X575" s="11" t="s">
        <v>117</v>
      </c>
      <c r="Y575" s="11" t="s">
        <v>75</v>
      </c>
      <c r="Z575" s="11" t="s">
        <v>72</v>
      </c>
      <c r="AD575" s="11" t="s">
        <v>2492</v>
      </c>
      <c r="AE575" s="11" t="s">
        <v>76</v>
      </c>
      <c r="AI575" s="15">
        <v>45383.0</v>
      </c>
      <c r="AJ575" s="11">
        <v>3.0</v>
      </c>
      <c r="AK575" s="11" t="s">
        <v>77</v>
      </c>
      <c r="AL575" s="11">
        <v>0.0</v>
      </c>
      <c r="AM575" s="11" t="s">
        <v>185</v>
      </c>
      <c r="AN575" s="11" t="s">
        <v>2493</v>
      </c>
      <c r="AQ575" s="11" t="s">
        <v>79</v>
      </c>
      <c r="AR575" s="11" t="s">
        <v>188</v>
      </c>
      <c r="AS575" s="11" t="s">
        <v>75</v>
      </c>
      <c r="AT575" s="11" t="s">
        <v>80</v>
      </c>
      <c r="AU575" s="18" t="s">
        <v>147</v>
      </c>
      <c r="AW575" s="11" t="s">
        <v>96</v>
      </c>
      <c r="AX575" s="11" t="s">
        <v>82</v>
      </c>
      <c r="AY575" s="11"/>
      <c r="AZ575" s="11" t="s">
        <v>132</v>
      </c>
      <c r="BD575" s="15">
        <v>45628.0</v>
      </c>
      <c r="BE575" s="15">
        <v>45629.0</v>
      </c>
      <c r="BI575" s="11" t="s">
        <v>83</v>
      </c>
      <c r="BJ575" s="11">
        <v>2024.0</v>
      </c>
      <c r="BK575" s="11">
        <v>2027.0</v>
      </c>
      <c r="BL575" s="16">
        <f t="shared" si="62"/>
        <v>4</v>
      </c>
      <c r="BM575" s="18" t="str">
        <f t="shared" si="63"/>
        <v>2024, 2025, 2026, 2027</v>
      </c>
      <c r="BN575" s="18" t="str">
        <f t="shared" ref="BN575:CC575" si="816">IF(ISNUMBER(SEARCH(BN$1, $BM575)), ($K575/$BL575), "")</f>
        <v/>
      </c>
      <c r="BO575" s="18" t="str">
        <f t="shared" si="816"/>
        <v/>
      </c>
      <c r="BP575" s="18" t="str">
        <f t="shared" si="816"/>
        <v/>
      </c>
      <c r="BQ575" s="18" t="str">
        <f t="shared" si="816"/>
        <v/>
      </c>
      <c r="BR575" s="20">
        <f t="shared" si="816"/>
        <v>0</v>
      </c>
      <c r="BS575" s="20">
        <f t="shared" si="816"/>
        <v>0</v>
      </c>
      <c r="BT575" s="20">
        <f t="shared" si="816"/>
        <v>0</v>
      </c>
      <c r="BU575" s="20">
        <f t="shared" si="816"/>
        <v>0</v>
      </c>
      <c r="BV575" s="18" t="str">
        <f t="shared" si="816"/>
        <v/>
      </c>
      <c r="BW575" s="18" t="str">
        <f t="shared" si="816"/>
        <v/>
      </c>
      <c r="BX575" s="18" t="str">
        <f t="shared" si="816"/>
        <v/>
      </c>
      <c r="BY575" s="18" t="str">
        <f t="shared" si="816"/>
        <v/>
      </c>
      <c r="BZ575" s="18" t="str">
        <f t="shared" si="816"/>
        <v/>
      </c>
      <c r="CA575" s="18" t="str">
        <f t="shared" si="816"/>
        <v/>
      </c>
      <c r="CB575" s="18" t="str">
        <f t="shared" si="816"/>
        <v/>
      </c>
      <c r="CC575" s="18" t="str">
        <f t="shared" si="816"/>
        <v/>
      </c>
    </row>
    <row r="576" ht="16.5" customHeight="1">
      <c r="A576" s="11" t="s">
        <v>2494</v>
      </c>
      <c r="B576" s="11" t="s">
        <v>2495</v>
      </c>
      <c r="D576" s="11" t="s">
        <v>64</v>
      </c>
      <c r="E576" s="11">
        <v>8.678656E7</v>
      </c>
      <c r="F576" s="11">
        <v>8.678656E7</v>
      </c>
      <c r="G576" s="11" t="s">
        <v>112</v>
      </c>
      <c r="H576" s="12">
        <v>8871368.0</v>
      </c>
      <c r="J576" s="20">
        <f t="shared" ref="J576:K576" si="817">E576*0.087</f>
        <v>7550430.72</v>
      </c>
      <c r="K576" s="20">
        <f t="shared" si="817"/>
        <v>7550430.72</v>
      </c>
      <c r="L576" s="11" t="s">
        <v>86</v>
      </c>
      <c r="N576" s="14" t="s">
        <v>2496</v>
      </c>
      <c r="O576" s="11" t="s">
        <v>2497</v>
      </c>
      <c r="P576" s="11"/>
      <c r="Q576" s="11"/>
      <c r="R576" s="11" t="s">
        <v>482</v>
      </c>
      <c r="T576" s="11" t="s">
        <v>2472</v>
      </c>
      <c r="V576" s="11" t="s">
        <v>2498</v>
      </c>
      <c r="X576" s="11" t="s">
        <v>117</v>
      </c>
      <c r="Y576" s="11" t="s">
        <v>75</v>
      </c>
      <c r="Z576" s="11" t="s">
        <v>2499</v>
      </c>
      <c r="AI576" s="15">
        <v>44197.0</v>
      </c>
      <c r="AL576" s="11">
        <v>8871368.0</v>
      </c>
      <c r="AM576" s="11" t="s">
        <v>176</v>
      </c>
      <c r="AN576" s="11"/>
      <c r="AQ576" s="11" t="s">
        <v>79</v>
      </c>
      <c r="AR576" s="11" t="s">
        <v>117</v>
      </c>
      <c r="AS576" s="11" t="s">
        <v>75</v>
      </c>
      <c r="AT576" s="11" t="s">
        <v>80</v>
      </c>
      <c r="AW576" s="43" t="s">
        <v>96</v>
      </c>
      <c r="AX576" s="18" t="str">
        <f t="shared" ref="AX576:AX578" si="819">IFERROR(INDEX('full database 2024'!AR:AR, MATCH(A576, 'full database 2024'!B:B, 0)), "")</f>
        <v/>
      </c>
      <c r="AZ576" s="11" t="s">
        <v>398</v>
      </c>
      <c r="BD576" s="15">
        <v>45595.0</v>
      </c>
      <c r="BE576" s="15">
        <v>45595.0</v>
      </c>
      <c r="BJ576" s="11">
        <v>2021.0</v>
      </c>
      <c r="BK576" s="11">
        <v>2024.0</v>
      </c>
      <c r="BL576" s="16">
        <f t="shared" si="62"/>
        <v>4</v>
      </c>
      <c r="BM576" s="18" t="str">
        <f t="shared" si="63"/>
        <v>2021, 2022, 2023, 2024</v>
      </c>
      <c r="BN576" s="18" t="str">
        <f t="shared" ref="BN576:CC576" si="818">IF(ISNUMBER(SEARCH(BN$1, $BM576)), ($K576/$BL576), "")</f>
        <v/>
      </c>
      <c r="BO576" s="20">
        <f t="shared" si="818"/>
        <v>1887607.68</v>
      </c>
      <c r="BP576" s="20">
        <f t="shared" si="818"/>
        <v>1887607.68</v>
      </c>
      <c r="BQ576" s="20">
        <f t="shared" si="818"/>
        <v>1887607.68</v>
      </c>
      <c r="BR576" s="20">
        <f t="shared" si="818"/>
        <v>1887607.68</v>
      </c>
      <c r="BS576" s="18" t="str">
        <f t="shared" si="818"/>
        <v/>
      </c>
      <c r="BT576" s="18" t="str">
        <f t="shared" si="818"/>
        <v/>
      </c>
      <c r="BU576" s="18" t="str">
        <f t="shared" si="818"/>
        <v/>
      </c>
      <c r="BV576" s="18" t="str">
        <f t="shared" si="818"/>
        <v/>
      </c>
      <c r="BW576" s="18" t="str">
        <f t="shared" si="818"/>
        <v/>
      </c>
      <c r="BX576" s="18" t="str">
        <f t="shared" si="818"/>
        <v/>
      </c>
      <c r="BY576" s="18" t="str">
        <f t="shared" si="818"/>
        <v/>
      </c>
      <c r="BZ576" s="18" t="str">
        <f t="shared" si="818"/>
        <v/>
      </c>
      <c r="CA576" s="18" t="str">
        <f t="shared" si="818"/>
        <v/>
      </c>
      <c r="CB576" s="18" t="str">
        <f t="shared" si="818"/>
        <v/>
      </c>
      <c r="CC576" s="18" t="str">
        <f t="shared" si="818"/>
        <v/>
      </c>
    </row>
    <row r="577" ht="16.5" customHeight="1">
      <c r="A577" s="16" t="s">
        <v>2500</v>
      </c>
      <c r="D577" s="11" t="s">
        <v>64</v>
      </c>
      <c r="E577" s="11">
        <v>8.5E7</v>
      </c>
      <c r="F577" s="11">
        <v>6.0E7</v>
      </c>
      <c r="G577" s="11" t="s">
        <v>151</v>
      </c>
      <c r="H577" s="12">
        <v>9.05318E7</v>
      </c>
      <c r="I577" s="12">
        <v>6.39048E7</v>
      </c>
      <c r="J577" s="13">
        <v>8.5E7</v>
      </c>
      <c r="K577" s="13">
        <v>6.0E7</v>
      </c>
      <c r="L577" s="11" t="s">
        <v>86</v>
      </c>
      <c r="M577" s="11" t="s">
        <v>67</v>
      </c>
      <c r="N577" s="14" t="s">
        <v>2501</v>
      </c>
      <c r="P577" s="11"/>
      <c r="Q577" s="11"/>
      <c r="R577" s="11" t="s">
        <v>2502</v>
      </c>
      <c r="T577" s="11" t="s">
        <v>71</v>
      </c>
      <c r="U577" s="11" t="s">
        <v>72</v>
      </c>
      <c r="V577" s="11" t="s">
        <v>71</v>
      </c>
      <c r="W577" s="11" t="s">
        <v>71</v>
      </c>
      <c r="X577" s="11" t="s">
        <v>334</v>
      </c>
      <c r="Y577" s="11" t="s">
        <v>75</v>
      </c>
      <c r="Z577" s="11" t="s">
        <v>72</v>
      </c>
      <c r="AE577" s="11" t="s">
        <v>76</v>
      </c>
      <c r="AK577" s="11" t="s">
        <v>77</v>
      </c>
      <c r="AL577" s="11">
        <v>9.05318E7</v>
      </c>
      <c r="AM577" s="11" t="s">
        <v>2503</v>
      </c>
      <c r="AN577" s="11"/>
      <c r="AQ577" s="11" t="s">
        <v>187</v>
      </c>
      <c r="AR577" s="11" t="s">
        <v>334</v>
      </c>
      <c r="AS577" s="11" t="s">
        <v>75</v>
      </c>
      <c r="AT577" s="25" t="s">
        <v>122</v>
      </c>
      <c r="AU577" s="16" t="s">
        <v>123</v>
      </c>
      <c r="AW577" s="11" t="s">
        <v>158</v>
      </c>
      <c r="AX577" s="18" t="str">
        <f t="shared" si="819"/>
        <v/>
      </c>
      <c r="AY577" s="11"/>
      <c r="AZ577" s="11" t="s">
        <v>97</v>
      </c>
      <c r="BD577" s="15">
        <v>44959.0</v>
      </c>
      <c r="BE577" s="15">
        <v>45035.0</v>
      </c>
      <c r="BI577" s="11" t="s">
        <v>83</v>
      </c>
      <c r="BJ577" s="11">
        <v>2023.0</v>
      </c>
      <c r="BK577" s="11">
        <v>2033.0</v>
      </c>
      <c r="BL577" s="16">
        <f t="shared" si="62"/>
        <v>11</v>
      </c>
      <c r="BM577" s="18" t="str">
        <f t="shared" si="63"/>
        <v>2023, 2024, 2025, 2026, 2027, 2028, 2029, 2030, 2031, 2032, 2033</v>
      </c>
      <c r="BN577" s="18" t="str">
        <f t="shared" ref="BN577:CC577" si="820">IF(ISNUMBER(SEARCH(BN$1, $BM577)), ($K577/$BL577), "")</f>
        <v/>
      </c>
      <c r="BO577" s="18" t="str">
        <f t="shared" si="820"/>
        <v/>
      </c>
      <c r="BP577" s="18" t="str">
        <f t="shared" si="820"/>
        <v/>
      </c>
      <c r="BQ577" s="20">
        <f t="shared" si="820"/>
        <v>5454545.455</v>
      </c>
      <c r="BR577" s="20">
        <f t="shared" si="820"/>
        <v>5454545.455</v>
      </c>
      <c r="BS577" s="20">
        <f t="shared" si="820"/>
        <v>5454545.455</v>
      </c>
      <c r="BT577" s="20">
        <f t="shared" si="820"/>
        <v>5454545.455</v>
      </c>
      <c r="BU577" s="20">
        <f t="shared" si="820"/>
        <v>5454545.455</v>
      </c>
      <c r="BV577" s="20">
        <f t="shared" si="820"/>
        <v>5454545.455</v>
      </c>
      <c r="BW577" s="20">
        <f t="shared" si="820"/>
        <v>5454545.455</v>
      </c>
      <c r="BX577" s="20">
        <f t="shared" si="820"/>
        <v>5454545.455</v>
      </c>
      <c r="BY577" s="20">
        <f t="shared" si="820"/>
        <v>5454545.455</v>
      </c>
      <c r="BZ577" s="20">
        <f t="shared" si="820"/>
        <v>5454545.455</v>
      </c>
      <c r="CA577" s="20">
        <f t="shared" si="820"/>
        <v>5454545.455</v>
      </c>
      <c r="CB577" s="18" t="str">
        <f t="shared" si="820"/>
        <v/>
      </c>
      <c r="CC577" s="18" t="str">
        <f t="shared" si="820"/>
        <v/>
      </c>
    </row>
    <row r="578" ht="16.5" customHeight="1">
      <c r="A578" s="11" t="s">
        <v>2504</v>
      </c>
      <c r="B578" s="11" t="s">
        <v>2505</v>
      </c>
      <c r="D578" s="11" t="s">
        <v>64</v>
      </c>
      <c r="E578" s="11">
        <v>5.6382044E7</v>
      </c>
      <c r="F578" s="11">
        <v>5.6382044E7</v>
      </c>
      <c r="G578" s="11" t="s">
        <v>65</v>
      </c>
      <c r="H578" s="12">
        <v>8145521.0</v>
      </c>
      <c r="J578" s="13">
        <f t="shared" ref="J578:K578" si="821">E578*0.13</f>
        <v>7329665.72</v>
      </c>
      <c r="K578" s="13">
        <f t="shared" si="821"/>
        <v>7329665.72</v>
      </c>
      <c r="L578" s="11" t="s">
        <v>86</v>
      </c>
      <c r="O578" s="11" t="s">
        <v>2506</v>
      </c>
      <c r="P578" s="11"/>
      <c r="Q578" s="11"/>
      <c r="R578" s="11" t="s">
        <v>482</v>
      </c>
      <c r="T578" s="11" t="s">
        <v>2507</v>
      </c>
      <c r="V578" s="11" t="s">
        <v>131</v>
      </c>
      <c r="X578" s="11" t="s">
        <v>74</v>
      </c>
      <c r="Y578" s="11" t="s">
        <v>75</v>
      </c>
      <c r="Z578" s="11" t="s">
        <v>2508</v>
      </c>
      <c r="AI578" s="15">
        <v>44562.0</v>
      </c>
      <c r="AL578" s="11">
        <v>8145521.0</v>
      </c>
      <c r="AM578" s="11" t="s">
        <v>94</v>
      </c>
      <c r="AN578" s="11"/>
      <c r="AQ578" s="11" t="s">
        <v>95</v>
      </c>
      <c r="AR578" s="11" t="s">
        <v>74</v>
      </c>
      <c r="AS578" s="11" t="s">
        <v>75</v>
      </c>
      <c r="AT578" s="11" t="s">
        <v>80</v>
      </c>
      <c r="AU578" s="18" t="s">
        <v>262</v>
      </c>
      <c r="AW578" s="43" t="s">
        <v>96</v>
      </c>
      <c r="AX578" s="18" t="str">
        <f t="shared" si="819"/>
        <v/>
      </c>
      <c r="AZ578" s="11" t="s">
        <v>132</v>
      </c>
      <c r="BD578" s="15">
        <v>45595.0</v>
      </c>
      <c r="BE578" s="15">
        <v>45595.0</v>
      </c>
      <c r="BJ578" s="11">
        <v>2022.0</v>
      </c>
      <c r="BK578" s="11">
        <v>2027.0</v>
      </c>
      <c r="BL578" s="16">
        <f t="shared" si="62"/>
        <v>6</v>
      </c>
      <c r="BM578" s="18" t="str">
        <f t="shared" si="63"/>
        <v>2022, 2023, 2024, 2025, 2026, 2027</v>
      </c>
      <c r="BN578" s="18" t="str">
        <f t="shared" ref="BN578:CC578" si="822">IF(ISNUMBER(SEARCH(BN$1, $BM578)), ($K578/$BL578), "")</f>
        <v/>
      </c>
      <c r="BO578" s="18" t="str">
        <f t="shared" si="822"/>
        <v/>
      </c>
      <c r="BP578" s="20">
        <f t="shared" si="822"/>
        <v>1221610.953</v>
      </c>
      <c r="BQ578" s="20">
        <f t="shared" si="822"/>
        <v>1221610.953</v>
      </c>
      <c r="BR578" s="20">
        <f t="shared" si="822"/>
        <v>1221610.953</v>
      </c>
      <c r="BS578" s="20">
        <f t="shared" si="822"/>
        <v>1221610.953</v>
      </c>
      <c r="BT578" s="20">
        <f t="shared" si="822"/>
        <v>1221610.953</v>
      </c>
      <c r="BU578" s="20">
        <f t="shared" si="822"/>
        <v>1221610.953</v>
      </c>
      <c r="BV578" s="18" t="str">
        <f t="shared" si="822"/>
        <v/>
      </c>
      <c r="BW578" s="18" t="str">
        <f t="shared" si="822"/>
        <v/>
      </c>
      <c r="BX578" s="18" t="str">
        <f t="shared" si="822"/>
        <v/>
      </c>
      <c r="BY578" s="18" t="str">
        <f t="shared" si="822"/>
        <v/>
      </c>
      <c r="BZ578" s="18" t="str">
        <f t="shared" si="822"/>
        <v/>
      </c>
      <c r="CA578" s="18" t="str">
        <f t="shared" si="822"/>
        <v/>
      </c>
      <c r="CB578" s="18" t="str">
        <f t="shared" si="822"/>
        <v/>
      </c>
      <c r="CC578" s="18" t="str">
        <f t="shared" si="822"/>
        <v/>
      </c>
    </row>
    <row r="579" ht="16.5" customHeight="1">
      <c r="A579" s="16" t="s">
        <v>2509</v>
      </c>
      <c r="D579" s="11" t="s">
        <v>64</v>
      </c>
      <c r="E579" s="11">
        <v>5.0E7</v>
      </c>
      <c r="F579" s="11">
        <v>5.0E7</v>
      </c>
      <c r="G579" s="11" t="s">
        <v>151</v>
      </c>
      <c r="H579" s="12">
        <v>5.477375E7</v>
      </c>
      <c r="I579" s="12">
        <v>5.477375E7</v>
      </c>
      <c r="J579" s="13">
        <v>5.0E7</v>
      </c>
      <c r="K579" s="13">
        <v>5.0E7</v>
      </c>
      <c r="L579" s="11" t="s">
        <v>66</v>
      </c>
      <c r="M579" s="11" t="s">
        <v>67</v>
      </c>
      <c r="N579" s="14" t="s">
        <v>2510</v>
      </c>
      <c r="P579" s="11"/>
      <c r="Q579" s="11"/>
      <c r="R579" s="11" t="s">
        <v>2511</v>
      </c>
      <c r="T579" s="11" t="s">
        <v>71</v>
      </c>
      <c r="U579" s="11" t="s">
        <v>72</v>
      </c>
      <c r="V579" s="11" t="s">
        <v>71</v>
      </c>
      <c r="W579" s="11" t="s">
        <v>104</v>
      </c>
      <c r="X579" s="11" t="s">
        <v>71</v>
      </c>
      <c r="Y579" s="11" t="s">
        <v>75</v>
      </c>
      <c r="Z579" s="11" t="s">
        <v>72</v>
      </c>
      <c r="AE579" s="11" t="s">
        <v>76</v>
      </c>
      <c r="AL579" s="11">
        <v>5.477375E7</v>
      </c>
      <c r="AM579" s="11" t="s">
        <v>185</v>
      </c>
      <c r="AN579" s="11" t="s">
        <v>443</v>
      </c>
      <c r="AP579" s="14" t="s">
        <v>2510</v>
      </c>
      <c r="AQ579" s="11" t="s">
        <v>79</v>
      </c>
      <c r="AR579" s="11" t="s">
        <v>188</v>
      </c>
      <c r="AS579" s="11" t="s">
        <v>75</v>
      </c>
      <c r="AT579" s="11" t="s">
        <v>107</v>
      </c>
      <c r="AU579" s="11" t="s">
        <v>108</v>
      </c>
      <c r="AW579" s="11" t="s">
        <v>96</v>
      </c>
      <c r="AX579" s="11" t="s">
        <v>82</v>
      </c>
      <c r="AZ579" s="19" t="s">
        <v>535</v>
      </c>
      <c r="BD579" s="15">
        <v>45301.0</v>
      </c>
      <c r="BE579" s="15">
        <v>45303.0</v>
      </c>
      <c r="BI579" s="11" t="s">
        <v>83</v>
      </c>
      <c r="BJ579" s="11">
        <v>2024.0</v>
      </c>
    </row>
    <row r="580" ht="16.5" customHeight="1">
      <c r="A580" s="11" t="s">
        <v>2512</v>
      </c>
      <c r="B580" s="11" t="s">
        <v>2513</v>
      </c>
      <c r="D580" s="11" t="s">
        <v>64</v>
      </c>
      <c r="E580" s="11">
        <v>9969100.0</v>
      </c>
      <c r="F580" s="11">
        <v>9969100.0</v>
      </c>
      <c r="G580" s="11" t="s">
        <v>65</v>
      </c>
      <c r="H580" s="12">
        <v>1443382.0</v>
      </c>
      <c r="J580" s="13">
        <f t="shared" ref="J580:K580" si="823">E580*0.13</f>
        <v>1295983</v>
      </c>
      <c r="K580" s="13">
        <f t="shared" si="823"/>
        <v>1295983</v>
      </c>
      <c r="L580" s="11" t="s">
        <v>86</v>
      </c>
      <c r="O580" s="11" t="s">
        <v>2514</v>
      </c>
      <c r="P580" s="11"/>
      <c r="Q580" s="11"/>
      <c r="R580" s="11" t="s">
        <v>482</v>
      </c>
      <c r="T580" s="11" t="s">
        <v>2515</v>
      </c>
      <c r="V580" s="11" t="s">
        <v>567</v>
      </c>
      <c r="X580" s="11" t="s">
        <v>218</v>
      </c>
      <c r="Y580" s="11" t="s">
        <v>75</v>
      </c>
      <c r="Z580" s="11" t="s">
        <v>2516</v>
      </c>
      <c r="AI580" s="15">
        <v>44774.0</v>
      </c>
      <c r="AL580" s="11">
        <v>1443382.0</v>
      </c>
      <c r="AM580" s="11" t="s">
        <v>94</v>
      </c>
      <c r="AN580" s="11"/>
      <c r="AQ580" s="11" t="s">
        <v>95</v>
      </c>
      <c r="AR580" s="11" t="s">
        <v>74</v>
      </c>
      <c r="AS580" s="11" t="s">
        <v>75</v>
      </c>
      <c r="AT580" s="11" t="s">
        <v>80</v>
      </c>
      <c r="AW580" s="43" t="s">
        <v>96</v>
      </c>
      <c r="AX580" s="18" t="str">
        <f t="array" ref="AX580">IFERROR(INDEX('full database 2024'!AR:AR, MATCH(A580, 'full database 2024'!B:B, 0)), "")</f>
        <v/>
      </c>
      <c r="AY580" s="11"/>
      <c r="AZ580" s="11" t="s">
        <v>132</v>
      </c>
      <c r="BD580" s="15">
        <v>45595.0</v>
      </c>
      <c r="BE580" s="15">
        <v>45595.0</v>
      </c>
      <c r="BJ580" s="11">
        <v>2022.0</v>
      </c>
      <c r="BK580" s="11">
        <v>2027.0</v>
      </c>
      <c r="BL580" s="16">
        <f t="shared" ref="BL580:BL622" si="825">BK580-BJ580+1</f>
        <v>6</v>
      </c>
      <c r="BM580" s="18" t="str">
        <f t="shared" ref="BM580:BM622" si="826">TEXTJOIN(", ", TRUE, SEQUENCE(1, BL580, BJ580))</f>
        <v>2022, 2023, 2024, 2025, 2026, 2027</v>
      </c>
      <c r="BN580" s="18" t="str">
        <f t="shared" ref="BN580:CC580" si="824">IF(ISNUMBER(SEARCH(BN$1, $BM580)), ($K580/$BL580), "")</f>
        <v/>
      </c>
      <c r="BO580" s="18" t="str">
        <f t="shared" si="824"/>
        <v/>
      </c>
      <c r="BP580" s="20">
        <f t="shared" si="824"/>
        <v>215997.1667</v>
      </c>
      <c r="BQ580" s="20">
        <f t="shared" si="824"/>
        <v>215997.1667</v>
      </c>
      <c r="BR580" s="20">
        <f t="shared" si="824"/>
        <v>215997.1667</v>
      </c>
      <c r="BS580" s="20">
        <f t="shared" si="824"/>
        <v>215997.1667</v>
      </c>
      <c r="BT580" s="20">
        <f t="shared" si="824"/>
        <v>215997.1667</v>
      </c>
      <c r="BU580" s="20">
        <f t="shared" si="824"/>
        <v>215997.1667</v>
      </c>
      <c r="BV580" s="18" t="str">
        <f t="shared" si="824"/>
        <v/>
      </c>
      <c r="BW580" s="18" t="str">
        <f t="shared" si="824"/>
        <v/>
      </c>
      <c r="BX580" s="18" t="str">
        <f t="shared" si="824"/>
        <v/>
      </c>
      <c r="BY580" s="18" t="str">
        <f t="shared" si="824"/>
        <v/>
      </c>
      <c r="BZ580" s="18" t="str">
        <f t="shared" si="824"/>
        <v/>
      </c>
      <c r="CA580" s="18" t="str">
        <f t="shared" si="824"/>
        <v/>
      </c>
      <c r="CB580" s="18" t="str">
        <f t="shared" si="824"/>
        <v/>
      </c>
      <c r="CC580" s="18" t="str">
        <f t="shared" si="824"/>
        <v/>
      </c>
    </row>
    <row r="581" ht="16.5" customHeight="1">
      <c r="A581" s="11" t="s">
        <v>2517</v>
      </c>
      <c r="B581" s="11" t="s">
        <v>2518</v>
      </c>
      <c r="D581" s="11" t="s">
        <v>64</v>
      </c>
      <c r="E581" s="11">
        <v>8817638.0</v>
      </c>
      <c r="F581" s="11">
        <v>8817638.0</v>
      </c>
      <c r="G581" s="11" t="s">
        <v>151</v>
      </c>
      <c r="H581" s="12">
        <v>9959832.0</v>
      </c>
      <c r="J581" s="13">
        <v>8817638.0</v>
      </c>
      <c r="K581" s="13">
        <v>8817638.0</v>
      </c>
      <c r="L581" s="11" t="s">
        <v>86</v>
      </c>
      <c r="N581" s="14" t="s">
        <v>2519</v>
      </c>
      <c r="O581" s="11" t="s">
        <v>2520</v>
      </c>
      <c r="P581" s="11"/>
      <c r="Q581" s="11"/>
      <c r="R581" s="11" t="s">
        <v>482</v>
      </c>
      <c r="T581" s="11" t="s">
        <v>2521</v>
      </c>
      <c r="V581" s="11" t="s">
        <v>2522</v>
      </c>
      <c r="X581" s="11" t="s">
        <v>74</v>
      </c>
      <c r="Y581" s="11" t="s">
        <v>75</v>
      </c>
      <c r="AE581" s="11" t="s">
        <v>2523</v>
      </c>
      <c r="AI581" s="15">
        <v>42064.0</v>
      </c>
      <c r="AL581" s="11">
        <v>9959832.0</v>
      </c>
      <c r="AM581" s="11" t="s">
        <v>185</v>
      </c>
      <c r="AN581" s="30" t="s">
        <v>364</v>
      </c>
      <c r="AQ581" s="11" t="s">
        <v>79</v>
      </c>
      <c r="AR581" s="11" t="s">
        <v>188</v>
      </c>
      <c r="AS581" s="11" t="s">
        <v>75</v>
      </c>
      <c r="AT581" s="11" t="s">
        <v>80</v>
      </c>
      <c r="AU581" s="18" t="s">
        <v>147</v>
      </c>
      <c r="AW581" s="43" t="s">
        <v>96</v>
      </c>
      <c r="AX581" s="11" t="s">
        <v>82</v>
      </c>
      <c r="AZ581" s="11" t="s">
        <v>310</v>
      </c>
      <c r="BD581" s="15">
        <v>45593.0</v>
      </c>
      <c r="BE581" s="15">
        <v>45593.0</v>
      </c>
      <c r="BJ581" s="11">
        <v>2015.0</v>
      </c>
      <c r="BK581" s="11">
        <v>2020.0</v>
      </c>
      <c r="BL581" s="16">
        <f t="shared" si="825"/>
        <v>6</v>
      </c>
      <c r="BM581" s="18" t="str">
        <f t="shared" si="826"/>
        <v>2015, 2016, 2017, 2018, 2019, 2020</v>
      </c>
      <c r="BN581" s="20">
        <f t="shared" ref="BN581:CC581" si="827">IF(ISNUMBER(SEARCH(BN$1, $BM581)), ($K581/$BL581), "")</f>
        <v>1469606.333</v>
      </c>
      <c r="BO581" s="18" t="str">
        <f t="shared" si="827"/>
        <v/>
      </c>
      <c r="BP581" s="18" t="str">
        <f t="shared" si="827"/>
        <v/>
      </c>
      <c r="BQ581" s="18" t="str">
        <f t="shared" si="827"/>
        <v/>
      </c>
      <c r="BR581" s="18" t="str">
        <f t="shared" si="827"/>
        <v/>
      </c>
      <c r="BS581" s="18" t="str">
        <f t="shared" si="827"/>
        <v/>
      </c>
      <c r="BT581" s="18" t="str">
        <f t="shared" si="827"/>
        <v/>
      </c>
      <c r="BU581" s="18" t="str">
        <f t="shared" si="827"/>
        <v/>
      </c>
      <c r="BV581" s="18" t="str">
        <f t="shared" si="827"/>
        <v/>
      </c>
      <c r="BW581" s="18" t="str">
        <f t="shared" si="827"/>
        <v/>
      </c>
      <c r="BX581" s="18" t="str">
        <f t="shared" si="827"/>
        <v/>
      </c>
      <c r="BY581" s="18" t="str">
        <f t="shared" si="827"/>
        <v/>
      </c>
      <c r="BZ581" s="18" t="str">
        <f t="shared" si="827"/>
        <v/>
      </c>
      <c r="CA581" s="18" t="str">
        <f t="shared" si="827"/>
        <v/>
      </c>
      <c r="CB581" s="18" t="str">
        <f t="shared" si="827"/>
        <v/>
      </c>
      <c r="CC581" s="18" t="str">
        <f t="shared" si="827"/>
        <v/>
      </c>
    </row>
    <row r="582" ht="16.5" customHeight="1">
      <c r="A582" s="11" t="s">
        <v>2524</v>
      </c>
      <c r="B582" s="11" t="s">
        <v>2525</v>
      </c>
      <c r="D582" s="11" t="s">
        <v>64</v>
      </c>
      <c r="E582" s="11">
        <v>7498000.0</v>
      </c>
      <c r="F582" s="11">
        <v>7498000.0</v>
      </c>
      <c r="G582" s="11" t="s">
        <v>215</v>
      </c>
      <c r="H582" s="12">
        <v>826591.0</v>
      </c>
      <c r="J582" s="13">
        <f t="shared" ref="J582:K582" si="828">E582*0.091</f>
        <v>682318</v>
      </c>
      <c r="K582" s="13">
        <f t="shared" si="828"/>
        <v>682318</v>
      </c>
      <c r="L582" s="11" t="s">
        <v>86</v>
      </c>
      <c r="N582" s="14" t="s">
        <v>2526</v>
      </c>
      <c r="O582" s="11" t="s">
        <v>2527</v>
      </c>
      <c r="P582" s="11"/>
      <c r="Q582" s="11"/>
      <c r="R582" s="11" t="s">
        <v>482</v>
      </c>
      <c r="T582" s="11" t="s">
        <v>2528</v>
      </c>
      <c r="V582" s="11" t="s">
        <v>423</v>
      </c>
      <c r="X582" s="11" t="s">
        <v>218</v>
      </c>
      <c r="Y582" s="11" t="s">
        <v>75</v>
      </c>
      <c r="Z582" s="11" t="s">
        <v>2529</v>
      </c>
      <c r="AI582" s="15">
        <v>43435.0</v>
      </c>
      <c r="AL582" s="11">
        <v>826591.0</v>
      </c>
      <c r="AM582" s="11" t="s">
        <v>220</v>
      </c>
      <c r="AN582" s="11"/>
      <c r="AQ582" s="11" t="s">
        <v>79</v>
      </c>
      <c r="AR582" s="11" t="s">
        <v>218</v>
      </c>
      <c r="AS582" s="11" t="s">
        <v>75</v>
      </c>
      <c r="AT582" s="11" t="s">
        <v>80</v>
      </c>
      <c r="AW582" s="11" t="s">
        <v>96</v>
      </c>
      <c r="AX582" s="18" t="str">
        <f t="shared" ref="AX582:AX583" si="831">IFERROR(INDEX('full database 2024'!AR:AR, MATCH(A582, 'full database 2024'!B:B, 0)), "")</f>
        <v/>
      </c>
      <c r="AZ582" s="11" t="s">
        <v>310</v>
      </c>
      <c r="BD582" s="15">
        <v>45593.0</v>
      </c>
      <c r="BE582" s="15">
        <v>45593.0</v>
      </c>
      <c r="BJ582" s="11">
        <v>2018.0</v>
      </c>
      <c r="BK582" s="11">
        <v>2021.0</v>
      </c>
      <c r="BL582" s="16">
        <f t="shared" si="825"/>
        <v>4</v>
      </c>
      <c r="BM582" s="18" t="str">
        <f t="shared" si="826"/>
        <v>2018, 2019, 2020, 2021</v>
      </c>
      <c r="BN582" s="20">
        <f t="shared" ref="BN582:CC582" si="829">IF(ISNUMBER(SEARCH(BN$1, $BM582)), ($K582/$BL582), "")</f>
        <v>170579.5</v>
      </c>
      <c r="BO582" s="20">
        <f t="shared" si="829"/>
        <v>170579.5</v>
      </c>
      <c r="BP582" s="18" t="str">
        <f t="shared" si="829"/>
        <v/>
      </c>
      <c r="BQ582" s="18" t="str">
        <f t="shared" si="829"/>
        <v/>
      </c>
      <c r="BR582" s="18" t="str">
        <f t="shared" si="829"/>
        <v/>
      </c>
      <c r="BS582" s="18" t="str">
        <f t="shared" si="829"/>
        <v/>
      </c>
      <c r="BT582" s="18" t="str">
        <f t="shared" si="829"/>
        <v/>
      </c>
      <c r="BU582" s="18" t="str">
        <f t="shared" si="829"/>
        <v/>
      </c>
      <c r="BV582" s="18" t="str">
        <f t="shared" si="829"/>
        <v/>
      </c>
      <c r="BW582" s="18" t="str">
        <f t="shared" si="829"/>
        <v/>
      </c>
      <c r="BX582" s="18" t="str">
        <f t="shared" si="829"/>
        <v/>
      </c>
      <c r="BY582" s="18" t="str">
        <f t="shared" si="829"/>
        <v/>
      </c>
      <c r="BZ582" s="18" t="str">
        <f t="shared" si="829"/>
        <v/>
      </c>
      <c r="CA582" s="18" t="str">
        <f t="shared" si="829"/>
        <v/>
      </c>
      <c r="CB582" s="18" t="str">
        <f t="shared" si="829"/>
        <v/>
      </c>
      <c r="CC582" s="18" t="str">
        <f t="shared" si="829"/>
        <v/>
      </c>
    </row>
    <row r="583" ht="16.5" customHeight="1">
      <c r="A583" s="11" t="s">
        <v>2530</v>
      </c>
      <c r="B583" s="11" t="s">
        <v>2531</v>
      </c>
      <c r="D583" s="11" t="s">
        <v>64</v>
      </c>
      <c r="E583" s="11">
        <v>7495840.0</v>
      </c>
      <c r="F583" s="11">
        <v>7495840.0</v>
      </c>
      <c r="G583" s="11" t="s">
        <v>215</v>
      </c>
      <c r="H583" s="12">
        <v>826351.0</v>
      </c>
      <c r="J583" s="13">
        <f t="shared" ref="J583:K583" si="830">E583*0.091</f>
        <v>682121.44</v>
      </c>
      <c r="K583" s="13">
        <f t="shared" si="830"/>
        <v>682121.44</v>
      </c>
      <c r="L583" s="11" t="s">
        <v>86</v>
      </c>
      <c r="N583" s="14" t="s">
        <v>2532</v>
      </c>
      <c r="O583" s="11" t="s">
        <v>2533</v>
      </c>
      <c r="P583" s="11"/>
      <c r="Q583" s="11"/>
      <c r="R583" s="11" t="s">
        <v>482</v>
      </c>
      <c r="T583" s="11" t="s">
        <v>2534</v>
      </c>
      <c r="V583" s="11" t="s">
        <v>423</v>
      </c>
      <c r="X583" s="11" t="s">
        <v>218</v>
      </c>
      <c r="Y583" s="11" t="s">
        <v>75</v>
      </c>
      <c r="Z583" s="11" t="s">
        <v>2529</v>
      </c>
      <c r="AI583" s="15">
        <v>43435.0</v>
      </c>
      <c r="AL583" s="11">
        <v>826351.0</v>
      </c>
      <c r="AM583" s="11" t="s">
        <v>220</v>
      </c>
      <c r="AN583" s="11"/>
      <c r="AQ583" s="11" t="s">
        <v>79</v>
      </c>
      <c r="AR583" s="11" t="s">
        <v>218</v>
      </c>
      <c r="AS583" s="11" t="s">
        <v>75</v>
      </c>
      <c r="AT583" s="11" t="s">
        <v>80</v>
      </c>
      <c r="AW583" s="11" t="s">
        <v>96</v>
      </c>
      <c r="AX583" s="18" t="str">
        <f t="shared" si="831"/>
        <v/>
      </c>
      <c r="AZ583" s="11" t="s">
        <v>395</v>
      </c>
      <c r="BD583" s="15">
        <v>45593.0</v>
      </c>
      <c r="BE583" s="15">
        <v>45594.0</v>
      </c>
      <c r="BJ583" s="11">
        <v>2018.0</v>
      </c>
      <c r="BK583" s="11">
        <v>2021.0</v>
      </c>
      <c r="BL583" s="16">
        <f t="shared" si="825"/>
        <v>4</v>
      </c>
      <c r="BM583" s="18" t="str">
        <f t="shared" si="826"/>
        <v>2018, 2019, 2020, 2021</v>
      </c>
      <c r="BN583" s="20">
        <f t="shared" ref="BN583:CC583" si="832">IF(ISNUMBER(SEARCH(BN$1, $BM583)), ($K583/$BL583), "")</f>
        <v>170530.36</v>
      </c>
      <c r="BO583" s="20">
        <f t="shared" si="832"/>
        <v>170530.36</v>
      </c>
      <c r="BP583" s="18" t="str">
        <f t="shared" si="832"/>
        <v/>
      </c>
      <c r="BQ583" s="18" t="str">
        <f t="shared" si="832"/>
        <v/>
      </c>
      <c r="BR583" s="18" t="str">
        <f t="shared" si="832"/>
        <v/>
      </c>
      <c r="BS583" s="18" t="str">
        <f t="shared" si="832"/>
        <v/>
      </c>
      <c r="BT583" s="18" t="str">
        <f t="shared" si="832"/>
        <v/>
      </c>
      <c r="BU583" s="18" t="str">
        <f t="shared" si="832"/>
        <v/>
      </c>
      <c r="BV583" s="18" t="str">
        <f t="shared" si="832"/>
        <v/>
      </c>
      <c r="BW583" s="18" t="str">
        <f t="shared" si="832"/>
        <v/>
      </c>
      <c r="BX583" s="18" t="str">
        <f t="shared" si="832"/>
        <v/>
      </c>
      <c r="BY583" s="18" t="str">
        <f t="shared" si="832"/>
        <v/>
      </c>
      <c r="BZ583" s="18" t="str">
        <f t="shared" si="832"/>
        <v/>
      </c>
      <c r="CA583" s="18" t="str">
        <f t="shared" si="832"/>
        <v/>
      </c>
      <c r="CB583" s="18" t="str">
        <f t="shared" si="832"/>
        <v/>
      </c>
      <c r="CC583" s="18" t="str">
        <f t="shared" si="832"/>
        <v/>
      </c>
    </row>
    <row r="584" ht="16.5" customHeight="1">
      <c r="A584" s="11" t="s">
        <v>2535</v>
      </c>
      <c r="B584" s="11" t="s">
        <v>2536</v>
      </c>
      <c r="D584" s="11" t="s">
        <v>64</v>
      </c>
      <c r="E584" s="11">
        <v>5999984.0</v>
      </c>
      <c r="F584" s="11">
        <v>5999984.0</v>
      </c>
      <c r="G584" s="11" t="s">
        <v>112</v>
      </c>
      <c r="H584" s="12">
        <v>613313.0</v>
      </c>
      <c r="J584" s="20">
        <f t="shared" ref="J584:K584" si="833">E584*0.087</f>
        <v>521998.608</v>
      </c>
      <c r="K584" s="20">
        <f t="shared" si="833"/>
        <v>521998.608</v>
      </c>
      <c r="L584" s="11" t="s">
        <v>86</v>
      </c>
      <c r="N584" s="14" t="s">
        <v>2537</v>
      </c>
      <c r="O584" s="11" t="s">
        <v>2538</v>
      </c>
      <c r="P584" s="11"/>
      <c r="Q584" s="11"/>
      <c r="R584" s="11" t="s">
        <v>482</v>
      </c>
      <c r="T584" s="11" t="s">
        <v>2539</v>
      </c>
      <c r="V584" s="11" t="s">
        <v>2540</v>
      </c>
      <c r="X584" s="11" t="s">
        <v>117</v>
      </c>
      <c r="Y584" s="11" t="s">
        <v>75</v>
      </c>
      <c r="Z584" s="11" t="s">
        <v>2541</v>
      </c>
      <c r="AI584" s="15">
        <v>44197.0</v>
      </c>
      <c r="AL584" s="11">
        <v>613313.0</v>
      </c>
      <c r="AM584" s="11" t="s">
        <v>176</v>
      </c>
      <c r="AN584" s="11"/>
      <c r="AQ584" s="11" t="s">
        <v>79</v>
      </c>
      <c r="AR584" s="11" t="s">
        <v>117</v>
      </c>
      <c r="AS584" s="11" t="s">
        <v>75</v>
      </c>
      <c r="AT584" s="11" t="s">
        <v>80</v>
      </c>
      <c r="AU584" s="18" t="s">
        <v>147</v>
      </c>
      <c r="AW584" s="11" t="s">
        <v>96</v>
      </c>
      <c r="AX584" s="11" t="s">
        <v>82</v>
      </c>
      <c r="AY584" s="11"/>
      <c r="AZ584" s="11" t="s">
        <v>132</v>
      </c>
      <c r="BD584" s="15">
        <v>45595.0</v>
      </c>
      <c r="BE584" s="15">
        <v>45595.0</v>
      </c>
      <c r="BJ584" s="11">
        <v>2021.0</v>
      </c>
      <c r="BK584" s="11">
        <v>2024.0</v>
      </c>
      <c r="BL584" s="16">
        <f t="shared" si="825"/>
        <v>4</v>
      </c>
      <c r="BM584" s="18" t="str">
        <f t="shared" si="826"/>
        <v>2021, 2022, 2023, 2024</v>
      </c>
      <c r="BN584" s="18" t="str">
        <f t="shared" ref="BN584:CC584" si="834">IF(ISNUMBER(SEARCH(BN$1, $BM584)), ($K584/$BL584), "")</f>
        <v/>
      </c>
      <c r="BO584" s="20">
        <f t="shared" si="834"/>
        <v>130499.652</v>
      </c>
      <c r="BP584" s="20">
        <f t="shared" si="834"/>
        <v>130499.652</v>
      </c>
      <c r="BQ584" s="20">
        <f t="shared" si="834"/>
        <v>130499.652</v>
      </c>
      <c r="BR584" s="20">
        <f t="shared" si="834"/>
        <v>130499.652</v>
      </c>
      <c r="BS584" s="18" t="str">
        <f t="shared" si="834"/>
        <v/>
      </c>
      <c r="BT584" s="18" t="str">
        <f t="shared" si="834"/>
        <v/>
      </c>
      <c r="BU584" s="18" t="str">
        <f t="shared" si="834"/>
        <v/>
      </c>
      <c r="BV584" s="18" t="str">
        <f t="shared" si="834"/>
        <v/>
      </c>
      <c r="BW584" s="18" t="str">
        <f t="shared" si="834"/>
        <v/>
      </c>
      <c r="BX584" s="18" t="str">
        <f t="shared" si="834"/>
        <v/>
      </c>
      <c r="BY584" s="18" t="str">
        <f t="shared" si="834"/>
        <v/>
      </c>
      <c r="BZ584" s="18" t="str">
        <f t="shared" si="834"/>
        <v/>
      </c>
      <c r="CA584" s="18" t="str">
        <f t="shared" si="834"/>
        <v/>
      </c>
      <c r="CB584" s="18" t="str">
        <f t="shared" si="834"/>
        <v/>
      </c>
      <c r="CC584" s="18" t="str">
        <f t="shared" si="834"/>
        <v/>
      </c>
    </row>
    <row r="585" ht="16.5" customHeight="1">
      <c r="A585" s="11" t="s">
        <v>2542</v>
      </c>
      <c r="B585" s="11" t="s">
        <v>2543</v>
      </c>
      <c r="D585" s="11" t="s">
        <v>64</v>
      </c>
      <c r="E585" s="11">
        <v>5993835.0</v>
      </c>
      <c r="F585" s="11">
        <v>5993835.0</v>
      </c>
      <c r="G585" s="11" t="s">
        <v>215</v>
      </c>
      <c r="H585" s="12">
        <v>567595.0</v>
      </c>
      <c r="J585" s="13">
        <f t="shared" ref="J585:K585" si="835">E585*0.091</f>
        <v>545438.985</v>
      </c>
      <c r="K585" s="13">
        <f t="shared" si="835"/>
        <v>545438.985</v>
      </c>
      <c r="L585" s="11" t="s">
        <v>86</v>
      </c>
      <c r="N585" s="14" t="s">
        <v>2544</v>
      </c>
      <c r="O585" s="11" t="s">
        <v>2545</v>
      </c>
      <c r="P585" s="11"/>
      <c r="Q585" s="11"/>
      <c r="R585" s="11" t="s">
        <v>482</v>
      </c>
      <c r="S585" s="11" t="s">
        <v>2546</v>
      </c>
      <c r="T585" s="11" t="s">
        <v>2547</v>
      </c>
      <c r="V585" s="11" t="s">
        <v>423</v>
      </c>
      <c r="X585" s="11" t="s">
        <v>218</v>
      </c>
      <c r="Y585" s="11" t="s">
        <v>75</v>
      </c>
      <c r="Z585" s="11" t="s">
        <v>2529</v>
      </c>
      <c r="AI585" s="15">
        <v>44896.0</v>
      </c>
      <c r="AL585" s="11">
        <v>567595.0</v>
      </c>
      <c r="AM585" s="11" t="s">
        <v>220</v>
      </c>
      <c r="AN585" s="11"/>
      <c r="AQ585" s="11" t="s">
        <v>79</v>
      </c>
      <c r="AR585" s="11" t="s">
        <v>218</v>
      </c>
      <c r="AS585" s="11" t="s">
        <v>75</v>
      </c>
      <c r="AT585" s="11" t="s">
        <v>107</v>
      </c>
      <c r="AU585" s="11" t="s">
        <v>189</v>
      </c>
      <c r="AW585" s="11" t="s">
        <v>96</v>
      </c>
      <c r="AX585" s="18" t="str">
        <f t="array" ref="AX585">IFERROR(INDEX('full database 2024'!AR:AR, MATCH(A585, 'full database 2024'!B:B, 0)), "")</f>
        <v/>
      </c>
      <c r="AZ585" s="11" t="s">
        <v>109</v>
      </c>
      <c r="BD585" s="15">
        <v>45595.0</v>
      </c>
      <c r="BE585" s="15">
        <v>45595.0</v>
      </c>
      <c r="BJ585" s="11">
        <v>2022.0</v>
      </c>
      <c r="BK585" s="11">
        <v>2025.0</v>
      </c>
      <c r="BL585" s="16">
        <f t="shared" si="825"/>
        <v>4</v>
      </c>
      <c r="BM585" s="18" t="str">
        <f t="shared" si="826"/>
        <v>2022, 2023, 2024, 2025</v>
      </c>
      <c r="BN585" s="18" t="str">
        <f t="shared" ref="BN585:CC585" si="836">IF(ISNUMBER(SEARCH(BN$1, $BM585)), ($K585/$BL585), "")</f>
        <v/>
      </c>
      <c r="BO585" s="18" t="str">
        <f t="shared" si="836"/>
        <v/>
      </c>
      <c r="BP585" s="20">
        <f t="shared" si="836"/>
        <v>136359.7463</v>
      </c>
      <c r="BQ585" s="20">
        <f t="shared" si="836"/>
        <v>136359.7463</v>
      </c>
      <c r="BR585" s="20">
        <f t="shared" si="836"/>
        <v>136359.7463</v>
      </c>
      <c r="BS585" s="20">
        <f t="shared" si="836"/>
        <v>136359.7463</v>
      </c>
      <c r="BT585" s="18" t="str">
        <f t="shared" si="836"/>
        <v/>
      </c>
      <c r="BU585" s="18" t="str">
        <f t="shared" si="836"/>
        <v/>
      </c>
      <c r="BV585" s="18" t="str">
        <f t="shared" si="836"/>
        <v/>
      </c>
      <c r="BW585" s="18" t="str">
        <f t="shared" si="836"/>
        <v/>
      </c>
      <c r="BX585" s="18" t="str">
        <f t="shared" si="836"/>
        <v/>
      </c>
      <c r="BY585" s="18" t="str">
        <f t="shared" si="836"/>
        <v/>
      </c>
      <c r="BZ585" s="18" t="str">
        <f t="shared" si="836"/>
        <v/>
      </c>
      <c r="CA585" s="18" t="str">
        <f t="shared" si="836"/>
        <v/>
      </c>
      <c r="CB585" s="18" t="str">
        <f t="shared" si="836"/>
        <v/>
      </c>
      <c r="CC585" s="18" t="str">
        <f t="shared" si="836"/>
        <v/>
      </c>
    </row>
    <row r="586" ht="16.5" customHeight="1">
      <c r="A586" s="11" t="s">
        <v>2548</v>
      </c>
      <c r="B586" s="11" t="s">
        <v>2549</v>
      </c>
      <c r="D586" s="11" t="s">
        <v>64</v>
      </c>
      <c r="E586" s="11">
        <v>5946369.0</v>
      </c>
      <c r="F586" s="11">
        <v>5946369.0</v>
      </c>
      <c r="G586" s="11" t="s">
        <v>151</v>
      </c>
      <c r="H586" s="12">
        <v>6436886.0</v>
      </c>
      <c r="J586" s="13">
        <v>5946369.0</v>
      </c>
      <c r="K586" s="13">
        <v>5946369.0</v>
      </c>
      <c r="L586" s="11" t="s">
        <v>86</v>
      </c>
      <c r="M586" s="11" t="s">
        <v>67</v>
      </c>
      <c r="N586" s="14" t="s">
        <v>2550</v>
      </c>
      <c r="O586" s="11" t="s">
        <v>2551</v>
      </c>
      <c r="P586" s="11"/>
      <c r="Q586" s="11"/>
      <c r="R586" s="11" t="s">
        <v>2552</v>
      </c>
      <c r="X586" s="11" t="s">
        <v>2197</v>
      </c>
      <c r="Y586" s="11" t="s">
        <v>75</v>
      </c>
      <c r="AE586" s="11" t="s">
        <v>2553</v>
      </c>
      <c r="AI586" s="15">
        <v>45658.0</v>
      </c>
      <c r="AL586" s="11">
        <v>6436886.0</v>
      </c>
      <c r="AM586" s="11" t="s">
        <v>185</v>
      </c>
      <c r="AN586" s="30" t="s">
        <v>2554</v>
      </c>
      <c r="AQ586" s="11" t="s">
        <v>79</v>
      </c>
      <c r="AR586" s="11" t="s">
        <v>188</v>
      </c>
      <c r="AS586" s="11" t="s">
        <v>75</v>
      </c>
      <c r="AT586" s="11" t="s">
        <v>80</v>
      </c>
      <c r="AU586" s="18" t="s">
        <v>147</v>
      </c>
      <c r="AW586" s="11" t="s">
        <v>504</v>
      </c>
      <c r="AX586" s="11" t="s">
        <v>82</v>
      </c>
      <c r="AY586" s="11"/>
      <c r="AZ586" s="11" t="s">
        <v>97</v>
      </c>
      <c r="BD586" s="15">
        <v>45649.0</v>
      </c>
      <c r="BE586" s="15">
        <v>45747.0</v>
      </c>
      <c r="BJ586" s="11">
        <v>2025.0</v>
      </c>
      <c r="BK586" s="11">
        <v>2028.0</v>
      </c>
      <c r="BL586" s="16">
        <f t="shared" si="825"/>
        <v>4</v>
      </c>
      <c r="BM586" s="18" t="str">
        <f t="shared" si="826"/>
        <v>2025, 2026, 2027, 2028</v>
      </c>
      <c r="BN586" s="18" t="str">
        <f t="shared" ref="BN586:CC586" si="837">IF(ISNUMBER(SEARCH(BN$1, $BM586)), ($K586/$BL586), "")</f>
        <v/>
      </c>
      <c r="BO586" s="18" t="str">
        <f t="shared" si="837"/>
        <v/>
      </c>
      <c r="BP586" s="18" t="str">
        <f t="shared" si="837"/>
        <v/>
      </c>
      <c r="BQ586" s="18" t="str">
        <f t="shared" si="837"/>
        <v/>
      </c>
      <c r="BR586" s="18" t="str">
        <f t="shared" si="837"/>
        <v/>
      </c>
      <c r="BS586" s="20">
        <f t="shared" si="837"/>
        <v>1486592.25</v>
      </c>
      <c r="BT586" s="20">
        <f t="shared" si="837"/>
        <v>1486592.25</v>
      </c>
      <c r="BU586" s="20">
        <f t="shared" si="837"/>
        <v>1486592.25</v>
      </c>
      <c r="BV586" s="20">
        <f t="shared" si="837"/>
        <v>1486592.25</v>
      </c>
      <c r="BW586" s="18" t="str">
        <f t="shared" si="837"/>
        <v/>
      </c>
      <c r="BX586" s="18" t="str">
        <f t="shared" si="837"/>
        <v/>
      </c>
      <c r="BY586" s="18" t="str">
        <f t="shared" si="837"/>
        <v/>
      </c>
      <c r="BZ586" s="18" t="str">
        <f t="shared" si="837"/>
        <v/>
      </c>
      <c r="CA586" s="18" t="str">
        <f t="shared" si="837"/>
        <v/>
      </c>
      <c r="CB586" s="18" t="str">
        <f t="shared" si="837"/>
        <v/>
      </c>
      <c r="CC586" s="18" t="str">
        <f t="shared" si="837"/>
        <v/>
      </c>
    </row>
    <row r="587" ht="16.5" customHeight="1">
      <c r="A587" s="11" t="s">
        <v>2555</v>
      </c>
      <c r="B587" s="11" t="s">
        <v>2556</v>
      </c>
      <c r="D587" s="11" t="s">
        <v>64</v>
      </c>
      <c r="E587" s="11">
        <v>5849259.0</v>
      </c>
      <c r="F587" s="11">
        <v>5849259.0</v>
      </c>
      <c r="G587" s="11" t="s">
        <v>215</v>
      </c>
      <c r="H587" s="12">
        <v>553906.0</v>
      </c>
      <c r="J587" s="13">
        <f t="shared" ref="J587:K587" si="838">E587*0.091</f>
        <v>532282.569</v>
      </c>
      <c r="K587" s="13">
        <f t="shared" si="838"/>
        <v>532282.569</v>
      </c>
      <c r="L587" s="11" t="s">
        <v>86</v>
      </c>
      <c r="N587" s="14" t="s">
        <v>2557</v>
      </c>
      <c r="O587" s="11" t="s">
        <v>2558</v>
      </c>
      <c r="P587" s="11"/>
      <c r="Q587" s="11"/>
      <c r="R587" s="11" t="s">
        <v>482</v>
      </c>
      <c r="T587" s="11" t="s">
        <v>2559</v>
      </c>
      <c r="V587" s="11" t="s">
        <v>429</v>
      </c>
      <c r="X587" s="11" t="s">
        <v>218</v>
      </c>
      <c r="Y587" s="11" t="s">
        <v>75</v>
      </c>
      <c r="Z587" s="11" t="s">
        <v>2560</v>
      </c>
      <c r="AI587" s="15">
        <v>44896.0</v>
      </c>
      <c r="AL587" s="11">
        <v>553906.0</v>
      </c>
      <c r="AM587" s="11" t="s">
        <v>220</v>
      </c>
      <c r="AN587" s="11"/>
      <c r="AQ587" s="11" t="s">
        <v>79</v>
      </c>
      <c r="AR587" s="11" t="s">
        <v>218</v>
      </c>
      <c r="AS587" s="11" t="s">
        <v>75</v>
      </c>
      <c r="AT587" s="11" t="s">
        <v>80</v>
      </c>
      <c r="AW587" s="11" t="s">
        <v>96</v>
      </c>
      <c r="AX587" s="18" t="str">
        <f t="shared" ref="AX587:AX589" si="841">IFERROR(INDEX('full database 2024'!AR:AR, MATCH(A587, 'full database 2024'!B:B, 0)), "")</f>
        <v/>
      </c>
      <c r="AZ587" s="11" t="s">
        <v>132</v>
      </c>
      <c r="BD587" s="15">
        <v>45595.0</v>
      </c>
      <c r="BE587" s="15">
        <v>45595.0</v>
      </c>
      <c r="BJ587" s="11">
        <v>2022.0</v>
      </c>
      <c r="BK587" s="11">
        <v>2025.0</v>
      </c>
      <c r="BL587" s="16">
        <f t="shared" si="825"/>
        <v>4</v>
      </c>
      <c r="BM587" s="18" t="str">
        <f t="shared" si="826"/>
        <v>2022, 2023, 2024, 2025</v>
      </c>
      <c r="BN587" s="18" t="str">
        <f t="shared" ref="BN587:CC587" si="839">IF(ISNUMBER(SEARCH(BN$1, $BM587)), ($K587/$BL587), "")</f>
        <v/>
      </c>
      <c r="BO587" s="18" t="str">
        <f t="shared" si="839"/>
        <v/>
      </c>
      <c r="BP587" s="20">
        <f t="shared" si="839"/>
        <v>133070.6423</v>
      </c>
      <c r="BQ587" s="20">
        <f t="shared" si="839"/>
        <v>133070.6423</v>
      </c>
      <c r="BR587" s="20">
        <f t="shared" si="839"/>
        <v>133070.6423</v>
      </c>
      <c r="BS587" s="20">
        <f t="shared" si="839"/>
        <v>133070.6423</v>
      </c>
      <c r="BT587" s="18" t="str">
        <f t="shared" si="839"/>
        <v/>
      </c>
      <c r="BU587" s="18" t="str">
        <f t="shared" si="839"/>
        <v/>
      </c>
      <c r="BV587" s="18" t="str">
        <f t="shared" si="839"/>
        <v/>
      </c>
      <c r="BW587" s="18" t="str">
        <f t="shared" si="839"/>
        <v/>
      </c>
      <c r="BX587" s="18" t="str">
        <f t="shared" si="839"/>
        <v/>
      </c>
      <c r="BY587" s="18" t="str">
        <f t="shared" si="839"/>
        <v/>
      </c>
      <c r="BZ587" s="18" t="str">
        <f t="shared" si="839"/>
        <v/>
      </c>
      <c r="CA587" s="18" t="str">
        <f t="shared" si="839"/>
        <v/>
      </c>
      <c r="CB587" s="18" t="str">
        <f t="shared" si="839"/>
        <v/>
      </c>
      <c r="CC587" s="18" t="str">
        <f t="shared" si="839"/>
        <v/>
      </c>
    </row>
    <row r="588" ht="16.5" customHeight="1">
      <c r="A588" s="11" t="s">
        <v>2561</v>
      </c>
      <c r="B588" s="11" t="s">
        <v>2562</v>
      </c>
      <c r="D588" s="11" t="s">
        <v>64</v>
      </c>
      <c r="E588" s="11">
        <v>5518988.0</v>
      </c>
      <c r="F588" s="11">
        <v>5518988.0</v>
      </c>
      <c r="G588" s="11" t="s">
        <v>112</v>
      </c>
      <c r="H588" s="12">
        <v>538263.0</v>
      </c>
      <c r="J588" s="20">
        <f t="shared" ref="J588:K588" si="840">E588*0.087</f>
        <v>480151.956</v>
      </c>
      <c r="K588" s="20">
        <f t="shared" si="840"/>
        <v>480151.956</v>
      </c>
      <c r="L588" s="11" t="s">
        <v>86</v>
      </c>
      <c r="N588" s="14" t="s">
        <v>2563</v>
      </c>
      <c r="O588" s="11" t="s">
        <v>2564</v>
      </c>
      <c r="P588" s="11"/>
      <c r="Q588" s="11"/>
      <c r="R588" s="11" t="s">
        <v>482</v>
      </c>
      <c r="T588" s="11" t="s">
        <v>2565</v>
      </c>
      <c r="V588" s="11" t="s">
        <v>2566</v>
      </c>
      <c r="X588" s="11" t="s">
        <v>117</v>
      </c>
      <c r="Y588" s="11" t="s">
        <v>75</v>
      </c>
      <c r="AI588" s="15">
        <v>44562.0</v>
      </c>
      <c r="AL588" s="11">
        <v>538263.0</v>
      </c>
      <c r="AM588" s="11" t="s">
        <v>176</v>
      </c>
      <c r="AN588" s="11"/>
      <c r="AQ588" s="11" t="s">
        <v>79</v>
      </c>
      <c r="AR588" s="11" t="s">
        <v>117</v>
      </c>
      <c r="AS588" s="11" t="s">
        <v>75</v>
      </c>
      <c r="AT588" s="11" t="s">
        <v>80</v>
      </c>
      <c r="AW588" s="11" t="s">
        <v>96</v>
      </c>
      <c r="AX588" s="18" t="str">
        <f t="shared" si="841"/>
        <v/>
      </c>
      <c r="AZ588" s="11" t="s">
        <v>191</v>
      </c>
      <c r="BD588" s="15">
        <v>45595.0</v>
      </c>
      <c r="BE588" s="15">
        <v>45779.0</v>
      </c>
      <c r="BJ588" s="11">
        <v>2022.0</v>
      </c>
      <c r="BK588" s="11">
        <v>2024.0</v>
      </c>
      <c r="BL588" s="16">
        <f t="shared" si="825"/>
        <v>3</v>
      </c>
      <c r="BM588" s="18" t="str">
        <f t="shared" si="826"/>
        <v>2022, 2023, 2024</v>
      </c>
      <c r="BN588" s="18" t="str">
        <f t="shared" ref="BN588:CC588" si="842">IF(ISNUMBER(SEARCH(BN$1, $BM588)), ($K588/$BL588), "")</f>
        <v/>
      </c>
      <c r="BO588" s="18" t="str">
        <f t="shared" si="842"/>
        <v/>
      </c>
      <c r="BP588" s="20">
        <f t="shared" si="842"/>
        <v>160050.652</v>
      </c>
      <c r="BQ588" s="20">
        <f t="shared" si="842"/>
        <v>160050.652</v>
      </c>
      <c r="BR588" s="20">
        <f t="shared" si="842"/>
        <v>160050.652</v>
      </c>
      <c r="BS588" s="18" t="str">
        <f t="shared" si="842"/>
        <v/>
      </c>
      <c r="BT588" s="18" t="str">
        <f t="shared" si="842"/>
        <v/>
      </c>
      <c r="BU588" s="18" t="str">
        <f t="shared" si="842"/>
        <v/>
      </c>
      <c r="BV588" s="18" t="str">
        <f t="shared" si="842"/>
        <v/>
      </c>
      <c r="BW588" s="18" t="str">
        <f t="shared" si="842"/>
        <v/>
      </c>
      <c r="BX588" s="18" t="str">
        <f t="shared" si="842"/>
        <v/>
      </c>
      <c r="BY588" s="18" t="str">
        <f t="shared" si="842"/>
        <v/>
      </c>
      <c r="BZ588" s="18" t="str">
        <f t="shared" si="842"/>
        <v/>
      </c>
      <c r="CA588" s="18" t="str">
        <f t="shared" si="842"/>
        <v/>
      </c>
      <c r="CB588" s="18" t="str">
        <f t="shared" si="842"/>
        <v/>
      </c>
      <c r="CC588" s="18" t="str">
        <f t="shared" si="842"/>
        <v/>
      </c>
    </row>
    <row r="589" ht="16.5" customHeight="1">
      <c r="A589" s="11" t="s">
        <v>2567</v>
      </c>
      <c r="B589" s="11" t="s">
        <v>2568</v>
      </c>
      <c r="D589" s="11" t="s">
        <v>64</v>
      </c>
      <c r="E589" s="11">
        <v>5140274.0</v>
      </c>
      <c r="F589" s="11">
        <v>5140274.0</v>
      </c>
      <c r="G589" s="11" t="s">
        <v>151</v>
      </c>
      <c r="H589" s="12">
        <v>5674731.0</v>
      </c>
      <c r="J589" s="13">
        <v>5140274.0</v>
      </c>
      <c r="K589" s="13">
        <v>5140274.0</v>
      </c>
      <c r="L589" s="11" t="s">
        <v>86</v>
      </c>
      <c r="N589" s="14" t="s">
        <v>2569</v>
      </c>
      <c r="O589" s="11" t="s">
        <v>2570</v>
      </c>
      <c r="P589" s="11"/>
      <c r="Q589" s="11"/>
      <c r="R589" s="11" t="s">
        <v>482</v>
      </c>
      <c r="T589" s="11" t="s">
        <v>2571</v>
      </c>
      <c r="V589" s="11" t="s">
        <v>2572</v>
      </c>
      <c r="X589" s="11" t="s">
        <v>259</v>
      </c>
      <c r="Y589" s="11" t="s">
        <v>75</v>
      </c>
      <c r="Z589" s="11" t="s">
        <v>2572</v>
      </c>
      <c r="AE589" s="11" t="s">
        <v>2573</v>
      </c>
      <c r="AI589" s="15">
        <v>43983.0</v>
      </c>
      <c r="AL589" s="11">
        <v>5674731.0</v>
      </c>
      <c r="AM589" s="11" t="s">
        <v>185</v>
      </c>
      <c r="AN589" s="30" t="s">
        <v>364</v>
      </c>
      <c r="AQ589" s="11" t="s">
        <v>79</v>
      </c>
      <c r="AR589" s="11" t="s">
        <v>188</v>
      </c>
      <c r="AS589" s="11" t="s">
        <v>75</v>
      </c>
      <c r="AT589" s="11" t="s">
        <v>80</v>
      </c>
      <c r="AW589" s="43" t="s">
        <v>96</v>
      </c>
      <c r="AX589" s="18" t="str">
        <f t="shared" si="841"/>
        <v/>
      </c>
      <c r="AZ589" s="11" t="s">
        <v>132</v>
      </c>
      <c r="BD589" s="15">
        <v>45594.0</v>
      </c>
      <c r="BE589" s="15">
        <v>45594.0</v>
      </c>
      <c r="BJ589" s="11">
        <v>2020.0</v>
      </c>
      <c r="BK589" s="11">
        <v>2025.0</v>
      </c>
      <c r="BL589" s="16">
        <f t="shared" si="825"/>
        <v>6</v>
      </c>
      <c r="BM589" s="18" t="str">
        <f t="shared" si="826"/>
        <v>2020, 2021, 2022, 2023, 2024, 2025</v>
      </c>
      <c r="BN589" s="20">
        <f t="shared" ref="BN589:CC589" si="843">IF(ISNUMBER(SEARCH(BN$1, $BM589)), ($K589/$BL589), "")</f>
        <v>856712.3333</v>
      </c>
      <c r="BO589" s="20">
        <f t="shared" si="843"/>
        <v>856712.3333</v>
      </c>
      <c r="BP589" s="20">
        <f t="shared" si="843"/>
        <v>856712.3333</v>
      </c>
      <c r="BQ589" s="20">
        <f t="shared" si="843"/>
        <v>856712.3333</v>
      </c>
      <c r="BR589" s="20">
        <f t="shared" si="843"/>
        <v>856712.3333</v>
      </c>
      <c r="BS589" s="20">
        <f t="shared" si="843"/>
        <v>856712.3333</v>
      </c>
      <c r="BT589" s="18" t="str">
        <f t="shared" si="843"/>
        <v/>
      </c>
      <c r="BU589" s="18" t="str">
        <f t="shared" si="843"/>
        <v/>
      </c>
      <c r="BV589" s="18" t="str">
        <f t="shared" si="843"/>
        <v/>
      </c>
      <c r="BW589" s="18" t="str">
        <f t="shared" si="843"/>
        <v/>
      </c>
      <c r="BX589" s="18" t="str">
        <f t="shared" si="843"/>
        <v/>
      </c>
      <c r="BY589" s="18" t="str">
        <f t="shared" si="843"/>
        <v/>
      </c>
      <c r="BZ589" s="18" t="str">
        <f t="shared" si="843"/>
        <v/>
      </c>
      <c r="CA589" s="18" t="str">
        <f t="shared" si="843"/>
        <v/>
      </c>
      <c r="CB589" s="18" t="str">
        <f t="shared" si="843"/>
        <v/>
      </c>
      <c r="CC589" s="18" t="str">
        <f t="shared" si="843"/>
        <v/>
      </c>
    </row>
    <row r="590" ht="16.5" customHeight="1">
      <c r="A590" s="11" t="s">
        <v>2574</v>
      </c>
      <c r="B590" s="11" t="s">
        <v>2575</v>
      </c>
      <c r="D590" s="11" t="s">
        <v>64</v>
      </c>
      <c r="E590" s="11">
        <v>4996972.0</v>
      </c>
      <c r="F590" s="11">
        <v>4996972.0</v>
      </c>
      <c r="G590" s="11" t="s">
        <v>151</v>
      </c>
      <c r="H590" s="12">
        <v>5409172.0</v>
      </c>
      <c r="J590" s="13">
        <v>4996972.0</v>
      </c>
      <c r="K590" s="13">
        <v>4996972.0</v>
      </c>
      <c r="L590" s="11" t="s">
        <v>86</v>
      </c>
      <c r="N590" s="14" t="s">
        <v>2576</v>
      </c>
      <c r="O590" s="11" t="s">
        <v>2577</v>
      </c>
      <c r="P590" s="11"/>
      <c r="Q590" s="11"/>
      <c r="R590" s="11" t="s">
        <v>2552</v>
      </c>
      <c r="V590" s="49" t="s">
        <v>2578</v>
      </c>
      <c r="W590" s="11" t="s">
        <v>92</v>
      </c>
      <c r="X590" s="11" t="s">
        <v>164</v>
      </c>
      <c r="Y590" s="11" t="s">
        <v>75</v>
      </c>
      <c r="AI590" s="15">
        <v>45566.0</v>
      </c>
      <c r="AL590" s="11">
        <v>5409172.0</v>
      </c>
      <c r="AM590" s="11" t="s">
        <v>185</v>
      </c>
      <c r="AN590" s="11" t="s">
        <v>261</v>
      </c>
      <c r="AQ590" s="11" t="s">
        <v>79</v>
      </c>
      <c r="AR590" s="11" t="s">
        <v>188</v>
      </c>
      <c r="AS590" s="11" t="s">
        <v>75</v>
      </c>
      <c r="AT590" s="11" t="s">
        <v>80</v>
      </c>
      <c r="AU590" s="18" t="s">
        <v>147</v>
      </c>
      <c r="AW590" s="43" t="s">
        <v>96</v>
      </c>
      <c r="AX590" s="11" t="s">
        <v>82</v>
      </c>
      <c r="AY590" s="11"/>
      <c r="AZ590" s="11" t="s">
        <v>132</v>
      </c>
      <c r="BD590" s="15">
        <v>45649.0</v>
      </c>
      <c r="BE590" s="15">
        <v>45649.0</v>
      </c>
      <c r="BJ590" s="11">
        <v>2024.0</v>
      </c>
      <c r="BK590" s="11">
        <v>2028.0</v>
      </c>
      <c r="BL590" s="16">
        <f t="shared" si="825"/>
        <v>5</v>
      </c>
      <c r="BM590" s="18" t="str">
        <f t="shared" si="826"/>
        <v>2024, 2025, 2026, 2027, 2028</v>
      </c>
      <c r="BN590" s="18" t="str">
        <f t="shared" ref="BN590:CC590" si="844">IF(ISNUMBER(SEARCH(BN$1, $BM590)), ($K590/$BL590), "")</f>
        <v/>
      </c>
      <c r="BO590" s="18" t="str">
        <f t="shared" si="844"/>
        <v/>
      </c>
      <c r="BP590" s="18" t="str">
        <f t="shared" si="844"/>
        <v/>
      </c>
      <c r="BQ590" s="18" t="str">
        <f t="shared" si="844"/>
        <v/>
      </c>
      <c r="BR590" s="20">
        <f t="shared" si="844"/>
        <v>999394.4</v>
      </c>
      <c r="BS590" s="20">
        <f t="shared" si="844"/>
        <v>999394.4</v>
      </c>
      <c r="BT590" s="20">
        <f t="shared" si="844"/>
        <v>999394.4</v>
      </c>
      <c r="BU590" s="20">
        <f t="shared" si="844"/>
        <v>999394.4</v>
      </c>
      <c r="BV590" s="20">
        <f t="shared" si="844"/>
        <v>999394.4</v>
      </c>
      <c r="BW590" s="18" t="str">
        <f t="shared" si="844"/>
        <v/>
      </c>
      <c r="BX590" s="18" t="str">
        <f t="shared" si="844"/>
        <v/>
      </c>
      <c r="BY590" s="18" t="str">
        <f t="shared" si="844"/>
        <v/>
      </c>
      <c r="BZ590" s="18" t="str">
        <f t="shared" si="844"/>
        <v/>
      </c>
      <c r="CA590" s="18" t="str">
        <f t="shared" si="844"/>
        <v/>
      </c>
      <c r="CB590" s="18" t="str">
        <f t="shared" si="844"/>
        <v/>
      </c>
      <c r="CC590" s="18" t="str">
        <f t="shared" si="844"/>
        <v/>
      </c>
    </row>
    <row r="591" ht="16.5" customHeight="1">
      <c r="A591" s="11" t="s">
        <v>2579</v>
      </c>
      <c r="B591" s="11" t="s">
        <v>2580</v>
      </c>
      <c r="D591" s="11" t="s">
        <v>64</v>
      </c>
      <c r="E591" s="11">
        <v>4989995.0</v>
      </c>
      <c r="F591" s="11">
        <v>4989995.0</v>
      </c>
      <c r="G591" s="11" t="s">
        <v>112</v>
      </c>
      <c r="H591" s="12">
        <v>482248.0</v>
      </c>
      <c r="J591" s="20">
        <f t="shared" ref="J591:K591" si="845">E591*0.087</f>
        <v>434129.565</v>
      </c>
      <c r="K591" s="20">
        <f t="shared" si="845"/>
        <v>434129.565</v>
      </c>
      <c r="L591" s="11" t="s">
        <v>86</v>
      </c>
      <c r="N591" s="14" t="s">
        <v>2581</v>
      </c>
      <c r="O591" s="11" t="s">
        <v>2582</v>
      </c>
      <c r="P591" s="11"/>
      <c r="Q591" s="11"/>
      <c r="R591" s="11" t="s">
        <v>482</v>
      </c>
      <c r="T591" s="11" t="s">
        <v>2583</v>
      </c>
      <c r="V591" s="11" t="s">
        <v>2584</v>
      </c>
      <c r="X591" s="11" t="s">
        <v>117</v>
      </c>
      <c r="Y591" s="11" t="s">
        <v>75</v>
      </c>
      <c r="AI591" s="15">
        <v>44562.0</v>
      </c>
      <c r="AL591" s="11">
        <v>482248.0</v>
      </c>
      <c r="AM591" s="11" t="s">
        <v>176</v>
      </c>
      <c r="AN591" s="11"/>
      <c r="AQ591" s="11" t="s">
        <v>79</v>
      </c>
      <c r="AR591" s="11" t="s">
        <v>117</v>
      </c>
      <c r="AS591" s="11" t="s">
        <v>75</v>
      </c>
      <c r="AT591" s="11" t="s">
        <v>107</v>
      </c>
      <c r="AU591" s="11" t="s">
        <v>189</v>
      </c>
      <c r="AW591" s="11" t="s">
        <v>96</v>
      </c>
      <c r="AX591" s="11" t="s">
        <v>82</v>
      </c>
      <c r="AY591" s="11"/>
      <c r="AZ591" s="11" t="s">
        <v>124</v>
      </c>
      <c r="BD591" s="15">
        <v>45595.0</v>
      </c>
      <c r="BE591" s="15">
        <v>45779.0</v>
      </c>
      <c r="BJ591" s="11">
        <v>2022.0</v>
      </c>
      <c r="BK591" s="11">
        <v>2025.0</v>
      </c>
      <c r="BL591" s="16">
        <f t="shared" si="825"/>
        <v>4</v>
      </c>
      <c r="BM591" s="18" t="str">
        <f t="shared" si="826"/>
        <v>2022, 2023, 2024, 2025</v>
      </c>
      <c r="BN591" s="18" t="str">
        <f t="shared" ref="BN591:CC591" si="846">IF(ISNUMBER(SEARCH(BN$1, $BM591)), ($K591/$BL591), "")</f>
        <v/>
      </c>
      <c r="BO591" s="18" t="str">
        <f t="shared" si="846"/>
        <v/>
      </c>
      <c r="BP591" s="20">
        <f t="shared" si="846"/>
        <v>108532.3913</v>
      </c>
      <c r="BQ591" s="20">
        <f t="shared" si="846"/>
        <v>108532.3913</v>
      </c>
      <c r="BR591" s="20">
        <f t="shared" si="846"/>
        <v>108532.3913</v>
      </c>
      <c r="BS591" s="20">
        <f t="shared" si="846"/>
        <v>108532.3913</v>
      </c>
      <c r="BT591" s="18" t="str">
        <f t="shared" si="846"/>
        <v/>
      </c>
      <c r="BU591" s="18" t="str">
        <f t="shared" si="846"/>
        <v/>
      </c>
      <c r="BV591" s="18" t="str">
        <f t="shared" si="846"/>
        <v/>
      </c>
      <c r="BW591" s="18" t="str">
        <f t="shared" si="846"/>
        <v/>
      </c>
      <c r="BX591" s="18" t="str">
        <f t="shared" si="846"/>
        <v/>
      </c>
      <c r="BY591" s="18" t="str">
        <f t="shared" si="846"/>
        <v/>
      </c>
      <c r="BZ591" s="18" t="str">
        <f t="shared" si="846"/>
        <v/>
      </c>
      <c r="CA591" s="18" t="str">
        <f t="shared" si="846"/>
        <v/>
      </c>
      <c r="CB591" s="18" t="str">
        <f t="shared" si="846"/>
        <v/>
      </c>
      <c r="CC591" s="18" t="str">
        <f t="shared" si="846"/>
        <v/>
      </c>
    </row>
    <row r="592" ht="16.5" customHeight="1">
      <c r="A592" s="11" t="s">
        <v>2585</v>
      </c>
      <c r="B592" s="11" t="s">
        <v>2586</v>
      </c>
      <c r="D592" s="11" t="s">
        <v>64</v>
      </c>
      <c r="E592" s="11">
        <v>4499801.0</v>
      </c>
      <c r="F592" s="11">
        <v>4499801.0</v>
      </c>
      <c r="G592" s="11" t="s">
        <v>151</v>
      </c>
      <c r="H592" s="12">
        <v>4870989.0</v>
      </c>
      <c r="J592" s="13">
        <v>4499801.0</v>
      </c>
      <c r="K592" s="13">
        <v>4499801.0</v>
      </c>
      <c r="L592" s="11" t="s">
        <v>86</v>
      </c>
      <c r="M592" s="11" t="s">
        <v>67</v>
      </c>
      <c r="N592" s="14" t="s">
        <v>2587</v>
      </c>
      <c r="O592" s="11" t="s">
        <v>2588</v>
      </c>
      <c r="P592" s="11"/>
      <c r="Q592" s="11"/>
      <c r="R592" s="11" t="s">
        <v>2552</v>
      </c>
      <c r="V592" s="49" t="s">
        <v>2589</v>
      </c>
      <c r="X592" s="11" t="s">
        <v>218</v>
      </c>
      <c r="Y592" s="11" t="s">
        <v>75</v>
      </c>
      <c r="AI592" s="15">
        <v>45597.0</v>
      </c>
      <c r="AL592" s="11">
        <v>4870989.0</v>
      </c>
      <c r="AM592" s="11" t="s">
        <v>185</v>
      </c>
      <c r="AN592" s="11" t="s">
        <v>261</v>
      </c>
      <c r="AQ592" s="11" t="s">
        <v>79</v>
      </c>
      <c r="AR592" s="11" t="s">
        <v>188</v>
      </c>
      <c r="AS592" s="11" t="s">
        <v>75</v>
      </c>
      <c r="AT592" s="11" t="s">
        <v>80</v>
      </c>
      <c r="AU592" s="11" t="s">
        <v>262</v>
      </c>
      <c r="AW592" s="43" t="s">
        <v>96</v>
      </c>
      <c r="AX592" s="11" t="s">
        <v>2141</v>
      </c>
      <c r="AY592" s="11" t="s">
        <v>2590</v>
      </c>
      <c r="AZ592" s="11" t="s">
        <v>191</v>
      </c>
      <c r="BD592" s="15">
        <v>45649.0</v>
      </c>
      <c r="BE592" s="15">
        <v>45750.0</v>
      </c>
      <c r="BJ592" s="11">
        <v>2024.0</v>
      </c>
      <c r="BK592" s="11">
        <v>2028.0</v>
      </c>
      <c r="BL592" s="16">
        <f t="shared" si="825"/>
        <v>5</v>
      </c>
      <c r="BM592" s="18" t="str">
        <f t="shared" si="826"/>
        <v>2024, 2025, 2026, 2027, 2028</v>
      </c>
      <c r="BN592" s="18" t="str">
        <f t="shared" ref="BN592:CC592" si="847">IF(ISNUMBER(SEARCH(BN$1, $BM592)), ($K592/$BL592), "")</f>
        <v/>
      </c>
      <c r="BO592" s="18" t="str">
        <f t="shared" si="847"/>
        <v/>
      </c>
      <c r="BP592" s="18" t="str">
        <f t="shared" si="847"/>
        <v/>
      </c>
      <c r="BQ592" s="18" t="str">
        <f t="shared" si="847"/>
        <v/>
      </c>
      <c r="BR592" s="20">
        <f t="shared" si="847"/>
        <v>899960.2</v>
      </c>
      <c r="BS592" s="20">
        <f t="shared" si="847"/>
        <v>899960.2</v>
      </c>
      <c r="BT592" s="20">
        <f t="shared" si="847"/>
        <v>899960.2</v>
      </c>
      <c r="BU592" s="20">
        <f t="shared" si="847"/>
        <v>899960.2</v>
      </c>
      <c r="BV592" s="20">
        <f t="shared" si="847"/>
        <v>899960.2</v>
      </c>
      <c r="BW592" s="18" t="str">
        <f t="shared" si="847"/>
        <v/>
      </c>
      <c r="BX592" s="18" t="str">
        <f t="shared" si="847"/>
        <v/>
      </c>
      <c r="BY592" s="18" t="str">
        <f t="shared" si="847"/>
        <v/>
      </c>
      <c r="BZ592" s="18" t="str">
        <f t="shared" si="847"/>
        <v/>
      </c>
      <c r="CA592" s="18" t="str">
        <f t="shared" si="847"/>
        <v/>
      </c>
      <c r="CB592" s="18" t="str">
        <f t="shared" si="847"/>
        <v/>
      </c>
      <c r="CC592" s="18" t="str">
        <f t="shared" si="847"/>
        <v/>
      </c>
    </row>
    <row r="593" ht="16.5" customHeight="1">
      <c r="A593" s="11" t="s">
        <v>2591</v>
      </c>
      <c r="B593" s="11" t="s">
        <v>2592</v>
      </c>
      <c r="D593" s="11" t="s">
        <v>64</v>
      </c>
      <c r="E593" s="11">
        <v>4484547.0</v>
      </c>
      <c r="F593" s="11">
        <v>4484547.0</v>
      </c>
      <c r="G593" s="11" t="s">
        <v>151</v>
      </c>
      <c r="H593" s="12">
        <v>4854474.0</v>
      </c>
      <c r="J593" s="13">
        <v>4484547.0</v>
      </c>
      <c r="K593" s="13">
        <v>4484547.0</v>
      </c>
      <c r="L593" s="11" t="s">
        <v>86</v>
      </c>
      <c r="M593" s="11" t="s">
        <v>67</v>
      </c>
      <c r="N593" s="14" t="s">
        <v>2593</v>
      </c>
      <c r="O593" s="11" t="s">
        <v>2594</v>
      </c>
      <c r="P593" s="11"/>
      <c r="Q593" s="11"/>
      <c r="R593" s="11" t="s">
        <v>2552</v>
      </c>
      <c r="V593" s="49" t="s">
        <v>2595</v>
      </c>
      <c r="W593" s="11" t="s">
        <v>92</v>
      </c>
      <c r="X593" s="11" t="s">
        <v>74</v>
      </c>
      <c r="Y593" s="11" t="s">
        <v>75</v>
      </c>
      <c r="AI593" s="15">
        <v>45597.0</v>
      </c>
      <c r="AL593" s="11">
        <v>4854474.0</v>
      </c>
      <c r="AM593" s="11" t="s">
        <v>185</v>
      </c>
      <c r="AN593" s="11" t="s">
        <v>261</v>
      </c>
      <c r="AQ593" s="11" t="s">
        <v>79</v>
      </c>
      <c r="AR593" s="11" t="s">
        <v>188</v>
      </c>
      <c r="AS593" s="11" t="s">
        <v>75</v>
      </c>
      <c r="AT593" s="11" t="s">
        <v>107</v>
      </c>
      <c r="AU593" s="11" t="s">
        <v>108</v>
      </c>
      <c r="AW593" s="43" t="s">
        <v>96</v>
      </c>
      <c r="AX593" s="11" t="s">
        <v>82</v>
      </c>
      <c r="AY593" s="11"/>
      <c r="AZ593" s="11" t="s">
        <v>535</v>
      </c>
      <c r="BD593" s="15">
        <v>45649.0</v>
      </c>
      <c r="BE593" s="15">
        <v>45750.0</v>
      </c>
      <c r="BJ593" s="11">
        <v>2024.0</v>
      </c>
      <c r="BK593" s="11">
        <v>2028.0</v>
      </c>
      <c r="BL593" s="16">
        <f t="shared" si="825"/>
        <v>5</v>
      </c>
      <c r="BM593" s="18" t="str">
        <f t="shared" si="826"/>
        <v>2024, 2025, 2026, 2027, 2028</v>
      </c>
      <c r="BN593" s="18" t="str">
        <f t="shared" ref="BN593:CC593" si="848">IF(ISNUMBER(SEARCH(BN$1, $BM593)), ($K593/$BL593), "")</f>
        <v/>
      </c>
      <c r="BO593" s="18" t="str">
        <f t="shared" si="848"/>
        <v/>
      </c>
      <c r="BP593" s="18" t="str">
        <f t="shared" si="848"/>
        <v/>
      </c>
      <c r="BQ593" s="18" t="str">
        <f t="shared" si="848"/>
        <v/>
      </c>
      <c r="BR593" s="20">
        <f t="shared" si="848"/>
        <v>896909.4</v>
      </c>
      <c r="BS593" s="20">
        <f t="shared" si="848"/>
        <v>896909.4</v>
      </c>
      <c r="BT593" s="20">
        <f t="shared" si="848"/>
        <v>896909.4</v>
      </c>
      <c r="BU593" s="20">
        <f t="shared" si="848"/>
        <v>896909.4</v>
      </c>
      <c r="BV593" s="20">
        <f t="shared" si="848"/>
        <v>896909.4</v>
      </c>
      <c r="BW593" s="18" t="str">
        <f t="shared" si="848"/>
        <v/>
      </c>
      <c r="BX593" s="18" t="str">
        <f t="shared" si="848"/>
        <v/>
      </c>
      <c r="BY593" s="18" t="str">
        <f t="shared" si="848"/>
        <v/>
      </c>
      <c r="BZ593" s="18" t="str">
        <f t="shared" si="848"/>
        <v/>
      </c>
      <c r="CA593" s="18" t="str">
        <f t="shared" si="848"/>
        <v/>
      </c>
      <c r="CB593" s="18" t="str">
        <f t="shared" si="848"/>
        <v/>
      </c>
      <c r="CC593" s="18" t="str">
        <f t="shared" si="848"/>
        <v/>
      </c>
    </row>
    <row r="594" ht="16.5" customHeight="1">
      <c r="A594" s="11" t="s">
        <v>2596</v>
      </c>
      <c r="B594" s="11" t="s">
        <v>2597</v>
      </c>
      <c r="D594" s="11" t="s">
        <v>64</v>
      </c>
      <c r="E594" s="11">
        <v>4440185.0</v>
      </c>
      <c r="F594" s="11">
        <v>4440185.0</v>
      </c>
      <c r="G594" s="11" t="s">
        <v>215</v>
      </c>
      <c r="H594" s="12">
        <v>489490.0</v>
      </c>
      <c r="J594" s="13">
        <f t="shared" ref="J594:K594" si="849">E594*0.091</f>
        <v>404056.835</v>
      </c>
      <c r="K594" s="13">
        <f t="shared" si="849"/>
        <v>404056.835</v>
      </c>
      <c r="L594" s="11" t="s">
        <v>86</v>
      </c>
      <c r="N594" s="14" t="s">
        <v>2598</v>
      </c>
      <c r="O594" s="11" t="s">
        <v>2599</v>
      </c>
      <c r="P594" s="11"/>
      <c r="Q594" s="11"/>
      <c r="R594" s="11" t="s">
        <v>482</v>
      </c>
      <c r="T594" s="11" t="s">
        <v>2600</v>
      </c>
      <c r="V594" s="11" t="s">
        <v>429</v>
      </c>
      <c r="X594" s="11" t="s">
        <v>218</v>
      </c>
      <c r="Y594" s="11" t="s">
        <v>75</v>
      </c>
      <c r="Z594" s="11" t="s">
        <v>2560</v>
      </c>
      <c r="AI594" s="15">
        <v>43435.0</v>
      </c>
      <c r="AL594" s="11">
        <v>489490.0</v>
      </c>
      <c r="AM594" s="11" t="s">
        <v>220</v>
      </c>
      <c r="AN594" s="11"/>
      <c r="AQ594" s="11" t="s">
        <v>79</v>
      </c>
      <c r="AR594" s="11" t="s">
        <v>218</v>
      </c>
      <c r="AS594" s="11" t="s">
        <v>75</v>
      </c>
      <c r="AT594" s="11" t="s">
        <v>80</v>
      </c>
      <c r="AW594" s="11" t="s">
        <v>96</v>
      </c>
      <c r="AX594" s="18" t="str">
        <f t="shared" ref="AX594:AX596" si="852">IFERROR(INDEX('full database 2024'!AR:AR, MATCH(A594, 'full database 2024'!B:B, 0)), "")</f>
        <v/>
      </c>
      <c r="AZ594" s="11" t="s">
        <v>398</v>
      </c>
      <c r="BD594" s="15">
        <v>45594.0</v>
      </c>
      <c r="BE594" s="15">
        <v>45594.0</v>
      </c>
      <c r="BJ594" s="11">
        <v>2018.0</v>
      </c>
      <c r="BK594" s="11">
        <v>2021.0</v>
      </c>
      <c r="BL594" s="16">
        <f t="shared" si="825"/>
        <v>4</v>
      </c>
      <c r="BM594" s="18" t="str">
        <f t="shared" si="826"/>
        <v>2018, 2019, 2020, 2021</v>
      </c>
      <c r="BN594" s="20">
        <f t="shared" ref="BN594:CC594" si="850">IF(ISNUMBER(SEARCH(BN$1, $BM594)), ($K594/$BL594), "")</f>
        <v>101014.2088</v>
      </c>
      <c r="BO594" s="20">
        <f t="shared" si="850"/>
        <v>101014.2088</v>
      </c>
      <c r="BP594" s="18" t="str">
        <f t="shared" si="850"/>
        <v/>
      </c>
      <c r="BQ594" s="18" t="str">
        <f t="shared" si="850"/>
        <v/>
      </c>
      <c r="BR594" s="18" t="str">
        <f t="shared" si="850"/>
        <v/>
      </c>
      <c r="BS594" s="18" t="str">
        <f t="shared" si="850"/>
        <v/>
      </c>
      <c r="BT594" s="18" t="str">
        <f t="shared" si="850"/>
        <v/>
      </c>
      <c r="BU594" s="18" t="str">
        <f t="shared" si="850"/>
        <v/>
      </c>
      <c r="BV594" s="18" t="str">
        <f t="shared" si="850"/>
        <v/>
      </c>
      <c r="BW594" s="18" t="str">
        <f t="shared" si="850"/>
        <v/>
      </c>
      <c r="BX594" s="18" t="str">
        <f t="shared" si="850"/>
        <v/>
      </c>
      <c r="BY594" s="18" t="str">
        <f t="shared" si="850"/>
        <v/>
      </c>
      <c r="BZ594" s="18" t="str">
        <f t="shared" si="850"/>
        <v/>
      </c>
      <c r="CA594" s="18" t="str">
        <f t="shared" si="850"/>
        <v/>
      </c>
      <c r="CB594" s="18" t="str">
        <f t="shared" si="850"/>
        <v/>
      </c>
      <c r="CC594" s="18" t="str">
        <f t="shared" si="850"/>
        <v/>
      </c>
    </row>
    <row r="595" ht="16.5" customHeight="1">
      <c r="A595" s="11" t="s">
        <v>2601</v>
      </c>
      <c r="B595" s="11" t="s">
        <v>2602</v>
      </c>
      <c r="D595" s="11" t="s">
        <v>64</v>
      </c>
      <c r="E595" s="11">
        <v>3999868.0</v>
      </c>
      <c r="F595" s="11">
        <v>3999868.0</v>
      </c>
      <c r="G595" s="11" t="s">
        <v>215</v>
      </c>
      <c r="H595" s="12">
        <v>378935.0</v>
      </c>
      <c r="J595" s="13">
        <f t="shared" ref="J595:K595" si="851">E595*0.091</f>
        <v>363987.988</v>
      </c>
      <c r="K595" s="13">
        <f t="shared" si="851"/>
        <v>363987.988</v>
      </c>
      <c r="L595" s="11" t="s">
        <v>86</v>
      </c>
      <c r="N595" s="14" t="s">
        <v>2603</v>
      </c>
      <c r="O595" s="11" t="s">
        <v>2604</v>
      </c>
      <c r="P595" s="11"/>
      <c r="Q595" s="11"/>
      <c r="R595" s="11" t="s">
        <v>482</v>
      </c>
      <c r="T595" s="11" t="s">
        <v>592</v>
      </c>
      <c r="V595" s="11" t="s">
        <v>392</v>
      </c>
      <c r="X595" s="11" t="s">
        <v>218</v>
      </c>
      <c r="Y595" s="11" t="s">
        <v>75</v>
      </c>
      <c r="Z595" s="11" t="s">
        <v>2560</v>
      </c>
      <c r="AI595" s="15">
        <v>45261.0</v>
      </c>
      <c r="AL595" s="11">
        <v>378935.0</v>
      </c>
      <c r="AM595" s="11" t="s">
        <v>220</v>
      </c>
      <c r="AN595" s="11"/>
      <c r="AQ595" s="11" t="s">
        <v>79</v>
      </c>
      <c r="AR595" s="11" t="s">
        <v>218</v>
      </c>
      <c r="AS595" s="11" t="s">
        <v>75</v>
      </c>
      <c r="AT595" s="11" t="s">
        <v>80</v>
      </c>
      <c r="AW595" s="11" t="s">
        <v>96</v>
      </c>
      <c r="AX595" s="18" t="str">
        <f t="shared" si="852"/>
        <v/>
      </c>
      <c r="AZ595" s="11" t="s">
        <v>393</v>
      </c>
      <c r="BD595" s="15">
        <v>45600.0</v>
      </c>
      <c r="BE595" s="15">
        <v>45607.0</v>
      </c>
      <c r="BJ595" s="11">
        <v>2023.0</v>
      </c>
      <c r="BK595" s="11">
        <v>2025.0</v>
      </c>
      <c r="BL595" s="16">
        <f t="shared" si="825"/>
        <v>3</v>
      </c>
      <c r="BM595" s="18" t="str">
        <f t="shared" si="826"/>
        <v>2023, 2024, 2025</v>
      </c>
      <c r="BN595" s="18" t="str">
        <f t="shared" ref="BN595:CC595" si="853">IF(ISNUMBER(SEARCH(BN$1, $BM595)), ($K595/$BL595), "")</f>
        <v/>
      </c>
      <c r="BO595" s="18" t="str">
        <f t="shared" si="853"/>
        <v/>
      </c>
      <c r="BP595" s="18" t="str">
        <f t="shared" si="853"/>
        <v/>
      </c>
      <c r="BQ595" s="20">
        <f t="shared" si="853"/>
        <v>121329.3293</v>
      </c>
      <c r="BR595" s="20">
        <f t="shared" si="853"/>
        <v>121329.3293</v>
      </c>
      <c r="BS595" s="20">
        <f t="shared" si="853"/>
        <v>121329.3293</v>
      </c>
      <c r="BT595" s="18" t="str">
        <f t="shared" si="853"/>
        <v/>
      </c>
      <c r="BU595" s="18" t="str">
        <f t="shared" si="853"/>
        <v/>
      </c>
      <c r="BV595" s="18" t="str">
        <f t="shared" si="853"/>
        <v/>
      </c>
      <c r="BW595" s="18" t="str">
        <f t="shared" si="853"/>
        <v/>
      </c>
      <c r="BX595" s="18" t="str">
        <f t="shared" si="853"/>
        <v/>
      </c>
      <c r="BY595" s="18" t="str">
        <f t="shared" si="853"/>
        <v/>
      </c>
      <c r="BZ595" s="18" t="str">
        <f t="shared" si="853"/>
        <v/>
      </c>
      <c r="CA595" s="18" t="str">
        <f t="shared" si="853"/>
        <v/>
      </c>
      <c r="CB595" s="18" t="str">
        <f t="shared" si="853"/>
        <v/>
      </c>
      <c r="CC595" s="18" t="str">
        <f t="shared" si="853"/>
        <v/>
      </c>
    </row>
    <row r="596" ht="16.5" customHeight="1">
      <c r="A596" s="11" t="s">
        <v>2605</v>
      </c>
      <c r="B596" s="11" t="s">
        <v>2606</v>
      </c>
      <c r="D596" s="11" t="s">
        <v>64</v>
      </c>
      <c r="E596" s="11">
        <v>3997632.0</v>
      </c>
      <c r="F596" s="11">
        <v>3997632.0</v>
      </c>
      <c r="G596" s="11" t="s">
        <v>65</v>
      </c>
      <c r="H596" s="12">
        <v>580066.0</v>
      </c>
      <c r="J596" s="13">
        <f t="shared" ref="J596:K596" si="854">E596*0.13</f>
        <v>519692.16</v>
      </c>
      <c r="K596" s="13">
        <f t="shared" si="854"/>
        <v>519692.16</v>
      </c>
      <c r="L596" s="11" t="s">
        <v>86</v>
      </c>
      <c r="O596" s="11" t="s">
        <v>2607</v>
      </c>
      <c r="P596" s="11"/>
      <c r="Q596" s="11"/>
      <c r="R596" s="11" t="s">
        <v>482</v>
      </c>
      <c r="T596" s="11" t="s">
        <v>2608</v>
      </c>
      <c r="V596" s="11" t="s">
        <v>131</v>
      </c>
      <c r="X596" s="11" t="s">
        <v>74</v>
      </c>
      <c r="Y596" s="11" t="s">
        <v>75</v>
      </c>
      <c r="Z596" s="11" t="s">
        <v>2508</v>
      </c>
      <c r="AI596" s="15">
        <v>45108.0</v>
      </c>
      <c r="AL596" s="11">
        <v>580066.0</v>
      </c>
      <c r="AM596" s="11" t="s">
        <v>94</v>
      </c>
      <c r="AN596" s="11"/>
      <c r="AQ596" s="11" t="s">
        <v>95</v>
      </c>
      <c r="AR596" s="11" t="s">
        <v>74</v>
      </c>
      <c r="AS596" s="11" t="s">
        <v>75</v>
      </c>
      <c r="AT596" s="11" t="s">
        <v>80</v>
      </c>
      <c r="AW596" s="11" t="s">
        <v>96</v>
      </c>
      <c r="AX596" s="18" t="str">
        <f t="shared" si="852"/>
        <v/>
      </c>
      <c r="AZ596" s="11" t="s">
        <v>132</v>
      </c>
      <c r="BD596" s="15">
        <v>45596.0</v>
      </c>
      <c r="BE596" s="15">
        <v>45596.0</v>
      </c>
      <c r="BJ596" s="11">
        <v>2023.0</v>
      </c>
      <c r="BK596" s="11">
        <v>2026.0</v>
      </c>
      <c r="BL596" s="16">
        <f t="shared" si="825"/>
        <v>4</v>
      </c>
      <c r="BM596" s="18" t="str">
        <f t="shared" si="826"/>
        <v>2023, 2024, 2025, 2026</v>
      </c>
      <c r="BN596" s="18" t="str">
        <f t="shared" ref="BN596:CC596" si="855">IF(ISNUMBER(SEARCH(BN$1, $BM596)), ($K596/$BL596), "")</f>
        <v/>
      </c>
      <c r="BO596" s="18" t="str">
        <f t="shared" si="855"/>
        <v/>
      </c>
      <c r="BP596" s="18" t="str">
        <f t="shared" si="855"/>
        <v/>
      </c>
      <c r="BQ596" s="20">
        <f t="shared" si="855"/>
        <v>129923.04</v>
      </c>
      <c r="BR596" s="20">
        <f t="shared" si="855"/>
        <v>129923.04</v>
      </c>
      <c r="BS596" s="20">
        <f t="shared" si="855"/>
        <v>129923.04</v>
      </c>
      <c r="BT596" s="20">
        <f t="shared" si="855"/>
        <v>129923.04</v>
      </c>
      <c r="BU596" s="18" t="str">
        <f t="shared" si="855"/>
        <v/>
      </c>
      <c r="BV596" s="18" t="str">
        <f t="shared" si="855"/>
        <v/>
      </c>
      <c r="BW596" s="18" t="str">
        <f t="shared" si="855"/>
        <v/>
      </c>
      <c r="BX596" s="18" t="str">
        <f t="shared" si="855"/>
        <v/>
      </c>
      <c r="BY596" s="18" t="str">
        <f t="shared" si="855"/>
        <v/>
      </c>
      <c r="BZ596" s="18" t="str">
        <f t="shared" si="855"/>
        <v/>
      </c>
      <c r="CA596" s="18" t="str">
        <f t="shared" si="855"/>
        <v/>
      </c>
      <c r="CB596" s="18" t="str">
        <f t="shared" si="855"/>
        <v/>
      </c>
      <c r="CC596" s="18" t="str">
        <f t="shared" si="855"/>
        <v/>
      </c>
    </row>
    <row r="597" ht="16.5" customHeight="1">
      <c r="A597" s="11" t="s">
        <v>2609</v>
      </c>
      <c r="B597" s="11" t="s">
        <v>2610</v>
      </c>
      <c r="D597" s="11" t="s">
        <v>64</v>
      </c>
      <c r="E597" s="11">
        <v>3994000.0</v>
      </c>
      <c r="F597" s="11">
        <v>3994000.0</v>
      </c>
      <c r="G597" s="11" t="s">
        <v>215</v>
      </c>
      <c r="H597" s="12">
        <v>403640.0</v>
      </c>
      <c r="J597" s="13">
        <f t="shared" ref="J597:K597" si="856">E597*0.091</f>
        <v>363454</v>
      </c>
      <c r="K597" s="13">
        <f t="shared" si="856"/>
        <v>363454</v>
      </c>
      <c r="L597" s="11" t="s">
        <v>86</v>
      </c>
      <c r="N597" s="14" t="s">
        <v>2611</v>
      </c>
      <c r="O597" s="11" t="s">
        <v>2612</v>
      </c>
      <c r="P597" s="11"/>
      <c r="Q597" s="11"/>
      <c r="R597" s="11" t="s">
        <v>482</v>
      </c>
      <c r="T597" s="11" t="s">
        <v>2613</v>
      </c>
      <c r="V597" s="11" t="s">
        <v>423</v>
      </c>
      <c r="X597" s="11" t="s">
        <v>218</v>
      </c>
      <c r="Y597" s="11" t="s">
        <v>75</v>
      </c>
      <c r="Z597" s="11" t="s">
        <v>2529</v>
      </c>
      <c r="AI597" s="15">
        <v>44197.0</v>
      </c>
      <c r="AL597" s="11">
        <v>403640.0</v>
      </c>
      <c r="AM597" s="11" t="s">
        <v>220</v>
      </c>
      <c r="AN597" s="11"/>
      <c r="AQ597" s="11" t="s">
        <v>79</v>
      </c>
      <c r="AR597" s="11" t="s">
        <v>218</v>
      </c>
      <c r="AS597" s="11" t="s">
        <v>75</v>
      </c>
      <c r="AT597" s="11" t="s">
        <v>80</v>
      </c>
      <c r="AU597" s="18" t="s">
        <v>147</v>
      </c>
      <c r="AW597" s="11" t="s">
        <v>96</v>
      </c>
      <c r="AX597" s="11" t="s">
        <v>2141</v>
      </c>
      <c r="AY597" s="11" t="s">
        <v>496</v>
      </c>
      <c r="AZ597" s="11" t="s">
        <v>191</v>
      </c>
      <c r="BD597" s="15">
        <v>45595.0</v>
      </c>
      <c r="BE597" s="15">
        <v>45595.0</v>
      </c>
      <c r="BJ597" s="11">
        <v>2021.0</v>
      </c>
      <c r="BK597" s="11">
        <v>2024.0</v>
      </c>
      <c r="BL597" s="16">
        <f t="shared" si="825"/>
        <v>4</v>
      </c>
      <c r="BM597" s="18" t="str">
        <f t="shared" si="826"/>
        <v>2021, 2022, 2023, 2024</v>
      </c>
      <c r="BN597" s="18" t="str">
        <f t="shared" ref="BN597:CC597" si="857">IF(ISNUMBER(SEARCH(BN$1, $BM597)), ($K597/$BL597), "")</f>
        <v/>
      </c>
      <c r="BO597" s="20">
        <f t="shared" si="857"/>
        <v>90863.5</v>
      </c>
      <c r="BP597" s="20">
        <f t="shared" si="857"/>
        <v>90863.5</v>
      </c>
      <c r="BQ597" s="20">
        <f t="shared" si="857"/>
        <v>90863.5</v>
      </c>
      <c r="BR597" s="20">
        <f t="shared" si="857"/>
        <v>90863.5</v>
      </c>
      <c r="BS597" s="18" t="str">
        <f t="shared" si="857"/>
        <v/>
      </c>
      <c r="BT597" s="18" t="str">
        <f t="shared" si="857"/>
        <v/>
      </c>
      <c r="BU597" s="18" t="str">
        <f t="shared" si="857"/>
        <v/>
      </c>
      <c r="BV597" s="18" t="str">
        <f t="shared" si="857"/>
        <v/>
      </c>
      <c r="BW597" s="18" t="str">
        <f t="shared" si="857"/>
        <v/>
      </c>
      <c r="BX597" s="18" t="str">
        <f t="shared" si="857"/>
        <v/>
      </c>
      <c r="BY597" s="18" t="str">
        <f t="shared" si="857"/>
        <v/>
      </c>
      <c r="BZ597" s="18" t="str">
        <f t="shared" si="857"/>
        <v/>
      </c>
      <c r="CA597" s="18" t="str">
        <f t="shared" si="857"/>
        <v/>
      </c>
      <c r="CB597" s="18" t="str">
        <f t="shared" si="857"/>
        <v/>
      </c>
      <c r="CC597" s="18" t="str">
        <f t="shared" si="857"/>
        <v/>
      </c>
    </row>
    <row r="598" ht="16.5" customHeight="1">
      <c r="A598" s="11" t="s">
        <v>2614</v>
      </c>
      <c r="B598" s="11" t="s">
        <v>2615</v>
      </c>
      <c r="D598" s="11" t="s">
        <v>64</v>
      </c>
      <c r="E598" s="11">
        <v>3973196.0</v>
      </c>
      <c r="F598" s="11">
        <v>3973196.0</v>
      </c>
      <c r="G598" s="11" t="s">
        <v>65</v>
      </c>
      <c r="H598" s="12">
        <v>576544.0</v>
      </c>
      <c r="J598" s="13">
        <f t="shared" ref="J598:K598" si="858">E598*0.13</f>
        <v>516515.48</v>
      </c>
      <c r="K598" s="13">
        <f t="shared" si="858"/>
        <v>516515.48</v>
      </c>
      <c r="L598" s="11" t="s">
        <v>86</v>
      </c>
      <c r="O598" s="11" t="s">
        <v>2616</v>
      </c>
      <c r="P598" s="11"/>
      <c r="Q598" s="11"/>
      <c r="R598" s="11" t="s">
        <v>482</v>
      </c>
      <c r="T598" s="11" t="s">
        <v>2617</v>
      </c>
      <c r="V598" s="11" t="s">
        <v>131</v>
      </c>
      <c r="X598" s="11" t="s">
        <v>74</v>
      </c>
      <c r="Y598" s="11" t="s">
        <v>75</v>
      </c>
      <c r="Z598" s="11" t="s">
        <v>2508</v>
      </c>
      <c r="AI598" s="15">
        <v>44927.0</v>
      </c>
      <c r="AL598" s="11">
        <v>576544.0</v>
      </c>
      <c r="AM598" s="11" t="s">
        <v>94</v>
      </c>
      <c r="AN598" s="11"/>
      <c r="AQ598" s="11" t="s">
        <v>95</v>
      </c>
      <c r="AR598" s="11" t="s">
        <v>74</v>
      </c>
      <c r="AS598" s="11" t="s">
        <v>75</v>
      </c>
      <c r="AT598" s="11" t="s">
        <v>107</v>
      </c>
      <c r="AU598" s="11" t="s">
        <v>108</v>
      </c>
      <c r="AW598" s="11" t="s">
        <v>96</v>
      </c>
      <c r="AX598" s="18" t="str">
        <f t="array" ref="AX598">IFERROR(INDEX('full database 2024'!AR:AR, MATCH(A598, 'full database 2024'!B:B, 0)), "")</f>
        <v/>
      </c>
      <c r="AZ598" s="11" t="s">
        <v>109</v>
      </c>
      <c r="BD598" s="15">
        <v>45595.0</v>
      </c>
      <c r="BE598" s="15">
        <v>45595.0</v>
      </c>
      <c r="BJ598" s="11">
        <v>2023.0</v>
      </c>
      <c r="BK598" s="11">
        <v>2025.0</v>
      </c>
      <c r="BL598" s="16">
        <f t="shared" si="825"/>
        <v>3</v>
      </c>
      <c r="BM598" s="18" t="str">
        <f t="shared" si="826"/>
        <v>2023, 2024, 2025</v>
      </c>
      <c r="BN598" s="18" t="str">
        <f t="shared" ref="BN598:CC598" si="859">IF(ISNUMBER(SEARCH(BN$1, $BM598)), ($K598/$BL598), "")</f>
        <v/>
      </c>
      <c r="BO598" s="18" t="str">
        <f t="shared" si="859"/>
        <v/>
      </c>
      <c r="BP598" s="18" t="str">
        <f t="shared" si="859"/>
        <v/>
      </c>
      <c r="BQ598" s="20">
        <f t="shared" si="859"/>
        <v>172171.8267</v>
      </c>
      <c r="BR598" s="20">
        <f t="shared" si="859"/>
        <v>172171.8267</v>
      </c>
      <c r="BS598" s="20">
        <f t="shared" si="859"/>
        <v>172171.8267</v>
      </c>
      <c r="BT598" s="18" t="str">
        <f t="shared" si="859"/>
        <v/>
      </c>
      <c r="BU598" s="18" t="str">
        <f t="shared" si="859"/>
        <v/>
      </c>
      <c r="BV598" s="18" t="str">
        <f t="shared" si="859"/>
        <v/>
      </c>
      <c r="BW598" s="18" t="str">
        <f t="shared" si="859"/>
        <v/>
      </c>
      <c r="BX598" s="18" t="str">
        <f t="shared" si="859"/>
        <v/>
      </c>
      <c r="BY598" s="18" t="str">
        <f t="shared" si="859"/>
        <v/>
      </c>
      <c r="BZ598" s="18" t="str">
        <f t="shared" si="859"/>
        <v/>
      </c>
      <c r="CA598" s="18" t="str">
        <f t="shared" si="859"/>
        <v/>
      </c>
      <c r="CB598" s="18" t="str">
        <f t="shared" si="859"/>
        <v/>
      </c>
      <c r="CC598" s="18" t="str">
        <f t="shared" si="859"/>
        <v/>
      </c>
    </row>
    <row r="599" ht="16.5" customHeight="1">
      <c r="A599" s="11" t="s">
        <v>2618</v>
      </c>
      <c r="B599" s="11" t="s">
        <v>2619</v>
      </c>
      <c r="D599" s="11" t="s">
        <v>64</v>
      </c>
      <c r="E599" s="11">
        <v>3420999.0</v>
      </c>
      <c r="F599" s="11">
        <v>3420999.0</v>
      </c>
      <c r="G599" s="11" t="s">
        <v>112</v>
      </c>
      <c r="H599" s="12">
        <v>321508.0</v>
      </c>
      <c r="J599" s="20">
        <f t="shared" ref="J599:K599" si="860">E599*0.087</f>
        <v>297626.913</v>
      </c>
      <c r="K599" s="20">
        <f t="shared" si="860"/>
        <v>297626.913</v>
      </c>
      <c r="L599" s="11" t="s">
        <v>86</v>
      </c>
      <c r="N599" s="14" t="s">
        <v>2620</v>
      </c>
      <c r="O599" s="11" t="s">
        <v>2621</v>
      </c>
      <c r="P599" s="11"/>
      <c r="Q599" s="11"/>
      <c r="R599" s="11" t="s">
        <v>482</v>
      </c>
      <c r="T599" s="11" t="s">
        <v>2622</v>
      </c>
      <c r="V599" s="11" t="s">
        <v>2623</v>
      </c>
      <c r="X599" s="11" t="s">
        <v>117</v>
      </c>
      <c r="Y599" s="11" t="s">
        <v>75</v>
      </c>
      <c r="Z599" s="11" t="s">
        <v>2624</v>
      </c>
      <c r="AI599" s="15">
        <v>45292.0</v>
      </c>
      <c r="AL599" s="11">
        <v>321508.0</v>
      </c>
      <c r="AM599" s="11" t="s">
        <v>176</v>
      </c>
      <c r="AN599" s="11"/>
      <c r="AQ599" s="11" t="s">
        <v>79</v>
      </c>
      <c r="AR599" s="11" t="s">
        <v>117</v>
      </c>
      <c r="AS599" s="11" t="s">
        <v>75</v>
      </c>
      <c r="AT599" s="11" t="s">
        <v>80</v>
      </c>
      <c r="AU599" s="18" t="s">
        <v>147</v>
      </c>
      <c r="AW599" s="11" t="s">
        <v>96</v>
      </c>
      <c r="AX599" s="11" t="s">
        <v>82</v>
      </c>
      <c r="AY599" s="11"/>
      <c r="AZ599" s="11" t="s">
        <v>132</v>
      </c>
      <c r="BD599" s="15">
        <v>45607.0</v>
      </c>
      <c r="BE599" s="15">
        <v>45607.0</v>
      </c>
      <c r="BJ599" s="11">
        <v>2024.0</v>
      </c>
      <c r="BK599" s="11">
        <v>2027.0</v>
      </c>
      <c r="BL599" s="16">
        <f t="shared" si="825"/>
        <v>4</v>
      </c>
      <c r="BM599" s="18" t="str">
        <f t="shared" si="826"/>
        <v>2024, 2025, 2026, 2027</v>
      </c>
      <c r="BN599" s="18" t="str">
        <f t="shared" ref="BN599:CC599" si="861">IF(ISNUMBER(SEARCH(BN$1, $BM599)), ($K599/$BL599), "")</f>
        <v/>
      </c>
      <c r="BO599" s="18" t="str">
        <f t="shared" si="861"/>
        <v/>
      </c>
      <c r="BP599" s="18" t="str">
        <f t="shared" si="861"/>
        <v/>
      </c>
      <c r="BQ599" s="18" t="str">
        <f t="shared" si="861"/>
        <v/>
      </c>
      <c r="BR599" s="20">
        <f t="shared" si="861"/>
        <v>74406.72825</v>
      </c>
      <c r="BS599" s="20">
        <f t="shared" si="861"/>
        <v>74406.72825</v>
      </c>
      <c r="BT599" s="20">
        <f t="shared" si="861"/>
        <v>74406.72825</v>
      </c>
      <c r="BU599" s="20">
        <f t="shared" si="861"/>
        <v>74406.72825</v>
      </c>
      <c r="BV599" s="18" t="str">
        <f t="shared" si="861"/>
        <v/>
      </c>
      <c r="BW599" s="18" t="str">
        <f t="shared" si="861"/>
        <v/>
      </c>
      <c r="BX599" s="18" t="str">
        <f t="shared" si="861"/>
        <v/>
      </c>
      <c r="BY599" s="18" t="str">
        <f t="shared" si="861"/>
        <v/>
      </c>
      <c r="BZ599" s="18" t="str">
        <f t="shared" si="861"/>
        <v/>
      </c>
      <c r="CA599" s="18" t="str">
        <f t="shared" si="861"/>
        <v/>
      </c>
      <c r="CB599" s="18" t="str">
        <f t="shared" si="861"/>
        <v/>
      </c>
      <c r="CC599" s="18" t="str">
        <f t="shared" si="861"/>
        <v/>
      </c>
    </row>
    <row r="600" ht="16.5" customHeight="1">
      <c r="A600" s="11" t="s">
        <v>2625</v>
      </c>
      <c r="B600" s="11" t="s">
        <v>2626</v>
      </c>
      <c r="D600" s="11" t="s">
        <v>64</v>
      </c>
      <c r="E600" s="11">
        <v>3000000.0</v>
      </c>
      <c r="F600" s="11">
        <v>3000000.0</v>
      </c>
      <c r="G600" s="11" t="s">
        <v>215</v>
      </c>
      <c r="H600" s="12">
        <v>284482.0</v>
      </c>
      <c r="J600" s="13">
        <f t="shared" ref="J600:K600" si="862">E600*0.091</f>
        <v>273000</v>
      </c>
      <c r="K600" s="13">
        <f t="shared" si="862"/>
        <v>273000</v>
      </c>
      <c r="L600" s="11" t="s">
        <v>86</v>
      </c>
      <c r="N600" s="14" t="s">
        <v>2627</v>
      </c>
      <c r="O600" s="11" t="s">
        <v>2628</v>
      </c>
      <c r="P600" s="11"/>
      <c r="Q600" s="11"/>
      <c r="R600" s="11" t="s">
        <v>482</v>
      </c>
      <c r="T600" s="11" t="s">
        <v>2629</v>
      </c>
      <c r="V600" s="11" t="s">
        <v>2630</v>
      </c>
      <c r="X600" s="11" t="s">
        <v>218</v>
      </c>
      <c r="Y600" s="11" t="s">
        <v>75</v>
      </c>
      <c r="AI600" s="15">
        <v>44866.0</v>
      </c>
      <c r="AL600" s="11">
        <v>284482.0</v>
      </c>
      <c r="AM600" s="11" t="s">
        <v>2631</v>
      </c>
      <c r="AN600" s="11"/>
      <c r="AQ600" s="11" t="s">
        <v>79</v>
      </c>
      <c r="AR600" s="11" t="s">
        <v>218</v>
      </c>
      <c r="AS600" s="11" t="s">
        <v>75</v>
      </c>
      <c r="AT600" s="11" t="s">
        <v>80</v>
      </c>
      <c r="AU600" s="18" t="s">
        <v>147</v>
      </c>
      <c r="AW600" s="11" t="s">
        <v>96</v>
      </c>
      <c r="AX600" s="11" t="s">
        <v>376</v>
      </c>
      <c r="AY600" s="11"/>
      <c r="AZ600" s="11" t="s">
        <v>395</v>
      </c>
      <c r="BD600" s="15">
        <v>45595.0</v>
      </c>
      <c r="BE600" s="15">
        <v>45595.0</v>
      </c>
      <c r="BJ600" s="11">
        <v>2022.0</v>
      </c>
      <c r="BK600" s="11">
        <v>2024.0</v>
      </c>
      <c r="BL600" s="16">
        <f t="shared" si="825"/>
        <v>3</v>
      </c>
      <c r="BM600" s="18" t="str">
        <f t="shared" si="826"/>
        <v>2022, 2023, 2024</v>
      </c>
      <c r="BN600" s="18" t="str">
        <f t="shared" ref="BN600:CC600" si="863">IF(ISNUMBER(SEARCH(BN$1, $BM600)), ($K600/$BL600), "")</f>
        <v/>
      </c>
      <c r="BO600" s="18" t="str">
        <f t="shared" si="863"/>
        <v/>
      </c>
      <c r="BP600" s="20">
        <f t="shared" si="863"/>
        <v>91000</v>
      </c>
      <c r="BQ600" s="20">
        <f t="shared" si="863"/>
        <v>91000</v>
      </c>
      <c r="BR600" s="20">
        <f t="shared" si="863"/>
        <v>91000</v>
      </c>
      <c r="BS600" s="18" t="str">
        <f t="shared" si="863"/>
        <v/>
      </c>
      <c r="BT600" s="18" t="str">
        <f t="shared" si="863"/>
        <v/>
      </c>
      <c r="BU600" s="18" t="str">
        <f t="shared" si="863"/>
        <v/>
      </c>
      <c r="BV600" s="18" t="str">
        <f t="shared" si="863"/>
        <v/>
      </c>
      <c r="BW600" s="18" t="str">
        <f t="shared" si="863"/>
        <v/>
      </c>
      <c r="BX600" s="18" t="str">
        <f t="shared" si="863"/>
        <v/>
      </c>
      <c r="BY600" s="18" t="str">
        <f t="shared" si="863"/>
        <v/>
      </c>
      <c r="BZ600" s="18" t="str">
        <f t="shared" si="863"/>
        <v/>
      </c>
      <c r="CA600" s="18" t="str">
        <f t="shared" si="863"/>
        <v/>
      </c>
      <c r="CB600" s="18" t="str">
        <f t="shared" si="863"/>
        <v/>
      </c>
      <c r="CC600" s="18" t="str">
        <f t="shared" si="863"/>
        <v/>
      </c>
    </row>
    <row r="601" ht="16.5" customHeight="1">
      <c r="A601" s="16" t="s">
        <v>2632</v>
      </c>
      <c r="B601" s="11" t="s">
        <v>2633</v>
      </c>
      <c r="D601" s="11" t="s">
        <v>64</v>
      </c>
      <c r="E601" s="11">
        <v>2959549.0</v>
      </c>
      <c r="F601" s="11">
        <v>2959549.0</v>
      </c>
      <c r="G601" s="11" t="s">
        <v>726</v>
      </c>
      <c r="H601" s="12">
        <v>3238191.0</v>
      </c>
      <c r="J601" s="13">
        <f t="shared" ref="J601:K601" si="864">E601*1.07</f>
        <v>3166717.43</v>
      </c>
      <c r="K601" s="13">
        <f t="shared" si="864"/>
        <v>3166717.43</v>
      </c>
      <c r="L601" s="11" t="s">
        <v>86</v>
      </c>
      <c r="N601" s="14" t="s">
        <v>2634</v>
      </c>
      <c r="O601" s="11" t="s">
        <v>2635</v>
      </c>
      <c r="T601" s="11" t="s">
        <v>2636</v>
      </c>
      <c r="U601" s="11" t="s">
        <v>71</v>
      </c>
      <c r="V601" s="11" t="s">
        <v>1973</v>
      </c>
      <c r="W601" s="11" t="s">
        <v>71</v>
      </c>
      <c r="X601" s="11" t="s">
        <v>731</v>
      </c>
      <c r="Y601" s="11" t="s">
        <v>75</v>
      </c>
      <c r="Z601" s="11" t="s">
        <v>72</v>
      </c>
      <c r="AD601" s="11" t="s">
        <v>72</v>
      </c>
      <c r="AE601" s="11" t="s">
        <v>119</v>
      </c>
      <c r="AI601" s="15">
        <v>45170.0</v>
      </c>
      <c r="AJ601" s="11">
        <v>4.0</v>
      </c>
      <c r="AK601" s="11" t="s">
        <v>77</v>
      </c>
      <c r="AL601" s="11">
        <v>809548.0</v>
      </c>
      <c r="AM601" s="11" t="s">
        <v>2637</v>
      </c>
      <c r="AN601" s="11"/>
      <c r="AO601" s="11" t="s">
        <v>2638</v>
      </c>
      <c r="AQ601" s="11" t="s">
        <v>79</v>
      </c>
      <c r="AR601" s="11" t="s">
        <v>731</v>
      </c>
      <c r="AS601" s="11" t="s">
        <v>75</v>
      </c>
      <c r="AT601" s="11" t="s">
        <v>375</v>
      </c>
      <c r="AW601" s="11" t="s">
        <v>96</v>
      </c>
      <c r="AX601" s="18" t="str">
        <f t="array" ref="AX601">IFERROR(INDEX('full database 2024'!AR:AR, MATCH(A601, 'full database 2024'!B:B, 0)), "")</f>
        <v/>
      </c>
      <c r="AZ601" s="11" t="s">
        <v>241</v>
      </c>
      <c r="BD601" s="15">
        <v>45435.0</v>
      </c>
      <c r="BE601" s="15">
        <v>45454.0</v>
      </c>
      <c r="BJ601" s="11">
        <v>2023.0</v>
      </c>
      <c r="BK601" s="18">
        <f>BJ601+AJ601</f>
        <v>2027</v>
      </c>
      <c r="BL601" s="16">
        <f t="shared" si="825"/>
        <v>5</v>
      </c>
      <c r="BM601" s="18" t="str">
        <f t="shared" si="826"/>
        <v>2023, 2024, 2025, 2026, 2027</v>
      </c>
      <c r="BN601" s="18" t="str">
        <f t="shared" ref="BN601:CC601" si="865">IF(ISNUMBER(SEARCH(BN$1, $BM601)), ($K601/$BL601), "")</f>
        <v/>
      </c>
      <c r="BO601" s="18" t="str">
        <f t="shared" si="865"/>
        <v/>
      </c>
      <c r="BP601" s="18" t="str">
        <f t="shared" si="865"/>
        <v/>
      </c>
      <c r="BQ601" s="20">
        <f t="shared" si="865"/>
        <v>633343.486</v>
      </c>
      <c r="BR601" s="20">
        <f t="shared" si="865"/>
        <v>633343.486</v>
      </c>
      <c r="BS601" s="20">
        <f t="shared" si="865"/>
        <v>633343.486</v>
      </c>
      <c r="BT601" s="20">
        <f t="shared" si="865"/>
        <v>633343.486</v>
      </c>
      <c r="BU601" s="20">
        <f t="shared" si="865"/>
        <v>633343.486</v>
      </c>
      <c r="BV601" s="18" t="str">
        <f t="shared" si="865"/>
        <v/>
      </c>
      <c r="BW601" s="18" t="str">
        <f t="shared" si="865"/>
        <v/>
      </c>
      <c r="BX601" s="18" t="str">
        <f t="shared" si="865"/>
        <v/>
      </c>
      <c r="BY601" s="18" t="str">
        <f t="shared" si="865"/>
        <v/>
      </c>
      <c r="BZ601" s="18" t="str">
        <f t="shared" si="865"/>
        <v/>
      </c>
      <c r="CA601" s="18" t="str">
        <f t="shared" si="865"/>
        <v/>
      </c>
      <c r="CB601" s="18" t="str">
        <f t="shared" si="865"/>
        <v/>
      </c>
      <c r="CC601" s="18" t="str">
        <f t="shared" si="865"/>
        <v/>
      </c>
    </row>
    <row r="602" ht="16.5" customHeight="1">
      <c r="A602" s="11" t="s">
        <v>2639</v>
      </c>
      <c r="B602" s="11" t="s">
        <v>2640</v>
      </c>
      <c r="D602" s="11" t="s">
        <v>64</v>
      </c>
      <c r="E602" s="11">
        <v>2500000.0</v>
      </c>
      <c r="F602" s="11">
        <v>2500000.0</v>
      </c>
      <c r="G602" s="11" t="s">
        <v>65</v>
      </c>
      <c r="H602" s="12">
        <v>362739.0</v>
      </c>
      <c r="J602" s="13">
        <f t="shared" ref="J602:K602" si="866">E602*0.13</f>
        <v>325000</v>
      </c>
      <c r="K602" s="13">
        <f t="shared" si="866"/>
        <v>325000</v>
      </c>
      <c r="L602" s="11" t="s">
        <v>86</v>
      </c>
      <c r="O602" s="11" t="s">
        <v>2641</v>
      </c>
      <c r="P602" s="11"/>
      <c r="Q602" s="11"/>
      <c r="R602" s="11" t="s">
        <v>482</v>
      </c>
      <c r="T602" s="11" t="s">
        <v>2642</v>
      </c>
      <c r="V602" s="11" t="s">
        <v>2643</v>
      </c>
      <c r="X602" s="11" t="s">
        <v>74</v>
      </c>
      <c r="Y602" s="11" t="s">
        <v>75</v>
      </c>
      <c r="Z602" s="11" t="s">
        <v>2644</v>
      </c>
      <c r="AI602" s="15">
        <v>45413.0</v>
      </c>
      <c r="AL602" s="11">
        <v>362739.0</v>
      </c>
      <c r="AM602" s="11" t="s">
        <v>94</v>
      </c>
      <c r="AN602" s="11"/>
      <c r="AQ602" s="11" t="s">
        <v>95</v>
      </c>
      <c r="AR602" s="11" t="s">
        <v>74</v>
      </c>
      <c r="AS602" s="11" t="s">
        <v>75</v>
      </c>
      <c r="AT602" s="11" t="s">
        <v>80</v>
      </c>
      <c r="AU602" s="18" t="s">
        <v>147</v>
      </c>
      <c r="AW602" s="11" t="s">
        <v>96</v>
      </c>
      <c r="AX602" s="11" t="s">
        <v>376</v>
      </c>
      <c r="AY602" s="11"/>
      <c r="AZ602" s="11" t="s">
        <v>395</v>
      </c>
      <c r="BD602" s="15">
        <v>45607.0</v>
      </c>
      <c r="BE602" s="15">
        <v>45607.0</v>
      </c>
      <c r="BJ602" s="11">
        <v>2024.0</v>
      </c>
      <c r="BK602" s="11">
        <v>2027.0</v>
      </c>
      <c r="BL602" s="16">
        <f t="shared" si="825"/>
        <v>4</v>
      </c>
      <c r="BM602" s="18" t="str">
        <f t="shared" si="826"/>
        <v>2024, 2025, 2026, 2027</v>
      </c>
      <c r="BN602" s="18" t="str">
        <f t="shared" ref="BN602:CC602" si="867">IF(ISNUMBER(SEARCH(BN$1, $BM602)), ($K602/$BL602), "")</f>
        <v/>
      </c>
      <c r="BO602" s="18" t="str">
        <f t="shared" si="867"/>
        <v/>
      </c>
      <c r="BP602" s="18" t="str">
        <f t="shared" si="867"/>
        <v/>
      </c>
      <c r="BQ602" s="18" t="str">
        <f t="shared" si="867"/>
        <v/>
      </c>
      <c r="BR602" s="20">
        <f t="shared" si="867"/>
        <v>81250</v>
      </c>
      <c r="BS602" s="20">
        <f t="shared" si="867"/>
        <v>81250</v>
      </c>
      <c r="BT602" s="20">
        <f t="shared" si="867"/>
        <v>81250</v>
      </c>
      <c r="BU602" s="20">
        <f t="shared" si="867"/>
        <v>81250</v>
      </c>
      <c r="BV602" s="18" t="str">
        <f t="shared" si="867"/>
        <v/>
      </c>
      <c r="BW602" s="18" t="str">
        <f t="shared" si="867"/>
        <v/>
      </c>
      <c r="BX602" s="18" t="str">
        <f t="shared" si="867"/>
        <v/>
      </c>
      <c r="BY602" s="18" t="str">
        <f t="shared" si="867"/>
        <v/>
      </c>
      <c r="BZ602" s="18" t="str">
        <f t="shared" si="867"/>
        <v/>
      </c>
      <c r="CA602" s="18" t="str">
        <f t="shared" si="867"/>
        <v/>
      </c>
      <c r="CB602" s="18" t="str">
        <f t="shared" si="867"/>
        <v/>
      </c>
      <c r="CC602" s="18" t="str">
        <f t="shared" si="867"/>
        <v/>
      </c>
    </row>
    <row r="603" ht="16.5" customHeight="1">
      <c r="A603" s="11" t="s">
        <v>2645</v>
      </c>
      <c r="B603" s="11" t="s">
        <v>2646</v>
      </c>
      <c r="D603" s="11" t="s">
        <v>64</v>
      </c>
      <c r="E603" s="11">
        <v>2441250.0</v>
      </c>
      <c r="F603" s="11">
        <v>2441250.0</v>
      </c>
      <c r="G603" s="11" t="s">
        <v>151</v>
      </c>
      <c r="H603" s="12">
        <v>2642628.0</v>
      </c>
      <c r="J603" s="13">
        <v>2441250.0</v>
      </c>
      <c r="K603" s="13">
        <v>2441250.0</v>
      </c>
      <c r="L603" s="11" t="s">
        <v>86</v>
      </c>
      <c r="N603" s="14" t="s">
        <v>2647</v>
      </c>
      <c r="O603" s="11" t="s">
        <v>2648</v>
      </c>
      <c r="P603" s="11"/>
      <c r="Q603" s="11"/>
      <c r="R603" s="11" t="s">
        <v>482</v>
      </c>
      <c r="V603" s="11" t="s">
        <v>2649</v>
      </c>
      <c r="X603" s="11" t="s">
        <v>218</v>
      </c>
      <c r="Y603" s="11" t="s">
        <v>75</v>
      </c>
      <c r="AI603" s="15">
        <v>45474.0</v>
      </c>
      <c r="AL603" s="11">
        <v>2642628.0</v>
      </c>
      <c r="AM603" s="11" t="s">
        <v>185</v>
      </c>
      <c r="AN603" s="11" t="s">
        <v>443</v>
      </c>
      <c r="AQ603" s="11" t="s">
        <v>79</v>
      </c>
      <c r="AR603" s="11" t="s">
        <v>188</v>
      </c>
      <c r="AS603" s="11" t="s">
        <v>75</v>
      </c>
      <c r="AT603" s="11" t="s">
        <v>80</v>
      </c>
      <c r="AU603" s="16" t="s">
        <v>262</v>
      </c>
      <c r="AW603" s="43" t="s">
        <v>96</v>
      </c>
      <c r="AX603" s="11" t="s">
        <v>376</v>
      </c>
      <c r="AY603" s="11"/>
      <c r="AZ603" s="11" t="s">
        <v>191</v>
      </c>
      <c r="BD603" s="15">
        <v>45607.0</v>
      </c>
      <c r="BE603" s="15">
        <v>45779.0</v>
      </c>
      <c r="BJ603" s="11">
        <v>2024.0</v>
      </c>
      <c r="BK603" s="11">
        <v>2026.0</v>
      </c>
      <c r="BL603" s="16">
        <f t="shared" si="825"/>
        <v>3</v>
      </c>
      <c r="BM603" s="18" t="str">
        <f t="shared" si="826"/>
        <v>2024, 2025, 2026</v>
      </c>
      <c r="BN603" s="18" t="str">
        <f t="shared" ref="BN603:CC603" si="868">IF(ISNUMBER(SEARCH(BN$1, $BM603)), ($K603/$BL603), "")</f>
        <v/>
      </c>
      <c r="BO603" s="18" t="str">
        <f t="shared" si="868"/>
        <v/>
      </c>
      <c r="BP603" s="18" t="str">
        <f t="shared" si="868"/>
        <v/>
      </c>
      <c r="BQ603" s="18" t="str">
        <f t="shared" si="868"/>
        <v/>
      </c>
      <c r="BR603" s="20">
        <f t="shared" si="868"/>
        <v>813750</v>
      </c>
      <c r="BS603" s="20">
        <f t="shared" si="868"/>
        <v>813750</v>
      </c>
      <c r="BT603" s="20">
        <f t="shared" si="868"/>
        <v>813750</v>
      </c>
      <c r="BU603" s="18" t="str">
        <f t="shared" si="868"/>
        <v/>
      </c>
      <c r="BV603" s="18" t="str">
        <f t="shared" si="868"/>
        <v/>
      </c>
      <c r="BW603" s="18" t="str">
        <f t="shared" si="868"/>
        <v/>
      </c>
      <c r="BX603" s="18" t="str">
        <f t="shared" si="868"/>
        <v/>
      </c>
      <c r="BY603" s="18" t="str">
        <f t="shared" si="868"/>
        <v/>
      </c>
      <c r="BZ603" s="18" t="str">
        <f t="shared" si="868"/>
        <v/>
      </c>
      <c r="CA603" s="18" t="str">
        <f t="shared" si="868"/>
        <v/>
      </c>
      <c r="CB603" s="18" t="str">
        <f t="shared" si="868"/>
        <v/>
      </c>
      <c r="CC603" s="18" t="str">
        <f t="shared" si="868"/>
        <v/>
      </c>
    </row>
    <row r="604" ht="16.5" customHeight="1">
      <c r="A604" s="11" t="s">
        <v>2650</v>
      </c>
      <c r="B604" s="11" t="s">
        <v>2651</v>
      </c>
      <c r="D604" s="11" t="s">
        <v>64</v>
      </c>
      <c r="E604" s="11">
        <v>2036464.0</v>
      </c>
      <c r="F604" s="11">
        <v>2036464.0</v>
      </c>
      <c r="G604" s="11" t="s">
        <v>65</v>
      </c>
      <c r="H604" s="12">
        <v>300624.0</v>
      </c>
      <c r="J604" s="13">
        <f t="shared" ref="J604:K604" si="869">E604*0.13</f>
        <v>264740.32</v>
      </c>
      <c r="K604" s="13">
        <f t="shared" si="869"/>
        <v>264740.32</v>
      </c>
      <c r="L604" s="11" t="s">
        <v>86</v>
      </c>
      <c r="O604" s="11" t="s">
        <v>2652</v>
      </c>
      <c r="P604" s="11"/>
      <c r="Q604" s="11"/>
      <c r="R604" s="11" t="s">
        <v>482</v>
      </c>
      <c r="T604" s="11" t="s">
        <v>2653</v>
      </c>
      <c r="V604" s="11" t="s">
        <v>2654</v>
      </c>
      <c r="X604" s="11" t="s">
        <v>218</v>
      </c>
      <c r="Y604" s="11" t="s">
        <v>75</v>
      </c>
      <c r="Z604" s="11" t="s">
        <v>2655</v>
      </c>
      <c r="AI604" s="15">
        <v>44197.0</v>
      </c>
      <c r="AL604" s="11">
        <v>300624.0</v>
      </c>
      <c r="AM604" s="11" t="s">
        <v>94</v>
      </c>
      <c r="AN604" s="11"/>
      <c r="AQ604" s="11" t="s">
        <v>95</v>
      </c>
      <c r="AR604" s="11" t="s">
        <v>74</v>
      </c>
      <c r="AS604" s="11" t="s">
        <v>75</v>
      </c>
      <c r="AT604" s="11" t="s">
        <v>107</v>
      </c>
      <c r="AU604" s="11" t="s">
        <v>108</v>
      </c>
      <c r="AW604" s="11" t="s">
        <v>96</v>
      </c>
      <c r="AX604" s="18" t="str">
        <f t="array" ref="AX604">IFERROR(INDEX('full database 2024'!AR:AR, MATCH(A604, 'full database 2024'!B:B, 0)), "")</f>
        <v/>
      </c>
      <c r="AY604" s="11" t="s">
        <v>299</v>
      </c>
      <c r="AZ604" s="11" t="s">
        <v>516</v>
      </c>
      <c r="BD604" s="15">
        <v>45595.0</v>
      </c>
      <c r="BE604" s="15">
        <v>45595.0</v>
      </c>
      <c r="BJ604" s="11">
        <v>2021.0</v>
      </c>
      <c r="BK604" s="11">
        <v>2024.0</v>
      </c>
      <c r="BL604" s="16">
        <f t="shared" si="825"/>
        <v>4</v>
      </c>
      <c r="BM604" s="18" t="str">
        <f t="shared" si="826"/>
        <v>2021, 2022, 2023, 2024</v>
      </c>
      <c r="BN604" s="18" t="str">
        <f t="shared" ref="BN604:CC604" si="870">IF(ISNUMBER(SEARCH(BN$1, $BM604)), ($K604/$BL604), "")</f>
        <v/>
      </c>
      <c r="BO604" s="20">
        <f t="shared" si="870"/>
        <v>66185.08</v>
      </c>
      <c r="BP604" s="20">
        <f t="shared" si="870"/>
        <v>66185.08</v>
      </c>
      <c r="BQ604" s="20">
        <f t="shared" si="870"/>
        <v>66185.08</v>
      </c>
      <c r="BR604" s="20">
        <f t="shared" si="870"/>
        <v>66185.08</v>
      </c>
      <c r="BS604" s="18" t="str">
        <f t="shared" si="870"/>
        <v/>
      </c>
      <c r="BT604" s="18" t="str">
        <f t="shared" si="870"/>
        <v/>
      </c>
      <c r="BU604" s="18" t="str">
        <f t="shared" si="870"/>
        <v/>
      </c>
      <c r="BV604" s="18" t="str">
        <f t="shared" si="870"/>
        <v/>
      </c>
      <c r="BW604" s="18" t="str">
        <f t="shared" si="870"/>
        <v/>
      </c>
      <c r="BX604" s="18" t="str">
        <f t="shared" si="870"/>
        <v/>
      </c>
      <c r="BY604" s="18" t="str">
        <f t="shared" si="870"/>
        <v/>
      </c>
      <c r="BZ604" s="18" t="str">
        <f t="shared" si="870"/>
        <v/>
      </c>
      <c r="CA604" s="18" t="str">
        <f t="shared" si="870"/>
        <v/>
      </c>
      <c r="CB604" s="18" t="str">
        <f t="shared" si="870"/>
        <v/>
      </c>
      <c r="CC604" s="18" t="str">
        <f t="shared" si="870"/>
        <v/>
      </c>
    </row>
    <row r="605" ht="16.5" customHeight="1">
      <c r="A605" s="11" t="s">
        <v>2656</v>
      </c>
      <c r="B605" s="11" t="s">
        <v>2657</v>
      </c>
      <c r="D605" s="11" t="s">
        <v>64</v>
      </c>
      <c r="E605" s="11">
        <v>1719000.0</v>
      </c>
      <c r="F605" s="11">
        <v>1719000.0</v>
      </c>
      <c r="G605" s="11" t="s">
        <v>215</v>
      </c>
      <c r="H605" s="12">
        <v>190657.0</v>
      </c>
      <c r="J605" s="13">
        <f t="shared" ref="J605:K605" si="871">E605*0.091</f>
        <v>156429</v>
      </c>
      <c r="K605" s="13">
        <f t="shared" si="871"/>
        <v>156429</v>
      </c>
      <c r="L605" s="11" t="s">
        <v>86</v>
      </c>
      <c r="N605" s="14" t="s">
        <v>2658</v>
      </c>
      <c r="O605" s="11" t="s">
        <v>2659</v>
      </c>
      <c r="T605" s="11" t="s">
        <v>2660</v>
      </c>
      <c r="V605" s="11" t="s">
        <v>567</v>
      </c>
      <c r="X605" s="11" t="s">
        <v>218</v>
      </c>
      <c r="Y605" s="11" t="s">
        <v>75</v>
      </c>
      <c r="AI605" s="15">
        <v>42917.0</v>
      </c>
      <c r="AL605" s="11">
        <v>190657.0</v>
      </c>
      <c r="AM605" s="11" t="s">
        <v>2631</v>
      </c>
      <c r="AN605" s="11"/>
      <c r="AQ605" s="11" t="s">
        <v>79</v>
      </c>
      <c r="AR605" s="11" t="s">
        <v>218</v>
      </c>
      <c r="AS605" s="11" t="s">
        <v>75</v>
      </c>
      <c r="AT605" s="11" t="s">
        <v>80</v>
      </c>
      <c r="AU605" s="18" t="s">
        <v>147</v>
      </c>
      <c r="AW605" s="11" t="s">
        <v>96</v>
      </c>
      <c r="AX605" s="11" t="s">
        <v>376</v>
      </c>
      <c r="AY605" s="11"/>
      <c r="AZ605" s="11" t="s">
        <v>132</v>
      </c>
      <c r="BD605" s="15">
        <v>45695.0</v>
      </c>
      <c r="BE605" s="15">
        <v>45695.0</v>
      </c>
      <c r="BJ605" s="11">
        <v>2017.0</v>
      </c>
      <c r="BK605" s="11">
        <v>2020.0</v>
      </c>
      <c r="BL605" s="16">
        <f t="shared" si="825"/>
        <v>4</v>
      </c>
      <c r="BM605" s="18" t="str">
        <f t="shared" si="826"/>
        <v>2017, 2018, 2019, 2020</v>
      </c>
      <c r="BN605" s="20">
        <f t="shared" ref="BN605:CC605" si="872">IF(ISNUMBER(SEARCH(BN$1, $BM605)), ($K605/$BL605), "")</f>
        <v>39107.25</v>
      </c>
      <c r="BO605" s="18" t="str">
        <f t="shared" si="872"/>
        <v/>
      </c>
      <c r="BP605" s="18" t="str">
        <f t="shared" si="872"/>
        <v/>
      </c>
      <c r="BQ605" s="18" t="str">
        <f t="shared" si="872"/>
        <v/>
      </c>
      <c r="BR605" s="18" t="str">
        <f t="shared" si="872"/>
        <v/>
      </c>
      <c r="BS605" s="18" t="str">
        <f t="shared" si="872"/>
        <v/>
      </c>
      <c r="BT605" s="18" t="str">
        <f t="shared" si="872"/>
        <v/>
      </c>
      <c r="BU605" s="18" t="str">
        <f t="shared" si="872"/>
        <v/>
      </c>
      <c r="BV605" s="18" t="str">
        <f t="shared" si="872"/>
        <v/>
      </c>
      <c r="BW605" s="18" t="str">
        <f t="shared" si="872"/>
        <v/>
      </c>
      <c r="BX605" s="18" t="str">
        <f t="shared" si="872"/>
        <v/>
      </c>
      <c r="BY605" s="18" t="str">
        <f t="shared" si="872"/>
        <v/>
      </c>
      <c r="BZ605" s="18" t="str">
        <f t="shared" si="872"/>
        <v/>
      </c>
      <c r="CA605" s="18" t="str">
        <f t="shared" si="872"/>
        <v/>
      </c>
      <c r="CB605" s="18" t="str">
        <f t="shared" si="872"/>
        <v/>
      </c>
      <c r="CC605" s="18" t="str">
        <f t="shared" si="872"/>
        <v/>
      </c>
    </row>
    <row r="606" ht="16.5" customHeight="1">
      <c r="A606" s="11" t="s">
        <v>2661</v>
      </c>
      <c r="B606" s="11" t="s">
        <v>2662</v>
      </c>
      <c r="D606" s="11" t="s">
        <v>64</v>
      </c>
      <c r="E606" s="11">
        <v>1656000.0</v>
      </c>
      <c r="F606" s="11">
        <v>1656000.0</v>
      </c>
      <c r="G606" s="11" t="s">
        <v>151</v>
      </c>
      <c r="H606" s="12">
        <v>1792594.0</v>
      </c>
      <c r="J606" s="13">
        <v>1656000.0</v>
      </c>
      <c r="K606" s="13">
        <v>1656000.0</v>
      </c>
      <c r="L606" s="11" t="s">
        <v>86</v>
      </c>
      <c r="M606" s="11" t="s">
        <v>67</v>
      </c>
      <c r="N606" s="14" t="s">
        <v>2663</v>
      </c>
      <c r="O606" s="11" t="s">
        <v>2664</v>
      </c>
      <c r="P606" s="11"/>
      <c r="Q606" s="11"/>
      <c r="R606" s="11" t="s">
        <v>2552</v>
      </c>
      <c r="V606" s="11" t="s">
        <v>2665</v>
      </c>
      <c r="X606" s="11" t="s">
        <v>2666</v>
      </c>
      <c r="Y606" s="11" t="s">
        <v>75</v>
      </c>
      <c r="AI606" s="15">
        <v>45658.0</v>
      </c>
      <c r="AL606" s="11">
        <v>1792594.0</v>
      </c>
      <c r="AM606" s="11" t="s">
        <v>185</v>
      </c>
      <c r="AN606" s="30" t="s">
        <v>503</v>
      </c>
      <c r="AQ606" s="11" t="s">
        <v>79</v>
      </c>
      <c r="AR606" s="11" t="s">
        <v>188</v>
      </c>
      <c r="AS606" s="11" t="s">
        <v>75</v>
      </c>
      <c r="AT606" s="11" t="s">
        <v>80</v>
      </c>
      <c r="AU606" s="18" t="s">
        <v>147</v>
      </c>
      <c r="AW606" s="43" t="s">
        <v>2667</v>
      </c>
      <c r="AX606" s="11" t="s">
        <v>82</v>
      </c>
      <c r="AY606" s="11"/>
      <c r="AZ606" s="11" t="s">
        <v>132</v>
      </c>
      <c r="BD606" s="15">
        <v>45649.0</v>
      </c>
      <c r="BE606" s="15">
        <v>45747.0</v>
      </c>
      <c r="BJ606" s="11">
        <v>2025.0</v>
      </c>
      <c r="BK606" s="11">
        <v>2028.0</v>
      </c>
      <c r="BL606" s="16">
        <f t="shared" si="825"/>
        <v>4</v>
      </c>
      <c r="BM606" s="18" t="str">
        <f t="shared" si="826"/>
        <v>2025, 2026, 2027, 2028</v>
      </c>
      <c r="BN606" s="18" t="str">
        <f t="shared" ref="BN606:CC606" si="873">IF(ISNUMBER(SEARCH(BN$1, $BM606)), ($K606/$BL606), "")</f>
        <v/>
      </c>
      <c r="BO606" s="18" t="str">
        <f t="shared" si="873"/>
        <v/>
      </c>
      <c r="BP606" s="18" t="str">
        <f t="shared" si="873"/>
        <v/>
      </c>
      <c r="BQ606" s="18" t="str">
        <f t="shared" si="873"/>
        <v/>
      </c>
      <c r="BR606" s="18" t="str">
        <f t="shared" si="873"/>
        <v/>
      </c>
      <c r="BS606" s="20">
        <f t="shared" si="873"/>
        <v>414000</v>
      </c>
      <c r="BT606" s="20">
        <f t="shared" si="873"/>
        <v>414000</v>
      </c>
      <c r="BU606" s="20">
        <f t="shared" si="873"/>
        <v>414000</v>
      </c>
      <c r="BV606" s="20">
        <f t="shared" si="873"/>
        <v>414000</v>
      </c>
      <c r="BW606" s="18" t="str">
        <f t="shared" si="873"/>
        <v/>
      </c>
      <c r="BX606" s="18" t="str">
        <f t="shared" si="873"/>
        <v/>
      </c>
      <c r="BY606" s="18" t="str">
        <f t="shared" si="873"/>
        <v/>
      </c>
      <c r="BZ606" s="18" t="str">
        <f t="shared" si="873"/>
        <v/>
      </c>
      <c r="CA606" s="18" t="str">
        <f t="shared" si="873"/>
        <v/>
      </c>
      <c r="CB606" s="18" t="str">
        <f t="shared" si="873"/>
        <v/>
      </c>
      <c r="CC606" s="18" t="str">
        <f t="shared" si="873"/>
        <v/>
      </c>
    </row>
    <row r="607" ht="16.5" customHeight="1">
      <c r="A607" s="11" t="s">
        <v>2668</v>
      </c>
      <c r="B607" s="11" t="s">
        <v>2669</v>
      </c>
      <c r="D607" s="11" t="s">
        <v>64</v>
      </c>
      <c r="E607" s="11">
        <v>999970.0</v>
      </c>
      <c r="F607" s="11">
        <v>999970.0</v>
      </c>
      <c r="G607" s="11" t="s">
        <v>65</v>
      </c>
      <c r="H607" s="12">
        <v>145103.0</v>
      </c>
      <c r="J607" s="13">
        <f t="shared" ref="J607:K607" si="874">E607*0.13</f>
        <v>129996.1</v>
      </c>
      <c r="K607" s="13">
        <f t="shared" si="874"/>
        <v>129996.1</v>
      </c>
      <c r="L607" s="11" t="s">
        <v>86</v>
      </c>
      <c r="O607" s="11" t="s">
        <v>2670</v>
      </c>
      <c r="P607" s="11"/>
      <c r="Q607" s="11"/>
      <c r="R607" s="11" t="s">
        <v>482</v>
      </c>
      <c r="T607" s="11" t="s">
        <v>2671</v>
      </c>
      <c r="V607" s="11" t="s">
        <v>131</v>
      </c>
      <c r="X607" s="11" t="s">
        <v>74</v>
      </c>
      <c r="Y607" s="11" t="s">
        <v>75</v>
      </c>
      <c r="Z607" s="11" t="s">
        <v>2508</v>
      </c>
      <c r="AI607" s="15">
        <v>45170.0</v>
      </c>
      <c r="AL607" s="11">
        <v>145103.0</v>
      </c>
      <c r="AM607" s="11" t="s">
        <v>94</v>
      </c>
      <c r="AN607" s="11"/>
      <c r="AQ607" s="11" t="s">
        <v>95</v>
      </c>
      <c r="AR607" s="11" t="s">
        <v>74</v>
      </c>
      <c r="AS607" s="11" t="s">
        <v>75</v>
      </c>
      <c r="AT607" s="11" t="s">
        <v>80</v>
      </c>
      <c r="AW607" s="11" t="s">
        <v>96</v>
      </c>
      <c r="AX607" s="18" t="str">
        <f t="shared" ref="AX607:AX611" si="877">IFERROR(INDEX('full database 2024'!AR:AR, MATCH(A607, 'full database 2024'!B:B, 0)), "")</f>
        <v/>
      </c>
      <c r="AZ607" s="11" t="s">
        <v>132</v>
      </c>
      <c r="BD607" s="15">
        <v>45596.0</v>
      </c>
      <c r="BE607" s="15">
        <v>45596.0</v>
      </c>
      <c r="BJ607" s="11">
        <v>2023.0</v>
      </c>
      <c r="BK607" s="11">
        <v>2024.0</v>
      </c>
      <c r="BL607" s="16">
        <f t="shared" si="825"/>
        <v>2</v>
      </c>
      <c r="BM607" s="18" t="str">
        <f t="shared" si="826"/>
        <v>2023, 2024</v>
      </c>
      <c r="BN607" s="18" t="str">
        <f t="shared" ref="BN607:CC607" si="875">IF(ISNUMBER(SEARCH(BN$1, $BM607)), ($K607/$BL607), "")</f>
        <v/>
      </c>
      <c r="BO607" s="18" t="str">
        <f t="shared" si="875"/>
        <v/>
      </c>
      <c r="BP607" s="18" t="str">
        <f t="shared" si="875"/>
        <v/>
      </c>
      <c r="BQ607" s="20">
        <f t="shared" si="875"/>
        <v>64998.05</v>
      </c>
      <c r="BR607" s="20">
        <f t="shared" si="875"/>
        <v>64998.05</v>
      </c>
      <c r="BS607" s="18" t="str">
        <f t="shared" si="875"/>
        <v/>
      </c>
      <c r="BT607" s="18" t="str">
        <f t="shared" si="875"/>
        <v/>
      </c>
      <c r="BU607" s="18" t="str">
        <f t="shared" si="875"/>
        <v/>
      </c>
      <c r="BV607" s="18" t="str">
        <f t="shared" si="875"/>
        <v/>
      </c>
      <c r="BW607" s="18" t="str">
        <f t="shared" si="875"/>
        <v/>
      </c>
      <c r="BX607" s="18" t="str">
        <f t="shared" si="875"/>
        <v/>
      </c>
      <c r="BY607" s="18" t="str">
        <f t="shared" si="875"/>
        <v/>
      </c>
      <c r="BZ607" s="18" t="str">
        <f t="shared" si="875"/>
        <v/>
      </c>
      <c r="CA607" s="18" t="str">
        <f t="shared" si="875"/>
        <v/>
      </c>
      <c r="CB607" s="18" t="str">
        <f t="shared" si="875"/>
        <v/>
      </c>
      <c r="CC607" s="18" t="str">
        <f t="shared" si="875"/>
        <v/>
      </c>
    </row>
    <row r="608" ht="16.5" customHeight="1">
      <c r="A608" s="11" t="s">
        <v>2672</v>
      </c>
      <c r="B608" s="11" t="s">
        <v>2673</v>
      </c>
      <c r="D608" s="11" t="s">
        <v>64</v>
      </c>
      <c r="E608" s="11">
        <v>999000.0</v>
      </c>
      <c r="F608" s="11">
        <v>999000.0</v>
      </c>
      <c r="G608" s="11" t="s">
        <v>215</v>
      </c>
      <c r="H608" s="12">
        <v>111970.0</v>
      </c>
      <c r="J608" s="13">
        <f t="shared" ref="J608:K608" si="876">E608*0.091</f>
        <v>90909</v>
      </c>
      <c r="K608" s="13">
        <f t="shared" si="876"/>
        <v>90909</v>
      </c>
      <c r="L608" s="11" t="s">
        <v>86</v>
      </c>
      <c r="N608" s="14" t="s">
        <v>2674</v>
      </c>
      <c r="O608" s="11" t="s">
        <v>2675</v>
      </c>
      <c r="P608" s="11"/>
      <c r="Q608" s="11"/>
      <c r="R608" s="11" t="s">
        <v>482</v>
      </c>
      <c r="T608" s="11" t="s">
        <v>2676</v>
      </c>
      <c r="V608" s="11" t="s">
        <v>429</v>
      </c>
      <c r="X608" s="11" t="s">
        <v>218</v>
      </c>
      <c r="Y608" s="11" t="s">
        <v>75</v>
      </c>
      <c r="Z608" s="11" t="s">
        <v>2560</v>
      </c>
      <c r="AI608" s="15">
        <v>43800.0</v>
      </c>
      <c r="AL608" s="11">
        <v>111970.0</v>
      </c>
      <c r="AM608" s="11" t="s">
        <v>220</v>
      </c>
      <c r="AN608" s="11"/>
      <c r="AQ608" s="11" t="s">
        <v>79</v>
      </c>
      <c r="AR608" s="11" t="s">
        <v>218</v>
      </c>
      <c r="AS608" s="11" t="s">
        <v>75</v>
      </c>
      <c r="AT608" s="11" t="s">
        <v>80</v>
      </c>
      <c r="AW608" s="11" t="s">
        <v>96</v>
      </c>
      <c r="AX608" s="18" t="str">
        <f t="shared" si="877"/>
        <v/>
      </c>
      <c r="AZ608" s="11" t="s">
        <v>109</v>
      </c>
      <c r="BD608" s="15">
        <v>45594.0</v>
      </c>
      <c r="BE608" s="15">
        <v>45594.0</v>
      </c>
      <c r="BJ608" s="11">
        <v>2019.0</v>
      </c>
      <c r="BK608" s="11">
        <v>2021.0</v>
      </c>
      <c r="BL608" s="16">
        <f t="shared" si="825"/>
        <v>3</v>
      </c>
      <c r="BM608" s="18" t="str">
        <f t="shared" si="826"/>
        <v>2019, 2020, 2021</v>
      </c>
      <c r="BN608" s="20">
        <f t="shared" ref="BN608:CC608" si="878">IF(ISNUMBER(SEARCH(BN$1, $BM608)), ($K608/$BL608), "")</f>
        <v>30303</v>
      </c>
      <c r="BO608" s="20">
        <f t="shared" si="878"/>
        <v>30303</v>
      </c>
      <c r="BP608" s="18" t="str">
        <f t="shared" si="878"/>
        <v/>
      </c>
      <c r="BQ608" s="18" t="str">
        <f t="shared" si="878"/>
        <v/>
      </c>
      <c r="BR608" s="18" t="str">
        <f t="shared" si="878"/>
        <v/>
      </c>
      <c r="BS608" s="18" t="str">
        <f t="shared" si="878"/>
        <v/>
      </c>
      <c r="BT608" s="18" t="str">
        <f t="shared" si="878"/>
        <v/>
      </c>
      <c r="BU608" s="18" t="str">
        <f t="shared" si="878"/>
        <v/>
      </c>
      <c r="BV608" s="18" t="str">
        <f t="shared" si="878"/>
        <v/>
      </c>
      <c r="BW608" s="18" t="str">
        <f t="shared" si="878"/>
        <v/>
      </c>
      <c r="BX608" s="18" t="str">
        <f t="shared" si="878"/>
        <v/>
      </c>
      <c r="BY608" s="18" t="str">
        <f t="shared" si="878"/>
        <v/>
      </c>
      <c r="BZ608" s="18" t="str">
        <f t="shared" si="878"/>
        <v/>
      </c>
      <c r="CA608" s="18" t="str">
        <f t="shared" si="878"/>
        <v/>
      </c>
      <c r="CB608" s="18" t="str">
        <f t="shared" si="878"/>
        <v/>
      </c>
      <c r="CC608" s="18" t="str">
        <f t="shared" si="878"/>
        <v/>
      </c>
    </row>
    <row r="609" ht="16.5" customHeight="1">
      <c r="A609" s="11" t="s">
        <v>2677</v>
      </c>
      <c r="B609" s="11" t="s">
        <v>2678</v>
      </c>
      <c r="D609" s="11" t="s">
        <v>64</v>
      </c>
      <c r="E609" s="27">
        <v>956027.0</v>
      </c>
      <c r="F609" s="27">
        <v>956027.0</v>
      </c>
      <c r="G609" s="11" t="s">
        <v>135</v>
      </c>
      <c r="H609" s="12">
        <v>1230697.0</v>
      </c>
      <c r="J609" s="13">
        <f t="shared" ref="J609:K609" si="879">E609*1.19</f>
        <v>1137672.13</v>
      </c>
      <c r="K609" s="13">
        <f t="shared" si="879"/>
        <v>1137672.13</v>
      </c>
      <c r="L609" s="11" t="s">
        <v>86</v>
      </c>
      <c r="N609" s="14" t="s">
        <v>2679</v>
      </c>
      <c r="O609" s="11" t="s">
        <v>2680</v>
      </c>
      <c r="P609" s="11"/>
      <c r="Q609" s="11"/>
      <c r="R609" s="11" t="s">
        <v>482</v>
      </c>
      <c r="V609" s="11" t="s">
        <v>2681</v>
      </c>
      <c r="X609" s="11" t="s">
        <v>142</v>
      </c>
      <c r="Y609" s="11" t="s">
        <v>75</v>
      </c>
      <c r="Z609" s="11" t="s">
        <v>2682</v>
      </c>
      <c r="AI609" s="15">
        <v>43070.0</v>
      </c>
      <c r="AL609" s="11">
        <v>1230697.0</v>
      </c>
      <c r="AM609" s="11" t="s">
        <v>143</v>
      </c>
      <c r="AN609" s="11" t="s">
        <v>695</v>
      </c>
      <c r="AQ609" s="11" t="s">
        <v>79</v>
      </c>
      <c r="AR609" s="11" t="s">
        <v>146</v>
      </c>
      <c r="AS609" s="11" t="s">
        <v>75</v>
      </c>
      <c r="AT609" s="11" t="s">
        <v>80</v>
      </c>
      <c r="AW609" s="43" t="s">
        <v>96</v>
      </c>
      <c r="AX609" s="18" t="str">
        <f t="shared" si="877"/>
        <v/>
      </c>
      <c r="AZ609" s="11" t="s">
        <v>132</v>
      </c>
      <c r="BD609" s="15">
        <v>45593.0</v>
      </c>
      <c r="BE609" s="15">
        <v>45593.0</v>
      </c>
      <c r="BJ609" s="11">
        <v>2024.0</v>
      </c>
      <c r="BK609" s="11">
        <v>2019.0</v>
      </c>
      <c r="BL609" s="16">
        <f t="shared" si="825"/>
        <v>-4</v>
      </c>
      <c r="BM609" s="18" t="str">
        <f t="shared" si="826"/>
        <v>#NUM!</v>
      </c>
      <c r="BN609" s="18" t="str">
        <f t="shared" ref="BN609:CC609" si="880">IF(ISNUMBER(SEARCH(BN$1, $BM609)), ($K609/$BL609), "")</f>
        <v/>
      </c>
      <c r="BO609" s="18" t="str">
        <f t="shared" si="880"/>
        <v/>
      </c>
      <c r="BP609" s="18" t="str">
        <f t="shared" si="880"/>
        <v/>
      </c>
      <c r="BQ609" s="18" t="str">
        <f t="shared" si="880"/>
        <v/>
      </c>
      <c r="BR609" s="18" t="str">
        <f t="shared" si="880"/>
        <v/>
      </c>
      <c r="BS609" s="18" t="str">
        <f t="shared" si="880"/>
        <v/>
      </c>
      <c r="BT609" s="18" t="str">
        <f t="shared" si="880"/>
        <v/>
      </c>
      <c r="BU609" s="18" t="str">
        <f t="shared" si="880"/>
        <v/>
      </c>
      <c r="BV609" s="18" t="str">
        <f t="shared" si="880"/>
        <v/>
      </c>
      <c r="BW609" s="18" t="str">
        <f t="shared" si="880"/>
        <v/>
      </c>
      <c r="BX609" s="18" t="str">
        <f t="shared" si="880"/>
        <v/>
      </c>
      <c r="BY609" s="18" t="str">
        <f t="shared" si="880"/>
        <v/>
      </c>
      <c r="BZ609" s="18" t="str">
        <f t="shared" si="880"/>
        <v/>
      </c>
      <c r="CA609" s="18" t="str">
        <f t="shared" si="880"/>
        <v/>
      </c>
      <c r="CB609" s="18" t="str">
        <f t="shared" si="880"/>
        <v/>
      </c>
      <c r="CC609" s="18" t="str">
        <f t="shared" si="880"/>
        <v/>
      </c>
    </row>
    <row r="610" ht="16.5" customHeight="1">
      <c r="A610" s="16" t="s">
        <v>2683</v>
      </c>
      <c r="D610" s="11" t="s">
        <v>64</v>
      </c>
      <c r="E610" s="11">
        <v>891230.0</v>
      </c>
      <c r="F610" s="11">
        <v>891230.0</v>
      </c>
      <c r="G610" s="11" t="s">
        <v>65</v>
      </c>
      <c r="H610" s="12">
        <v>130000.0</v>
      </c>
      <c r="I610" s="12">
        <v>130000.0</v>
      </c>
      <c r="J610" s="13">
        <f t="shared" ref="J610:K610" si="881">E610*0.13</f>
        <v>115859.9</v>
      </c>
      <c r="K610" s="13">
        <f t="shared" si="881"/>
        <v>115859.9</v>
      </c>
      <c r="L610" s="11" t="s">
        <v>86</v>
      </c>
      <c r="P610" s="11"/>
      <c r="Q610" s="11"/>
      <c r="R610" s="11" t="s">
        <v>2684</v>
      </c>
      <c r="S610" s="11" t="s">
        <v>2685</v>
      </c>
      <c r="V610" s="11" t="s">
        <v>2686</v>
      </c>
      <c r="X610" s="11" t="s">
        <v>74</v>
      </c>
      <c r="Y610" s="11" t="s">
        <v>75</v>
      </c>
      <c r="Z610" s="11" t="s">
        <v>72</v>
      </c>
      <c r="AE610" s="11" t="s">
        <v>76</v>
      </c>
      <c r="AF610" s="15">
        <v>45149.0</v>
      </c>
      <c r="AG610" s="11">
        <v>2023.0</v>
      </c>
      <c r="AI610" s="15">
        <v>45292.0</v>
      </c>
      <c r="AL610" s="11">
        <v>130000.0</v>
      </c>
      <c r="AM610" s="11" t="s">
        <v>2687</v>
      </c>
      <c r="AN610" s="11"/>
      <c r="AQ610" s="11" t="s">
        <v>79</v>
      </c>
      <c r="AR610" s="11" t="s">
        <v>74</v>
      </c>
      <c r="AS610" s="11" t="s">
        <v>75</v>
      </c>
      <c r="AT610" s="25" t="s">
        <v>122</v>
      </c>
      <c r="AU610" s="18" t="s">
        <v>123</v>
      </c>
      <c r="AW610" s="11" t="s">
        <v>955</v>
      </c>
      <c r="AX610" s="18" t="str">
        <f t="shared" si="877"/>
        <v/>
      </c>
      <c r="AZ610" s="11" t="s">
        <v>742</v>
      </c>
      <c r="BD610" s="15">
        <v>45149.0</v>
      </c>
      <c r="BE610" s="15">
        <v>45779.0</v>
      </c>
      <c r="BF610" s="11" t="s">
        <v>67</v>
      </c>
      <c r="BG610" s="14" t="s">
        <v>2688</v>
      </c>
      <c r="BI610" s="11" t="s">
        <v>243</v>
      </c>
      <c r="BJ610" s="11">
        <v>2024.0</v>
      </c>
      <c r="BK610" s="11">
        <v>2025.0</v>
      </c>
      <c r="BL610" s="16">
        <f t="shared" si="825"/>
        <v>2</v>
      </c>
      <c r="BM610" s="18" t="str">
        <f t="shared" si="826"/>
        <v>2024, 2025</v>
      </c>
      <c r="BN610" s="18" t="str">
        <f t="shared" ref="BN610:CC610" si="882">IF(ISNUMBER(SEARCH(BN$1, $BM610)), ($K610/$BL610), "")</f>
        <v/>
      </c>
      <c r="BO610" s="18" t="str">
        <f t="shared" si="882"/>
        <v/>
      </c>
      <c r="BP610" s="18" t="str">
        <f t="shared" si="882"/>
        <v/>
      </c>
      <c r="BQ610" s="18" t="str">
        <f t="shared" si="882"/>
        <v/>
      </c>
      <c r="BR610" s="20">
        <f t="shared" si="882"/>
        <v>57929.95</v>
      </c>
      <c r="BS610" s="20">
        <f t="shared" si="882"/>
        <v>57929.95</v>
      </c>
      <c r="BT610" s="18" t="str">
        <f t="shared" si="882"/>
        <v/>
      </c>
      <c r="BU610" s="18" t="str">
        <f t="shared" si="882"/>
        <v/>
      </c>
      <c r="BV610" s="18" t="str">
        <f t="shared" si="882"/>
        <v/>
      </c>
      <c r="BW610" s="18" t="str">
        <f t="shared" si="882"/>
        <v/>
      </c>
      <c r="BX610" s="18" t="str">
        <f t="shared" si="882"/>
        <v/>
      </c>
      <c r="BY610" s="18" t="str">
        <f t="shared" si="882"/>
        <v/>
      </c>
      <c r="BZ610" s="18" t="str">
        <f t="shared" si="882"/>
        <v/>
      </c>
      <c r="CA610" s="18" t="str">
        <f t="shared" si="882"/>
        <v/>
      </c>
      <c r="CB610" s="18" t="str">
        <f t="shared" si="882"/>
        <v/>
      </c>
      <c r="CC610" s="18" t="str">
        <f t="shared" si="882"/>
        <v/>
      </c>
    </row>
    <row r="611" ht="16.5" customHeight="1">
      <c r="A611" s="16" t="s">
        <v>2689</v>
      </c>
      <c r="D611" s="11" t="s">
        <v>64</v>
      </c>
      <c r="E611" s="11">
        <v>833659.0</v>
      </c>
      <c r="F611" s="11">
        <v>833659.0</v>
      </c>
      <c r="G611" s="11" t="s">
        <v>151</v>
      </c>
      <c r="H611" s="12">
        <v>917025.0</v>
      </c>
      <c r="I611" s="12">
        <v>917025.0</v>
      </c>
      <c r="J611" s="13">
        <v>833659.0</v>
      </c>
      <c r="K611" s="13">
        <v>833659.0</v>
      </c>
      <c r="L611" s="11" t="s">
        <v>86</v>
      </c>
      <c r="M611" s="11" t="s">
        <v>67</v>
      </c>
      <c r="S611" s="11" t="s">
        <v>2690</v>
      </c>
      <c r="V611" s="11" t="s">
        <v>2691</v>
      </c>
      <c r="W611" s="11" t="s">
        <v>104</v>
      </c>
      <c r="X611" s="11" t="s">
        <v>164</v>
      </c>
      <c r="Y611" s="11" t="s">
        <v>75</v>
      </c>
      <c r="AE611" s="11" t="s">
        <v>119</v>
      </c>
      <c r="AL611" s="11">
        <v>917025.0</v>
      </c>
      <c r="AM611" s="11" t="s">
        <v>165</v>
      </c>
      <c r="AN611" s="11"/>
      <c r="AQ611" s="11" t="s">
        <v>79</v>
      </c>
      <c r="AR611" s="11" t="s">
        <v>164</v>
      </c>
      <c r="AS611" s="11" t="s">
        <v>75</v>
      </c>
      <c r="AT611" s="11" t="s">
        <v>107</v>
      </c>
      <c r="AU611" s="18" t="s">
        <v>189</v>
      </c>
      <c r="AW611" s="11" t="s">
        <v>96</v>
      </c>
      <c r="AX611" s="18" t="str">
        <f t="shared" si="877"/>
        <v/>
      </c>
      <c r="AZ611" s="11" t="s">
        <v>516</v>
      </c>
      <c r="BD611" s="15">
        <v>45377.0</v>
      </c>
      <c r="BE611" s="15">
        <v>45377.0</v>
      </c>
      <c r="BI611" s="11" t="s">
        <v>83</v>
      </c>
      <c r="BJ611" s="11">
        <v>2024.0</v>
      </c>
      <c r="BK611" s="11">
        <v>2024.0</v>
      </c>
      <c r="BL611" s="16">
        <f t="shared" si="825"/>
        <v>1</v>
      </c>
      <c r="BM611" s="18" t="str">
        <f t="shared" si="826"/>
        <v>2024</v>
      </c>
      <c r="BN611" s="18" t="str">
        <f t="shared" ref="BN611:CC611" si="883">IF(ISNUMBER(SEARCH(BN$1, $BM611)), ($K611/$BL611), "")</f>
        <v/>
      </c>
      <c r="BO611" s="18" t="str">
        <f t="shared" si="883"/>
        <v/>
      </c>
      <c r="BP611" s="18" t="str">
        <f t="shared" si="883"/>
        <v/>
      </c>
      <c r="BQ611" s="18" t="str">
        <f t="shared" si="883"/>
        <v/>
      </c>
      <c r="BR611" s="20">
        <f t="shared" si="883"/>
        <v>833659</v>
      </c>
      <c r="BS611" s="18" t="str">
        <f t="shared" si="883"/>
        <v/>
      </c>
      <c r="BT611" s="18" t="str">
        <f t="shared" si="883"/>
        <v/>
      </c>
      <c r="BU611" s="18" t="str">
        <f t="shared" si="883"/>
        <v/>
      </c>
      <c r="BV611" s="18" t="str">
        <f t="shared" si="883"/>
        <v/>
      </c>
      <c r="BW611" s="18" t="str">
        <f t="shared" si="883"/>
        <v/>
      </c>
      <c r="BX611" s="18" t="str">
        <f t="shared" si="883"/>
        <v/>
      </c>
      <c r="BY611" s="18" t="str">
        <f t="shared" si="883"/>
        <v/>
      </c>
      <c r="BZ611" s="18" t="str">
        <f t="shared" si="883"/>
        <v/>
      </c>
      <c r="CA611" s="18" t="str">
        <f t="shared" si="883"/>
        <v/>
      </c>
      <c r="CB611" s="18" t="str">
        <f t="shared" si="883"/>
        <v/>
      </c>
      <c r="CC611" s="18" t="str">
        <f t="shared" si="883"/>
        <v/>
      </c>
    </row>
    <row r="612" ht="16.5" customHeight="1">
      <c r="A612" s="16" t="s">
        <v>2692</v>
      </c>
      <c r="B612" s="11" t="s">
        <v>2693</v>
      </c>
      <c r="D612" s="11" t="s">
        <v>64</v>
      </c>
      <c r="E612" s="27">
        <v>755704.0</v>
      </c>
      <c r="F612" s="27">
        <v>755704.0</v>
      </c>
      <c r="G612" s="11" t="s">
        <v>135</v>
      </c>
      <c r="H612" s="12">
        <v>939483.0</v>
      </c>
      <c r="J612" s="13">
        <f t="shared" ref="J612:K612" si="884">E612*1.19</f>
        <v>899287.76</v>
      </c>
      <c r="K612" s="13">
        <f t="shared" si="884"/>
        <v>899287.76</v>
      </c>
      <c r="L612" s="11" t="s">
        <v>86</v>
      </c>
      <c r="N612" s="14" t="s">
        <v>2694</v>
      </c>
      <c r="O612" s="11" t="s">
        <v>2695</v>
      </c>
      <c r="P612" s="11"/>
      <c r="Q612" s="11"/>
      <c r="R612" s="11" t="s">
        <v>482</v>
      </c>
      <c r="T612" s="11" t="s">
        <v>2696</v>
      </c>
      <c r="V612" s="11" t="s">
        <v>2697</v>
      </c>
      <c r="X612" s="11" t="s">
        <v>142</v>
      </c>
      <c r="Y612" s="11" t="s">
        <v>75</v>
      </c>
      <c r="Z612" s="11" t="s">
        <v>2698</v>
      </c>
      <c r="AI612" s="15">
        <v>45016.0</v>
      </c>
      <c r="AL612" s="11">
        <v>939483.0</v>
      </c>
      <c r="AM612" s="11" t="s">
        <v>143</v>
      </c>
      <c r="AN612" s="11" t="s">
        <v>2699</v>
      </c>
      <c r="AQ612" s="11" t="s">
        <v>79</v>
      </c>
      <c r="AR612" s="11" t="s">
        <v>146</v>
      </c>
      <c r="AS612" s="11" t="s">
        <v>75</v>
      </c>
      <c r="AT612" s="11" t="s">
        <v>80</v>
      </c>
      <c r="AU612" s="18" t="s">
        <v>147</v>
      </c>
      <c r="AW612" s="11" t="s">
        <v>96</v>
      </c>
      <c r="AX612" s="11" t="s">
        <v>82</v>
      </c>
      <c r="AY612" s="11"/>
      <c r="AZ612" s="11" t="s">
        <v>132</v>
      </c>
      <c r="BD612" s="15">
        <v>45595.0</v>
      </c>
      <c r="BE612" s="15">
        <v>45595.0</v>
      </c>
      <c r="BJ612" s="11">
        <v>2024.0</v>
      </c>
      <c r="BK612" s="11">
        <v>2028.0</v>
      </c>
      <c r="BL612" s="16">
        <f t="shared" si="825"/>
        <v>5</v>
      </c>
      <c r="BM612" s="18" t="str">
        <f t="shared" si="826"/>
        <v>2024, 2025, 2026, 2027, 2028</v>
      </c>
      <c r="BN612" s="18" t="str">
        <f t="shared" ref="BN612:CC612" si="885">IF(ISNUMBER(SEARCH(BN$1, $BM612)), ($K612/$BL612), "")</f>
        <v/>
      </c>
      <c r="BO612" s="18" t="str">
        <f t="shared" si="885"/>
        <v/>
      </c>
      <c r="BP612" s="18" t="str">
        <f t="shared" si="885"/>
        <v/>
      </c>
      <c r="BQ612" s="18" t="str">
        <f t="shared" si="885"/>
        <v/>
      </c>
      <c r="BR612" s="20">
        <f t="shared" si="885"/>
        <v>179857.552</v>
      </c>
      <c r="BS612" s="20">
        <f t="shared" si="885"/>
        <v>179857.552</v>
      </c>
      <c r="BT612" s="20">
        <f t="shared" si="885"/>
        <v>179857.552</v>
      </c>
      <c r="BU612" s="20">
        <f t="shared" si="885"/>
        <v>179857.552</v>
      </c>
      <c r="BV612" s="20">
        <f t="shared" si="885"/>
        <v>179857.552</v>
      </c>
      <c r="BW612" s="18" t="str">
        <f t="shared" si="885"/>
        <v/>
      </c>
      <c r="BX612" s="18" t="str">
        <f t="shared" si="885"/>
        <v/>
      </c>
      <c r="BY612" s="18" t="str">
        <f t="shared" si="885"/>
        <v/>
      </c>
      <c r="BZ612" s="18" t="str">
        <f t="shared" si="885"/>
        <v/>
      </c>
      <c r="CA612" s="18" t="str">
        <f t="shared" si="885"/>
        <v/>
      </c>
      <c r="CB612" s="18" t="str">
        <f t="shared" si="885"/>
        <v/>
      </c>
      <c r="CC612" s="18" t="str">
        <f t="shared" si="885"/>
        <v/>
      </c>
    </row>
    <row r="613" ht="16.5" customHeight="1">
      <c r="A613" s="11" t="s">
        <v>2700</v>
      </c>
      <c r="B613" s="11" t="s">
        <v>2701</v>
      </c>
      <c r="D613" s="11" t="s">
        <v>64</v>
      </c>
      <c r="E613" s="27">
        <v>737478.0</v>
      </c>
      <c r="F613" s="27">
        <v>737478.0</v>
      </c>
      <c r="G613" s="11" t="s">
        <v>135</v>
      </c>
      <c r="H613" s="12">
        <v>916832.0</v>
      </c>
      <c r="J613" s="13">
        <f t="shared" ref="J613:K613" si="886">E613*1.19</f>
        <v>877598.82</v>
      </c>
      <c r="K613" s="13">
        <f t="shared" si="886"/>
        <v>877598.82</v>
      </c>
      <c r="L613" s="11" t="s">
        <v>86</v>
      </c>
      <c r="N613" s="14" t="s">
        <v>2702</v>
      </c>
      <c r="O613" s="11" t="s">
        <v>2703</v>
      </c>
      <c r="P613" s="11"/>
      <c r="Q613" s="11"/>
      <c r="R613" s="11" t="s">
        <v>482</v>
      </c>
      <c r="T613" s="11" t="s">
        <v>2704</v>
      </c>
      <c r="V613" s="11" t="s">
        <v>2705</v>
      </c>
      <c r="X613" s="11" t="s">
        <v>142</v>
      </c>
      <c r="Y613" s="11" t="s">
        <v>75</v>
      </c>
      <c r="Z613" s="11" t="s">
        <v>2706</v>
      </c>
      <c r="AI613" s="15">
        <v>45016.0</v>
      </c>
      <c r="AL613" s="11">
        <v>916832.0</v>
      </c>
      <c r="AM613" s="11" t="s">
        <v>143</v>
      </c>
      <c r="AN613" s="11" t="s">
        <v>2699</v>
      </c>
      <c r="AQ613" s="11" t="s">
        <v>79</v>
      </c>
      <c r="AR613" s="11" t="s">
        <v>146</v>
      </c>
      <c r="AS613" s="11" t="s">
        <v>75</v>
      </c>
      <c r="AT613" s="11" t="s">
        <v>80</v>
      </c>
      <c r="AU613" s="18" t="s">
        <v>147</v>
      </c>
      <c r="AW613" s="11" t="s">
        <v>96</v>
      </c>
      <c r="AX613" s="11" t="s">
        <v>82</v>
      </c>
      <c r="AY613" s="11"/>
      <c r="AZ613" s="11" t="s">
        <v>132</v>
      </c>
      <c r="BD613" s="15">
        <v>45595.0</v>
      </c>
      <c r="BE613" s="15">
        <v>45595.0</v>
      </c>
      <c r="BJ613" s="11">
        <v>2024.0</v>
      </c>
      <c r="BK613" s="11">
        <v>2025.0</v>
      </c>
      <c r="BL613" s="16">
        <f t="shared" si="825"/>
        <v>2</v>
      </c>
      <c r="BM613" s="18" t="str">
        <f t="shared" si="826"/>
        <v>2024, 2025</v>
      </c>
      <c r="BN613" s="18" t="str">
        <f t="shared" ref="BN613:CC613" si="887">IF(ISNUMBER(SEARCH(BN$1, $BM613)), ($K613/$BL613), "")</f>
        <v/>
      </c>
      <c r="BO613" s="18" t="str">
        <f t="shared" si="887"/>
        <v/>
      </c>
      <c r="BP613" s="18" t="str">
        <f t="shared" si="887"/>
        <v/>
      </c>
      <c r="BQ613" s="18" t="str">
        <f t="shared" si="887"/>
        <v/>
      </c>
      <c r="BR613" s="20">
        <f t="shared" si="887"/>
        <v>438799.41</v>
      </c>
      <c r="BS613" s="20">
        <f t="shared" si="887"/>
        <v>438799.41</v>
      </c>
      <c r="BT613" s="18" t="str">
        <f t="shared" si="887"/>
        <v/>
      </c>
      <c r="BU613" s="18" t="str">
        <f t="shared" si="887"/>
        <v/>
      </c>
      <c r="BV613" s="18" t="str">
        <f t="shared" si="887"/>
        <v/>
      </c>
      <c r="BW613" s="18" t="str">
        <f t="shared" si="887"/>
        <v/>
      </c>
      <c r="BX613" s="18" t="str">
        <f t="shared" si="887"/>
        <v/>
      </c>
      <c r="BY613" s="18" t="str">
        <f t="shared" si="887"/>
        <v/>
      </c>
      <c r="BZ613" s="18" t="str">
        <f t="shared" si="887"/>
        <v/>
      </c>
      <c r="CA613" s="18" t="str">
        <f t="shared" si="887"/>
        <v/>
      </c>
      <c r="CB613" s="18" t="str">
        <f t="shared" si="887"/>
        <v/>
      </c>
      <c r="CC613" s="18" t="str">
        <f t="shared" si="887"/>
        <v/>
      </c>
    </row>
    <row r="614" ht="16.5" customHeight="1">
      <c r="A614" s="11" t="s">
        <v>2707</v>
      </c>
      <c r="B614" s="11" t="s">
        <v>2708</v>
      </c>
      <c r="D614" s="11" t="s">
        <v>64</v>
      </c>
      <c r="E614" s="11">
        <v>561011.0</v>
      </c>
      <c r="F614" s="11">
        <v>561011.0</v>
      </c>
      <c r="G614" s="11" t="s">
        <v>726</v>
      </c>
      <c r="H614" s="12">
        <v>604744.0</v>
      </c>
      <c r="J614" s="13">
        <f t="shared" ref="J614:K614" si="888">E614*1.07</f>
        <v>600281.77</v>
      </c>
      <c r="K614" s="13">
        <f t="shared" si="888"/>
        <v>600281.77</v>
      </c>
      <c r="L614" s="11" t="s">
        <v>86</v>
      </c>
      <c r="N614" s="14" t="s">
        <v>2709</v>
      </c>
      <c r="O614" s="11" t="s">
        <v>2710</v>
      </c>
      <c r="P614" s="11"/>
      <c r="Q614" s="11"/>
      <c r="R614" s="11" t="s">
        <v>482</v>
      </c>
      <c r="T614" s="11" t="s">
        <v>2711</v>
      </c>
      <c r="V614" s="11" t="s">
        <v>2712</v>
      </c>
      <c r="X614" s="11" t="s">
        <v>731</v>
      </c>
      <c r="Y614" s="11" t="s">
        <v>75</v>
      </c>
      <c r="Z614" s="11" t="s">
        <v>2713</v>
      </c>
      <c r="AI614" s="15">
        <v>43864.0</v>
      </c>
      <c r="AL614" s="11">
        <v>604744.0</v>
      </c>
      <c r="AM614" s="11" t="s">
        <v>730</v>
      </c>
      <c r="AN614" s="11"/>
      <c r="AQ614" s="11" t="s">
        <v>79</v>
      </c>
      <c r="AR614" s="11" t="s">
        <v>731</v>
      </c>
      <c r="AS614" s="11" t="s">
        <v>75</v>
      </c>
      <c r="AT614" s="11" t="s">
        <v>80</v>
      </c>
      <c r="AU614" s="18" t="s">
        <v>147</v>
      </c>
      <c r="AW614" s="11" t="s">
        <v>96</v>
      </c>
      <c r="AX614" s="11" t="s">
        <v>82</v>
      </c>
      <c r="AY614" s="11"/>
      <c r="AZ614" s="11" t="s">
        <v>395</v>
      </c>
      <c r="BD614" s="15">
        <v>45594.0</v>
      </c>
      <c r="BE614" s="15">
        <v>45594.0</v>
      </c>
      <c r="BJ614" s="11">
        <v>2020.0</v>
      </c>
      <c r="BK614" s="11">
        <v>2023.0</v>
      </c>
      <c r="BL614" s="16">
        <f t="shared" si="825"/>
        <v>4</v>
      </c>
      <c r="BM614" s="18" t="str">
        <f t="shared" si="826"/>
        <v>2020, 2021, 2022, 2023</v>
      </c>
      <c r="BN614" s="20">
        <f t="shared" ref="BN614:CC614" si="889">IF(ISNUMBER(SEARCH(BN$1, $BM614)), ($K614/$BL614), "")</f>
        <v>150070.4425</v>
      </c>
      <c r="BO614" s="20">
        <f t="shared" si="889"/>
        <v>150070.4425</v>
      </c>
      <c r="BP614" s="20">
        <f t="shared" si="889"/>
        <v>150070.4425</v>
      </c>
      <c r="BQ614" s="20">
        <f t="shared" si="889"/>
        <v>150070.4425</v>
      </c>
      <c r="BR614" s="18" t="str">
        <f t="shared" si="889"/>
        <v/>
      </c>
      <c r="BS614" s="18" t="str">
        <f t="shared" si="889"/>
        <v/>
      </c>
      <c r="BT614" s="18" t="str">
        <f t="shared" si="889"/>
        <v/>
      </c>
      <c r="BU614" s="18" t="str">
        <f t="shared" si="889"/>
        <v/>
      </c>
      <c r="BV614" s="18" t="str">
        <f t="shared" si="889"/>
        <v/>
      </c>
      <c r="BW614" s="18" t="str">
        <f t="shared" si="889"/>
        <v/>
      </c>
      <c r="BX614" s="18" t="str">
        <f t="shared" si="889"/>
        <v/>
      </c>
      <c r="BY614" s="18" t="str">
        <f t="shared" si="889"/>
        <v/>
      </c>
      <c r="BZ614" s="18" t="str">
        <f t="shared" si="889"/>
        <v/>
      </c>
      <c r="CA614" s="18" t="str">
        <f t="shared" si="889"/>
        <v/>
      </c>
      <c r="CB614" s="18" t="str">
        <f t="shared" si="889"/>
        <v/>
      </c>
      <c r="CC614" s="18" t="str">
        <f t="shared" si="889"/>
        <v/>
      </c>
    </row>
    <row r="615" ht="16.5" customHeight="1">
      <c r="A615" s="11" t="s">
        <v>2714</v>
      </c>
      <c r="B615" s="11" t="s">
        <v>2715</v>
      </c>
      <c r="D615" s="11" t="s">
        <v>64</v>
      </c>
      <c r="E615" s="11">
        <v>500000.0</v>
      </c>
      <c r="F615" s="11">
        <v>500000.0</v>
      </c>
      <c r="G615" s="11" t="s">
        <v>215</v>
      </c>
      <c r="H615" s="12">
        <v>58407.0</v>
      </c>
      <c r="J615" s="13">
        <f t="shared" ref="J615:K615" si="890">E615*0.091</f>
        <v>45500</v>
      </c>
      <c r="K615" s="13">
        <f t="shared" si="890"/>
        <v>45500</v>
      </c>
      <c r="L615" s="11" t="s">
        <v>86</v>
      </c>
      <c r="N615" s="14" t="s">
        <v>2716</v>
      </c>
      <c r="O615" s="11" t="s">
        <v>2717</v>
      </c>
      <c r="P615" s="11"/>
      <c r="Q615" s="11"/>
      <c r="R615" s="11" t="s">
        <v>482</v>
      </c>
      <c r="T615" s="11" t="s">
        <v>2718</v>
      </c>
      <c r="V615" s="11" t="s">
        <v>567</v>
      </c>
      <c r="X615" s="11" t="s">
        <v>218</v>
      </c>
      <c r="Y615" s="11" t="s">
        <v>75</v>
      </c>
      <c r="Z615" s="11" t="s">
        <v>2516</v>
      </c>
      <c r="AI615" s="15">
        <v>42492.0</v>
      </c>
      <c r="AL615" s="11">
        <v>58407.0</v>
      </c>
      <c r="AM615" s="11" t="s">
        <v>2631</v>
      </c>
      <c r="AN615" s="11"/>
      <c r="AQ615" s="11" t="s">
        <v>79</v>
      </c>
      <c r="AR615" s="11" t="s">
        <v>218</v>
      </c>
      <c r="AS615" s="11" t="s">
        <v>75</v>
      </c>
      <c r="AT615" s="11" t="s">
        <v>80</v>
      </c>
      <c r="AW615" s="11" t="s">
        <v>96</v>
      </c>
      <c r="AX615" s="18" t="str">
        <f t="array" ref="AX615">IFERROR(INDEX('full database 2024'!AR:AR, MATCH(A615, 'full database 2024'!B:B, 0)), "")</f>
        <v/>
      </c>
      <c r="AY615" s="11" t="s">
        <v>2719</v>
      </c>
      <c r="AZ615" s="11" t="s">
        <v>132</v>
      </c>
      <c r="BD615" s="15">
        <v>45593.0</v>
      </c>
      <c r="BE615" s="15">
        <v>45593.0</v>
      </c>
      <c r="BJ615" s="11">
        <v>2016.0</v>
      </c>
      <c r="BK615" s="11">
        <v>2016.0</v>
      </c>
      <c r="BL615" s="16">
        <f t="shared" si="825"/>
        <v>1</v>
      </c>
      <c r="BM615" s="18" t="str">
        <f t="shared" si="826"/>
        <v>2016</v>
      </c>
      <c r="BN615" s="18" t="str">
        <f t="shared" ref="BN615:CC615" si="891">IF(ISNUMBER(SEARCH(BN$1, $BM615)), ($K615/$BL615), "")</f>
        <v/>
      </c>
      <c r="BO615" s="18" t="str">
        <f t="shared" si="891"/>
        <v/>
      </c>
      <c r="BP615" s="18" t="str">
        <f t="shared" si="891"/>
        <v/>
      </c>
      <c r="BQ615" s="18" t="str">
        <f t="shared" si="891"/>
        <v/>
      </c>
      <c r="BR615" s="18" t="str">
        <f t="shared" si="891"/>
        <v/>
      </c>
      <c r="BS615" s="18" t="str">
        <f t="shared" si="891"/>
        <v/>
      </c>
      <c r="BT615" s="18" t="str">
        <f t="shared" si="891"/>
        <v/>
      </c>
      <c r="BU615" s="18" t="str">
        <f t="shared" si="891"/>
        <v/>
      </c>
      <c r="BV615" s="18" t="str">
        <f t="shared" si="891"/>
        <v/>
      </c>
      <c r="BW615" s="18" t="str">
        <f t="shared" si="891"/>
        <v/>
      </c>
      <c r="BX615" s="18" t="str">
        <f t="shared" si="891"/>
        <v/>
      </c>
      <c r="BY615" s="18" t="str">
        <f t="shared" si="891"/>
        <v/>
      </c>
      <c r="BZ615" s="18" t="str">
        <f t="shared" si="891"/>
        <v/>
      </c>
      <c r="CA615" s="18" t="str">
        <f t="shared" si="891"/>
        <v/>
      </c>
      <c r="CB615" s="18" t="str">
        <f t="shared" si="891"/>
        <v/>
      </c>
      <c r="CC615" s="18" t="str">
        <f t="shared" si="891"/>
        <v/>
      </c>
    </row>
    <row r="616" ht="16.5" customHeight="1">
      <c r="A616" s="11" t="s">
        <v>2720</v>
      </c>
      <c r="B616" s="11" t="s">
        <v>2721</v>
      </c>
      <c r="D616" s="11" t="s">
        <v>64</v>
      </c>
      <c r="E616" s="27">
        <v>497112.0</v>
      </c>
      <c r="F616" s="27">
        <v>497112.0</v>
      </c>
      <c r="G616" s="11" t="s">
        <v>135</v>
      </c>
      <c r="H616" s="12">
        <v>628616.0</v>
      </c>
      <c r="J616" s="13">
        <f t="shared" ref="J616:K616" si="892">E616*1.19</f>
        <v>591563.28</v>
      </c>
      <c r="K616" s="13">
        <f t="shared" si="892"/>
        <v>591563.28</v>
      </c>
      <c r="L616" s="11" t="s">
        <v>86</v>
      </c>
      <c r="N616" s="14" t="s">
        <v>2722</v>
      </c>
      <c r="O616" s="11" t="s">
        <v>2723</v>
      </c>
      <c r="P616" s="11"/>
      <c r="Q616" s="11"/>
      <c r="R616" s="11" t="s">
        <v>482</v>
      </c>
      <c r="T616" s="11" t="s">
        <v>2724</v>
      </c>
      <c r="V616" s="11" t="s">
        <v>2725</v>
      </c>
      <c r="X616" s="11" t="s">
        <v>142</v>
      </c>
      <c r="Y616" s="11" t="s">
        <v>75</v>
      </c>
      <c r="Z616" s="11" t="s">
        <v>2726</v>
      </c>
      <c r="AI616" s="15">
        <v>45382.0</v>
      </c>
      <c r="AL616" s="11">
        <v>628616.0</v>
      </c>
      <c r="AM616" s="11" t="s">
        <v>143</v>
      </c>
      <c r="AN616" s="11" t="s">
        <v>695</v>
      </c>
      <c r="AQ616" s="11" t="s">
        <v>79</v>
      </c>
      <c r="AR616" s="11" t="s">
        <v>146</v>
      </c>
      <c r="AS616" s="11" t="s">
        <v>75</v>
      </c>
      <c r="AT616" s="11" t="s">
        <v>80</v>
      </c>
      <c r="AW616" s="11" t="s">
        <v>96</v>
      </c>
      <c r="AX616" s="11" t="s">
        <v>82</v>
      </c>
      <c r="AY616" s="11"/>
      <c r="AZ616" s="11" t="s">
        <v>516</v>
      </c>
      <c r="BD616" s="15">
        <v>45607.0</v>
      </c>
      <c r="BE616" s="15">
        <v>45607.0</v>
      </c>
      <c r="BJ616" s="11">
        <v>2024.0</v>
      </c>
      <c r="BK616" s="11">
        <v>2026.0</v>
      </c>
      <c r="BL616" s="16">
        <f t="shared" si="825"/>
        <v>3</v>
      </c>
      <c r="BM616" s="18" t="str">
        <f t="shared" si="826"/>
        <v>2024, 2025, 2026</v>
      </c>
      <c r="BN616" s="18" t="str">
        <f t="shared" ref="BN616:CC616" si="893">IF(ISNUMBER(SEARCH(BN$1, $BM616)), ($K616/$BL616), "")</f>
        <v/>
      </c>
      <c r="BO616" s="18" t="str">
        <f t="shared" si="893"/>
        <v/>
      </c>
      <c r="BP616" s="18" t="str">
        <f t="shared" si="893"/>
        <v/>
      </c>
      <c r="BQ616" s="18" t="str">
        <f t="shared" si="893"/>
        <v/>
      </c>
      <c r="BR616" s="20">
        <f t="shared" si="893"/>
        <v>197187.76</v>
      </c>
      <c r="BS616" s="20">
        <f t="shared" si="893"/>
        <v>197187.76</v>
      </c>
      <c r="BT616" s="20">
        <f t="shared" si="893"/>
        <v>197187.76</v>
      </c>
      <c r="BU616" s="18" t="str">
        <f t="shared" si="893"/>
        <v/>
      </c>
      <c r="BV616" s="18" t="str">
        <f t="shared" si="893"/>
        <v/>
      </c>
      <c r="BW616" s="18" t="str">
        <f t="shared" si="893"/>
        <v/>
      </c>
      <c r="BX616" s="18" t="str">
        <f t="shared" si="893"/>
        <v/>
      </c>
      <c r="BY616" s="18" t="str">
        <f t="shared" si="893"/>
        <v/>
      </c>
      <c r="BZ616" s="18" t="str">
        <f t="shared" si="893"/>
        <v/>
      </c>
      <c r="CA616" s="18" t="str">
        <f t="shared" si="893"/>
        <v/>
      </c>
      <c r="CB616" s="18" t="str">
        <f t="shared" si="893"/>
        <v/>
      </c>
      <c r="CC616" s="18" t="str">
        <f t="shared" si="893"/>
        <v/>
      </c>
    </row>
    <row r="617" ht="16.5" customHeight="1">
      <c r="A617" s="16" t="s">
        <v>2727</v>
      </c>
      <c r="B617" s="11" t="s">
        <v>2728</v>
      </c>
      <c r="D617" s="11" t="s">
        <v>64</v>
      </c>
      <c r="E617" s="27">
        <v>469168.0</v>
      </c>
      <c r="F617" s="27">
        <v>469168.0</v>
      </c>
      <c r="G617" s="11" t="s">
        <v>135</v>
      </c>
      <c r="H617" s="12">
        <v>583266.0</v>
      </c>
      <c r="J617" s="13">
        <f t="shared" ref="J617:K617" si="894">E617*1.19</f>
        <v>558309.92</v>
      </c>
      <c r="K617" s="13">
        <f t="shared" si="894"/>
        <v>558309.92</v>
      </c>
      <c r="L617" s="11" t="s">
        <v>86</v>
      </c>
      <c r="N617" s="14" t="s">
        <v>2729</v>
      </c>
      <c r="O617" s="11" t="s">
        <v>2730</v>
      </c>
      <c r="T617" s="11" t="s">
        <v>1291</v>
      </c>
      <c r="V617" s="11" t="s">
        <v>2731</v>
      </c>
      <c r="X617" s="11" t="s">
        <v>142</v>
      </c>
      <c r="Y617" s="11" t="s">
        <v>75</v>
      </c>
      <c r="AI617" s="15">
        <v>45231.0</v>
      </c>
      <c r="AL617" s="11">
        <v>583266.0</v>
      </c>
      <c r="AM617" s="11" t="s">
        <v>143</v>
      </c>
      <c r="AN617" s="11" t="s">
        <v>695</v>
      </c>
      <c r="AQ617" s="11" t="s">
        <v>79</v>
      </c>
      <c r="AR617" s="11" t="s">
        <v>146</v>
      </c>
      <c r="AS617" s="11" t="s">
        <v>75</v>
      </c>
      <c r="AT617" s="11" t="s">
        <v>107</v>
      </c>
      <c r="AU617" s="18" t="s">
        <v>108</v>
      </c>
      <c r="AW617" s="11" t="s">
        <v>96</v>
      </c>
      <c r="AX617" s="18" t="str">
        <f t="shared" ref="AX617:AX618" si="897">IFERROR(INDEX('full database 2024'!AR:AR, MATCH(A617, 'full database 2024'!B:B, 0)), "")</f>
        <v/>
      </c>
      <c r="AZ617" s="11" t="s">
        <v>535</v>
      </c>
      <c r="BD617" s="15">
        <v>45695.0</v>
      </c>
      <c r="BE617" s="15">
        <v>45695.0</v>
      </c>
      <c r="BJ617" s="11">
        <v>2023.0</v>
      </c>
      <c r="BK617" s="11">
        <v>2025.0</v>
      </c>
      <c r="BL617" s="16">
        <f t="shared" si="825"/>
        <v>3</v>
      </c>
      <c r="BM617" s="18" t="str">
        <f t="shared" si="826"/>
        <v>2023, 2024, 2025</v>
      </c>
      <c r="BN617" s="18" t="str">
        <f t="shared" ref="BN617:CC617" si="895">IF(ISNUMBER(SEARCH(BN$1, $BM617)), ($K617/$BL617), "")</f>
        <v/>
      </c>
      <c r="BO617" s="18" t="str">
        <f t="shared" si="895"/>
        <v/>
      </c>
      <c r="BP617" s="18" t="str">
        <f t="shared" si="895"/>
        <v/>
      </c>
      <c r="BQ617" s="20">
        <f t="shared" si="895"/>
        <v>186103.3067</v>
      </c>
      <c r="BR617" s="20">
        <f t="shared" si="895"/>
        <v>186103.3067</v>
      </c>
      <c r="BS617" s="20">
        <f t="shared" si="895"/>
        <v>186103.3067</v>
      </c>
      <c r="BT617" s="18" t="str">
        <f t="shared" si="895"/>
        <v/>
      </c>
      <c r="BU617" s="18" t="str">
        <f t="shared" si="895"/>
        <v/>
      </c>
      <c r="BV617" s="18" t="str">
        <f t="shared" si="895"/>
        <v/>
      </c>
      <c r="BW617" s="18" t="str">
        <f t="shared" si="895"/>
        <v/>
      </c>
      <c r="BX617" s="18" t="str">
        <f t="shared" si="895"/>
        <v/>
      </c>
      <c r="BY617" s="18" t="str">
        <f t="shared" si="895"/>
        <v/>
      </c>
      <c r="BZ617" s="18" t="str">
        <f t="shared" si="895"/>
        <v/>
      </c>
      <c r="CA617" s="18" t="str">
        <f t="shared" si="895"/>
        <v/>
      </c>
      <c r="CB617" s="18" t="str">
        <f t="shared" si="895"/>
        <v/>
      </c>
      <c r="CC617" s="18" t="str">
        <f t="shared" si="895"/>
        <v/>
      </c>
    </row>
    <row r="618" ht="16.5" customHeight="1">
      <c r="A618" s="16" t="s">
        <v>2732</v>
      </c>
      <c r="B618" s="11" t="s">
        <v>2733</v>
      </c>
      <c r="D618" s="11" t="s">
        <v>64</v>
      </c>
      <c r="E618" s="27">
        <v>418399.0</v>
      </c>
      <c r="F618" s="27">
        <v>418399.0</v>
      </c>
      <c r="G618" s="11" t="s">
        <v>135</v>
      </c>
      <c r="H618" s="12">
        <v>514139.0</v>
      </c>
      <c r="J618" s="13">
        <f t="shared" ref="J618:K618" si="896">E618*1.19</f>
        <v>497894.81</v>
      </c>
      <c r="K618" s="13">
        <f t="shared" si="896"/>
        <v>497894.81</v>
      </c>
      <c r="L618" s="11" t="s">
        <v>86</v>
      </c>
      <c r="N618" s="14" t="s">
        <v>2734</v>
      </c>
      <c r="O618" s="11" t="s">
        <v>2735</v>
      </c>
      <c r="T618" s="11" t="s">
        <v>2736</v>
      </c>
      <c r="U618" s="11" t="s">
        <v>72</v>
      </c>
      <c r="V618" s="11" t="s">
        <v>2737</v>
      </c>
      <c r="W618" s="11" t="s">
        <v>104</v>
      </c>
      <c r="X618" s="11" t="s">
        <v>142</v>
      </c>
      <c r="Y618" s="11" t="s">
        <v>75</v>
      </c>
      <c r="Z618" s="11" t="s">
        <v>72</v>
      </c>
      <c r="AD618" s="11" t="s">
        <v>72</v>
      </c>
      <c r="AE618" s="11" t="s">
        <v>119</v>
      </c>
      <c r="AI618" s="15">
        <v>45047.0</v>
      </c>
      <c r="AJ618" s="11">
        <v>2.0</v>
      </c>
      <c r="AK618" s="11" t="s">
        <v>77</v>
      </c>
      <c r="AL618" s="11">
        <v>257070.0</v>
      </c>
      <c r="AM618" s="11" t="s">
        <v>143</v>
      </c>
      <c r="AN618" s="11" t="s">
        <v>695</v>
      </c>
      <c r="AO618" s="11" t="s">
        <v>2738</v>
      </c>
      <c r="AQ618" s="11" t="s">
        <v>79</v>
      </c>
      <c r="AR618" s="11" t="s">
        <v>146</v>
      </c>
      <c r="AS618" s="11" t="s">
        <v>75</v>
      </c>
      <c r="AT618" s="11" t="s">
        <v>375</v>
      </c>
      <c r="AW618" s="11" t="s">
        <v>96</v>
      </c>
      <c r="AX618" s="18" t="str">
        <f t="shared" si="897"/>
        <v/>
      </c>
      <c r="AZ618" s="11" t="s">
        <v>241</v>
      </c>
      <c r="BD618" s="15">
        <v>45435.0</v>
      </c>
      <c r="BE618" s="15">
        <v>45779.0</v>
      </c>
      <c r="BJ618" s="11">
        <v>2023.0</v>
      </c>
      <c r="BK618" s="18">
        <f>BJ618+AJ618</f>
        <v>2025</v>
      </c>
      <c r="BL618" s="16">
        <f t="shared" si="825"/>
        <v>3</v>
      </c>
      <c r="BM618" s="18" t="str">
        <f t="shared" si="826"/>
        <v>2023, 2024, 2025</v>
      </c>
      <c r="BN618" s="18" t="str">
        <f t="shared" ref="BN618:CC618" si="898">IF(ISNUMBER(SEARCH(BN$1, $BM618)), ($K618/$BL618), "")</f>
        <v/>
      </c>
      <c r="BO618" s="18" t="str">
        <f t="shared" si="898"/>
        <v/>
      </c>
      <c r="BP618" s="18" t="str">
        <f t="shared" si="898"/>
        <v/>
      </c>
      <c r="BQ618" s="20">
        <f t="shared" si="898"/>
        <v>165964.9367</v>
      </c>
      <c r="BR618" s="20">
        <f t="shared" si="898"/>
        <v>165964.9367</v>
      </c>
      <c r="BS618" s="20">
        <f t="shared" si="898"/>
        <v>165964.9367</v>
      </c>
      <c r="BT618" s="18" t="str">
        <f t="shared" si="898"/>
        <v/>
      </c>
      <c r="BU618" s="18" t="str">
        <f t="shared" si="898"/>
        <v/>
      </c>
      <c r="BV618" s="18" t="str">
        <f t="shared" si="898"/>
        <v/>
      </c>
      <c r="BW618" s="18" t="str">
        <f t="shared" si="898"/>
        <v/>
      </c>
      <c r="BX618" s="18" t="str">
        <f t="shared" si="898"/>
        <v/>
      </c>
      <c r="BY618" s="18" t="str">
        <f t="shared" si="898"/>
        <v/>
      </c>
      <c r="BZ618" s="18" t="str">
        <f t="shared" si="898"/>
        <v/>
      </c>
      <c r="CA618" s="18" t="str">
        <f t="shared" si="898"/>
        <v/>
      </c>
      <c r="CB618" s="18" t="str">
        <f t="shared" si="898"/>
        <v/>
      </c>
      <c r="CC618" s="18" t="str">
        <f t="shared" si="898"/>
        <v/>
      </c>
    </row>
    <row r="619" ht="16.5" customHeight="1">
      <c r="A619" s="11" t="s">
        <v>2739</v>
      </c>
      <c r="B619" s="11" t="s">
        <v>2740</v>
      </c>
      <c r="D619" s="11" t="s">
        <v>64</v>
      </c>
      <c r="E619" s="27">
        <v>396259.0</v>
      </c>
      <c r="F619" s="27">
        <v>396259.0</v>
      </c>
      <c r="G619" s="11" t="s">
        <v>135</v>
      </c>
      <c r="H619" s="12">
        <v>492628.0</v>
      </c>
      <c r="J619" s="13">
        <f t="shared" ref="J619:K619" si="899">E619*1.19</f>
        <v>471548.21</v>
      </c>
      <c r="K619" s="13">
        <f t="shared" si="899"/>
        <v>471548.21</v>
      </c>
      <c r="L619" s="11" t="s">
        <v>86</v>
      </c>
      <c r="N619" s="14" t="s">
        <v>2741</v>
      </c>
      <c r="O619" s="11" t="s">
        <v>2742</v>
      </c>
      <c r="P619" s="11"/>
      <c r="Q619" s="11"/>
      <c r="R619" s="11" t="s">
        <v>482</v>
      </c>
      <c r="T619" s="11" t="s">
        <v>2743</v>
      </c>
      <c r="V619" s="11" t="s">
        <v>2744</v>
      </c>
      <c r="X619" s="11" t="s">
        <v>142</v>
      </c>
      <c r="Y619" s="11" t="s">
        <v>75</v>
      </c>
      <c r="Z619" s="11" t="s">
        <v>2745</v>
      </c>
      <c r="AI619" s="15">
        <v>45169.0</v>
      </c>
      <c r="AL619" s="11">
        <v>492628.0</v>
      </c>
      <c r="AM619" s="11" t="s">
        <v>143</v>
      </c>
      <c r="AN619" s="11" t="s">
        <v>695</v>
      </c>
      <c r="AQ619" s="11" t="s">
        <v>79</v>
      </c>
      <c r="AR619" s="11" t="s">
        <v>146</v>
      </c>
      <c r="AS619" s="11" t="s">
        <v>75</v>
      </c>
      <c r="AT619" s="11" t="s">
        <v>80</v>
      </c>
      <c r="AU619" s="18" t="s">
        <v>147</v>
      </c>
      <c r="AW619" s="11" t="s">
        <v>96</v>
      </c>
      <c r="AX619" s="11" t="s">
        <v>376</v>
      </c>
      <c r="AY619" s="11"/>
      <c r="AZ619" s="11" t="s">
        <v>191</v>
      </c>
      <c r="BD619" s="15">
        <v>45596.0</v>
      </c>
      <c r="BE619" s="15">
        <v>45596.0</v>
      </c>
      <c r="BJ619" s="11">
        <v>2024.0</v>
      </c>
      <c r="BK619" s="11">
        <v>2025.0</v>
      </c>
      <c r="BL619" s="16">
        <f t="shared" si="825"/>
        <v>2</v>
      </c>
      <c r="BM619" s="18" t="str">
        <f t="shared" si="826"/>
        <v>2024, 2025</v>
      </c>
      <c r="BN619" s="18" t="str">
        <f t="shared" ref="BN619:CC619" si="900">IF(ISNUMBER(SEARCH(BN$1, $BM619)), ($K619/$BL619), "")</f>
        <v/>
      </c>
      <c r="BO619" s="18" t="str">
        <f t="shared" si="900"/>
        <v/>
      </c>
      <c r="BP619" s="18" t="str">
        <f t="shared" si="900"/>
        <v/>
      </c>
      <c r="BQ619" s="18" t="str">
        <f t="shared" si="900"/>
        <v/>
      </c>
      <c r="BR619" s="20">
        <f t="shared" si="900"/>
        <v>235774.105</v>
      </c>
      <c r="BS619" s="20">
        <f t="shared" si="900"/>
        <v>235774.105</v>
      </c>
      <c r="BT619" s="18" t="str">
        <f t="shared" si="900"/>
        <v/>
      </c>
      <c r="BU619" s="18" t="str">
        <f t="shared" si="900"/>
        <v/>
      </c>
      <c r="BV619" s="18" t="str">
        <f t="shared" si="900"/>
        <v/>
      </c>
      <c r="BW619" s="18" t="str">
        <f t="shared" si="900"/>
        <v/>
      </c>
      <c r="BX619" s="18" t="str">
        <f t="shared" si="900"/>
        <v/>
      </c>
      <c r="BY619" s="18" t="str">
        <f t="shared" si="900"/>
        <v/>
      </c>
      <c r="BZ619" s="18" t="str">
        <f t="shared" si="900"/>
        <v/>
      </c>
      <c r="CA619" s="18" t="str">
        <f t="shared" si="900"/>
        <v/>
      </c>
      <c r="CB619" s="18" t="str">
        <f t="shared" si="900"/>
        <v/>
      </c>
      <c r="CC619" s="18" t="str">
        <f t="shared" si="900"/>
        <v/>
      </c>
    </row>
    <row r="620" ht="16.5" customHeight="1">
      <c r="A620" s="11" t="s">
        <v>2746</v>
      </c>
      <c r="B620" s="11" t="s">
        <v>2747</v>
      </c>
      <c r="D620" s="11" t="s">
        <v>64</v>
      </c>
      <c r="E620" s="27">
        <v>389000.0</v>
      </c>
      <c r="F620" s="27">
        <v>389000.0</v>
      </c>
      <c r="G620" s="11" t="s">
        <v>135</v>
      </c>
      <c r="H620" s="12">
        <v>483599.0</v>
      </c>
      <c r="J620" s="13">
        <f t="shared" ref="J620:K620" si="901">E620*1.19</f>
        <v>462910</v>
      </c>
      <c r="K620" s="13">
        <f t="shared" si="901"/>
        <v>462910</v>
      </c>
      <c r="L620" s="11" t="s">
        <v>86</v>
      </c>
      <c r="N620" s="14" t="s">
        <v>2748</v>
      </c>
      <c r="O620" s="11" t="s">
        <v>2749</v>
      </c>
      <c r="P620" s="11"/>
      <c r="Q620" s="11"/>
      <c r="R620" s="11" t="s">
        <v>482</v>
      </c>
      <c r="T620" s="11" t="s">
        <v>140</v>
      </c>
      <c r="V620" s="11" t="s">
        <v>2750</v>
      </c>
      <c r="X620" s="11" t="s">
        <v>142</v>
      </c>
      <c r="Y620" s="11" t="s">
        <v>75</v>
      </c>
      <c r="Z620" s="11" t="s">
        <v>2751</v>
      </c>
      <c r="AI620" s="15">
        <v>45169.0</v>
      </c>
      <c r="AL620" s="11">
        <v>483599.0</v>
      </c>
      <c r="AM620" s="11" t="s">
        <v>143</v>
      </c>
      <c r="AN620" s="11" t="s">
        <v>695</v>
      </c>
      <c r="AQ620" s="11" t="s">
        <v>79</v>
      </c>
      <c r="AR620" s="11" t="s">
        <v>146</v>
      </c>
      <c r="AS620" s="11" t="s">
        <v>75</v>
      </c>
      <c r="AT620" s="11" t="s">
        <v>80</v>
      </c>
      <c r="AU620" s="18" t="s">
        <v>147</v>
      </c>
      <c r="AW620" s="11" t="s">
        <v>96</v>
      </c>
      <c r="AX620" s="11" t="s">
        <v>82</v>
      </c>
      <c r="AY620" s="11"/>
      <c r="AZ620" s="11" t="s">
        <v>191</v>
      </c>
      <c r="BD620" s="15">
        <v>45596.0</v>
      </c>
      <c r="BE620" s="15">
        <v>45596.0</v>
      </c>
      <c r="BJ620" s="11">
        <v>2024.0</v>
      </c>
      <c r="BK620" s="11">
        <v>2025.0</v>
      </c>
      <c r="BL620" s="16">
        <f t="shared" si="825"/>
        <v>2</v>
      </c>
      <c r="BM620" s="18" t="str">
        <f t="shared" si="826"/>
        <v>2024, 2025</v>
      </c>
      <c r="BN620" s="18" t="str">
        <f t="shared" ref="BN620:CC620" si="902">IF(ISNUMBER(SEARCH(BN$1, $BM620)), ($K620/$BL620), "")</f>
        <v/>
      </c>
      <c r="BO620" s="18" t="str">
        <f t="shared" si="902"/>
        <v/>
      </c>
      <c r="BP620" s="18" t="str">
        <f t="shared" si="902"/>
        <v/>
      </c>
      <c r="BQ620" s="18" t="str">
        <f t="shared" si="902"/>
        <v/>
      </c>
      <c r="BR620" s="20">
        <f t="shared" si="902"/>
        <v>231455</v>
      </c>
      <c r="BS620" s="20">
        <f t="shared" si="902"/>
        <v>231455</v>
      </c>
      <c r="BT620" s="18" t="str">
        <f t="shared" si="902"/>
        <v/>
      </c>
      <c r="BU620" s="18" t="str">
        <f t="shared" si="902"/>
        <v/>
      </c>
      <c r="BV620" s="18" t="str">
        <f t="shared" si="902"/>
        <v/>
      </c>
      <c r="BW620" s="18" t="str">
        <f t="shared" si="902"/>
        <v/>
      </c>
      <c r="BX620" s="18" t="str">
        <f t="shared" si="902"/>
        <v/>
      </c>
      <c r="BY620" s="18" t="str">
        <f t="shared" si="902"/>
        <v/>
      </c>
      <c r="BZ620" s="18" t="str">
        <f t="shared" si="902"/>
        <v/>
      </c>
      <c r="CA620" s="18" t="str">
        <f t="shared" si="902"/>
        <v/>
      </c>
      <c r="CB620" s="18" t="str">
        <f t="shared" si="902"/>
        <v/>
      </c>
      <c r="CC620" s="18" t="str">
        <f t="shared" si="902"/>
        <v/>
      </c>
    </row>
    <row r="621" ht="16.5" customHeight="1">
      <c r="A621" s="11" t="s">
        <v>2752</v>
      </c>
      <c r="B621" s="11" t="s">
        <v>2753</v>
      </c>
      <c r="D621" s="11" t="s">
        <v>64</v>
      </c>
      <c r="E621" s="11">
        <v>376651.0</v>
      </c>
      <c r="F621" s="11">
        <v>376651.0</v>
      </c>
      <c r="G621" s="11" t="s">
        <v>726</v>
      </c>
      <c r="H621" s="12">
        <v>422000.0</v>
      </c>
      <c r="J621" s="13">
        <f t="shared" ref="J621:K621" si="903">E621*1.07</f>
        <v>403016.57</v>
      </c>
      <c r="K621" s="13">
        <f t="shared" si="903"/>
        <v>403016.57</v>
      </c>
      <c r="L621" s="11" t="s">
        <v>86</v>
      </c>
      <c r="N621" s="14" t="s">
        <v>2754</v>
      </c>
      <c r="O621" s="11" t="s">
        <v>2755</v>
      </c>
      <c r="P621" s="11"/>
      <c r="Q621" s="11"/>
      <c r="R621" s="11" t="s">
        <v>482</v>
      </c>
      <c r="S621" s="11" t="s">
        <v>2756</v>
      </c>
      <c r="T621" s="11" t="s">
        <v>2106</v>
      </c>
      <c r="V621" s="11" t="s">
        <v>2757</v>
      </c>
      <c r="X621" s="11" t="s">
        <v>731</v>
      </c>
      <c r="Y621" s="11" t="s">
        <v>75</v>
      </c>
      <c r="AI621" s="15">
        <v>45017.0</v>
      </c>
      <c r="AL621" s="11">
        <v>422000.0</v>
      </c>
      <c r="AM621" s="11" t="s">
        <v>730</v>
      </c>
      <c r="AN621" s="11"/>
      <c r="AQ621" s="11" t="s">
        <v>79</v>
      </c>
      <c r="AR621" s="11" t="s">
        <v>731</v>
      </c>
      <c r="AS621" s="11" t="s">
        <v>75</v>
      </c>
      <c r="AT621" s="11" t="s">
        <v>80</v>
      </c>
      <c r="AU621" s="18" t="s">
        <v>147</v>
      </c>
      <c r="AW621" s="11" t="s">
        <v>96</v>
      </c>
      <c r="AX621" s="11" t="s">
        <v>82</v>
      </c>
      <c r="AY621" s="11"/>
      <c r="AZ621" s="11" t="s">
        <v>191</v>
      </c>
      <c r="BD621" s="15">
        <v>45595.0</v>
      </c>
      <c r="BE621" s="15">
        <v>45595.0</v>
      </c>
      <c r="BJ621" s="11">
        <v>2023.0</v>
      </c>
      <c r="BK621" s="11">
        <v>2025.0</v>
      </c>
      <c r="BL621" s="16">
        <f t="shared" si="825"/>
        <v>3</v>
      </c>
      <c r="BM621" s="18" t="str">
        <f t="shared" si="826"/>
        <v>2023, 2024, 2025</v>
      </c>
      <c r="BN621" s="18" t="str">
        <f t="shared" ref="BN621:CC621" si="904">IF(ISNUMBER(SEARCH(BN$1, $BM621)), ($K621/$BL621), "")</f>
        <v/>
      </c>
      <c r="BO621" s="18" t="str">
        <f t="shared" si="904"/>
        <v/>
      </c>
      <c r="BP621" s="18" t="str">
        <f t="shared" si="904"/>
        <v/>
      </c>
      <c r="BQ621" s="20">
        <f t="shared" si="904"/>
        <v>134338.8567</v>
      </c>
      <c r="BR621" s="20">
        <f t="shared" si="904"/>
        <v>134338.8567</v>
      </c>
      <c r="BS621" s="20">
        <f t="shared" si="904"/>
        <v>134338.8567</v>
      </c>
      <c r="BT621" s="18" t="str">
        <f t="shared" si="904"/>
        <v/>
      </c>
      <c r="BU621" s="18" t="str">
        <f t="shared" si="904"/>
        <v/>
      </c>
      <c r="BV621" s="18" t="str">
        <f t="shared" si="904"/>
        <v/>
      </c>
      <c r="BW621" s="18" t="str">
        <f t="shared" si="904"/>
        <v/>
      </c>
      <c r="BX621" s="18" t="str">
        <f t="shared" si="904"/>
        <v/>
      </c>
      <c r="BY621" s="18" t="str">
        <f t="shared" si="904"/>
        <v/>
      </c>
      <c r="BZ621" s="18" t="str">
        <f t="shared" si="904"/>
        <v/>
      </c>
      <c r="CA621" s="18" t="str">
        <f t="shared" si="904"/>
        <v/>
      </c>
      <c r="CB621" s="18" t="str">
        <f t="shared" si="904"/>
        <v/>
      </c>
      <c r="CC621" s="18" t="str">
        <f t="shared" si="904"/>
        <v/>
      </c>
    </row>
    <row r="622" ht="16.5" customHeight="1">
      <c r="A622" s="11" t="s">
        <v>2758</v>
      </c>
      <c r="B622" s="11" t="s">
        <v>2759</v>
      </c>
      <c r="D622" s="11" t="s">
        <v>64</v>
      </c>
      <c r="E622" s="11">
        <v>299900.0</v>
      </c>
      <c r="F622" s="11">
        <v>299900.0</v>
      </c>
      <c r="G622" s="11" t="s">
        <v>215</v>
      </c>
      <c r="H622" s="12">
        <v>31416.0</v>
      </c>
      <c r="J622" s="13">
        <f t="shared" ref="J622:K622" si="905">E622*0.091</f>
        <v>27290.9</v>
      </c>
      <c r="K622" s="13">
        <f t="shared" si="905"/>
        <v>27290.9</v>
      </c>
      <c r="L622" s="11" t="s">
        <v>86</v>
      </c>
      <c r="N622" s="14" t="s">
        <v>2760</v>
      </c>
      <c r="O622" s="11" t="s">
        <v>2761</v>
      </c>
      <c r="P622" s="11"/>
      <c r="Q622" s="11"/>
      <c r="R622" s="11" t="s">
        <v>482</v>
      </c>
      <c r="T622" s="11" t="s">
        <v>2762</v>
      </c>
      <c r="V622" s="11" t="s">
        <v>2763</v>
      </c>
      <c r="X622" s="11" t="s">
        <v>218</v>
      </c>
      <c r="Y622" s="11" t="s">
        <v>75</v>
      </c>
      <c r="AI622" s="15">
        <v>44501.0</v>
      </c>
      <c r="AL622" s="11">
        <v>31416.0</v>
      </c>
      <c r="AM622" s="11" t="s">
        <v>2631</v>
      </c>
      <c r="AN622" s="11"/>
      <c r="AQ622" s="11" t="s">
        <v>79</v>
      </c>
      <c r="AR622" s="11" t="s">
        <v>218</v>
      </c>
      <c r="AS622" s="11" t="s">
        <v>75</v>
      </c>
      <c r="AT622" s="11" t="s">
        <v>80</v>
      </c>
      <c r="AU622" s="18" t="s">
        <v>147</v>
      </c>
      <c r="AW622" s="11" t="s">
        <v>96</v>
      </c>
      <c r="AX622" s="11" t="s">
        <v>82</v>
      </c>
      <c r="AY622" s="11"/>
      <c r="AZ622" s="11" t="s">
        <v>132</v>
      </c>
      <c r="BD622" s="15">
        <v>45595.0</v>
      </c>
      <c r="BE622" s="15">
        <v>45779.0</v>
      </c>
      <c r="BJ622" s="11">
        <v>2021.0</v>
      </c>
      <c r="BK622" s="11">
        <v>2022.0</v>
      </c>
      <c r="BL622" s="16">
        <f t="shared" si="825"/>
        <v>2</v>
      </c>
      <c r="BM622" s="18" t="str">
        <f t="shared" si="826"/>
        <v>2021, 2022</v>
      </c>
      <c r="BN622" s="18" t="str">
        <f t="shared" ref="BN622:CC622" si="906">IF(ISNUMBER(SEARCH(BN$1, $BM622)), ($K622/$BL622), "")</f>
        <v/>
      </c>
      <c r="BO622" s="20">
        <f t="shared" si="906"/>
        <v>13645.45</v>
      </c>
      <c r="BP622" s="20">
        <f t="shared" si="906"/>
        <v>13645.45</v>
      </c>
      <c r="BQ622" s="18" t="str">
        <f t="shared" si="906"/>
        <v/>
      </c>
      <c r="BR622" s="18" t="str">
        <f t="shared" si="906"/>
        <v/>
      </c>
      <c r="BS622" s="18" t="str">
        <f t="shared" si="906"/>
        <v/>
      </c>
      <c r="BT622" s="18" t="str">
        <f t="shared" si="906"/>
        <v/>
      </c>
      <c r="BU622" s="18" t="str">
        <f t="shared" si="906"/>
        <v/>
      </c>
      <c r="BV622" s="18" t="str">
        <f t="shared" si="906"/>
        <v/>
      </c>
      <c r="BW622" s="18" t="str">
        <f t="shared" si="906"/>
        <v/>
      </c>
      <c r="BX622" s="18" t="str">
        <f t="shared" si="906"/>
        <v/>
      </c>
      <c r="BY622" s="18" t="str">
        <f t="shared" si="906"/>
        <v/>
      </c>
      <c r="BZ622" s="18" t="str">
        <f t="shared" si="906"/>
        <v/>
      </c>
      <c r="CA622" s="18" t="str">
        <f t="shared" si="906"/>
        <v/>
      </c>
      <c r="CB622" s="18" t="str">
        <f t="shared" si="906"/>
        <v/>
      </c>
      <c r="CC622" s="18" t="str">
        <f t="shared" si="906"/>
        <v/>
      </c>
    </row>
    <row r="623" ht="16.5" customHeight="1">
      <c r="A623" s="16" t="s">
        <v>2764</v>
      </c>
      <c r="D623" s="11" t="s">
        <v>64</v>
      </c>
      <c r="E623" s="11">
        <v>298226.0</v>
      </c>
      <c r="F623" s="11">
        <v>298226.0</v>
      </c>
      <c r="G623" s="11" t="s">
        <v>135</v>
      </c>
      <c r="H623" s="12">
        <v>360182.0</v>
      </c>
      <c r="I623" s="12">
        <v>360182.0</v>
      </c>
      <c r="J623" s="13">
        <f t="shared" ref="J623:K623" si="907">E623*1.19</f>
        <v>354888.94</v>
      </c>
      <c r="K623" s="13">
        <f t="shared" si="907"/>
        <v>354888.94</v>
      </c>
      <c r="L623" s="11" t="s">
        <v>2765</v>
      </c>
      <c r="N623" s="14" t="s">
        <v>2766</v>
      </c>
      <c r="T623" s="11" t="s">
        <v>2767</v>
      </c>
      <c r="U623" s="11" t="s">
        <v>72</v>
      </c>
      <c r="V623" s="11" t="s">
        <v>2768</v>
      </c>
      <c r="W623" s="11" t="s">
        <v>104</v>
      </c>
      <c r="X623" s="11" t="s">
        <v>142</v>
      </c>
      <c r="Y623" s="11" t="s">
        <v>75</v>
      </c>
      <c r="Z623" s="11" t="s">
        <v>72</v>
      </c>
      <c r="AC623" s="11" t="s">
        <v>2769</v>
      </c>
      <c r="AD623" s="11" t="s">
        <v>1647</v>
      </c>
      <c r="AE623" s="11" t="s">
        <v>119</v>
      </c>
      <c r="AF623" s="15">
        <v>43187.0</v>
      </c>
      <c r="AJ623" s="11">
        <v>1.0</v>
      </c>
      <c r="AK623" s="11" t="s">
        <v>156</v>
      </c>
      <c r="AL623" s="11">
        <v>360182.0</v>
      </c>
      <c r="AM623" s="11" t="s">
        <v>143</v>
      </c>
      <c r="AN623" s="11" t="s">
        <v>695</v>
      </c>
      <c r="AQ623" s="11" t="s">
        <v>79</v>
      </c>
      <c r="AR623" s="11" t="s">
        <v>146</v>
      </c>
      <c r="AS623" s="11" t="s">
        <v>75</v>
      </c>
      <c r="AT623" s="11" t="s">
        <v>375</v>
      </c>
      <c r="AU623" s="16" t="s">
        <v>376</v>
      </c>
      <c r="AW623" s="11" t="s">
        <v>96</v>
      </c>
      <c r="AX623" s="11" t="s">
        <v>376</v>
      </c>
      <c r="BD623" s="15">
        <v>44960.0</v>
      </c>
      <c r="BE623" s="15">
        <v>45035.0</v>
      </c>
      <c r="BF623" s="11" t="s">
        <v>67</v>
      </c>
      <c r="BG623" s="14" t="s">
        <v>2770</v>
      </c>
      <c r="BH623" s="11" t="s">
        <v>67</v>
      </c>
      <c r="BI623" s="11" t="s">
        <v>149</v>
      </c>
      <c r="BJ623" s="11">
        <v>2018.0</v>
      </c>
    </row>
    <row r="624" ht="16.5" customHeight="1">
      <c r="A624" s="11" t="s">
        <v>2771</v>
      </c>
      <c r="B624" s="11" t="s">
        <v>2772</v>
      </c>
      <c r="D624" s="11" t="s">
        <v>64</v>
      </c>
      <c r="E624" s="11">
        <v>195000.0</v>
      </c>
      <c r="F624" s="11">
        <v>195000.0</v>
      </c>
      <c r="G624" s="11" t="s">
        <v>726</v>
      </c>
      <c r="H624" s="12">
        <v>218185.0</v>
      </c>
      <c r="J624" s="13">
        <f t="shared" ref="J624:K624" si="908">E624*1.07</f>
        <v>208650</v>
      </c>
      <c r="K624" s="13">
        <f t="shared" si="908"/>
        <v>208650</v>
      </c>
      <c r="L624" s="11" t="s">
        <v>86</v>
      </c>
      <c r="N624" s="14" t="s">
        <v>2773</v>
      </c>
      <c r="O624" s="11" t="s">
        <v>2774</v>
      </c>
      <c r="P624" s="11"/>
      <c r="Q624" s="11"/>
      <c r="R624" s="11" t="s">
        <v>482</v>
      </c>
      <c r="T624" s="11" t="s">
        <v>2775</v>
      </c>
      <c r="V624" s="11" t="s">
        <v>2776</v>
      </c>
      <c r="X624" s="11" t="s">
        <v>731</v>
      </c>
      <c r="Y624" s="11" t="s">
        <v>75</v>
      </c>
      <c r="Z624" s="11" t="s">
        <v>2777</v>
      </c>
      <c r="AI624" s="15">
        <v>45017.0</v>
      </c>
      <c r="AL624" s="11">
        <v>218185.0</v>
      </c>
      <c r="AM624" s="11" t="s">
        <v>2637</v>
      </c>
      <c r="AN624" s="11"/>
      <c r="AQ624" s="11" t="s">
        <v>79</v>
      </c>
      <c r="AR624" s="11" t="s">
        <v>731</v>
      </c>
      <c r="AS624" s="11" t="s">
        <v>75</v>
      </c>
      <c r="AT624" s="11" t="s">
        <v>80</v>
      </c>
      <c r="AU624" s="18" t="s">
        <v>147</v>
      </c>
      <c r="AW624" s="11" t="s">
        <v>96</v>
      </c>
      <c r="AX624" s="11" t="s">
        <v>1348</v>
      </c>
      <c r="AY624" s="11"/>
      <c r="AZ624" s="11" t="s">
        <v>395</v>
      </c>
      <c r="BD624" s="15">
        <v>45595.0</v>
      </c>
      <c r="BE624" s="15">
        <v>45595.0</v>
      </c>
      <c r="BJ624" s="11">
        <v>2023.0</v>
      </c>
      <c r="BK624" s="11">
        <v>2024.0</v>
      </c>
      <c r="BL624" s="16">
        <f t="shared" ref="BL624:BL646" si="910">BK624-BJ624+1</f>
        <v>2</v>
      </c>
      <c r="BM624" s="18" t="str">
        <f t="shared" ref="BM624:BM646" si="911">TEXTJOIN(", ", TRUE, SEQUENCE(1, BL624, BJ624))</f>
        <v>2023, 2024</v>
      </c>
      <c r="BN624" s="18" t="str">
        <f t="shared" ref="BN624:CC624" si="909">IF(ISNUMBER(SEARCH(BN$1, $BM624)), ($K624/$BL624), "")</f>
        <v/>
      </c>
      <c r="BO624" s="18" t="str">
        <f t="shared" si="909"/>
        <v/>
      </c>
      <c r="BP624" s="18" t="str">
        <f t="shared" si="909"/>
        <v/>
      </c>
      <c r="BQ624" s="20">
        <f t="shared" si="909"/>
        <v>104325</v>
      </c>
      <c r="BR624" s="20">
        <f t="shared" si="909"/>
        <v>104325</v>
      </c>
      <c r="BS624" s="18" t="str">
        <f t="shared" si="909"/>
        <v/>
      </c>
      <c r="BT624" s="18" t="str">
        <f t="shared" si="909"/>
        <v/>
      </c>
      <c r="BU624" s="18" t="str">
        <f t="shared" si="909"/>
        <v/>
      </c>
      <c r="BV624" s="18" t="str">
        <f t="shared" si="909"/>
        <v/>
      </c>
      <c r="BW624" s="18" t="str">
        <f t="shared" si="909"/>
        <v/>
      </c>
      <c r="BX624" s="18" t="str">
        <f t="shared" si="909"/>
        <v/>
      </c>
      <c r="BY624" s="18" t="str">
        <f t="shared" si="909"/>
        <v/>
      </c>
      <c r="BZ624" s="18" t="str">
        <f t="shared" si="909"/>
        <v/>
      </c>
      <c r="CA624" s="18" t="str">
        <f t="shared" si="909"/>
        <v/>
      </c>
      <c r="CB624" s="18" t="str">
        <f t="shared" si="909"/>
        <v/>
      </c>
      <c r="CC624" s="18" t="str">
        <f t="shared" si="909"/>
        <v/>
      </c>
    </row>
    <row r="625" ht="16.5" customHeight="1">
      <c r="A625" s="11" t="s">
        <v>2778</v>
      </c>
      <c r="B625" s="11" t="s">
        <v>2779</v>
      </c>
      <c r="D625" s="11" t="s">
        <v>64</v>
      </c>
      <c r="E625" s="11">
        <v>188590.0</v>
      </c>
      <c r="F625" s="11">
        <v>188590.0</v>
      </c>
      <c r="G625" s="11" t="s">
        <v>151</v>
      </c>
      <c r="H625" s="12">
        <v>204125.0</v>
      </c>
      <c r="J625" s="13">
        <v>188590.0</v>
      </c>
      <c r="K625" s="13">
        <v>188590.0</v>
      </c>
      <c r="L625" s="11" t="s">
        <v>86</v>
      </c>
      <c r="N625" s="14" t="s">
        <v>2780</v>
      </c>
      <c r="O625" s="11" t="s">
        <v>2781</v>
      </c>
      <c r="P625" s="11"/>
      <c r="Q625" s="11"/>
      <c r="R625" s="11" t="s">
        <v>482</v>
      </c>
      <c r="V625" s="11" t="s">
        <v>2782</v>
      </c>
      <c r="X625" s="11" t="s">
        <v>385</v>
      </c>
      <c r="Y625" s="11" t="s">
        <v>75</v>
      </c>
      <c r="Z625" s="11" t="s">
        <v>2783</v>
      </c>
      <c r="AE625" s="11" t="s">
        <v>2784</v>
      </c>
      <c r="AI625" s="15">
        <v>45170.0</v>
      </c>
      <c r="AL625" s="11">
        <v>204125.0</v>
      </c>
      <c r="AM625" s="11" t="s">
        <v>185</v>
      </c>
      <c r="AN625" s="30" t="s">
        <v>503</v>
      </c>
      <c r="AQ625" s="11" t="s">
        <v>79</v>
      </c>
      <c r="AR625" s="11" t="s">
        <v>188</v>
      </c>
      <c r="AS625" s="11" t="s">
        <v>75</v>
      </c>
      <c r="AT625" s="11" t="s">
        <v>107</v>
      </c>
      <c r="AU625" s="11" t="s">
        <v>189</v>
      </c>
      <c r="AW625" s="11" t="s">
        <v>204</v>
      </c>
      <c r="AX625" s="11" t="s">
        <v>82</v>
      </c>
      <c r="AY625" s="11"/>
      <c r="AZ625" s="11" t="s">
        <v>132</v>
      </c>
      <c r="BD625" s="15">
        <v>45596.0</v>
      </c>
      <c r="BE625" s="15">
        <v>45596.0</v>
      </c>
      <c r="BJ625" s="11">
        <v>2023.0</v>
      </c>
      <c r="BK625" s="11">
        <v>2025.0</v>
      </c>
      <c r="BL625" s="16">
        <f t="shared" si="910"/>
        <v>3</v>
      </c>
      <c r="BM625" s="18" t="str">
        <f t="shared" si="911"/>
        <v>2023, 2024, 2025</v>
      </c>
      <c r="BN625" s="18" t="str">
        <f t="shared" ref="BN625:CC625" si="912">IF(ISNUMBER(SEARCH(BN$1, $BM625)), ($K625/$BL625), "")</f>
        <v/>
      </c>
      <c r="BO625" s="18" t="str">
        <f t="shared" si="912"/>
        <v/>
      </c>
      <c r="BP625" s="18" t="str">
        <f t="shared" si="912"/>
        <v/>
      </c>
      <c r="BQ625" s="20">
        <f t="shared" si="912"/>
        <v>62863.33333</v>
      </c>
      <c r="BR625" s="20">
        <f t="shared" si="912"/>
        <v>62863.33333</v>
      </c>
      <c r="BS625" s="20">
        <f t="shared" si="912"/>
        <v>62863.33333</v>
      </c>
      <c r="BT625" s="18" t="str">
        <f t="shared" si="912"/>
        <v/>
      </c>
      <c r="BU625" s="18" t="str">
        <f t="shared" si="912"/>
        <v/>
      </c>
      <c r="BV625" s="18" t="str">
        <f t="shared" si="912"/>
        <v/>
      </c>
      <c r="BW625" s="18" t="str">
        <f t="shared" si="912"/>
        <v/>
      </c>
      <c r="BX625" s="18" t="str">
        <f t="shared" si="912"/>
        <v/>
      </c>
      <c r="BY625" s="18" t="str">
        <f t="shared" si="912"/>
        <v/>
      </c>
      <c r="BZ625" s="18" t="str">
        <f t="shared" si="912"/>
        <v/>
      </c>
      <c r="CA625" s="18" t="str">
        <f t="shared" si="912"/>
        <v/>
      </c>
      <c r="CB625" s="18" t="str">
        <f t="shared" si="912"/>
        <v/>
      </c>
      <c r="CC625" s="18" t="str">
        <f t="shared" si="912"/>
        <v/>
      </c>
    </row>
    <row r="626" ht="16.5" customHeight="1">
      <c r="A626" s="11" t="s">
        <v>2785</v>
      </c>
      <c r="B626" s="11" t="s">
        <v>2786</v>
      </c>
      <c r="D626" s="11" t="s">
        <v>64</v>
      </c>
      <c r="E626" s="11">
        <v>187036.0</v>
      </c>
      <c r="F626" s="11">
        <v>187036.0</v>
      </c>
      <c r="G626" s="11" t="s">
        <v>726</v>
      </c>
      <c r="H626" s="12">
        <v>205658.0</v>
      </c>
      <c r="J626" s="13">
        <f t="shared" ref="J626:K626" si="913">E626*1.07</f>
        <v>200128.52</v>
      </c>
      <c r="K626" s="13">
        <f t="shared" si="913"/>
        <v>200128.52</v>
      </c>
      <c r="L626" s="11" t="s">
        <v>86</v>
      </c>
      <c r="N626" s="14" t="s">
        <v>2787</v>
      </c>
      <c r="O626" s="11" t="s">
        <v>2788</v>
      </c>
      <c r="P626" s="11"/>
      <c r="Q626" s="11"/>
      <c r="R626" s="11" t="s">
        <v>2552</v>
      </c>
      <c r="T626" s="11" t="s">
        <v>2789</v>
      </c>
      <c r="V626" s="11" t="s">
        <v>2790</v>
      </c>
      <c r="X626" s="11" t="s">
        <v>731</v>
      </c>
      <c r="Y626" s="11" t="s">
        <v>75</v>
      </c>
      <c r="AI626" s="15">
        <v>44805.0</v>
      </c>
      <c r="AL626" s="11">
        <v>205658.0</v>
      </c>
      <c r="AM626" s="11" t="s">
        <v>2637</v>
      </c>
      <c r="AN626" s="11"/>
      <c r="AQ626" s="11" t="s">
        <v>79</v>
      </c>
      <c r="AR626" s="11" t="s">
        <v>731</v>
      </c>
      <c r="AS626" s="11" t="s">
        <v>75</v>
      </c>
      <c r="AT626" s="11" t="s">
        <v>80</v>
      </c>
      <c r="AW626" s="11" t="s">
        <v>96</v>
      </c>
      <c r="AX626" s="18" t="str">
        <f t="array" ref="AX626">IFERROR(INDEX('full database 2024'!AR:AR, MATCH(A626, 'full database 2024'!B:B, 0)), "")</f>
        <v/>
      </c>
      <c r="AZ626" s="11" t="s">
        <v>132</v>
      </c>
      <c r="BD626" s="15">
        <v>45632.0</v>
      </c>
      <c r="BE626" s="15">
        <v>45632.0</v>
      </c>
      <c r="BJ626" s="11">
        <v>2022.0</v>
      </c>
      <c r="BK626" s="11">
        <v>2024.0</v>
      </c>
      <c r="BL626" s="16">
        <f t="shared" si="910"/>
        <v>3</v>
      </c>
      <c r="BM626" s="18" t="str">
        <f t="shared" si="911"/>
        <v>2022, 2023, 2024</v>
      </c>
      <c r="BN626" s="18" t="str">
        <f t="shared" ref="BN626:CC626" si="914">IF(ISNUMBER(SEARCH(BN$1, $BM626)), ($K626/$BL626), "")</f>
        <v/>
      </c>
      <c r="BO626" s="18" t="str">
        <f t="shared" si="914"/>
        <v/>
      </c>
      <c r="BP626" s="20">
        <f t="shared" si="914"/>
        <v>66709.50667</v>
      </c>
      <c r="BQ626" s="20">
        <f t="shared" si="914"/>
        <v>66709.50667</v>
      </c>
      <c r="BR626" s="20">
        <f t="shared" si="914"/>
        <v>66709.50667</v>
      </c>
      <c r="BS626" s="18" t="str">
        <f t="shared" si="914"/>
        <v/>
      </c>
      <c r="BT626" s="18" t="str">
        <f t="shared" si="914"/>
        <v/>
      </c>
      <c r="BU626" s="18" t="str">
        <f t="shared" si="914"/>
        <v/>
      </c>
      <c r="BV626" s="18" t="str">
        <f t="shared" si="914"/>
        <v/>
      </c>
      <c r="BW626" s="18" t="str">
        <f t="shared" si="914"/>
        <v/>
      </c>
      <c r="BX626" s="18" t="str">
        <f t="shared" si="914"/>
        <v/>
      </c>
      <c r="BY626" s="18" t="str">
        <f t="shared" si="914"/>
        <v/>
      </c>
      <c r="BZ626" s="18" t="str">
        <f t="shared" si="914"/>
        <v/>
      </c>
      <c r="CA626" s="18" t="str">
        <f t="shared" si="914"/>
        <v/>
      </c>
      <c r="CB626" s="18" t="str">
        <f t="shared" si="914"/>
        <v/>
      </c>
      <c r="CC626" s="18" t="str">
        <f t="shared" si="914"/>
        <v/>
      </c>
    </row>
    <row r="627" ht="16.5" customHeight="1">
      <c r="A627" s="11" t="s">
        <v>2791</v>
      </c>
      <c r="B627" s="11" t="s">
        <v>2792</v>
      </c>
      <c r="D627" s="11" t="s">
        <v>64</v>
      </c>
      <c r="E627" s="11">
        <v>181153.0</v>
      </c>
      <c r="F627" s="11">
        <v>181153.0</v>
      </c>
      <c r="G627" s="11" t="s">
        <v>151</v>
      </c>
      <c r="H627" s="12">
        <v>196089.0</v>
      </c>
      <c r="J627" s="13">
        <v>181153.0</v>
      </c>
      <c r="K627" s="13">
        <v>181153.0</v>
      </c>
      <c r="L627" s="11" t="s">
        <v>86</v>
      </c>
      <c r="M627" s="11" t="s">
        <v>67</v>
      </c>
      <c r="N627" s="14" t="s">
        <v>2793</v>
      </c>
      <c r="O627" s="11" t="s">
        <v>2794</v>
      </c>
      <c r="P627" s="11"/>
      <c r="Q627" s="11"/>
      <c r="R627" s="11" t="s">
        <v>482</v>
      </c>
      <c r="V627" s="11" t="s">
        <v>2795</v>
      </c>
      <c r="X627" s="11" t="s">
        <v>259</v>
      </c>
      <c r="Y627" s="11" t="s">
        <v>75</v>
      </c>
      <c r="Z627" s="11" t="s">
        <v>2796</v>
      </c>
      <c r="AE627" s="11" t="s">
        <v>2797</v>
      </c>
      <c r="AI627" s="15">
        <v>45789.0</v>
      </c>
      <c r="AL627" s="11">
        <v>196089.0</v>
      </c>
      <c r="AM627" s="11" t="s">
        <v>185</v>
      </c>
      <c r="AN627" s="30" t="s">
        <v>503</v>
      </c>
      <c r="AQ627" s="11" t="s">
        <v>79</v>
      </c>
      <c r="AR627" s="11" t="s">
        <v>188</v>
      </c>
      <c r="AS627" s="11" t="s">
        <v>75</v>
      </c>
      <c r="AT627" s="11" t="s">
        <v>80</v>
      </c>
      <c r="AU627" s="18" t="s">
        <v>147</v>
      </c>
      <c r="AW627" s="11" t="s">
        <v>204</v>
      </c>
      <c r="AX627" s="11" t="s">
        <v>82</v>
      </c>
      <c r="AY627" s="11"/>
      <c r="AZ627" s="11" t="s">
        <v>132</v>
      </c>
      <c r="BD627" s="15">
        <v>45607.0</v>
      </c>
      <c r="BE627" s="15">
        <v>45747.0</v>
      </c>
      <c r="BJ627" s="11">
        <v>2025.0</v>
      </c>
      <c r="BK627" s="11">
        <v>2027.0</v>
      </c>
      <c r="BL627" s="16">
        <f t="shared" si="910"/>
        <v>3</v>
      </c>
      <c r="BM627" s="18" t="str">
        <f t="shared" si="911"/>
        <v>2025, 2026, 2027</v>
      </c>
      <c r="BN627" s="18" t="str">
        <f t="shared" ref="BN627:CC627" si="915">IF(ISNUMBER(SEARCH(BN$1, $BM627)), ($K627/$BL627), "")</f>
        <v/>
      </c>
      <c r="BO627" s="18" t="str">
        <f t="shared" si="915"/>
        <v/>
      </c>
      <c r="BP627" s="18" t="str">
        <f t="shared" si="915"/>
        <v/>
      </c>
      <c r="BQ627" s="18" t="str">
        <f t="shared" si="915"/>
        <v/>
      </c>
      <c r="BR627" s="18" t="str">
        <f t="shared" si="915"/>
        <v/>
      </c>
      <c r="BS627" s="20">
        <f t="shared" si="915"/>
        <v>60384.33333</v>
      </c>
      <c r="BT627" s="20">
        <f t="shared" si="915"/>
        <v>60384.33333</v>
      </c>
      <c r="BU627" s="20">
        <f t="shared" si="915"/>
        <v>60384.33333</v>
      </c>
      <c r="BV627" s="18" t="str">
        <f t="shared" si="915"/>
        <v/>
      </c>
      <c r="BW627" s="18" t="str">
        <f t="shared" si="915"/>
        <v/>
      </c>
      <c r="BX627" s="18" t="str">
        <f t="shared" si="915"/>
        <v/>
      </c>
      <c r="BY627" s="18" t="str">
        <f t="shared" si="915"/>
        <v/>
      </c>
      <c r="BZ627" s="18" t="str">
        <f t="shared" si="915"/>
        <v/>
      </c>
      <c r="CA627" s="18" t="str">
        <f t="shared" si="915"/>
        <v/>
      </c>
      <c r="CB627" s="18" t="str">
        <f t="shared" si="915"/>
        <v/>
      </c>
      <c r="CC627" s="18" t="str">
        <f t="shared" si="915"/>
        <v/>
      </c>
    </row>
    <row r="628" ht="16.5" customHeight="1">
      <c r="A628" s="16" t="s">
        <v>967</v>
      </c>
      <c r="D628" s="11" t="s">
        <v>64</v>
      </c>
      <c r="E628" s="11">
        <v>140290.0</v>
      </c>
      <c r="F628" s="11">
        <v>140290.0</v>
      </c>
      <c r="G628" s="11" t="s">
        <v>151</v>
      </c>
      <c r="H628" s="12">
        <v>152916.0</v>
      </c>
      <c r="I628" s="12">
        <v>152916.0</v>
      </c>
      <c r="J628" s="13">
        <v>140290.0</v>
      </c>
      <c r="K628" s="13">
        <v>140290.0</v>
      </c>
      <c r="L628" s="11" t="s">
        <v>86</v>
      </c>
      <c r="M628" s="11" t="s">
        <v>67</v>
      </c>
      <c r="V628" s="11" t="s">
        <v>2798</v>
      </c>
      <c r="Y628" s="11" t="s">
        <v>75</v>
      </c>
      <c r="AL628" s="11">
        <v>152916.0</v>
      </c>
      <c r="AM628" s="11" t="s">
        <v>812</v>
      </c>
      <c r="AN628" s="11"/>
      <c r="AQ628" s="11" t="s">
        <v>79</v>
      </c>
      <c r="AR628" s="11" t="s">
        <v>155</v>
      </c>
      <c r="AS628" s="11" t="s">
        <v>75</v>
      </c>
      <c r="AT628" s="11" t="s">
        <v>80</v>
      </c>
      <c r="AW628" s="11" t="s">
        <v>96</v>
      </c>
      <c r="AX628" s="18" t="str">
        <f t="array" ref="AX628">IFERROR(INDEX('full database 2024'!AR:AR, MATCH(A628, 'full database 2024'!B:B, 0)), "")</f>
        <v/>
      </c>
      <c r="AZ628" s="11" t="s">
        <v>132</v>
      </c>
      <c r="BD628" s="15">
        <v>45596.0</v>
      </c>
      <c r="BE628" s="15">
        <v>45596.0</v>
      </c>
      <c r="BL628" s="16">
        <f t="shared" si="910"/>
        <v>1</v>
      </c>
      <c r="BM628" s="18" t="str">
        <f t="shared" si="911"/>
        <v>0</v>
      </c>
      <c r="BN628" s="18" t="str">
        <f t="shared" ref="BN628:CC628" si="916">IF(ISNUMBER(SEARCH(BN$1, $BM628)), ($K628/$BL628), "")</f>
        <v/>
      </c>
      <c r="BO628" s="18" t="str">
        <f t="shared" si="916"/>
        <v/>
      </c>
      <c r="BP628" s="18" t="str">
        <f t="shared" si="916"/>
        <v/>
      </c>
      <c r="BQ628" s="18" t="str">
        <f t="shared" si="916"/>
        <v/>
      </c>
      <c r="BR628" s="18" t="str">
        <f t="shared" si="916"/>
        <v/>
      </c>
      <c r="BS628" s="18" t="str">
        <f t="shared" si="916"/>
        <v/>
      </c>
      <c r="BT628" s="18" t="str">
        <f t="shared" si="916"/>
        <v/>
      </c>
      <c r="BU628" s="18" t="str">
        <f t="shared" si="916"/>
        <v/>
      </c>
      <c r="BV628" s="18" t="str">
        <f t="shared" si="916"/>
        <v/>
      </c>
      <c r="BW628" s="18" t="str">
        <f t="shared" si="916"/>
        <v/>
      </c>
      <c r="BX628" s="18" t="str">
        <f t="shared" si="916"/>
        <v/>
      </c>
      <c r="BY628" s="18" t="str">
        <f t="shared" si="916"/>
        <v/>
      </c>
      <c r="BZ628" s="18" t="str">
        <f t="shared" si="916"/>
        <v/>
      </c>
      <c r="CA628" s="18" t="str">
        <f t="shared" si="916"/>
        <v/>
      </c>
      <c r="CB628" s="18" t="str">
        <f t="shared" si="916"/>
        <v/>
      </c>
      <c r="CC628" s="18" t="str">
        <f t="shared" si="916"/>
        <v/>
      </c>
    </row>
    <row r="629" ht="16.5" customHeight="1">
      <c r="A629" s="16" t="s">
        <v>2799</v>
      </c>
      <c r="B629" s="11" t="s">
        <v>2800</v>
      </c>
      <c r="D629" s="11" t="s">
        <v>64</v>
      </c>
      <c r="E629" s="27">
        <v>130444.0</v>
      </c>
      <c r="F629" s="27">
        <v>130444.0</v>
      </c>
      <c r="G629" s="11" t="s">
        <v>135</v>
      </c>
      <c r="H629" s="12">
        <v>162161.0</v>
      </c>
      <c r="J629" s="13">
        <f t="shared" ref="J629:K629" si="917">E629*1.19</f>
        <v>155228.36</v>
      </c>
      <c r="K629" s="13">
        <f t="shared" si="917"/>
        <v>155228.36</v>
      </c>
      <c r="L629" s="11" t="s">
        <v>86</v>
      </c>
      <c r="N629" s="14" t="s">
        <v>2801</v>
      </c>
      <c r="O629" s="11" t="s">
        <v>2802</v>
      </c>
      <c r="P629" s="11"/>
      <c r="Q629" s="11"/>
      <c r="R629" s="11" t="s">
        <v>482</v>
      </c>
      <c r="T629" s="11" t="s">
        <v>2803</v>
      </c>
      <c r="V629" s="11" t="s">
        <v>2804</v>
      </c>
      <c r="X629" s="11" t="s">
        <v>142</v>
      </c>
      <c r="Y629" s="11" t="s">
        <v>75</v>
      </c>
      <c r="Z629" s="11" t="s">
        <v>2805</v>
      </c>
      <c r="AI629" s="15">
        <v>45169.0</v>
      </c>
      <c r="AL629" s="11">
        <v>162161.0</v>
      </c>
      <c r="AM629" s="11" t="s">
        <v>143</v>
      </c>
      <c r="AN629" s="11" t="s">
        <v>695</v>
      </c>
      <c r="AQ629" s="11" t="s">
        <v>79</v>
      </c>
      <c r="AR629" s="11" t="s">
        <v>146</v>
      </c>
      <c r="AS629" s="11" t="s">
        <v>75</v>
      </c>
      <c r="AT629" s="11" t="s">
        <v>80</v>
      </c>
      <c r="AU629" s="18" t="s">
        <v>147</v>
      </c>
      <c r="AW629" s="11" t="s">
        <v>96</v>
      </c>
      <c r="AX629" s="11" t="s">
        <v>82</v>
      </c>
      <c r="AY629" s="11"/>
      <c r="AZ629" s="11" t="s">
        <v>310</v>
      </c>
      <c r="BD629" s="15">
        <v>45596.0</v>
      </c>
      <c r="BE629" s="15">
        <v>45596.0</v>
      </c>
      <c r="BJ629" s="11">
        <v>2023.0</v>
      </c>
      <c r="BK629" s="11">
        <v>2025.0</v>
      </c>
      <c r="BL629" s="16">
        <f t="shared" si="910"/>
        <v>3</v>
      </c>
      <c r="BM629" s="18" t="str">
        <f t="shared" si="911"/>
        <v>2023, 2024, 2025</v>
      </c>
      <c r="BN629" s="18" t="str">
        <f t="shared" ref="BN629:CC629" si="918">IF(ISNUMBER(SEARCH(BN$1, $BM629)), ($K629/$BL629), "")</f>
        <v/>
      </c>
      <c r="BO629" s="18" t="str">
        <f t="shared" si="918"/>
        <v/>
      </c>
      <c r="BP629" s="18" t="str">
        <f t="shared" si="918"/>
        <v/>
      </c>
      <c r="BQ629" s="20">
        <f t="shared" si="918"/>
        <v>51742.78667</v>
      </c>
      <c r="BR629" s="20">
        <f t="shared" si="918"/>
        <v>51742.78667</v>
      </c>
      <c r="BS629" s="20">
        <f t="shared" si="918"/>
        <v>51742.78667</v>
      </c>
      <c r="BT629" s="18" t="str">
        <f t="shared" si="918"/>
        <v/>
      </c>
      <c r="BU629" s="18" t="str">
        <f t="shared" si="918"/>
        <v/>
      </c>
      <c r="BV629" s="18" t="str">
        <f t="shared" si="918"/>
        <v/>
      </c>
      <c r="BW629" s="18" t="str">
        <f t="shared" si="918"/>
        <v/>
      </c>
      <c r="BX629" s="18" t="str">
        <f t="shared" si="918"/>
        <v/>
      </c>
      <c r="BY629" s="18" t="str">
        <f t="shared" si="918"/>
        <v/>
      </c>
      <c r="BZ629" s="18" t="str">
        <f t="shared" si="918"/>
        <v/>
      </c>
      <c r="CA629" s="18" t="str">
        <f t="shared" si="918"/>
        <v/>
      </c>
      <c r="CB629" s="18" t="str">
        <f t="shared" si="918"/>
        <v/>
      </c>
      <c r="CC629" s="18" t="str">
        <f t="shared" si="918"/>
        <v/>
      </c>
    </row>
    <row r="630" ht="16.5" customHeight="1">
      <c r="A630" s="16" t="s">
        <v>2806</v>
      </c>
      <c r="B630" s="11" t="s">
        <v>2807</v>
      </c>
      <c r="D630" s="11" t="s">
        <v>64</v>
      </c>
      <c r="E630" s="27">
        <v>125000.0</v>
      </c>
      <c r="F630" s="27">
        <v>125000.0</v>
      </c>
      <c r="G630" s="11" t="s">
        <v>135</v>
      </c>
      <c r="H630" s="12">
        <v>156250.0</v>
      </c>
      <c r="I630" s="12">
        <v>125000.0</v>
      </c>
      <c r="J630" s="13">
        <f t="shared" ref="J630:K630" si="919">E630*1.19</f>
        <v>148750</v>
      </c>
      <c r="K630" s="13">
        <f t="shared" si="919"/>
        <v>148750</v>
      </c>
      <c r="L630" s="11" t="s">
        <v>86</v>
      </c>
      <c r="M630" s="11" t="s">
        <v>67</v>
      </c>
      <c r="N630" s="14" t="s">
        <v>2808</v>
      </c>
      <c r="O630" s="11" t="s">
        <v>2809</v>
      </c>
      <c r="T630" s="11" t="s">
        <v>2810</v>
      </c>
      <c r="U630" s="11" t="s">
        <v>71</v>
      </c>
      <c r="V630" s="11" t="s">
        <v>1117</v>
      </c>
      <c r="W630" s="11" t="s">
        <v>92</v>
      </c>
      <c r="X630" s="11" t="s">
        <v>142</v>
      </c>
      <c r="Y630" s="11" t="s">
        <v>75</v>
      </c>
      <c r="Z630" s="11" t="s">
        <v>72</v>
      </c>
      <c r="AD630" s="11" t="s">
        <v>72</v>
      </c>
      <c r="AE630" s="11" t="s">
        <v>119</v>
      </c>
      <c r="AI630" s="15">
        <v>44835.0</v>
      </c>
      <c r="AJ630" s="11">
        <v>4.0</v>
      </c>
      <c r="AK630" s="11" t="s">
        <v>77</v>
      </c>
      <c r="AL630" s="11">
        <v>39063.0</v>
      </c>
      <c r="AM630" s="11" t="s">
        <v>143</v>
      </c>
      <c r="AN630" s="11" t="s">
        <v>144</v>
      </c>
      <c r="AO630" s="11" t="s">
        <v>1722</v>
      </c>
      <c r="AQ630" s="11" t="s">
        <v>79</v>
      </c>
      <c r="AR630" s="11" t="s">
        <v>146</v>
      </c>
      <c r="AS630" s="11" t="s">
        <v>75</v>
      </c>
      <c r="AT630" s="11" t="s">
        <v>375</v>
      </c>
      <c r="AW630" s="11" t="s">
        <v>204</v>
      </c>
      <c r="AX630" s="18" t="str">
        <f t="array" ref="AX630">IFERROR(INDEX('full database 2024'!AR:AR, MATCH(A630, 'full database 2024'!B:B, 0)), "")</f>
        <v/>
      </c>
      <c r="AZ630" s="11" t="s">
        <v>241</v>
      </c>
      <c r="BD630" s="15">
        <v>45435.0</v>
      </c>
      <c r="BE630" s="15">
        <v>45779.0</v>
      </c>
      <c r="BJ630" s="11">
        <v>2022.0</v>
      </c>
      <c r="BK630" s="18">
        <f>BJ630+AJ630</f>
        <v>2026</v>
      </c>
      <c r="BL630" s="16">
        <f t="shared" si="910"/>
        <v>5</v>
      </c>
      <c r="BM630" s="18" t="str">
        <f t="shared" si="911"/>
        <v>2022, 2023, 2024, 2025, 2026</v>
      </c>
      <c r="BN630" s="18" t="str">
        <f t="shared" ref="BN630:CC630" si="920">IF(ISNUMBER(SEARCH(BN$1, $BM630)), ($K630/$BL630), "")</f>
        <v/>
      </c>
      <c r="BO630" s="18" t="str">
        <f t="shared" si="920"/>
        <v/>
      </c>
      <c r="BP630" s="20">
        <f t="shared" si="920"/>
        <v>29750</v>
      </c>
      <c r="BQ630" s="20">
        <f t="shared" si="920"/>
        <v>29750</v>
      </c>
      <c r="BR630" s="20">
        <f t="shared" si="920"/>
        <v>29750</v>
      </c>
      <c r="BS630" s="20">
        <f t="shared" si="920"/>
        <v>29750</v>
      </c>
      <c r="BT630" s="20">
        <f t="shared" si="920"/>
        <v>29750</v>
      </c>
      <c r="BU630" s="18" t="str">
        <f t="shared" si="920"/>
        <v/>
      </c>
      <c r="BV630" s="18" t="str">
        <f t="shared" si="920"/>
        <v/>
      </c>
      <c r="BW630" s="18" t="str">
        <f t="shared" si="920"/>
        <v/>
      </c>
      <c r="BX630" s="18" t="str">
        <f t="shared" si="920"/>
        <v/>
      </c>
      <c r="BY630" s="18" t="str">
        <f t="shared" si="920"/>
        <v/>
      </c>
      <c r="BZ630" s="18" t="str">
        <f t="shared" si="920"/>
        <v/>
      </c>
      <c r="CA630" s="18" t="str">
        <f t="shared" si="920"/>
        <v/>
      </c>
      <c r="CB630" s="18" t="str">
        <f t="shared" si="920"/>
        <v/>
      </c>
      <c r="CC630" s="18" t="str">
        <f t="shared" si="920"/>
        <v/>
      </c>
    </row>
    <row r="631" ht="16.5" customHeight="1">
      <c r="A631" s="11" t="s">
        <v>2811</v>
      </c>
      <c r="B631" s="11" t="s">
        <v>2812</v>
      </c>
      <c r="D631" s="11" t="s">
        <v>64</v>
      </c>
      <c r="E631" s="27">
        <v>117091.0</v>
      </c>
      <c r="F631" s="27">
        <v>117091.0</v>
      </c>
      <c r="G631" s="11" t="s">
        <v>135</v>
      </c>
      <c r="H631" s="12">
        <v>148053.0</v>
      </c>
      <c r="J631" s="13">
        <f t="shared" ref="J631:K631" si="921">E631*1.19</f>
        <v>139338.29</v>
      </c>
      <c r="K631" s="13">
        <f t="shared" si="921"/>
        <v>139338.29</v>
      </c>
      <c r="L631" s="11" t="s">
        <v>86</v>
      </c>
      <c r="N631" s="14" t="s">
        <v>2813</v>
      </c>
      <c r="O631" s="11" t="s">
        <v>2814</v>
      </c>
      <c r="P631" s="11"/>
      <c r="Q631" s="11"/>
      <c r="R631" s="11" t="s">
        <v>482</v>
      </c>
      <c r="T631" s="11" t="s">
        <v>2815</v>
      </c>
      <c r="V631" s="11" t="s">
        <v>2816</v>
      </c>
      <c r="X631" s="11" t="s">
        <v>142</v>
      </c>
      <c r="Y631" s="11" t="s">
        <v>75</v>
      </c>
      <c r="Z631" s="11" t="s">
        <v>2817</v>
      </c>
      <c r="AI631" s="15">
        <v>45306.0</v>
      </c>
      <c r="AL631" s="11">
        <v>148053.0</v>
      </c>
      <c r="AM631" s="11" t="s">
        <v>143</v>
      </c>
      <c r="AN631" s="11" t="s">
        <v>144</v>
      </c>
      <c r="AQ631" s="11" t="s">
        <v>79</v>
      </c>
      <c r="AR631" s="11" t="s">
        <v>146</v>
      </c>
      <c r="AS631" s="11" t="s">
        <v>75</v>
      </c>
      <c r="AT631" s="11" t="s">
        <v>375</v>
      </c>
      <c r="AU631" s="18" t="s">
        <v>147</v>
      </c>
      <c r="AW631" s="11" t="s">
        <v>204</v>
      </c>
      <c r="AX631" s="11" t="s">
        <v>376</v>
      </c>
      <c r="AY631" s="11"/>
      <c r="AZ631" s="11" t="s">
        <v>529</v>
      </c>
      <c r="BD631" s="15">
        <v>45607.0</v>
      </c>
      <c r="BE631" s="15">
        <v>45779.0</v>
      </c>
      <c r="BJ631" s="11">
        <v>2024.0</v>
      </c>
      <c r="BK631" s="11">
        <v>2028.0</v>
      </c>
      <c r="BL631" s="16">
        <f t="shared" si="910"/>
        <v>5</v>
      </c>
      <c r="BM631" s="18" t="str">
        <f t="shared" si="911"/>
        <v>2024, 2025, 2026, 2027, 2028</v>
      </c>
      <c r="BN631" s="18" t="str">
        <f t="shared" ref="BN631:CC631" si="922">IF(ISNUMBER(SEARCH(BN$1, $BM631)), ($K631/$BL631), "")</f>
        <v/>
      </c>
      <c r="BO631" s="18" t="str">
        <f t="shared" si="922"/>
        <v/>
      </c>
      <c r="BP631" s="18" t="str">
        <f t="shared" si="922"/>
        <v/>
      </c>
      <c r="BQ631" s="18" t="str">
        <f t="shared" si="922"/>
        <v/>
      </c>
      <c r="BR631" s="20">
        <f t="shared" si="922"/>
        <v>27867.658</v>
      </c>
      <c r="BS631" s="20">
        <f t="shared" si="922"/>
        <v>27867.658</v>
      </c>
      <c r="BT631" s="20">
        <f t="shared" si="922"/>
        <v>27867.658</v>
      </c>
      <c r="BU631" s="20">
        <f t="shared" si="922"/>
        <v>27867.658</v>
      </c>
      <c r="BV631" s="20">
        <f t="shared" si="922"/>
        <v>27867.658</v>
      </c>
      <c r="BW631" s="18" t="str">
        <f t="shared" si="922"/>
        <v/>
      </c>
      <c r="BX631" s="18" t="str">
        <f t="shared" si="922"/>
        <v/>
      </c>
      <c r="BY631" s="18" t="str">
        <f t="shared" si="922"/>
        <v/>
      </c>
      <c r="BZ631" s="18" t="str">
        <f t="shared" si="922"/>
        <v/>
      </c>
      <c r="CA631" s="18" t="str">
        <f t="shared" si="922"/>
        <v/>
      </c>
      <c r="CB631" s="18" t="str">
        <f t="shared" si="922"/>
        <v/>
      </c>
      <c r="CC631" s="18" t="str">
        <f t="shared" si="922"/>
        <v/>
      </c>
    </row>
    <row r="632" ht="16.5" customHeight="1">
      <c r="A632" s="11" t="s">
        <v>2818</v>
      </c>
      <c r="B632" s="11" t="s">
        <v>2819</v>
      </c>
      <c r="D632" s="11" t="s">
        <v>64</v>
      </c>
      <c r="E632" s="27">
        <v>100587.0</v>
      </c>
      <c r="F632" s="27">
        <v>100587.0</v>
      </c>
      <c r="G632" s="11" t="s">
        <v>135</v>
      </c>
      <c r="H632" s="12">
        <v>130808.0</v>
      </c>
      <c r="J632" s="13">
        <f t="shared" ref="J632:K632" si="923">E632*1.19</f>
        <v>119698.53</v>
      </c>
      <c r="K632" s="13">
        <f t="shared" si="923"/>
        <v>119698.53</v>
      </c>
      <c r="L632" s="11" t="s">
        <v>86</v>
      </c>
      <c r="N632" s="14" t="s">
        <v>2820</v>
      </c>
      <c r="O632" s="11" t="s">
        <v>2821</v>
      </c>
      <c r="P632" s="11"/>
      <c r="Q632" s="11"/>
      <c r="R632" s="11" t="s">
        <v>482</v>
      </c>
      <c r="S632" s="11" t="s">
        <v>2822</v>
      </c>
      <c r="T632" s="11" t="s">
        <v>2823</v>
      </c>
      <c r="V632" s="11" t="s">
        <v>2824</v>
      </c>
      <c r="X632" s="11" t="s">
        <v>142</v>
      </c>
      <c r="Y632" s="11" t="s">
        <v>75</v>
      </c>
      <c r="Z632" s="11" t="s">
        <v>2825</v>
      </c>
      <c r="AI632" s="15">
        <v>43738.0</v>
      </c>
      <c r="AL632" s="11">
        <v>130808.0</v>
      </c>
      <c r="AM632" s="11" t="s">
        <v>143</v>
      </c>
      <c r="AN632" s="11" t="s">
        <v>144</v>
      </c>
      <c r="AQ632" s="11" t="s">
        <v>79</v>
      </c>
      <c r="AR632" s="11" t="s">
        <v>146</v>
      </c>
      <c r="AS632" s="11" t="s">
        <v>75</v>
      </c>
      <c r="AT632" s="25" t="s">
        <v>122</v>
      </c>
      <c r="AW632" s="11" t="s">
        <v>204</v>
      </c>
      <c r="AX632" s="18" t="str">
        <f t="array" ref="AX632">IFERROR(INDEX('full database 2024'!AR:AR, MATCH(A632, 'full database 2024'!B:B, 0)), "")</f>
        <v/>
      </c>
      <c r="AZ632" s="11" t="s">
        <v>191</v>
      </c>
      <c r="BD632" s="15">
        <v>45594.0</v>
      </c>
      <c r="BE632" s="15">
        <v>45594.0</v>
      </c>
      <c r="BJ632" s="11">
        <v>2019.0</v>
      </c>
      <c r="BK632" s="11">
        <v>2023.0</v>
      </c>
      <c r="BL632" s="16">
        <f t="shared" si="910"/>
        <v>5</v>
      </c>
      <c r="BM632" s="18" t="str">
        <f t="shared" si="911"/>
        <v>2019, 2020, 2021, 2022, 2023</v>
      </c>
      <c r="BN632" s="20">
        <f t="shared" ref="BN632:CC632" si="924">IF(ISNUMBER(SEARCH(BN$1, $BM632)), ($K632/$BL632), "")</f>
        <v>23939.706</v>
      </c>
      <c r="BO632" s="20">
        <f t="shared" si="924"/>
        <v>23939.706</v>
      </c>
      <c r="BP632" s="20">
        <f t="shared" si="924"/>
        <v>23939.706</v>
      </c>
      <c r="BQ632" s="20">
        <f t="shared" si="924"/>
        <v>23939.706</v>
      </c>
      <c r="BR632" s="18" t="str">
        <f t="shared" si="924"/>
        <v/>
      </c>
      <c r="BS632" s="18" t="str">
        <f t="shared" si="924"/>
        <v/>
      </c>
      <c r="BT632" s="18" t="str">
        <f t="shared" si="924"/>
        <v/>
      </c>
      <c r="BU632" s="18" t="str">
        <f t="shared" si="924"/>
        <v/>
      </c>
      <c r="BV632" s="18" t="str">
        <f t="shared" si="924"/>
        <v/>
      </c>
      <c r="BW632" s="18" t="str">
        <f t="shared" si="924"/>
        <v/>
      </c>
      <c r="BX632" s="18" t="str">
        <f t="shared" si="924"/>
        <v/>
      </c>
      <c r="BY632" s="18" t="str">
        <f t="shared" si="924"/>
        <v/>
      </c>
      <c r="BZ632" s="18" t="str">
        <f t="shared" si="924"/>
        <v/>
      </c>
      <c r="CA632" s="18" t="str">
        <f t="shared" si="924"/>
        <v/>
      </c>
      <c r="CB632" s="18" t="str">
        <f t="shared" si="924"/>
        <v/>
      </c>
      <c r="CC632" s="18" t="str">
        <f t="shared" si="924"/>
        <v/>
      </c>
    </row>
    <row r="633" ht="16.5" customHeight="1">
      <c r="A633" s="16" t="s">
        <v>2826</v>
      </c>
      <c r="B633" s="11" t="s">
        <v>2827</v>
      </c>
      <c r="D633" s="11" t="s">
        <v>64</v>
      </c>
      <c r="E633" s="27">
        <v>99790.0</v>
      </c>
      <c r="F633" s="27">
        <v>99790.0</v>
      </c>
      <c r="G633" s="11" t="s">
        <v>135</v>
      </c>
      <c r="H633" s="12">
        <v>126187.0</v>
      </c>
      <c r="J633" s="13">
        <f t="shared" ref="J633:K633" si="925">E633*1.19</f>
        <v>118750.1</v>
      </c>
      <c r="K633" s="13">
        <f t="shared" si="925"/>
        <v>118750.1</v>
      </c>
      <c r="L633" s="11" t="s">
        <v>86</v>
      </c>
      <c r="N633" s="14" t="s">
        <v>2828</v>
      </c>
      <c r="O633" s="11" t="s">
        <v>2829</v>
      </c>
      <c r="P633" s="11"/>
      <c r="Q633" s="11"/>
      <c r="R633" s="11" t="s">
        <v>2552</v>
      </c>
      <c r="T633" s="11" t="s">
        <v>2830</v>
      </c>
      <c r="V633" s="11" t="s">
        <v>2831</v>
      </c>
      <c r="X633" s="11" t="s">
        <v>142</v>
      </c>
      <c r="Y633" s="11" t="s">
        <v>75</v>
      </c>
      <c r="AI633" s="15">
        <v>45382.0</v>
      </c>
      <c r="AL633" s="11">
        <v>126187.0</v>
      </c>
      <c r="AM633" s="11" t="s">
        <v>143</v>
      </c>
      <c r="AN633" s="11" t="s">
        <v>695</v>
      </c>
      <c r="AQ633" s="11" t="s">
        <v>79</v>
      </c>
      <c r="AR633" s="11" t="s">
        <v>146</v>
      </c>
      <c r="AS633" s="11" t="s">
        <v>75</v>
      </c>
      <c r="AT633" s="11" t="s">
        <v>80</v>
      </c>
      <c r="AU633" s="18" t="s">
        <v>147</v>
      </c>
      <c r="AW633" s="11" t="s">
        <v>96</v>
      </c>
      <c r="AX633" s="11" t="s">
        <v>2141</v>
      </c>
      <c r="AY633" s="11" t="s">
        <v>1824</v>
      </c>
      <c r="AZ633" s="11" t="s">
        <v>191</v>
      </c>
      <c r="BD633" s="15">
        <v>45632.0</v>
      </c>
      <c r="BE633" s="15">
        <v>45632.0</v>
      </c>
      <c r="BJ633" s="11">
        <v>2024.0</v>
      </c>
      <c r="BK633" s="11">
        <v>2025.0</v>
      </c>
      <c r="BL633" s="16">
        <f t="shared" si="910"/>
        <v>2</v>
      </c>
      <c r="BM633" s="18" t="str">
        <f t="shared" si="911"/>
        <v>2024, 2025</v>
      </c>
      <c r="BN633" s="18" t="str">
        <f t="shared" ref="BN633:CC633" si="926">IF(ISNUMBER(SEARCH(BN$1, $BM633)), ($K633/$BL633), "")</f>
        <v/>
      </c>
      <c r="BO633" s="18" t="str">
        <f t="shared" si="926"/>
        <v/>
      </c>
      <c r="BP633" s="18" t="str">
        <f t="shared" si="926"/>
        <v/>
      </c>
      <c r="BQ633" s="18" t="str">
        <f t="shared" si="926"/>
        <v/>
      </c>
      <c r="BR633" s="20">
        <f t="shared" si="926"/>
        <v>59375.05</v>
      </c>
      <c r="BS633" s="20">
        <f t="shared" si="926"/>
        <v>59375.05</v>
      </c>
      <c r="BT633" s="18" t="str">
        <f t="shared" si="926"/>
        <v/>
      </c>
      <c r="BU633" s="18" t="str">
        <f t="shared" si="926"/>
        <v/>
      </c>
      <c r="BV633" s="18" t="str">
        <f t="shared" si="926"/>
        <v/>
      </c>
      <c r="BW633" s="18" t="str">
        <f t="shared" si="926"/>
        <v/>
      </c>
      <c r="BX633" s="18" t="str">
        <f t="shared" si="926"/>
        <v/>
      </c>
      <c r="BY633" s="18" t="str">
        <f t="shared" si="926"/>
        <v/>
      </c>
      <c r="BZ633" s="18" t="str">
        <f t="shared" si="926"/>
        <v/>
      </c>
      <c r="CA633" s="18" t="str">
        <f t="shared" si="926"/>
        <v/>
      </c>
      <c r="CB633" s="18" t="str">
        <f t="shared" si="926"/>
        <v/>
      </c>
      <c r="CC633" s="18" t="str">
        <f t="shared" si="926"/>
        <v/>
      </c>
    </row>
    <row r="634" ht="16.5" customHeight="1">
      <c r="A634" s="11" t="s">
        <v>2832</v>
      </c>
      <c r="B634" s="11" t="s">
        <v>2833</v>
      </c>
      <c r="D634" s="11" t="s">
        <v>64</v>
      </c>
      <c r="E634" s="27">
        <v>81265.0</v>
      </c>
      <c r="F634" s="27">
        <v>81265.0</v>
      </c>
      <c r="G634" s="11" t="s">
        <v>135</v>
      </c>
      <c r="H634" s="12">
        <v>124200.0</v>
      </c>
      <c r="J634" s="13">
        <f t="shared" ref="J634:K634" si="927">E634*1.19</f>
        <v>96705.35</v>
      </c>
      <c r="K634" s="13">
        <f t="shared" si="927"/>
        <v>96705.35</v>
      </c>
      <c r="L634" s="11" t="s">
        <v>86</v>
      </c>
      <c r="N634" s="14" t="s">
        <v>2834</v>
      </c>
      <c r="O634" s="11" t="s">
        <v>2835</v>
      </c>
      <c r="V634" s="11" t="s">
        <v>2836</v>
      </c>
      <c r="X634" s="11" t="s">
        <v>142</v>
      </c>
      <c r="Y634" s="11" t="s">
        <v>75</v>
      </c>
      <c r="AI634" s="15">
        <v>42185.0</v>
      </c>
      <c r="AL634" s="11">
        <v>124200.0</v>
      </c>
      <c r="AM634" s="11" t="s">
        <v>143</v>
      </c>
      <c r="AN634" s="11" t="s">
        <v>695</v>
      </c>
      <c r="AQ634" s="11" t="s">
        <v>79</v>
      </c>
      <c r="AR634" s="11" t="s">
        <v>146</v>
      </c>
      <c r="AS634" s="11" t="s">
        <v>75</v>
      </c>
      <c r="AT634" s="11" t="s">
        <v>107</v>
      </c>
      <c r="AU634" s="18" t="s">
        <v>189</v>
      </c>
      <c r="AW634" s="11" t="s">
        <v>96</v>
      </c>
      <c r="AX634" s="18" t="str">
        <f t="array" ref="AX634">IFERROR(INDEX('full database 2024'!AR:AR, MATCH(A634, 'full database 2024'!B:B, 0)), "")</f>
        <v/>
      </c>
      <c r="AZ634" s="11" t="s">
        <v>132</v>
      </c>
      <c r="BD634" s="15">
        <v>45695.0</v>
      </c>
      <c r="BE634" s="15">
        <v>45733.0</v>
      </c>
      <c r="BJ634" s="11">
        <v>2015.0</v>
      </c>
      <c r="BK634" s="11">
        <v>2016.0</v>
      </c>
      <c r="BL634" s="16">
        <f t="shared" si="910"/>
        <v>2</v>
      </c>
      <c r="BM634" s="18" t="str">
        <f t="shared" si="911"/>
        <v>2015, 2016</v>
      </c>
      <c r="BN634" s="18" t="str">
        <f t="shared" ref="BN634:CC634" si="928">IF(ISNUMBER(SEARCH(BN$1, $BM634)), ($K634/$BL634), "")</f>
        <v/>
      </c>
      <c r="BO634" s="18" t="str">
        <f t="shared" si="928"/>
        <v/>
      </c>
      <c r="BP634" s="18" t="str">
        <f t="shared" si="928"/>
        <v/>
      </c>
      <c r="BQ634" s="18" t="str">
        <f t="shared" si="928"/>
        <v/>
      </c>
      <c r="BR634" s="18" t="str">
        <f t="shared" si="928"/>
        <v/>
      </c>
      <c r="BS634" s="18" t="str">
        <f t="shared" si="928"/>
        <v/>
      </c>
      <c r="BT634" s="18" t="str">
        <f t="shared" si="928"/>
        <v/>
      </c>
      <c r="BU634" s="18" t="str">
        <f t="shared" si="928"/>
        <v/>
      </c>
      <c r="BV634" s="18" t="str">
        <f t="shared" si="928"/>
        <v/>
      </c>
      <c r="BW634" s="18" t="str">
        <f t="shared" si="928"/>
        <v/>
      </c>
      <c r="BX634" s="18" t="str">
        <f t="shared" si="928"/>
        <v/>
      </c>
      <c r="BY634" s="18" t="str">
        <f t="shared" si="928"/>
        <v/>
      </c>
      <c r="BZ634" s="18" t="str">
        <f t="shared" si="928"/>
        <v/>
      </c>
      <c r="CA634" s="18" t="str">
        <f t="shared" si="928"/>
        <v/>
      </c>
      <c r="CB634" s="18" t="str">
        <f t="shared" si="928"/>
        <v/>
      </c>
      <c r="CC634" s="18" t="str">
        <f t="shared" si="928"/>
        <v/>
      </c>
    </row>
    <row r="635" ht="16.5" customHeight="1">
      <c r="A635" s="11" t="s">
        <v>2837</v>
      </c>
      <c r="B635" s="11" t="s">
        <v>2838</v>
      </c>
      <c r="D635" s="11" t="s">
        <v>64</v>
      </c>
      <c r="E635" s="11">
        <v>75000.0</v>
      </c>
      <c r="F635" s="11">
        <v>75000.0</v>
      </c>
      <c r="G635" s="11" t="s">
        <v>151</v>
      </c>
      <c r="H635" s="12">
        <v>81169.0</v>
      </c>
      <c r="J635" s="13">
        <v>75000.0</v>
      </c>
      <c r="K635" s="13">
        <v>75000.0</v>
      </c>
      <c r="L635" s="11" t="s">
        <v>86</v>
      </c>
      <c r="N635" s="14" t="s">
        <v>2839</v>
      </c>
      <c r="O635" s="11" t="s">
        <v>2840</v>
      </c>
      <c r="P635" s="11"/>
      <c r="Q635" s="11"/>
      <c r="R635" s="11" t="s">
        <v>482</v>
      </c>
      <c r="V635" s="11" t="s">
        <v>2841</v>
      </c>
      <c r="X635" s="11" t="s">
        <v>183</v>
      </c>
      <c r="Y635" s="11" t="s">
        <v>75</v>
      </c>
      <c r="AI635" s="15">
        <v>45173.0</v>
      </c>
      <c r="AL635" s="11">
        <v>81169.0</v>
      </c>
      <c r="AM635" s="11" t="s">
        <v>185</v>
      </c>
      <c r="AN635" s="30" t="s">
        <v>1918</v>
      </c>
      <c r="AQ635" s="11" t="s">
        <v>79</v>
      </c>
      <c r="AR635" s="11" t="s">
        <v>188</v>
      </c>
      <c r="AS635" s="11" t="s">
        <v>75</v>
      </c>
      <c r="AT635" s="11" t="s">
        <v>107</v>
      </c>
      <c r="AU635" s="16" t="s">
        <v>108</v>
      </c>
      <c r="AW635" s="11" t="s">
        <v>96</v>
      </c>
      <c r="AX635" s="11" t="s">
        <v>2141</v>
      </c>
      <c r="AY635" s="11" t="s">
        <v>299</v>
      </c>
      <c r="AZ635" s="11" t="s">
        <v>535</v>
      </c>
      <c r="BD635" s="15">
        <v>45596.0</v>
      </c>
      <c r="BE635" s="15">
        <v>45779.0</v>
      </c>
      <c r="BJ635" s="11">
        <v>2023.0</v>
      </c>
      <c r="BK635" s="11">
        <v>2024.0</v>
      </c>
      <c r="BL635" s="16">
        <f t="shared" si="910"/>
        <v>2</v>
      </c>
      <c r="BM635" s="18" t="str">
        <f t="shared" si="911"/>
        <v>2023, 2024</v>
      </c>
      <c r="BN635" s="18" t="str">
        <f t="shared" ref="BN635:CC635" si="929">IF(ISNUMBER(SEARCH(BN$1, $BM635)), ($K635/$BL635), "")</f>
        <v/>
      </c>
      <c r="BO635" s="18" t="str">
        <f t="shared" si="929"/>
        <v/>
      </c>
      <c r="BP635" s="18" t="str">
        <f t="shared" si="929"/>
        <v/>
      </c>
      <c r="BQ635" s="20">
        <f t="shared" si="929"/>
        <v>37500</v>
      </c>
      <c r="BR635" s="20">
        <f t="shared" si="929"/>
        <v>37500</v>
      </c>
      <c r="BS635" s="18" t="str">
        <f t="shared" si="929"/>
        <v/>
      </c>
      <c r="BT635" s="18" t="str">
        <f t="shared" si="929"/>
        <v/>
      </c>
      <c r="BU635" s="18" t="str">
        <f t="shared" si="929"/>
        <v/>
      </c>
      <c r="BV635" s="18" t="str">
        <f t="shared" si="929"/>
        <v/>
      </c>
      <c r="BW635" s="18" t="str">
        <f t="shared" si="929"/>
        <v/>
      </c>
      <c r="BX635" s="18" t="str">
        <f t="shared" si="929"/>
        <v/>
      </c>
      <c r="BY635" s="18" t="str">
        <f t="shared" si="929"/>
        <v/>
      </c>
      <c r="BZ635" s="18" t="str">
        <f t="shared" si="929"/>
        <v/>
      </c>
      <c r="CA635" s="18" t="str">
        <f t="shared" si="929"/>
        <v/>
      </c>
      <c r="CB635" s="18" t="str">
        <f t="shared" si="929"/>
        <v/>
      </c>
      <c r="CC635" s="18" t="str">
        <f t="shared" si="929"/>
        <v/>
      </c>
    </row>
    <row r="636" ht="16.5" customHeight="1">
      <c r="A636" s="11" t="s">
        <v>2842</v>
      </c>
      <c r="B636" s="11" t="s">
        <v>2843</v>
      </c>
      <c r="D636" s="11" t="s">
        <v>64</v>
      </c>
      <c r="E636" s="11">
        <v>50000.0</v>
      </c>
      <c r="F636" s="11">
        <v>50000.0</v>
      </c>
      <c r="G636" s="11" t="s">
        <v>151</v>
      </c>
      <c r="H636" s="12">
        <v>58998.0</v>
      </c>
      <c r="J636" s="13">
        <v>50000.0</v>
      </c>
      <c r="K636" s="13">
        <v>50000.0</v>
      </c>
      <c r="L636" s="11" t="s">
        <v>86</v>
      </c>
      <c r="N636" s="14" t="s">
        <v>2844</v>
      </c>
      <c r="O636" s="11" t="s">
        <v>2845</v>
      </c>
      <c r="P636" s="11"/>
      <c r="Q636" s="11"/>
      <c r="R636" s="11" t="s">
        <v>482</v>
      </c>
      <c r="V636" s="11" t="s">
        <v>2846</v>
      </c>
      <c r="X636" s="11" t="s">
        <v>961</v>
      </c>
      <c r="Y636" s="11" t="s">
        <v>75</v>
      </c>
      <c r="AI636" s="15">
        <v>43252.0</v>
      </c>
      <c r="AL636" s="11">
        <v>58998.0</v>
      </c>
      <c r="AM636" s="11" t="s">
        <v>185</v>
      </c>
      <c r="AN636" s="11" t="s">
        <v>443</v>
      </c>
      <c r="AQ636" s="11" t="s">
        <v>79</v>
      </c>
      <c r="AR636" s="11" t="s">
        <v>188</v>
      </c>
      <c r="AS636" s="11" t="s">
        <v>75</v>
      </c>
      <c r="AT636" s="11" t="s">
        <v>80</v>
      </c>
      <c r="AW636" s="11" t="s">
        <v>96</v>
      </c>
      <c r="AX636" s="18" t="str">
        <f t="shared" ref="AX636:AX637" si="932">IFERROR(INDEX('full database 2024'!AR:AR, MATCH(A636, 'full database 2024'!B:B, 0)), "")</f>
        <v/>
      </c>
      <c r="AZ636" s="11" t="s">
        <v>132</v>
      </c>
      <c r="BD636" s="15">
        <v>45593.0</v>
      </c>
      <c r="BE636" s="15">
        <v>45593.0</v>
      </c>
      <c r="BJ636" s="11">
        <v>2018.0</v>
      </c>
      <c r="BK636" s="11">
        <v>2018.0</v>
      </c>
      <c r="BL636" s="16">
        <f t="shared" si="910"/>
        <v>1</v>
      </c>
      <c r="BM636" s="18" t="str">
        <f t="shared" si="911"/>
        <v>2018</v>
      </c>
      <c r="BN636" s="18" t="str">
        <f t="shared" ref="BN636:CC636" si="930">IF(ISNUMBER(SEARCH(BN$1, $BM636)), ($K636/$BL636), "")</f>
        <v/>
      </c>
      <c r="BO636" s="18" t="str">
        <f t="shared" si="930"/>
        <v/>
      </c>
      <c r="BP636" s="18" t="str">
        <f t="shared" si="930"/>
        <v/>
      </c>
      <c r="BQ636" s="18" t="str">
        <f t="shared" si="930"/>
        <v/>
      </c>
      <c r="BR636" s="18" t="str">
        <f t="shared" si="930"/>
        <v/>
      </c>
      <c r="BS636" s="18" t="str">
        <f t="shared" si="930"/>
        <v/>
      </c>
      <c r="BT636" s="18" t="str">
        <f t="shared" si="930"/>
        <v/>
      </c>
      <c r="BU636" s="18" t="str">
        <f t="shared" si="930"/>
        <v/>
      </c>
      <c r="BV636" s="18" t="str">
        <f t="shared" si="930"/>
        <v/>
      </c>
      <c r="BW636" s="18" t="str">
        <f t="shared" si="930"/>
        <v/>
      </c>
      <c r="BX636" s="18" t="str">
        <f t="shared" si="930"/>
        <v/>
      </c>
      <c r="BY636" s="18" t="str">
        <f t="shared" si="930"/>
        <v/>
      </c>
      <c r="BZ636" s="18" t="str">
        <f t="shared" si="930"/>
        <v/>
      </c>
      <c r="CA636" s="18" t="str">
        <f t="shared" si="930"/>
        <v/>
      </c>
      <c r="CB636" s="18" t="str">
        <f t="shared" si="930"/>
        <v/>
      </c>
      <c r="CC636" s="18" t="str">
        <f t="shared" si="930"/>
        <v/>
      </c>
    </row>
    <row r="637" ht="16.5" customHeight="1">
      <c r="A637" s="11" t="s">
        <v>2847</v>
      </c>
      <c r="B637" s="11" t="s">
        <v>2848</v>
      </c>
      <c r="D637" s="11" t="s">
        <v>64</v>
      </c>
      <c r="E637" s="27">
        <v>50000.0</v>
      </c>
      <c r="F637" s="27">
        <v>50000.0</v>
      </c>
      <c r="G637" s="11" t="s">
        <v>135</v>
      </c>
      <c r="H637" s="12">
        <v>62158.0</v>
      </c>
      <c r="J637" s="13">
        <f t="shared" ref="J637:K637" si="931">E637*1.19</f>
        <v>59500</v>
      </c>
      <c r="K637" s="13">
        <f t="shared" si="931"/>
        <v>59500</v>
      </c>
      <c r="L637" s="11" t="s">
        <v>86</v>
      </c>
      <c r="N637" s="14" t="s">
        <v>2849</v>
      </c>
      <c r="O637" s="11" t="s">
        <v>2850</v>
      </c>
      <c r="P637" s="11"/>
      <c r="Q637" s="11"/>
      <c r="R637" s="11" t="s">
        <v>482</v>
      </c>
      <c r="T637" s="11" t="s">
        <v>2851</v>
      </c>
      <c r="V637" s="11" t="s">
        <v>2852</v>
      </c>
      <c r="X637" s="11" t="s">
        <v>142</v>
      </c>
      <c r="Y637" s="11" t="s">
        <v>75</v>
      </c>
      <c r="AI637" s="15">
        <v>45077.0</v>
      </c>
      <c r="AL637" s="11">
        <v>62158.0</v>
      </c>
      <c r="AM637" s="11" t="s">
        <v>143</v>
      </c>
      <c r="AN637" s="11" t="s">
        <v>695</v>
      </c>
      <c r="AQ637" s="11" t="s">
        <v>79</v>
      </c>
      <c r="AR637" s="11" t="s">
        <v>146</v>
      </c>
      <c r="AS637" s="11" t="s">
        <v>75</v>
      </c>
      <c r="AT637" s="11" t="s">
        <v>107</v>
      </c>
      <c r="AU637" s="18" t="s">
        <v>108</v>
      </c>
      <c r="AW637" s="11" t="s">
        <v>96</v>
      </c>
      <c r="AX637" s="18" t="str">
        <f t="shared" si="932"/>
        <v/>
      </c>
      <c r="AZ637" s="11" t="s">
        <v>535</v>
      </c>
      <c r="BD637" s="15">
        <v>45596.0</v>
      </c>
      <c r="BE637" s="15">
        <v>45596.0</v>
      </c>
      <c r="BJ637" s="11">
        <v>2023.0</v>
      </c>
      <c r="BK637" s="11">
        <v>2023.0</v>
      </c>
      <c r="BL637" s="16">
        <f t="shared" si="910"/>
        <v>1</v>
      </c>
      <c r="BM637" s="18" t="str">
        <f t="shared" si="911"/>
        <v>2023</v>
      </c>
      <c r="BN637" s="18" t="str">
        <f t="shared" ref="BN637:CC637" si="933">IF(ISNUMBER(SEARCH(BN$1, $BM637)), ($K637/$BL637), "")</f>
        <v/>
      </c>
      <c r="BO637" s="18" t="str">
        <f t="shared" si="933"/>
        <v/>
      </c>
      <c r="BP637" s="18" t="str">
        <f t="shared" si="933"/>
        <v/>
      </c>
      <c r="BQ637" s="20">
        <f t="shared" si="933"/>
        <v>59500</v>
      </c>
      <c r="BR637" s="18" t="str">
        <f t="shared" si="933"/>
        <v/>
      </c>
      <c r="BS637" s="18" t="str">
        <f t="shared" si="933"/>
        <v/>
      </c>
      <c r="BT637" s="18" t="str">
        <f t="shared" si="933"/>
        <v/>
      </c>
      <c r="BU637" s="18" t="str">
        <f t="shared" si="933"/>
        <v/>
      </c>
      <c r="BV637" s="18" t="str">
        <f t="shared" si="933"/>
        <v/>
      </c>
      <c r="BW637" s="18" t="str">
        <f t="shared" si="933"/>
        <v/>
      </c>
      <c r="BX637" s="18" t="str">
        <f t="shared" si="933"/>
        <v/>
      </c>
      <c r="BY637" s="18" t="str">
        <f t="shared" si="933"/>
        <v/>
      </c>
      <c r="BZ637" s="18" t="str">
        <f t="shared" si="933"/>
        <v/>
      </c>
      <c r="CA637" s="18" t="str">
        <f t="shared" si="933"/>
        <v/>
      </c>
      <c r="CB637" s="18" t="str">
        <f t="shared" si="933"/>
        <v/>
      </c>
      <c r="CC637" s="18" t="str">
        <f t="shared" si="933"/>
        <v/>
      </c>
    </row>
    <row r="638" ht="16.5" customHeight="1">
      <c r="A638" s="16" t="s">
        <v>2853</v>
      </c>
      <c r="B638" s="11" t="s">
        <v>2854</v>
      </c>
      <c r="D638" s="11" t="s">
        <v>64</v>
      </c>
      <c r="E638" s="11">
        <v>49999.0</v>
      </c>
      <c r="F638" s="11">
        <v>49999.0</v>
      </c>
      <c r="G638" s="11" t="s">
        <v>112</v>
      </c>
      <c r="H638" s="12">
        <v>4698.0</v>
      </c>
      <c r="J638" s="20">
        <f t="shared" ref="J638:K638" si="934">E638*0.087</f>
        <v>4349.913</v>
      </c>
      <c r="K638" s="20">
        <f t="shared" si="934"/>
        <v>4349.913</v>
      </c>
      <c r="L638" s="11" t="s">
        <v>86</v>
      </c>
      <c r="N638" s="14" t="s">
        <v>2855</v>
      </c>
      <c r="O638" s="11" t="s">
        <v>2856</v>
      </c>
      <c r="P638" s="11"/>
      <c r="Q638" s="11"/>
      <c r="R638" s="11" t="s">
        <v>482</v>
      </c>
      <c r="T638" s="11" t="s">
        <v>2857</v>
      </c>
      <c r="V638" s="11" t="s">
        <v>2858</v>
      </c>
      <c r="X638" s="11" t="s">
        <v>117</v>
      </c>
      <c r="Y638" s="11" t="s">
        <v>75</v>
      </c>
      <c r="AI638" s="15">
        <v>45292.0</v>
      </c>
      <c r="AL638" s="11">
        <v>4698.0</v>
      </c>
      <c r="AM638" s="11" t="s">
        <v>176</v>
      </c>
      <c r="AN638" s="11"/>
      <c r="AQ638" s="11" t="s">
        <v>79</v>
      </c>
      <c r="AR638" s="11" t="s">
        <v>117</v>
      </c>
      <c r="AS638" s="11" t="s">
        <v>75</v>
      </c>
      <c r="AT638" s="11" t="s">
        <v>80</v>
      </c>
      <c r="AU638" s="18" t="s">
        <v>147</v>
      </c>
      <c r="AW638" s="11" t="s">
        <v>96</v>
      </c>
      <c r="AX638" s="11" t="s">
        <v>82</v>
      </c>
      <c r="AY638" s="11"/>
      <c r="AZ638" s="11" t="s">
        <v>310</v>
      </c>
      <c r="BD638" s="15">
        <v>45600.0</v>
      </c>
      <c r="BE638" s="15">
        <v>45607.0</v>
      </c>
      <c r="BJ638" s="11">
        <v>2024.0</v>
      </c>
      <c r="BK638" s="11">
        <v>2024.0</v>
      </c>
      <c r="BL638" s="16">
        <f t="shared" si="910"/>
        <v>1</v>
      </c>
      <c r="BM638" s="18" t="str">
        <f t="shared" si="911"/>
        <v>2024</v>
      </c>
      <c r="BN638" s="18" t="str">
        <f t="shared" ref="BN638:CC638" si="935">IF(ISNUMBER(SEARCH(BN$1, $BM638)), ($K638/$BL638), "")</f>
        <v/>
      </c>
      <c r="BO638" s="18" t="str">
        <f t="shared" si="935"/>
        <v/>
      </c>
      <c r="BP638" s="18" t="str">
        <f t="shared" si="935"/>
        <v/>
      </c>
      <c r="BQ638" s="18" t="str">
        <f t="shared" si="935"/>
        <v/>
      </c>
      <c r="BR638" s="20">
        <f t="shared" si="935"/>
        <v>4349.913</v>
      </c>
      <c r="BS638" s="18" t="str">
        <f t="shared" si="935"/>
        <v/>
      </c>
      <c r="BT638" s="18" t="str">
        <f t="shared" si="935"/>
        <v/>
      </c>
      <c r="BU638" s="18" t="str">
        <f t="shared" si="935"/>
        <v/>
      </c>
      <c r="BV638" s="18" t="str">
        <f t="shared" si="935"/>
        <v/>
      </c>
      <c r="BW638" s="18" t="str">
        <f t="shared" si="935"/>
        <v/>
      </c>
      <c r="BX638" s="18" t="str">
        <f t="shared" si="935"/>
        <v/>
      </c>
      <c r="BY638" s="18" t="str">
        <f t="shared" si="935"/>
        <v/>
      </c>
      <c r="BZ638" s="18" t="str">
        <f t="shared" si="935"/>
        <v/>
      </c>
      <c r="CA638" s="18" t="str">
        <f t="shared" si="935"/>
        <v/>
      </c>
      <c r="CB638" s="18" t="str">
        <f t="shared" si="935"/>
        <v/>
      </c>
      <c r="CC638" s="18" t="str">
        <f t="shared" si="935"/>
        <v/>
      </c>
    </row>
    <row r="639" ht="16.5" customHeight="1">
      <c r="A639" s="11" t="s">
        <v>2859</v>
      </c>
      <c r="B639" s="11" t="s">
        <v>2860</v>
      </c>
      <c r="D639" s="11" t="s">
        <v>64</v>
      </c>
      <c r="E639" s="27">
        <v>49924.0</v>
      </c>
      <c r="F639" s="27">
        <v>49924.0</v>
      </c>
      <c r="G639" s="11" t="s">
        <v>135</v>
      </c>
      <c r="H639" s="12">
        <v>62064.0</v>
      </c>
      <c r="J639" s="13">
        <f t="shared" ref="J639:K639" si="936">E639*1.19</f>
        <v>59409.56</v>
      </c>
      <c r="K639" s="13">
        <f t="shared" si="936"/>
        <v>59409.56</v>
      </c>
      <c r="L639" s="11" t="s">
        <v>86</v>
      </c>
      <c r="N639" s="14" t="s">
        <v>2861</v>
      </c>
      <c r="O639" s="11" t="s">
        <v>2862</v>
      </c>
      <c r="P639" s="11"/>
      <c r="Q639" s="11"/>
      <c r="R639" s="11" t="s">
        <v>482</v>
      </c>
      <c r="T639" s="11" t="s">
        <v>2863</v>
      </c>
      <c r="V639" s="11" t="s">
        <v>2864</v>
      </c>
      <c r="X639" s="11" t="s">
        <v>142</v>
      </c>
      <c r="Y639" s="11" t="s">
        <v>75</v>
      </c>
      <c r="AI639" s="15">
        <v>45077.0</v>
      </c>
      <c r="AL639" s="11">
        <v>62064.0</v>
      </c>
      <c r="AM639" s="11" t="s">
        <v>143</v>
      </c>
      <c r="AN639" s="11" t="s">
        <v>695</v>
      </c>
      <c r="AQ639" s="11" t="s">
        <v>79</v>
      </c>
      <c r="AR639" s="11" t="s">
        <v>146</v>
      </c>
      <c r="AS639" s="11" t="s">
        <v>75</v>
      </c>
      <c r="AT639" s="11" t="s">
        <v>107</v>
      </c>
      <c r="AU639" s="18" t="s">
        <v>108</v>
      </c>
      <c r="AW639" s="11" t="s">
        <v>96</v>
      </c>
      <c r="AX639" s="18" t="str">
        <f t="shared" ref="AX639:AX642" si="939">IFERROR(INDEX('full database 2024'!AR:AR, MATCH(A639, 'full database 2024'!B:B, 0)), "")</f>
        <v/>
      </c>
      <c r="AY639" s="11"/>
      <c r="AZ639" s="11" t="s">
        <v>124</v>
      </c>
      <c r="BD639" s="15">
        <v>45596.0</v>
      </c>
      <c r="BE639" s="15">
        <v>45596.0</v>
      </c>
      <c r="BJ639" s="11">
        <v>2023.0</v>
      </c>
      <c r="BK639" s="11">
        <v>2023.0</v>
      </c>
      <c r="BL639" s="16">
        <f t="shared" si="910"/>
        <v>1</v>
      </c>
      <c r="BM639" s="18" t="str">
        <f t="shared" si="911"/>
        <v>2023</v>
      </c>
      <c r="BN639" s="18" t="str">
        <f t="shared" ref="BN639:CC639" si="937">IF(ISNUMBER(SEARCH(BN$1, $BM639)), ($K639/$BL639), "")</f>
        <v/>
      </c>
      <c r="BO639" s="18" t="str">
        <f t="shared" si="937"/>
        <v/>
      </c>
      <c r="BP639" s="18" t="str">
        <f t="shared" si="937"/>
        <v/>
      </c>
      <c r="BQ639" s="20">
        <f t="shared" si="937"/>
        <v>59409.56</v>
      </c>
      <c r="BR639" s="18" t="str">
        <f t="shared" si="937"/>
        <v/>
      </c>
      <c r="BS639" s="18" t="str">
        <f t="shared" si="937"/>
        <v/>
      </c>
      <c r="BT639" s="18" t="str">
        <f t="shared" si="937"/>
        <v/>
      </c>
      <c r="BU639" s="18" t="str">
        <f t="shared" si="937"/>
        <v/>
      </c>
      <c r="BV639" s="18" t="str">
        <f t="shared" si="937"/>
        <v/>
      </c>
      <c r="BW639" s="18" t="str">
        <f t="shared" si="937"/>
        <v/>
      </c>
      <c r="BX639" s="18" t="str">
        <f t="shared" si="937"/>
        <v/>
      </c>
      <c r="BY639" s="18" t="str">
        <f t="shared" si="937"/>
        <v/>
      </c>
      <c r="BZ639" s="18" t="str">
        <f t="shared" si="937"/>
        <v/>
      </c>
      <c r="CA639" s="18" t="str">
        <f t="shared" si="937"/>
        <v/>
      </c>
      <c r="CB639" s="18" t="str">
        <f t="shared" si="937"/>
        <v/>
      </c>
      <c r="CC639" s="18" t="str">
        <f t="shared" si="937"/>
        <v/>
      </c>
    </row>
    <row r="640" ht="16.5" customHeight="1">
      <c r="A640" s="11" t="s">
        <v>2865</v>
      </c>
      <c r="B640" s="11" t="s">
        <v>2866</v>
      </c>
      <c r="D640" s="11" t="s">
        <v>64</v>
      </c>
      <c r="E640" s="27">
        <v>49903.0</v>
      </c>
      <c r="F640" s="27">
        <v>49903.0</v>
      </c>
      <c r="G640" s="11" t="s">
        <v>135</v>
      </c>
      <c r="H640" s="12">
        <v>62034.0</v>
      </c>
      <c r="J640" s="13">
        <f t="shared" ref="J640:K640" si="938">E640*1.19</f>
        <v>59384.57</v>
      </c>
      <c r="K640" s="13">
        <f t="shared" si="938"/>
        <v>59384.57</v>
      </c>
      <c r="L640" s="11" t="s">
        <v>86</v>
      </c>
      <c r="N640" s="14" t="s">
        <v>2867</v>
      </c>
      <c r="O640" s="11" t="s">
        <v>2868</v>
      </c>
      <c r="P640" s="11"/>
      <c r="Q640" s="11"/>
      <c r="R640" s="11" t="s">
        <v>482</v>
      </c>
      <c r="T640" s="11" t="s">
        <v>1126</v>
      </c>
      <c r="V640" s="11" t="s">
        <v>2869</v>
      </c>
      <c r="X640" s="11" t="s">
        <v>142</v>
      </c>
      <c r="Y640" s="11" t="s">
        <v>75</v>
      </c>
      <c r="AI640" s="15">
        <v>45077.0</v>
      </c>
      <c r="AL640" s="11">
        <v>62034.0</v>
      </c>
      <c r="AM640" s="11" t="s">
        <v>143</v>
      </c>
      <c r="AN640" s="11" t="s">
        <v>695</v>
      </c>
      <c r="AQ640" s="11" t="s">
        <v>79</v>
      </c>
      <c r="AR640" s="11" t="s">
        <v>146</v>
      </c>
      <c r="AS640" s="11" t="s">
        <v>75</v>
      </c>
      <c r="AT640" s="11" t="s">
        <v>80</v>
      </c>
      <c r="AW640" s="11" t="s">
        <v>96</v>
      </c>
      <c r="AX640" s="18" t="str">
        <f t="shared" si="939"/>
        <v/>
      </c>
      <c r="AZ640" s="11" t="s">
        <v>191</v>
      </c>
      <c r="BD640" s="15">
        <v>45596.0</v>
      </c>
      <c r="BE640" s="15">
        <v>45596.0</v>
      </c>
      <c r="BJ640" s="11">
        <v>2023.0</v>
      </c>
      <c r="BK640" s="11">
        <v>2024.0</v>
      </c>
      <c r="BL640" s="16">
        <f t="shared" si="910"/>
        <v>2</v>
      </c>
      <c r="BM640" s="18" t="str">
        <f t="shared" si="911"/>
        <v>2023, 2024</v>
      </c>
      <c r="BN640" s="18" t="str">
        <f t="shared" ref="BN640:CC640" si="940">IF(ISNUMBER(SEARCH(BN$1, $BM640)), ($K640/$BL640), "")</f>
        <v/>
      </c>
      <c r="BO640" s="18" t="str">
        <f t="shared" si="940"/>
        <v/>
      </c>
      <c r="BP640" s="18" t="str">
        <f t="shared" si="940"/>
        <v/>
      </c>
      <c r="BQ640" s="20">
        <f t="shared" si="940"/>
        <v>29692.285</v>
      </c>
      <c r="BR640" s="20">
        <f t="shared" si="940"/>
        <v>29692.285</v>
      </c>
      <c r="BS640" s="18" t="str">
        <f t="shared" si="940"/>
        <v/>
      </c>
      <c r="BT640" s="18" t="str">
        <f t="shared" si="940"/>
        <v/>
      </c>
      <c r="BU640" s="18" t="str">
        <f t="shared" si="940"/>
        <v/>
      </c>
      <c r="BV640" s="18" t="str">
        <f t="shared" si="940"/>
        <v/>
      </c>
      <c r="BW640" s="18" t="str">
        <f t="shared" si="940"/>
        <v/>
      </c>
      <c r="BX640" s="18" t="str">
        <f t="shared" si="940"/>
        <v/>
      </c>
      <c r="BY640" s="18" t="str">
        <f t="shared" si="940"/>
        <v/>
      </c>
      <c r="BZ640" s="18" t="str">
        <f t="shared" si="940"/>
        <v/>
      </c>
      <c r="CA640" s="18" t="str">
        <f t="shared" si="940"/>
        <v/>
      </c>
      <c r="CB640" s="18" t="str">
        <f t="shared" si="940"/>
        <v/>
      </c>
      <c r="CC640" s="18" t="str">
        <f t="shared" si="940"/>
        <v/>
      </c>
    </row>
    <row r="641" ht="16.5" customHeight="1">
      <c r="A641" s="16" t="s">
        <v>2870</v>
      </c>
      <c r="B641" s="11" t="s">
        <v>2871</v>
      </c>
      <c r="D641" s="11" t="s">
        <v>64</v>
      </c>
      <c r="E641" s="27">
        <v>125000.0</v>
      </c>
      <c r="F641" s="27">
        <v>100000.0</v>
      </c>
      <c r="G641" s="11" t="s">
        <v>135</v>
      </c>
      <c r="H641" s="12">
        <v>0.0</v>
      </c>
      <c r="I641" s="12">
        <v>0.0</v>
      </c>
      <c r="J641" s="13">
        <f t="shared" ref="J641:K641" si="941">E641*1.19</f>
        <v>148750</v>
      </c>
      <c r="K641" s="13">
        <f t="shared" si="941"/>
        <v>119000</v>
      </c>
      <c r="L641" s="11" t="s">
        <v>86</v>
      </c>
      <c r="N641" s="14" t="s">
        <v>2872</v>
      </c>
      <c r="O641" s="11" t="s">
        <v>2873</v>
      </c>
      <c r="T641" s="11" t="s">
        <v>2874</v>
      </c>
      <c r="U641" s="11" t="s">
        <v>2875</v>
      </c>
      <c r="V641" s="11" t="s">
        <v>1779</v>
      </c>
      <c r="W641" s="11" t="s">
        <v>92</v>
      </c>
      <c r="X641" s="11" t="s">
        <v>142</v>
      </c>
      <c r="Y641" s="11" t="s">
        <v>75</v>
      </c>
      <c r="Z641" s="11" t="s">
        <v>72</v>
      </c>
      <c r="AD641" s="11" t="s">
        <v>72</v>
      </c>
      <c r="AE641" s="11" t="s">
        <v>119</v>
      </c>
      <c r="AI641" s="15">
        <v>44470.0</v>
      </c>
      <c r="AJ641" s="11">
        <v>4.0</v>
      </c>
      <c r="AK641" s="11" t="s">
        <v>77</v>
      </c>
      <c r="AL641" s="11">
        <v>0.0</v>
      </c>
      <c r="AM641" s="11" t="s">
        <v>143</v>
      </c>
      <c r="AN641" s="11" t="s">
        <v>144</v>
      </c>
      <c r="AO641" s="11" t="s">
        <v>1722</v>
      </c>
      <c r="AQ641" s="11" t="s">
        <v>79</v>
      </c>
      <c r="AR641" s="11" t="s">
        <v>146</v>
      </c>
      <c r="AS641" s="11" t="s">
        <v>75</v>
      </c>
      <c r="AT641" s="11" t="s">
        <v>375</v>
      </c>
      <c r="AW641" s="11" t="s">
        <v>204</v>
      </c>
      <c r="AX641" s="18" t="str">
        <f t="shared" si="939"/>
        <v/>
      </c>
      <c r="AZ641" s="11" t="s">
        <v>241</v>
      </c>
      <c r="BD641" s="15">
        <v>45435.0</v>
      </c>
      <c r="BE641" s="15">
        <v>45779.0</v>
      </c>
      <c r="BJ641" s="11">
        <v>2021.0</v>
      </c>
      <c r="BK641" s="18">
        <f t="shared" ref="BK641:BK642" si="944">BJ641+AJ641</f>
        <v>2025</v>
      </c>
      <c r="BL641" s="16">
        <f t="shared" si="910"/>
        <v>5</v>
      </c>
      <c r="BM641" s="18" t="str">
        <f t="shared" si="911"/>
        <v>2021, 2022, 2023, 2024, 2025</v>
      </c>
      <c r="BN641" s="18" t="str">
        <f t="shared" ref="BN641:CC641" si="942">IF(ISNUMBER(SEARCH(BN$1, $BM641)), ($K641/$BL641), "")</f>
        <v/>
      </c>
      <c r="BO641" s="20">
        <f t="shared" si="942"/>
        <v>23800</v>
      </c>
      <c r="BP641" s="20">
        <f t="shared" si="942"/>
        <v>23800</v>
      </c>
      <c r="BQ641" s="20">
        <f t="shared" si="942"/>
        <v>23800</v>
      </c>
      <c r="BR641" s="20">
        <f t="shared" si="942"/>
        <v>23800</v>
      </c>
      <c r="BS641" s="20">
        <f t="shared" si="942"/>
        <v>23800</v>
      </c>
      <c r="BT641" s="18" t="str">
        <f t="shared" si="942"/>
        <v/>
      </c>
      <c r="BU641" s="18" t="str">
        <f t="shared" si="942"/>
        <v/>
      </c>
      <c r="BV641" s="18" t="str">
        <f t="shared" si="942"/>
        <v/>
      </c>
      <c r="BW641" s="18" t="str">
        <f t="shared" si="942"/>
        <v/>
      </c>
      <c r="BX641" s="18" t="str">
        <f t="shared" si="942"/>
        <v/>
      </c>
      <c r="BY641" s="18" t="str">
        <f t="shared" si="942"/>
        <v/>
      </c>
      <c r="BZ641" s="18" t="str">
        <f t="shared" si="942"/>
        <v/>
      </c>
      <c r="CA641" s="18" t="str">
        <f t="shared" si="942"/>
        <v/>
      </c>
      <c r="CB641" s="18" t="str">
        <f t="shared" si="942"/>
        <v/>
      </c>
      <c r="CC641" s="18" t="str">
        <f t="shared" si="942"/>
        <v/>
      </c>
    </row>
    <row r="642" ht="16.5" customHeight="1">
      <c r="A642" s="16" t="s">
        <v>2876</v>
      </c>
      <c r="B642" s="11" t="s">
        <v>2877</v>
      </c>
      <c r="D642" s="11" t="s">
        <v>64</v>
      </c>
      <c r="E642" s="27">
        <v>125000.0</v>
      </c>
      <c r="F642" s="27">
        <v>100000.0</v>
      </c>
      <c r="G642" s="11" t="s">
        <v>135</v>
      </c>
      <c r="H642" s="12">
        <v>0.0</v>
      </c>
      <c r="J642" s="13">
        <f t="shared" ref="J642:K642" si="943">E642*1.19</f>
        <v>148750</v>
      </c>
      <c r="K642" s="13">
        <f t="shared" si="943"/>
        <v>119000</v>
      </c>
      <c r="L642" s="11" t="s">
        <v>86</v>
      </c>
      <c r="N642" s="14" t="s">
        <v>2878</v>
      </c>
      <c r="O642" s="11" t="s">
        <v>2879</v>
      </c>
      <c r="T642" s="11" t="s">
        <v>2880</v>
      </c>
      <c r="U642" s="11" t="s">
        <v>2881</v>
      </c>
      <c r="V642" s="11" t="s">
        <v>1694</v>
      </c>
      <c r="W642" s="11" t="s">
        <v>92</v>
      </c>
      <c r="X642" s="11" t="s">
        <v>142</v>
      </c>
      <c r="Y642" s="11" t="s">
        <v>75</v>
      </c>
      <c r="Z642" s="11" t="s">
        <v>72</v>
      </c>
      <c r="AD642" s="11" t="s">
        <v>72</v>
      </c>
      <c r="AE642" s="11" t="s">
        <v>119</v>
      </c>
      <c r="AI642" s="15">
        <v>44470.0</v>
      </c>
      <c r="AJ642" s="11">
        <v>4.0</v>
      </c>
      <c r="AK642" s="11" t="s">
        <v>77</v>
      </c>
      <c r="AL642" s="11">
        <v>0.0</v>
      </c>
      <c r="AM642" s="11" t="s">
        <v>143</v>
      </c>
      <c r="AN642" s="11" t="s">
        <v>202</v>
      </c>
      <c r="AO642" s="11" t="s">
        <v>1722</v>
      </c>
      <c r="AQ642" s="11" t="s">
        <v>79</v>
      </c>
      <c r="AR642" s="11" t="s">
        <v>146</v>
      </c>
      <c r="AS642" s="11" t="s">
        <v>75</v>
      </c>
      <c r="AT642" s="11" t="s">
        <v>375</v>
      </c>
      <c r="AW642" s="11" t="s">
        <v>204</v>
      </c>
      <c r="AX642" s="18" t="str">
        <f t="shared" si="939"/>
        <v/>
      </c>
      <c r="AZ642" s="11" t="s">
        <v>241</v>
      </c>
      <c r="BD642" s="15">
        <v>45435.0</v>
      </c>
      <c r="BE642" s="15">
        <v>45779.0</v>
      </c>
      <c r="BJ642" s="11">
        <v>2021.0</v>
      </c>
      <c r="BK642" s="18">
        <f t="shared" si="944"/>
        <v>2025</v>
      </c>
      <c r="BL642" s="16">
        <f t="shared" si="910"/>
        <v>5</v>
      </c>
      <c r="BM642" s="18" t="str">
        <f t="shared" si="911"/>
        <v>2021, 2022, 2023, 2024, 2025</v>
      </c>
      <c r="BN642" s="18" t="str">
        <f t="shared" ref="BN642:CC642" si="945">IF(ISNUMBER(SEARCH(BN$1, $BM642)), ($K642/$BL642), "")</f>
        <v/>
      </c>
      <c r="BO642" s="20">
        <f t="shared" si="945"/>
        <v>23800</v>
      </c>
      <c r="BP642" s="20">
        <f t="shared" si="945"/>
        <v>23800</v>
      </c>
      <c r="BQ642" s="20">
        <f t="shared" si="945"/>
        <v>23800</v>
      </c>
      <c r="BR642" s="20">
        <f t="shared" si="945"/>
        <v>23800</v>
      </c>
      <c r="BS642" s="20">
        <f t="shared" si="945"/>
        <v>23800</v>
      </c>
      <c r="BT642" s="18" t="str">
        <f t="shared" si="945"/>
        <v/>
      </c>
      <c r="BU642" s="18" t="str">
        <f t="shared" si="945"/>
        <v/>
      </c>
      <c r="BV642" s="18" t="str">
        <f t="shared" si="945"/>
        <v/>
      </c>
      <c r="BW642" s="18" t="str">
        <f t="shared" si="945"/>
        <v/>
      </c>
      <c r="BX642" s="18" t="str">
        <f t="shared" si="945"/>
        <v/>
      </c>
      <c r="BY642" s="18" t="str">
        <f t="shared" si="945"/>
        <v/>
      </c>
      <c r="BZ642" s="18" t="str">
        <f t="shared" si="945"/>
        <v/>
      </c>
      <c r="CA642" s="18" t="str">
        <f t="shared" si="945"/>
        <v/>
      </c>
      <c r="CB642" s="18" t="str">
        <f t="shared" si="945"/>
        <v/>
      </c>
      <c r="CC642" s="18" t="str">
        <f t="shared" si="945"/>
        <v/>
      </c>
    </row>
    <row r="643" ht="16.5" customHeight="1">
      <c r="A643" s="11" t="s">
        <v>2882</v>
      </c>
      <c r="B643" s="11" t="s">
        <v>2883</v>
      </c>
      <c r="D643" s="11" t="s">
        <v>64</v>
      </c>
      <c r="E643" s="11">
        <v>0.0</v>
      </c>
      <c r="H643" s="12">
        <v>0.0</v>
      </c>
      <c r="J643" s="20"/>
      <c r="K643" s="20"/>
      <c r="L643" s="11" t="s">
        <v>86</v>
      </c>
      <c r="N643" s="11" t="s">
        <v>2884</v>
      </c>
      <c r="O643" s="11" t="s">
        <v>2885</v>
      </c>
      <c r="P643" s="11"/>
      <c r="Q643" s="11"/>
      <c r="R643" s="11" t="s">
        <v>482</v>
      </c>
      <c r="S643" s="11" t="s">
        <v>2886</v>
      </c>
      <c r="T643" s="11" t="s">
        <v>2384</v>
      </c>
      <c r="V643" s="11" t="s">
        <v>2887</v>
      </c>
      <c r="X643" s="11" t="s">
        <v>274</v>
      </c>
      <c r="Y643" s="11" t="s">
        <v>75</v>
      </c>
      <c r="Z643" s="11" t="s">
        <v>2888</v>
      </c>
      <c r="AI643" s="15">
        <v>43880.0</v>
      </c>
      <c r="AL643" s="11">
        <v>0.0</v>
      </c>
      <c r="AM643" s="11" t="s">
        <v>2889</v>
      </c>
      <c r="AN643" s="11"/>
      <c r="AQ643" s="11" t="s">
        <v>79</v>
      </c>
      <c r="AR643" s="11" t="s">
        <v>274</v>
      </c>
      <c r="AS643" s="11" t="s">
        <v>75</v>
      </c>
      <c r="AT643" s="11" t="s">
        <v>107</v>
      </c>
      <c r="AU643" s="11" t="s">
        <v>189</v>
      </c>
      <c r="AW643" s="11" t="s">
        <v>96</v>
      </c>
      <c r="AX643" s="11" t="s">
        <v>82</v>
      </c>
      <c r="AY643" s="11"/>
      <c r="AZ643" s="11" t="s">
        <v>132</v>
      </c>
      <c r="BD643" s="15">
        <v>45594.0</v>
      </c>
      <c r="BE643" s="15">
        <v>45594.0</v>
      </c>
      <c r="BJ643" s="11">
        <v>2020.0</v>
      </c>
      <c r="BK643" s="11">
        <v>2020.0</v>
      </c>
      <c r="BL643" s="16">
        <f t="shared" si="910"/>
        <v>1</v>
      </c>
      <c r="BM643" s="18" t="str">
        <f t="shared" si="911"/>
        <v>2020</v>
      </c>
      <c r="BN643" s="20">
        <f t="shared" ref="BN643:CC643" si="946">IF(ISNUMBER(SEARCH(BN$1, $BM643)), ($K643/$BL643), "")</f>
        <v>0</v>
      </c>
      <c r="BO643" s="18" t="str">
        <f t="shared" si="946"/>
        <v/>
      </c>
      <c r="BP643" s="18" t="str">
        <f t="shared" si="946"/>
        <v/>
      </c>
      <c r="BQ643" s="18" t="str">
        <f t="shared" si="946"/>
        <v/>
      </c>
      <c r="BR643" s="18" t="str">
        <f t="shared" si="946"/>
        <v/>
      </c>
      <c r="BS643" s="18" t="str">
        <f t="shared" si="946"/>
        <v/>
      </c>
      <c r="BT643" s="18" t="str">
        <f t="shared" si="946"/>
        <v/>
      </c>
      <c r="BU643" s="18" t="str">
        <f t="shared" si="946"/>
        <v/>
      </c>
      <c r="BV643" s="18" t="str">
        <f t="shared" si="946"/>
        <v/>
      </c>
      <c r="BW643" s="18" t="str">
        <f t="shared" si="946"/>
        <v/>
      </c>
      <c r="BX643" s="18" t="str">
        <f t="shared" si="946"/>
        <v/>
      </c>
      <c r="BY643" s="18" t="str">
        <f t="shared" si="946"/>
        <v/>
      </c>
      <c r="BZ643" s="18" t="str">
        <f t="shared" si="946"/>
        <v/>
      </c>
      <c r="CA643" s="18" t="str">
        <f t="shared" si="946"/>
        <v/>
      </c>
      <c r="CB643" s="18" t="str">
        <f t="shared" si="946"/>
        <v/>
      </c>
      <c r="CC643" s="18" t="str">
        <f t="shared" si="946"/>
        <v/>
      </c>
    </row>
    <row r="644" ht="16.5" customHeight="1">
      <c r="A644" s="11" t="s">
        <v>2890</v>
      </c>
      <c r="B644" s="11" t="s">
        <v>2891</v>
      </c>
      <c r="D644" s="11" t="s">
        <v>64</v>
      </c>
      <c r="E644" s="27">
        <v>125000.0</v>
      </c>
      <c r="F644" s="27">
        <v>100000.0</v>
      </c>
      <c r="G644" s="11" t="s">
        <v>135</v>
      </c>
      <c r="H644" s="12">
        <v>0.0</v>
      </c>
      <c r="J644" s="13">
        <f t="shared" ref="J644:K644" si="947">E644*1.19</f>
        <v>148750</v>
      </c>
      <c r="K644" s="13">
        <f t="shared" si="947"/>
        <v>119000</v>
      </c>
      <c r="L644" s="11" t="s">
        <v>86</v>
      </c>
      <c r="N644" s="14" t="s">
        <v>2892</v>
      </c>
      <c r="O644" s="11" t="s">
        <v>2893</v>
      </c>
      <c r="P644" s="11"/>
      <c r="Q644" s="11"/>
      <c r="R644" s="11" t="s">
        <v>482</v>
      </c>
      <c r="T644" s="11" t="s">
        <v>2894</v>
      </c>
      <c r="V644" s="11" t="s">
        <v>1729</v>
      </c>
      <c r="X644" s="11" t="s">
        <v>142</v>
      </c>
      <c r="Y644" s="11" t="s">
        <v>75</v>
      </c>
      <c r="Z644" s="11" t="s">
        <v>2895</v>
      </c>
      <c r="AI644" s="15">
        <v>44822.0</v>
      </c>
      <c r="AL644" s="11">
        <v>0.0</v>
      </c>
      <c r="AM644" s="11" t="s">
        <v>143</v>
      </c>
      <c r="AN644" s="11" t="s">
        <v>2079</v>
      </c>
      <c r="AQ644" s="11" t="s">
        <v>79</v>
      </c>
      <c r="AR644" s="11" t="s">
        <v>146</v>
      </c>
      <c r="AS644" s="11" t="s">
        <v>75</v>
      </c>
      <c r="AT644" s="11" t="s">
        <v>80</v>
      </c>
      <c r="AW644" s="11" t="s">
        <v>204</v>
      </c>
      <c r="AX644" s="18" t="str">
        <f t="array" ref="AX644">IFERROR(INDEX('full database 2024'!AR:AR, MATCH(A644, 'full database 2024'!B:B, 0)), "")</f>
        <v/>
      </c>
      <c r="AZ644" s="11" t="s">
        <v>132</v>
      </c>
      <c r="BD644" s="15">
        <v>45595.0</v>
      </c>
      <c r="BE644" s="15">
        <v>45595.0</v>
      </c>
      <c r="BJ644" s="11">
        <v>2022.0</v>
      </c>
      <c r="BK644" s="11">
        <v>2026.0</v>
      </c>
      <c r="BL644" s="16">
        <f t="shared" si="910"/>
        <v>5</v>
      </c>
      <c r="BM644" s="18" t="str">
        <f t="shared" si="911"/>
        <v>2022, 2023, 2024, 2025, 2026</v>
      </c>
      <c r="BN644" s="18" t="str">
        <f t="shared" ref="BN644:CC644" si="948">IF(ISNUMBER(SEARCH(BN$1, $BM644)), ($K644/$BL644), "")</f>
        <v/>
      </c>
      <c r="BO644" s="18" t="str">
        <f t="shared" si="948"/>
        <v/>
      </c>
      <c r="BP644" s="20">
        <f t="shared" si="948"/>
        <v>23800</v>
      </c>
      <c r="BQ644" s="20">
        <f t="shared" si="948"/>
        <v>23800</v>
      </c>
      <c r="BR644" s="20">
        <f t="shared" si="948"/>
        <v>23800</v>
      </c>
      <c r="BS644" s="20">
        <f t="shared" si="948"/>
        <v>23800</v>
      </c>
      <c r="BT644" s="20">
        <f t="shared" si="948"/>
        <v>23800</v>
      </c>
      <c r="BU644" s="18" t="str">
        <f t="shared" si="948"/>
        <v/>
      </c>
      <c r="BV644" s="18" t="str">
        <f t="shared" si="948"/>
        <v/>
      </c>
      <c r="BW644" s="18" t="str">
        <f t="shared" si="948"/>
        <v/>
      </c>
      <c r="BX644" s="18" t="str">
        <f t="shared" si="948"/>
        <v/>
      </c>
      <c r="BY644" s="18" t="str">
        <f t="shared" si="948"/>
        <v/>
      </c>
      <c r="BZ644" s="18" t="str">
        <f t="shared" si="948"/>
        <v/>
      </c>
      <c r="CA644" s="18" t="str">
        <f t="shared" si="948"/>
        <v/>
      </c>
      <c r="CB644" s="18" t="str">
        <f t="shared" si="948"/>
        <v/>
      </c>
      <c r="CC644" s="18" t="str">
        <f t="shared" si="948"/>
        <v/>
      </c>
    </row>
    <row r="645" ht="16.5" customHeight="1">
      <c r="A645" s="11" t="s">
        <v>2896</v>
      </c>
      <c r="B645" s="11" t="s">
        <v>2897</v>
      </c>
      <c r="D645" s="11" t="s">
        <v>64</v>
      </c>
      <c r="E645" s="27">
        <v>125000.0</v>
      </c>
      <c r="F645" s="27">
        <v>100000.0</v>
      </c>
      <c r="G645" s="11" t="s">
        <v>135</v>
      </c>
      <c r="H645" s="12">
        <v>0.0</v>
      </c>
      <c r="J645" s="13">
        <f t="shared" ref="J645:K645" si="949">E645*1.19</f>
        <v>148750</v>
      </c>
      <c r="K645" s="13">
        <f t="shared" si="949"/>
        <v>119000</v>
      </c>
      <c r="L645" s="11" t="s">
        <v>86</v>
      </c>
      <c r="N645" s="14" t="s">
        <v>2898</v>
      </c>
      <c r="O645" s="11" t="s">
        <v>2899</v>
      </c>
      <c r="P645" s="11"/>
      <c r="Q645" s="11"/>
      <c r="R645" s="11" t="s">
        <v>482</v>
      </c>
      <c r="T645" s="11" t="s">
        <v>2900</v>
      </c>
      <c r="V645" s="11" t="s">
        <v>2901</v>
      </c>
      <c r="X645" s="11" t="s">
        <v>142</v>
      </c>
      <c r="Y645" s="11" t="s">
        <v>75</v>
      </c>
      <c r="Z645" s="11" t="s">
        <v>2902</v>
      </c>
      <c r="AI645" s="15">
        <v>44829.0</v>
      </c>
      <c r="AL645" s="11">
        <v>0.0</v>
      </c>
      <c r="AM645" s="11" t="s">
        <v>143</v>
      </c>
      <c r="AN645" s="11" t="s">
        <v>202</v>
      </c>
      <c r="AQ645" s="11" t="s">
        <v>79</v>
      </c>
      <c r="AR645" s="11" t="s">
        <v>146</v>
      </c>
      <c r="AS645" s="11" t="s">
        <v>75</v>
      </c>
      <c r="AT645" s="11" t="s">
        <v>375</v>
      </c>
      <c r="AU645" s="18" t="s">
        <v>147</v>
      </c>
      <c r="AW645" s="11" t="s">
        <v>204</v>
      </c>
      <c r="AX645" s="11" t="s">
        <v>376</v>
      </c>
      <c r="AY645" s="11"/>
      <c r="AZ645" s="11" t="s">
        <v>529</v>
      </c>
      <c r="BD645" s="15">
        <v>45595.0</v>
      </c>
      <c r="BE645" s="15">
        <v>45595.0</v>
      </c>
      <c r="BJ645" s="11">
        <v>2022.0</v>
      </c>
      <c r="BK645" s="11">
        <v>2026.0</v>
      </c>
      <c r="BL645" s="16">
        <f t="shared" si="910"/>
        <v>5</v>
      </c>
      <c r="BM645" s="18" t="str">
        <f t="shared" si="911"/>
        <v>2022, 2023, 2024, 2025, 2026</v>
      </c>
      <c r="BN645" s="18" t="str">
        <f t="shared" ref="BN645:CC645" si="950">IF(ISNUMBER(SEARCH(BN$1, $BM645)), ($K645/$BL645), "")</f>
        <v/>
      </c>
      <c r="BO645" s="18" t="str">
        <f t="shared" si="950"/>
        <v/>
      </c>
      <c r="BP645" s="20">
        <f t="shared" si="950"/>
        <v>23800</v>
      </c>
      <c r="BQ645" s="20">
        <f t="shared" si="950"/>
        <v>23800</v>
      </c>
      <c r="BR645" s="20">
        <f t="shared" si="950"/>
        <v>23800</v>
      </c>
      <c r="BS645" s="20">
        <f t="shared" si="950"/>
        <v>23800</v>
      </c>
      <c r="BT645" s="20">
        <f t="shared" si="950"/>
        <v>23800</v>
      </c>
      <c r="BU645" s="18" t="str">
        <f t="shared" si="950"/>
        <v/>
      </c>
      <c r="BV645" s="18" t="str">
        <f t="shared" si="950"/>
        <v/>
      </c>
      <c r="BW645" s="18" t="str">
        <f t="shared" si="950"/>
        <v/>
      </c>
      <c r="BX645" s="18" t="str">
        <f t="shared" si="950"/>
        <v/>
      </c>
      <c r="BY645" s="18" t="str">
        <f t="shared" si="950"/>
        <v/>
      </c>
      <c r="BZ645" s="18" t="str">
        <f t="shared" si="950"/>
        <v/>
      </c>
      <c r="CA645" s="18" t="str">
        <f t="shared" si="950"/>
        <v/>
      </c>
      <c r="CB645" s="18" t="str">
        <f t="shared" si="950"/>
        <v/>
      </c>
      <c r="CC645" s="18" t="str">
        <f t="shared" si="950"/>
        <v/>
      </c>
    </row>
    <row r="646" ht="16.5" customHeight="1">
      <c r="A646" s="11" t="s">
        <v>2903</v>
      </c>
      <c r="B646" s="11" t="s">
        <v>2904</v>
      </c>
      <c r="D646" s="11" t="s">
        <v>64</v>
      </c>
      <c r="E646" s="27">
        <v>125000.0</v>
      </c>
      <c r="F646" s="27">
        <v>100000.0</v>
      </c>
      <c r="G646" s="11" t="s">
        <v>135</v>
      </c>
      <c r="H646" s="12">
        <v>0.0</v>
      </c>
      <c r="J646" s="13">
        <f t="shared" ref="J646:K646" si="951">E646*1.19</f>
        <v>148750</v>
      </c>
      <c r="K646" s="13">
        <f t="shared" si="951"/>
        <v>119000</v>
      </c>
      <c r="L646" s="11" t="s">
        <v>86</v>
      </c>
      <c r="N646" s="14" t="s">
        <v>2905</v>
      </c>
      <c r="O646" s="11" t="s">
        <v>2906</v>
      </c>
      <c r="P646" s="11"/>
      <c r="Q646" s="11"/>
      <c r="R646" s="11" t="s">
        <v>482</v>
      </c>
      <c r="T646" s="11" t="s">
        <v>2907</v>
      </c>
      <c r="V646" s="11" t="s">
        <v>2908</v>
      </c>
      <c r="X646" s="11" t="s">
        <v>142</v>
      </c>
      <c r="Y646" s="11" t="s">
        <v>75</v>
      </c>
      <c r="Z646" s="11" t="s">
        <v>2909</v>
      </c>
      <c r="AI646" s="15">
        <v>45199.0</v>
      </c>
      <c r="AL646" s="11">
        <v>0.0</v>
      </c>
      <c r="AM646" s="11" t="s">
        <v>143</v>
      </c>
      <c r="AN646" s="11" t="s">
        <v>144</v>
      </c>
      <c r="AQ646" s="11" t="s">
        <v>79</v>
      </c>
      <c r="AR646" s="11" t="s">
        <v>146</v>
      </c>
      <c r="AS646" s="11" t="s">
        <v>75</v>
      </c>
      <c r="AT646" s="11" t="s">
        <v>80</v>
      </c>
      <c r="AU646" s="18" t="s">
        <v>147</v>
      </c>
      <c r="AW646" s="11" t="s">
        <v>204</v>
      </c>
      <c r="AX646" s="11" t="s">
        <v>82</v>
      </c>
      <c r="AY646" s="11"/>
      <c r="AZ646" s="11" t="s">
        <v>132</v>
      </c>
      <c r="BD646" s="15">
        <v>45600.0</v>
      </c>
      <c r="BE646" s="15">
        <v>45600.0</v>
      </c>
      <c r="BJ646" s="11">
        <v>2023.0</v>
      </c>
      <c r="BK646" s="11">
        <v>2027.0</v>
      </c>
      <c r="BL646" s="16">
        <f t="shared" si="910"/>
        <v>5</v>
      </c>
      <c r="BM646" s="18" t="str">
        <f t="shared" si="911"/>
        <v>2023, 2024, 2025, 2026, 2027</v>
      </c>
      <c r="BN646" s="18" t="str">
        <f t="shared" ref="BN646:CC646" si="952">IF(ISNUMBER(SEARCH(BN$1, $BM646)), ($K646/$BL646), "")</f>
        <v/>
      </c>
      <c r="BO646" s="18" t="str">
        <f t="shared" si="952"/>
        <v/>
      </c>
      <c r="BP646" s="18" t="str">
        <f t="shared" si="952"/>
        <v/>
      </c>
      <c r="BQ646" s="20">
        <f t="shared" si="952"/>
        <v>23800</v>
      </c>
      <c r="BR646" s="20">
        <f t="shared" si="952"/>
        <v>23800</v>
      </c>
      <c r="BS646" s="20">
        <f t="shared" si="952"/>
        <v>23800</v>
      </c>
      <c r="BT646" s="20">
        <f t="shared" si="952"/>
        <v>23800</v>
      </c>
      <c r="BU646" s="20">
        <f t="shared" si="952"/>
        <v>23800</v>
      </c>
      <c r="BV646" s="18" t="str">
        <f t="shared" si="952"/>
        <v/>
      </c>
      <c r="BW646" s="18" t="str">
        <f t="shared" si="952"/>
        <v/>
      </c>
      <c r="BX646" s="18" t="str">
        <f t="shared" si="952"/>
        <v/>
      </c>
      <c r="BY646" s="18" t="str">
        <f t="shared" si="952"/>
        <v/>
      </c>
      <c r="BZ646" s="18" t="str">
        <f t="shared" si="952"/>
        <v/>
      </c>
      <c r="CA646" s="18" t="str">
        <f t="shared" si="952"/>
        <v/>
      </c>
      <c r="CB646" s="18" t="str">
        <f t="shared" si="952"/>
        <v/>
      </c>
      <c r="CC646" s="18" t="str">
        <f t="shared" si="952"/>
        <v/>
      </c>
    </row>
    <row r="647" ht="16.5" customHeight="1">
      <c r="A647" s="16" t="s">
        <v>2910</v>
      </c>
      <c r="D647" s="11" t="s">
        <v>64</v>
      </c>
      <c r="J647" s="20"/>
      <c r="K647" s="20"/>
      <c r="L647" s="11" t="s">
        <v>2765</v>
      </c>
      <c r="N647" s="14" t="s">
        <v>2911</v>
      </c>
      <c r="S647" s="11" t="s">
        <v>2912</v>
      </c>
      <c r="T647" s="11" t="s">
        <v>2913</v>
      </c>
      <c r="U647" s="11" t="s">
        <v>72</v>
      </c>
      <c r="V647" s="11" t="s">
        <v>2914</v>
      </c>
      <c r="W647" s="11" t="s">
        <v>104</v>
      </c>
      <c r="X647" s="11" t="s">
        <v>155</v>
      </c>
      <c r="Y647" s="11" t="s">
        <v>75</v>
      </c>
      <c r="Z647" s="11" t="s">
        <v>72</v>
      </c>
      <c r="AC647" s="11" t="s">
        <v>2915</v>
      </c>
      <c r="AD647" s="11" t="s">
        <v>2914</v>
      </c>
      <c r="AE647" s="11" t="s">
        <v>119</v>
      </c>
      <c r="AF647" s="15">
        <v>43889.0</v>
      </c>
      <c r="AJ647" s="11">
        <v>1.0</v>
      </c>
      <c r="AK647" s="11" t="s">
        <v>156</v>
      </c>
      <c r="AL647" s="11">
        <v>0.0</v>
      </c>
      <c r="AM647" s="11" t="s">
        <v>2916</v>
      </c>
      <c r="AN647" s="11" t="s">
        <v>2917</v>
      </c>
      <c r="AQ647" s="11" t="s">
        <v>79</v>
      </c>
      <c r="AR647" s="11" t="s">
        <v>188</v>
      </c>
      <c r="AS647" s="11" t="s">
        <v>75</v>
      </c>
      <c r="AT647" s="11" t="s">
        <v>107</v>
      </c>
      <c r="AU647" s="11" t="s">
        <v>108</v>
      </c>
      <c r="AW647" s="11" t="s">
        <v>96</v>
      </c>
      <c r="AX647" s="11" t="s">
        <v>2141</v>
      </c>
      <c r="AY647" s="11" t="s">
        <v>299</v>
      </c>
      <c r="AZ647" s="18"/>
      <c r="BD647" s="15">
        <v>44960.0</v>
      </c>
      <c r="BE647" s="15">
        <v>45035.0</v>
      </c>
      <c r="BF647" s="11" t="s">
        <v>67</v>
      </c>
      <c r="BG647" s="14" t="s">
        <v>2918</v>
      </c>
      <c r="BI647" s="11" t="s">
        <v>243</v>
      </c>
      <c r="BJ647" s="11">
        <v>2020.0</v>
      </c>
    </row>
    <row r="648" ht="16.5" customHeight="1">
      <c r="A648" s="16" t="s">
        <v>2919</v>
      </c>
      <c r="D648" s="11" t="s">
        <v>64</v>
      </c>
      <c r="J648" s="20"/>
      <c r="K648" s="20"/>
      <c r="L648" s="11" t="s">
        <v>2765</v>
      </c>
      <c r="N648" s="14" t="s">
        <v>2920</v>
      </c>
      <c r="S648" s="11" t="s">
        <v>2921</v>
      </c>
      <c r="T648" s="11" t="s">
        <v>2922</v>
      </c>
      <c r="U648" s="11" t="s">
        <v>2923</v>
      </c>
      <c r="V648" s="11" t="s">
        <v>2924</v>
      </c>
      <c r="W648" s="11" t="s">
        <v>712</v>
      </c>
      <c r="X648" s="11" t="s">
        <v>1639</v>
      </c>
      <c r="Y648" s="11" t="s">
        <v>75</v>
      </c>
      <c r="Z648" s="11" t="s">
        <v>72</v>
      </c>
      <c r="AE648" s="11" t="s">
        <v>76</v>
      </c>
      <c r="AF648" s="15">
        <v>43709.0</v>
      </c>
      <c r="AK648" s="11" t="s">
        <v>156</v>
      </c>
      <c r="AM648" s="11" t="s">
        <v>185</v>
      </c>
      <c r="AN648" s="11"/>
      <c r="AQ648" s="11" t="s">
        <v>79</v>
      </c>
      <c r="AR648" s="11" t="s">
        <v>188</v>
      </c>
      <c r="AS648" s="11" t="s">
        <v>75</v>
      </c>
      <c r="AT648" s="25" t="s">
        <v>122</v>
      </c>
      <c r="AW648" s="11" t="s">
        <v>96</v>
      </c>
      <c r="AX648" s="11" t="s">
        <v>82</v>
      </c>
      <c r="BA648" s="11" t="s">
        <v>67</v>
      </c>
      <c r="BD648" s="15">
        <v>44960.0</v>
      </c>
      <c r="BE648" s="15">
        <v>45035.0</v>
      </c>
      <c r="BF648" s="11" t="s">
        <v>67</v>
      </c>
      <c r="BG648" s="14" t="s">
        <v>2925</v>
      </c>
      <c r="BI648" s="11" t="s">
        <v>243</v>
      </c>
      <c r="BJ648" s="11">
        <v>2019.0</v>
      </c>
    </row>
    <row r="649" ht="16.5" customHeight="1">
      <c r="A649" s="16" t="s">
        <v>2926</v>
      </c>
      <c r="D649" s="11" t="s">
        <v>64</v>
      </c>
      <c r="J649" s="20"/>
      <c r="K649" s="20"/>
      <c r="L649" s="11" t="s">
        <v>2765</v>
      </c>
      <c r="N649" s="14" t="s">
        <v>2911</v>
      </c>
      <c r="S649" s="11" t="s">
        <v>2921</v>
      </c>
      <c r="T649" s="11" t="s">
        <v>2927</v>
      </c>
      <c r="U649" s="11" t="s">
        <v>72</v>
      </c>
      <c r="V649" s="11" t="s">
        <v>2924</v>
      </c>
      <c r="W649" s="11" t="s">
        <v>712</v>
      </c>
      <c r="X649" s="11" t="s">
        <v>1639</v>
      </c>
      <c r="Y649" s="11" t="s">
        <v>75</v>
      </c>
      <c r="Z649" s="11" t="s">
        <v>72</v>
      </c>
      <c r="AE649" s="11" t="s">
        <v>119</v>
      </c>
      <c r="AF649" s="15">
        <v>43993.0</v>
      </c>
      <c r="AK649" s="11" t="s">
        <v>156</v>
      </c>
      <c r="AM649" s="11" t="s">
        <v>185</v>
      </c>
      <c r="AN649" s="11"/>
      <c r="AQ649" s="11" t="s">
        <v>79</v>
      </c>
      <c r="AR649" s="11" t="s">
        <v>188</v>
      </c>
      <c r="AS649" s="11" t="s">
        <v>75</v>
      </c>
      <c r="AT649" s="11" t="s">
        <v>375</v>
      </c>
      <c r="AW649" s="11" t="s">
        <v>96</v>
      </c>
      <c r="AX649" s="11" t="s">
        <v>376</v>
      </c>
      <c r="BD649" s="15">
        <v>44960.0</v>
      </c>
      <c r="BE649" s="15">
        <v>45035.0</v>
      </c>
      <c r="BF649" s="11" t="s">
        <v>67</v>
      </c>
      <c r="BG649" s="14" t="s">
        <v>2928</v>
      </c>
      <c r="BI649" s="11" t="s">
        <v>243</v>
      </c>
      <c r="BJ649" s="11">
        <v>2020.0</v>
      </c>
    </row>
    <row r="650" ht="16.5" customHeight="1">
      <c r="A650" s="16" t="s">
        <v>2929</v>
      </c>
      <c r="D650" s="11" t="s">
        <v>64</v>
      </c>
      <c r="J650" s="20"/>
      <c r="K650" s="20"/>
      <c r="L650" s="11" t="s">
        <v>2765</v>
      </c>
      <c r="S650" s="11" t="s">
        <v>2930</v>
      </c>
      <c r="T650" s="11" t="s">
        <v>2149</v>
      </c>
      <c r="U650" s="11" t="s">
        <v>2931</v>
      </c>
      <c r="V650" s="11" t="s">
        <v>2151</v>
      </c>
      <c r="W650" s="11" t="s">
        <v>92</v>
      </c>
      <c r="X650" s="11" t="s">
        <v>142</v>
      </c>
      <c r="Y650" s="11" t="s">
        <v>75</v>
      </c>
      <c r="Z650" s="11" t="s">
        <v>72</v>
      </c>
      <c r="AE650" s="11" t="s">
        <v>119</v>
      </c>
      <c r="AF650" s="15">
        <v>44104.0</v>
      </c>
      <c r="AK650" s="11" t="s">
        <v>156</v>
      </c>
      <c r="AM650" s="11" t="s">
        <v>143</v>
      </c>
      <c r="AN650" s="11"/>
      <c r="AQ650" s="11" t="s">
        <v>79</v>
      </c>
      <c r="AR650" s="11" t="s">
        <v>146</v>
      </c>
      <c r="AS650" s="11" t="s">
        <v>75</v>
      </c>
      <c r="AT650" s="11" t="s">
        <v>80</v>
      </c>
      <c r="AW650" s="11" t="s">
        <v>96</v>
      </c>
      <c r="AX650" s="11" t="s">
        <v>376</v>
      </c>
      <c r="BD650" s="15">
        <v>44960.0</v>
      </c>
      <c r="BE650" s="15">
        <v>45035.0</v>
      </c>
      <c r="BF650" s="11" t="s">
        <v>67</v>
      </c>
      <c r="BG650" s="14" t="s">
        <v>2932</v>
      </c>
      <c r="BI650" s="11" t="s">
        <v>243</v>
      </c>
      <c r="BJ650" s="11">
        <v>2020.0</v>
      </c>
    </row>
    <row r="651" ht="16.5" customHeight="1">
      <c r="A651" s="16" t="s">
        <v>2933</v>
      </c>
      <c r="D651" s="11" t="s">
        <v>64</v>
      </c>
      <c r="J651" s="20"/>
      <c r="K651" s="20"/>
      <c r="L651" s="11" t="s">
        <v>2765</v>
      </c>
      <c r="P651" s="11"/>
      <c r="Q651" s="11"/>
      <c r="R651" s="11" t="s">
        <v>2934</v>
      </c>
      <c r="S651" s="11" t="s">
        <v>2935</v>
      </c>
      <c r="T651" s="11" t="s">
        <v>2936</v>
      </c>
      <c r="U651" s="11" t="s">
        <v>2937</v>
      </c>
      <c r="V651" s="11" t="s">
        <v>1788</v>
      </c>
      <c r="W651" s="11" t="s">
        <v>92</v>
      </c>
      <c r="X651" s="11" t="s">
        <v>142</v>
      </c>
      <c r="Y651" s="11" t="s">
        <v>75</v>
      </c>
      <c r="Z651" s="11" t="s">
        <v>72</v>
      </c>
      <c r="AE651" s="11" t="s">
        <v>119</v>
      </c>
      <c r="AF651" s="15">
        <v>44090.0</v>
      </c>
      <c r="AK651" s="11" t="s">
        <v>156</v>
      </c>
      <c r="AM651" s="11" t="s">
        <v>143</v>
      </c>
      <c r="AN651" s="11"/>
      <c r="AQ651" s="11" t="s">
        <v>79</v>
      </c>
      <c r="AR651" s="11" t="s">
        <v>146</v>
      </c>
      <c r="AS651" s="11" t="s">
        <v>75</v>
      </c>
      <c r="AT651" s="11" t="s">
        <v>375</v>
      </c>
      <c r="AW651" s="11" t="s">
        <v>96</v>
      </c>
      <c r="AX651" s="11" t="s">
        <v>376</v>
      </c>
      <c r="BA651" s="11" t="s">
        <v>67</v>
      </c>
      <c r="BD651" s="15">
        <v>44960.0</v>
      </c>
      <c r="BE651" s="15">
        <v>45035.0</v>
      </c>
      <c r="BF651" s="11" t="s">
        <v>67</v>
      </c>
      <c r="BG651" s="14" t="s">
        <v>2938</v>
      </c>
      <c r="BI651" s="11" t="s">
        <v>243</v>
      </c>
      <c r="BJ651" s="11">
        <v>2020.0</v>
      </c>
    </row>
    <row r="652" ht="16.5" customHeight="1">
      <c r="A652" s="16" t="s">
        <v>2939</v>
      </c>
      <c r="D652" s="11" t="s">
        <v>64</v>
      </c>
      <c r="J652" s="20"/>
      <c r="K652" s="20"/>
      <c r="L652" s="11" t="s">
        <v>2765</v>
      </c>
      <c r="N652" s="14" t="s">
        <v>2940</v>
      </c>
      <c r="S652" s="11" t="s">
        <v>2941</v>
      </c>
      <c r="T652" s="11" t="s">
        <v>2927</v>
      </c>
      <c r="U652" s="11" t="s">
        <v>72</v>
      </c>
      <c r="V652" s="11" t="s">
        <v>2924</v>
      </c>
      <c r="W652" s="11" t="s">
        <v>712</v>
      </c>
      <c r="X652" s="11" t="s">
        <v>1639</v>
      </c>
      <c r="Y652" s="11" t="s">
        <v>75</v>
      </c>
      <c r="Z652" s="11" t="s">
        <v>72</v>
      </c>
      <c r="AE652" s="11" t="s">
        <v>119</v>
      </c>
      <c r="AF652" s="15">
        <v>44490.0</v>
      </c>
      <c r="AK652" s="11" t="s">
        <v>156</v>
      </c>
      <c r="AM652" s="11" t="s">
        <v>185</v>
      </c>
      <c r="AN652" s="11"/>
      <c r="AQ652" s="11" t="s">
        <v>79</v>
      </c>
      <c r="AR652" s="11" t="s">
        <v>188</v>
      </c>
      <c r="AS652" s="11" t="s">
        <v>75</v>
      </c>
      <c r="AT652" s="11" t="s">
        <v>375</v>
      </c>
      <c r="AW652" s="11" t="s">
        <v>96</v>
      </c>
      <c r="AX652" s="11" t="s">
        <v>82</v>
      </c>
      <c r="BB652" s="11" t="s">
        <v>67</v>
      </c>
      <c r="BD652" s="15">
        <v>44980.0</v>
      </c>
      <c r="BE652" s="15">
        <v>45035.0</v>
      </c>
      <c r="BF652" s="11" t="s">
        <v>67</v>
      </c>
      <c r="BG652" s="14" t="s">
        <v>2942</v>
      </c>
      <c r="BI652" s="11" t="s">
        <v>243</v>
      </c>
      <c r="BJ652" s="11">
        <v>2021.0</v>
      </c>
    </row>
    <row r="653" ht="16.5" customHeight="1">
      <c r="A653" s="16" t="s">
        <v>2943</v>
      </c>
      <c r="D653" s="11" t="s">
        <v>64</v>
      </c>
      <c r="J653" s="20"/>
      <c r="K653" s="20"/>
      <c r="L653" s="11" t="s">
        <v>2944</v>
      </c>
      <c r="S653" s="11" t="s">
        <v>2945</v>
      </c>
      <c r="T653" s="11" t="s">
        <v>2946</v>
      </c>
      <c r="U653" s="11" t="s">
        <v>72</v>
      </c>
      <c r="V653" s="11" t="s">
        <v>2947</v>
      </c>
      <c r="W653" s="11" t="s">
        <v>104</v>
      </c>
      <c r="X653" s="11" t="s">
        <v>142</v>
      </c>
      <c r="Y653" s="11" t="s">
        <v>75</v>
      </c>
      <c r="Z653" s="11" t="s">
        <v>72</v>
      </c>
      <c r="AD653" s="11" t="s">
        <v>2948</v>
      </c>
      <c r="AE653" s="11" t="s">
        <v>76</v>
      </c>
      <c r="AM653" s="11" t="s">
        <v>143</v>
      </c>
      <c r="AN653" s="11" t="s">
        <v>695</v>
      </c>
      <c r="AP653" s="14" t="s">
        <v>2949</v>
      </c>
      <c r="AQ653" s="11" t="s">
        <v>79</v>
      </c>
      <c r="AR653" s="11" t="s">
        <v>146</v>
      </c>
      <c r="AS653" s="11" t="s">
        <v>75</v>
      </c>
      <c r="AT653" s="11" t="s">
        <v>375</v>
      </c>
      <c r="AW653" s="11" t="s">
        <v>96</v>
      </c>
      <c r="AX653" s="11" t="s">
        <v>376</v>
      </c>
      <c r="BA653" s="11" t="s">
        <v>67</v>
      </c>
      <c r="BD653" s="15">
        <v>45022.0</v>
      </c>
      <c r="BE653" s="15">
        <v>45035.0</v>
      </c>
      <c r="BF653" s="11" t="s">
        <v>67</v>
      </c>
      <c r="BI653" s="11" t="s">
        <v>243</v>
      </c>
      <c r="BJ653" s="11">
        <v>2023.0</v>
      </c>
    </row>
    <row r="654" ht="16.5" customHeight="1">
      <c r="A654" s="16" t="s">
        <v>2950</v>
      </c>
      <c r="D654" s="11" t="s">
        <v>64</v>
      </c>
      <c r="J654" s="20"/>
      <c r="K654" s="20"/>
      <c r="L654" s="11" t="s">
        <v>86</v>
      </c>
      <c r="M654" s="11" t="s">
        <v>67</v>
      </c>
      <c r="N654" s="14" t="s">
        <v>2951</v>
      </c>
      <c r="T654" s="11" t="s">
        <v>2952</v>
      </c>
      <c r="V654" s="11" t="s">
        <v>2953</v>
      </c>
      <c r="W654" s="11" t="s">
        <v>384</v>
      </c>
      <c r="X654" s="11" t="s">
        <v>155</v>
      </c>
      <c r="Y654" s="11" t="s">
        <v>75</v>
      </c>
      <c r="AD654" s="11" t="s">
        <v>2954</v>
      </c>
      <c r="AE654" s="11" t="s">
        <v>76</v>
      </c>
      <c r="AM654" s="18" t="s">
        <v>2227</v>
      </c>
      <c r="AQ654" s="11" t="s">
        <v>2228</v>
      </c>
      <c r="AR654" s="11" t="s">
        <v>155</v>
      </c>
      <c r="AS654" s="11" t="s">
        <v>75</v>
      </c>
      <c r="AT654" s="11" t="s">
        <v>80</v>
      </c>
      <c r="AU654" s="16" t="s">
        <v>262</v>
      </c>
      <c r="AW654" s="11" t="s">
        <v>96</v>
      </c>
      <c r="AX654" s="11" t="s">
        <v>82</v>
      </c>
      <c r="AY654" s="11"/>
      <c r="AZ654" s="11" t="s">
        <v>310</v>
      </c>
      <c r="BD654" s="15">
        <v>45377.0</v>
      </c>
      <c r="BE654" s="15">
        <v>45394.0</v>
      </c>
      <c r="BI654" s="11" t="s">
        <v>83</v>
      </c>
      <c r="BJ654" s="11">
        <v>2020.0</v>
      </c>
      <c r="BL654" s="16">
        <f t="shared" ref="BL654:BL1130" si="954">BK654-BJ654+1</f>
        <v>-2019</v>
      </c>
      <c r="BM654" s="18" t="str">
        <f t="shared" ref="BM654:BM1130" si="955">TEXTJOIN(", ", TRUE, SEQUENCE(1, BL654, BJ654))</f>
        <v>#NUM!</v>
      </c>
      <c r="BN654" s="18" t="str">
        <f t="shared" ref="BN654:CC654" si="953">IF(ISNUMBER(SEARCH(BN$1, $BM654)), ($K654/$BL654), "")</f>
        <v/>
      </c>
      <c r="BO654" s="18" t="str">
        <f t="shared" si="953"/>
        <v/>
      </c>
      <c r="BP654" s="18" t="str">
        <f t="shared" si="953"/>
        <v/>
      </c>
      <c r="BQ654" s="18" t="str">
        <f t="shared" si="953"/>
        <v/>
      </c>
      <c r="BR654" s="18" t="str">
        <f t="shared" si="953"/>
        <v/>
      </c>
      <c r="BS654" s="18" t="str">
        <f t="shared" si="953"/>
        <v/>
      </c>
      <c r="BT654" s="18" t="str">
        <f t="shared" si="953"/>
        <v/>
      </c>
      <c r="BU654" s="18" t="str">
        <f t="shared" si="953"/>
        <v/>
      </c>
      <c r="BV654" s="18" t="str">
        <f t="shared" si="953"/>
        <v/>
      </c>
      <c r="BW654" s="18" t="str">
        <f t="shared" si="953"/>
        <v/>
      </c>
      <c r="BX654" s="18" t="str">
        <f t="shared" si="953"/>
        <v/>
      </c>
      <c r="BY654" s="18" t="str">
        <f t="shared" si="953"/>
        <v/>
      </c>
      <c r="BZ654" s="18" t="str">
        <f t="shared" si="953"/>
        <v/>
      </c>
      <c r="CA654" s="18" t="str">
        <f t="shared" si="953"/>
        <v/>
      </c>
      <c r="CB654" s="18" t="str">
        <f t="shared" si="953"/>
        <v/>
      </c>
      <c r="CC654" s="18" t="str">
        <f t="shared" si="953"/>
        <v/>
      </c>
    </row>
    <row r="655" ht="16.5" customHeight="1">
      <c r="A655" s="16" t="s">
        <v>2955</v>
      </c>
      <c r="B655" s="11" t="s">
        <v>2956</v>
      </c>
      <c r="D655" s="11" t="s">
        <v>64</v>
      </c>
      <c r="J655" s="20"/>
      <c r="K655" s="20"/>
      <c r="L655" s="11" t="s">
        <v>86</v>
      </c>
      <c r="M655" s="11" t="s">
        <v>67</v>
      </c>
      <c r="N655" s="14" t="s">
        <v>2957</v>
      </c>
      <c r="O655" s="11" t="s">
        <v>2958</v>
      </c>
      <c r="T655" s="11" t="s">
        <v>2959</v>
      </c>
      <c r="V655" s="11" t="s">
        <v>2960</v>
      </c>
      <c r="W655" s="11" t="s">
        <v>384</v>
      </c>
      <c r="X655" s="11" t="s">
        <v>164</v>
      </c>
      <c r="Y655" s="11" t="s">
        <v>75</v>
      </c>
      <c r="AD655" s="11" t="s">
        <v>2961</v>
      </c>
      <c r="AE655" s="11" t="s">
        <v>76</v>
      </c>
      <c r="AI655" s="15">
        <v>44562.0</v>
      </c>
      <c r="AM655" s="11" t="s">
        <v>185</v>
      </c>
      <c r="AN655" s="11" t="s">
        <v>962</v>
      </c>
      <c r="AQ655" s="11" t="s">
        <v>79</v>
      </c>
      <c r="AR655" s="11" t="s">
        <v>188</v>
      </c>
      <c r="AS655" s="11" t="s">
        <v>75</v>
      </c>
      <c r="AT655" s="11" t="s">
        <v>80</v>
      </c>
      <c r="AW655" s="11" t="s">
        <v>96</v>
      </c>
      <c r="AX655" s="18" t="str">
        <f t="array" ref="AX655">IFERROR(INDEX('full database 2024'!AR:AR, MATCH(A655, 'full database 2024'!B:B, 0)), "")</f>
        <v/>
      </c>
      <c r="AZ655" s="11" t="s">
        <v>398</v>
      </c>
      <c r="BD655" s="15">
        <v>45377.0</v>
      </c>
      <c r="BE655" s="15">
        <v>45779.0</v>
      </c>
      <c r="BI655" s="11" t="s">
        <v>83</v>
      </c>
      <c r="BJ655" s="11">
        <v>2022.0</v>
      </c>
      <c r="BL655" s="16">
        <f t="shared" si="954"/>
        <v>-2021</v>
      </c>
      <c r="BM655" s="18" t="str">
        <f t="shared" si="955"/>
        <v>#NUM!</v>
      </c>
      <c r="BN655" s="18" t="str">
        <f t="shared" ref="BN655:CC655" si="956">IF(ISNUMBER(SEARCH(BN$1, $BM655)), ($K655/$BL655), "")</f>
        <v/>
      </c>
      <c r="BO655" s="18" t="str">
        <f t="shared" si="956"/>
        <v/>
      </c>
      <c r="BP655" s="18" t="str">
        <f t="shared" si="956"/>
        <v/>
      </c>
      <c r="BQ655" s="18" t="str">
        <f t="shared" si="956"/>
        <v/>
      </c>
      <c r="BR655" s="18" t="str">
        <f t="shared" si="956"/>
        <v/>
      </c>
      <c r="BS655" s="18" t="str">
        <f t="shared" si="956"/>
        <v/>
      </c>
      <c r="BT655" s="18" t="str">
        <f t="shared" si="956"/>
        <v/>
      </c>
      <c r="BU655" s="18" t="str">
        <f t="shared" si="956"/>
        <v/>
      </c>
      <c r="BV655" s="18" t="str">
        <f t="shared" si="956"/>
        <v/>
      </c>
      <c r="BW655" s="18" t="str">
        <f t="shared" si="956"/>
        <v/>
      </c>
      <c r="BX655" s="18" t="str">
        <f t="shared" si="956"/>
        <v/>
      </c>
      <c r="BY655" s="18" t="str">
        <f t="shared" si="956"/>
        <v/>
      </c>
      <c r="BZ655" s="18" t="str">
        <f t="shared" si="956"/>
        <v/>
      </c>
      <c r="CA655" s="18" t="str">
        <f t="shared" si="956"/>
        <v/>
      </c>
      <c r="CB655" s="18" t="str">
        <f t="shared" si="956"/>
        <v/>
      </c>
      <c r="CC655" s="18" t="str">
        <f t="shared" si="956"/>
        <v/>
      </c>
    </row>
    <row r="656" ht="16.5" customHeight="1">
      <c r="A656" s="16" t="s">
        <v>2962</v>
      </c>
      <c r="B656" s="11" t="s">
        <v>2963</v>
      </c>
      <c r="D656" s="11" t="s">
        <v>64</v>
      </c>
      <c r="E656" s="11">
        <v>50000.0</v>
      </c>
      <c r="F656" s="11">
        <v>50000.0</v>
      </c>
      <c r="G656" s="11" t="s">
        <v>151</v>
      </c>
      <c r="H656" s="12">
        <v>56849.0</v>
      </c>
      <c r="J656" s="13">
        <v>50000.0</v>
      </c>
      <c r="K656" s="13">
        <v>50000.0</v>
      </c>
      <c r="L656" s="11" t="s">
        <v>86</v>
      </c>
      <c r="M656" s="11" t="s">
        <v>67</v>
      </c>
      <c r="N656" s="14" t="s">
        <v>2964</v>
      </c>
      <c r="O656" s="11" t="s">
        <v>2965</v>
      </c>
      <c r="P656" s="11"/>
      <c r="Q656" s="11"/>
      <c r="R656" s="11" t="s">
        <v>2966</v>
      </c>
      <c r="T656" s="11" t="s">
        <v>2967</v>
      </c>
      <c r="V656" s="11" t="s">
        <v>2968</v>
      </c>
      <c r="X656" s="11" t="s">
        <v>334</v>
      </c>
      <c r="Y656" s="11" t="s">
        <v>75</v>
      </c>
      <c r="AI656" s="15">
        <v>45658.0</v>
      </c>
      <c r="AL656" s="11">
        <v>56849.0</v>
      </c>
      <c r="AM656" s="11" t="s">
        <v>456</v>
      </c>
      <c r="AN656" s="11"/>
      <c r="AQ656" s="11" t="s">
        <v>79</v>
      </c>
      <c r="AR656" s="11" t="s">
        <v>334</v>
      </c>
      <c r="AS656" s="11" t="s">
        <v>75</v>
      </c>
      <c r="AT656" s="11" t="s">
        <v>375</v>
      </c>
      <c r="AU656" s="18" t="s">
        <v>147</v>
      </c>
      <c r="AW656" s="11" t="s">
        <v>96</v>
      </c>
      <c r="AX656" s="11" t="s">
        <v>1348</v>
      </c>
      <c r="AY656" s="11"/>
      <c r="AZ656" s="11" t="s">
        <v>846</v>
      </c>
      <c r="BD656" s="15">
        <v>45733.0</v>
      </c>
      <c r="BE656" s="15">
        <v>45761.0</v>
      </c>
      <c r="BJ656" s="11">
        <v>2025.0</v>
      </c>
      <c r="BK656" s="11">
        <v>2025.0</v>
      </c>
      <c r="BL656" s="16">
        <f t="shared" si="954"/>
        <v>1</v>
      </c>
      <c r="BM656" s="18" t="str">
        <f t="shared" si="955"/>
        <v>2025</v>
      </c>
      <c r="BN656" s="18" t="str">
        <f t="shared" ref="BN656:CC656" si="957">IF(ISNUMBER(SEARCH(BN$1, $BM656)), ($K656/$BL656), "")</f>
        <v/>
      </c>
      <c r="BO656" s="18" t="str">
        <f t="shared" si="957"/>
        <v/>
      </c>
      <c r="BP656" s="18" t="str">
        <f t="shared" si="957"/>
        <v/>
      </c>
      <c r="BQ656" s="18" t="str">
        <f t="shared" si="957"/>
        <v/>
      </c>
      <c r="BR656" s="18" t="str">
        <f t="shared" si="957"/>
        <v/>
      </c>
      <c r="BS656" s="20">
        <f t="shared" si="957"/>
        <v>50000</v>
      </c>
      <c r="BT656" s="18" t="str">
        <f t="shared" si="957"/>
        <v/>
      </c>
      <c r="BU656" s="18" t="str">
        <f t="shared" si="957"/>
        <v/>
      </c>
      <c r="BV656" s="18" t="str">
        <f t="shared" si="957"/>
        <v/>
      </c>
      <c r="BW656" s="18" t="str">
        <f t="shared" si="957"/>
        <v/>
      </c>
      <c r="BX656" s="18" t="str">
        <f t="shared" si="957"/>
        <v/>
      </c>
      <c r="BY656" s="18" t="str">
        <f t="shared" si="957"/>
        <v/>
      </c>
      <c r="BZ656" s="18" t="str">
        <f t="shared" si="957"/>
        <v/>
      </c>
      <c r="CA656" s="18" t="str">
        <f t="shared" si="957"/>
        <v/>
      </c>
      <c r="CB656" s="18" t="str">
        <f t="shared" si="957"/>
        <v/>
      </c>
      <c r="CC656" s="18" t="str">
        <f t="shared" si="957"/>
        <v/>
      </c>
    </row>
    <row r="657" ht="16.5" customHeight="1">
      <c r="A657" s="16" t="s">
        <v>2969</v>
      </c>
      <c r="B657" s="11" t="s">
        <v>2970</v>
      </c>
      <c r="D657" s="11" t="s">
        <v>64</v>
      </c>
      <c r="E657" s="27">
        <v>125000.0</v>
      </c>
      <c r="F657" s="27">
        <v>100000.0</v>
      </c>
      <c r="G657" s="11" t="s">
        <v>135</v>
      </c>
      <c r="H657" s="12">
        <v>0.0</v>
      </c>
      <c r="J657" s="13">
        <f t="shared" ref="J657:K657" si="958">E657*1.19</f>
        <v>148750</v>
      </c>
      <c r="K657" s="13">
        <f t="shared" si="958"/>
        <v>119000</v>
      </c>
      <c r="L657" s="11" t="s">
        <v>86</v>
      </c>
      <c r="N657" s="14" t="s">
        <v>2971</v>
      </c>
      <c r="O657" s="11" t="s">
        <v>2972</v>
      </c>
      <c r="T657" s="11" t="s">
        <v>2973</v>
      </c>
      <c r="V657" s="11" t="s">
        <v>1694</v>
      </c>
      <c r="X657" s="11" t="s">
        <v>142</v>
      </c>
      <c r="Y657" s="11" t="s">
        <v>75</v>
      </c>
      <c r="Z657" s="11" t="s">
        <v>2974</v>
      </c>
      <c r="AI657" s="15">
        <v>45199.0</v>
      </c>
      <c r="AL657" s="11">
        <v>0.0</v>
      </c>
      <c r="AM657" s="11" t="s">
        <v>143</v>
      </c>
      <c r="AN657" s="11" t="s">
        <v>144</v>
      </c>
      <c r="AQ657" s="11" t="s">
        <v>79</v>
      </c>
      <c r="AR657" s="11" t="s">
        <v>146</v>
      </c>
      <c r="AS657" s="11" t="s">
        <v>75</v>
      </c>
      <c r="AT657" s="11" t="s">
        <v>375</v>
      </c>
      <c r="AU657" s="18" t="s">
        <v>147</v>
      </c>
      <c r="AW657" s="11" t="s">
        <v>204</v>
      </c>
      <c r="AX657" s="11" t="s">
        <v>376</v>
      </c>
      <c r="AY657" s="11"/>
      <c r="AZ657" s="11" t="s">
        <v>846</v>
      </c>
      <c r="BD657" s="15">
        <v>45733.0</v>
      </c>
      <c r="BE657" s="15">
        <v>45733.0</v>
      </c>
      <c r="BJ657" s="11">
        <v>2023.0</v>
      </c>
      <c r="BK657" s="11">
        <v>2027.0</v>
      </c>
      <c r="BL657" s="16">
        <f t="shared" si="954"/>
        <v>5</v>
      </c>
      <c r="BM657" s="18" t="str">
        <f t="shared" si="955"/>
        <v>2023, 2024, 2025, 2026, 2027</v>
      </c>
      <c r="BN657" s="18" t="str">
        <f t="shared" ref="BN657:CC657" si="959">IF(ISNUMBER(SEARCH(BN$1, $BM657)), ($K657/$BL657), "")</f>
        <v/>
      </c>
      <c r="BO657" s="18" t="str">
        <f t="shared" si="959"/>
        <v/>
      </c>
      <c r="BP657" s="18" t="str">
        <f t="shared" si="959"/>
        <v/>
      </c>
      <c r="BQ657" s="20">
        <f t="shared" si="959"/>
        <v>23800</v>
      </c>
      <c r="BR657" s="20">
        <f t="shared" si="959"/>
        <v>23800</v>
      </c>
      <c r="BS657" s="20">
        <f t="shared" si="959"/>
        <v>23800</v>
      </c>
      <c r="BT657" s="20">
        <f t="shared" si="959"/>
        <v>23800</v>
      </c>
      <c r="BU657" s="20">
        <f t="shared" si="959"/>
        <v>23800</v>
      </c>
      <c r="BV657" s="18" t="str">
        <f t="shared" si="959"/>
        <v/>
      </c>
      <c r="BW657" s="18" t="str">
        <f t="shared" si="959"/>
        <v/>
      </c>
      <c r="BX657" s="18" t="str">
        <f t="shared" si="959"/>
        <v/>
      </c>
      <c r="BY657" s="18" t="str">
        <f t="shared" si="959"/>
        <v/>
      </c>
      <c r="BZ657" s="18" t="str">
        <f t="shared" si="959"/>
        <v/>
      </c>
      <c r="CA657" s="18" t="str">
        <f t="shared" si="959"/>
        <v/>
      </c>
      <c r="CB657" s="18" t="str">
        <f t="shared" si="959"/>
        <v/>
      </c>
      <c r="CC657" s="18" t="str">
        <f t="shared" si="959"/>
        <v/>
      </c>
    </row>
    <row r="658" ht="16.5" customHeight="1">
      <c r="A658" s="11" t="s">
        <v>2975</v>
      </c>
      <c r="B658" s="11" t="s">
        <v>2976</v>
      </c>
      <c r="D658" s="11" t="s">
        <v>64</v>
      </c>
      <c r="E658" s="11">
        <v>4618368.0</v>
      </c>
      <c r="F658" s="11">
        <v>4618368.0</v>
      </c>
      <c r="G658" s="11" t="s">
        <v>151</v>
      </c>
      <c r="H658" s="12">
        <v>4999337.0</v>
      </c>
      <c r="J658" s="13">
        <v>4618368.0</v>
      </c>
      <c r="K658" s="13">
        <v>4618368.0</v>
      </c>
      <c r="L658" s="11" t="s">
        <v>86</v>
      </c>
      <c r="M658" s="11" t="s">
        <v>67</v>
      </c>
      <c r="N658" s="14" t="s">
        <v>2977</v>
      </c>
      <c r="O658" s="11" t="s">
        <v>2978</v>
      </c>
      <c r="X658" s="11" t="s">
        <v>146</v>
      </c>
      <c r="Y658" s="11" t="s">
        <v>75</v>
      </c>
      <c r="AE658" s="11" t="s">
        <v>2979</v>
      </c>
      <c r="AI658" s="15">
        <v>45658.0</v>
      </c>
      <c r="AL658" s="11">
        <v>4999337.0</v>
      </c>
      <c r="AM658" s="11" t="s">
        <v>185</v>
      </c>
      <c r="AN658" s="11" t="s">
        <v>261</v>
      </c>
      <c r="AQ658" s="11" t="s">
        <v>79</v>
      </c>
      <c r="AR658" s="11" t="s">
        <v>188</v>
      </c>
      <c r="AS658" s="11" t="s">
        <v>75</v>
      </c>
      <c r="AT658" s="11" t="s">
        <v>80</v>
      </c>
      <c r="AU658" s="16" t="s">
        <v>262</v>
      </c>
      <c r="AW658" s="43" t="s">
        <v>96</v>
      </c>
      <c r="AX658" s="11" t="s">
        <v>376</v>
      </c>
      <c r="AY658" s="11"/>
      <c r="AZ658" s="11" t="s">
        <v>191</v>
      </c>
      <c r="BD658" s="15">
        <v>45733.0</v>
      </c>
      <c r="BE658" s="15">
        <v>45747.0</v>
      </c>
      <c r="BJ658" s="11">
        <v>2025.0</v>
      </c>
      <c r="BK658" s="11">
        <v>2028.0</v>
      </c>
      <c r="BL658" s="16">
        <f t="shared" si="954"/>
        <v>4</v>
      </c>
      <c r="BM658" s="18" t="str">
        <f t="shared" si="955"/>
        <v>2025, 2026, 2027, 2028</v>
      </c>
      <c r="BN658" s="18" t="str">
        <f t="shared" ref="BN658:CC658" si="960">IF(ISNUMBER(SEARCH(BN$1, $BM658)), ($K658/$BL658), "")</f>
        <v/>
      </c>
      <c r="BO658" s="18" t="str">
        <f t="shared" si="960"/>
        <v/>
      </c>
      <c r="BP658" s="18" t="str">
        <f t="shared" si="960"/>
        <v/>
      </c>
      <c r="BQ658" s="18" t="str">
        <f t="shared" si="960"/>
        <v/>
      </c>
      <c r="BR658" s="18" t="str">
        <f t="shared" si="960"/>
        <v/>
      </c>
      <c r="BS658" s="20">
        <f t="shared" si="960"/>
        <v>1154592</v>
      </c>
      <c r="BT658" s="20">
        <f t="shared" si="960"/>
        <v>1154592</v>
      </c>
      <c r="BU658" s="20">
        <f t="shared" si="960"/>
        <v>1154592</v>
      </c>
      <c r="BV658" s="20">
        <f t="shared" si="960"/>
        <v>1154592</v>
      </c>
      <c r="BW658" s="18" t="str">
        <f t="shared" si="960"/>
        <v/>
      </c>
      <c r="BX658" s="18" t="str">
        <f t="shared" si="960"/>
        <v/>
      </c>
      <c r="BY658" s="18" t="str">
        <f t="shared" si="960"/>
        <v/>
      </c>
      <c r="BZ658" s="18" t="str">
        <f t="shared" si="960"/>
        <v/>
      </c>
      <c r="CA658" s="18" t="str">
        <f t="shared" si="960"/>
        <v/>
      </c>
      <c r="CB658" s="18" t="str">
        <f t="shared" si="960"/>
        <v/>
      </c>
      <c r="CC658" s="18" t="str">
        <f t="shared" si="960"/>
        <v/>
      </c>
    </row>
    <row r="659" ht="16.5" customHeight="1">
      <c r="A659" s="11" t="s">
        <v>2980</v>
      </c>
      <c r="B659" s="11" t="s">
        <v>2981</v>
      </c>
      <c r="D659" s="11" t="s">
        <v>64</v>
      </c>
      <c r="E659" s="11">
        <v>3928000.0</v>
      </c>
      <c r="F659" s="11">
        <v>3928000.0</v>
      </c>
      <c r="G659" s="11" t="s">
        <v>215</v>
      </c>
      <c r="H659" s="12">
        <v>372206.0</v>
      </c>
      <c r="J659" s="13">
        <f t="shared" ref="J659:K659" si="961">E659*0.091</f>
        <v>357448</v>
      </c>
      <c r="K659" s="13">
        <f t="shared" si="961"/>
        <v>357448</v>
      </c>
      <c r="L659" s="11" t="s">
        <v>86</v>
      </c>
      <c r="M659" s="11" t="s">
        <v>67</v>
      </c>
      <c r="N659" s="14" t="s">
        <v>2982</v>
      </c>
      <c r="O659" s="11" t="s">
        <v>2983</v>
      </c>
      <c r="T659" s="11" t="s">
        <v>2984</v>
      </c>
      <c r="V659" s="11" t="s">
        <v>392</v>
      </c>
      <c r="X659" s="11" t="s">
        <v>218</v>
      </c>
      <c r="Y659" s="11" t="s">
        <v>75</v>
      </c>
      <c r="AI659" s="15">
        <v>45658.0</v>
      </c>
      <c r="AL659" s="11">
        <v>372206.0</v>
      </c>
      <c r="AM659" s="11" t="s">
        <v>559</v>
      </c>
      <c r="AN659" s="11"/>
      <c r="AQ659" s="11" t="s">
        <v>79</v>
      </c>
      <c r="AR659" s="11" t="s">
        <v>218</v>
      </c>
      <c r="AS659" s="11" t="s">
        <v>75</v>
      </c>
      <c r="AT659" s="11" t="s">
        <v>80</v>
      </c>
      <c r="AU659" s="18" t="s">
        <v>147</v>
      </c>
      <c r="AW659" s="11" t="s">
        <v>96</v>
      </c>
      <c r="AX659" s="11" t="s">
        <v>82</v>
      </c>
      <c r="AY659" s="11"/>
      <c r="AZ659" s="11" t="s">
        <v>132</v>
      </c>
      <c r="BD659" s="15">
        <v>45733.0</v>
      </c>
      <c r="BE659" s="15">
        <v>45747.0</v>
      </c>
      <c r="BJ659" s="11">
        <v>2025.0</v>
      </c>
      <c r="BK659" s="11">
        <v>2028.0</v>
      </c>
      <c r="BL659" s="16">
        <f t="shared" si="954"/>
        <v>4</v>
      </c>
      <c r="BM659" s="18" t="str">
        <f t="shared" si="955"/>
        <v>2025, 2026, 2027, 2028</v>
      </c>
      <c r="BN659" s="18" t="str">
        <f t="shared" ref="BN659:CC659" si="962">IF(ISNUMBER(SEARCH(BN$1, $BM659)), ($K659/$BL659), "")</f>
        <v/>
      </c>
      <c r="BO659" s="18" t="str">
        <f t="shared" si="962"/>
        <v/>
      </c>
      <c r="BP659" s="18" t="str">
        <f t="shared" si="962"/>
        <v/>
      </c>
      <c r="BQ659" s="18" t="str">
        <f t="shared" si="962"/>
        <v/>
      </c>
      <c r="BR659" s="18" t="str">
        <f t="shared" si="962"/>
        <v/>
      </c>
      <c r="BS659" s="20">
        <f t="shared" si="962"/>
        <v>89362</v>
      </c>
      <c r="BT659" s="20">
        <f t="shared" si="962"/>
        <v>89362</v>
      </c>
      <c r="BU659" s="20">
        <f t="shared" si="962"/>
        <v>89362</v>
      </c>
      <c r="BV659" s="20">
        <f t="shared" si="962"/>
        <v>89362</v>
      </c>
      <c r="BW659" s="18" t="str">
        <f t="shared" si="962"/>
        <v/>
      </c>
      <c r="BX659" s="18" t="str">
        <f t="shared" si="962"/>
        <v/>
      </c>
      <c r="BY659" s="18" t="str">
        <f t="shared" si="962"/>
        <v/>
      </c>
      <c r="BZ659" s="18" t="str">
        <f t="shared" si="962"/>
        <v/>
      </c>
      <c r="CA659" s="18" t="str">
        <f t="shared" si="962"/>
        <v/>
      </c>
      <c r="CB659" s="18" t="str">
        <f t="shared" si="962"/>
        <v/>
      </c>
      <c r="CC659" s="18" t="str">
        <f t="shared" si="962"/>
        <v/>
      </c>
    </row>
    <row r="660" ht="16.5" customHeight="1">
      <c r="A660" s="11" t="s">
        <v>2985</v>
      </c>
      <c r="B660" s="11" t="s">
        <v>2986</v>
      </c>
      <c r="D660" s="11" t="s">
        <v>64</v>
      </c>
      <c r="E660" s="27">
        <v>45332.0</v>
      </c>
      <c r="F660" s="27">
        <v>45332.0</v>
      </c>
      <c r="G660" s="11" t="s">
        <v>135</v>
      </c>
      <c r="H660" s="12">
        <v>57322.0</v>
      </c>
      <c r="J660" s="13">
        <f t="shared" ref="J660:K660" si="963">E660*1.19</f>
        <v>53945.08</v>
      </c>
      <c r="K660" s="13">
        <f t="shared" si="963"/>
        <v>53945.08</v>
      </c>
      <c r="L660" s="11" t="s">
        <v>86</v>
      </c>
      <c r="N660" s="14" t="s">
        <v>2987</v>
      </c>
      <c r="O660" s="11" t="s">
        <v>2988</v>
      </c>
      <c r="T660" s="11" t="s">
        <v>2989</v>
      </c>
      <c r="V660" s="11" t="s">
        <v>2990</v>
      </c>
      <c r="X660" s="11" t="s">
        <v>142</v>
      </c>
      <c r="Y660" s="11" t="s">
        <v>75</v>
      </c>
      <c r="AI660" s="15">
        <v>45565.0</v>
      </c>
      <c r="AL660" s="11">
        <v>57322.0</v>
      </c>
      <c r="AM660" s="11" t="s">
        <v>143</v>
      </c>
      <c r="AN660" s="11" t="s">
        <v>695</v>
      </c>
      <c r="AQ660" s="11" t="s">
        <v>79</v>
      </c>
      <c r="AR660" s="11" t="s">
        <v>146</v>
      </c>
      <c r="AS660" s="11" t="s">
        <v>75</v>
      </c>
      <c r="AT660" s="11" t="s">
        <v>80</v>
      </c>
      <c r="AU660" s="16" t="s">
        <v>262</v>
      </c>
      <c r="AW660" s="11" t="s">
        <v>96</v>
      </c>
      <c r="AX660" s="11" t="s">
        <v>82</v>
      </c>
      <c r="AY660" s="11"/>
      <c r="AZ660" s="11" t="s">
        <v>191</v>
      </c>
      <c r="BD660" s="15">
        <v>45733.0</v>
      </c>
      <c r="BE660" s="15">
        <v>45733.0</v>
      </c>
      <c r="BJ660" s="11">
        <v>2024.0</v>
      </c>
      <c r="BK660" s="11">
        <v>2025.0</v>
      </c>
      <c r="BL660" s="16">
        <f t="shared" si="954"/>
        <v>2</v>
      </c>
      <c r="BM660" s="18" t="str">
        <f t="shared" si="955"/>
        <v>2024, 2025</v>
      </c>
      <c r="BN660" s="18" t="str">
        <f t="shared" ref="BN660:CC660" si="964">IF(ISNUMBER(SEARCH(BN$1, $BM660)), ($K660/$BL660), "")</f>
        <v/>
      </c>
      <c r="BO660" s="18" t="str">
        <f t="shared" si="964"/>
        <v/>
      </c>
      <c r="BP660" s="18" t="str">
        <f t="shared" si="964"/>
        <v/>
      </c>
      <c r="BQ660" s="18" t="str">
        <f t="shared" si="964"/>
        <v/>
      </c>
      <c r="BR660" s="20">
        <f t="shared" si="964"/>
        <v>26972.54</v>
      </c>
      <c r="BS660" s="20">
        <f t="shared" si="964"/>
        <v>26972.54</v>
      </c>
      <c r="BT660" s="18" t="str">
        <f t="shared" si="964"/>
        <v/>
      </c>
      <c r="BU660" s="18" t="str">
        <f t="shared" si="964"/>
        <v/>
      </c>
      <c r="BV660" s="18" t="str">
        <f t="shared" si="964"/>
        <v/>
      </c>
      <c r="BW660" s="18" t="str">
        <f t="shared" si="964"/>
        <v/>
      </c>
      <c r="BX660" s="18" t="str">
        <f t="shared" si="964"/>
        <v/>
      </c>
      <c r="BY660" s="18" t="str">
        <f t="shared" si="964"/>
        <v/>
      </c>
      <c r="BZ660" s="18" t="str">
        <f t="shared" si="964"/>
        <v/>
      </c>
      <c r="CA660" s="18" t="str">
        <f t="shared" si="964"/>
        <v/>
      </c>
      <c r="CB660" s="18" t="str">
        <f t="shared" si="964"/>
        <v/>
      </c>
      <c r="CC660" s="18" t="str">
        <f t="shared" si="964"/>
        <v/>
      </c>
    </row>
    <row r="661" ht="16.5" customHeight="1">
      <c r="A661" s="11" t="s">
        <v>2991</v>
      </c>
      <c r="B661" s="11" t="s">
        <v>2992</v>
      </c>
      <c r="D661" s="11" t="s">
        <v>64</v>
      </c>
      <c r="E661" s="11">
        <v>4541601.0</v>
      </c>
      <c r="F661" s="11">
        <v>4541601.0</v>
      </c>
      <c r="G661" s="11" t="s">
        <v>215</v>
      </c>
      <c r="H661" s="12">
        <v>430358.0</v>
      </c>
      <c r="J661" s="13">
        <f t="shared" ref="J661:K661" si="965">E661*0.091</f>
        <v>413285.691</v>
      </c>
      <c r="K661" s="13">
        <f t="shared" si="965"/>
        <v>413285.691</v>
      </c>
      <c r="L661" s="11" t="s">
        <v>86</v>
      </c>
      <c r="N661" s="14" t="s">
        <v>2993</v>
      </c>
      <c r="O661" s="11" t="s">
        <v>2994</v>
      </c>
      <c r="T661" s="11" t="s">
        <v>2718</v>
      </c>
      <c r="V661" s="11" t="s">
        <v>495</v>
      </c>
      <c r="X661" s="11" t="s">
        <v>218</v>
      </c>
      <c r="Y661" s="11" t="s">
        <v>75</v>
      </c>
      <c r="AI661" s="15">
        <v>45536.0</v>
      </c>
      <c r="AL661" s="11">
        <v>430358.0</v>
      </c>
      <c r="AM661" s="11" t="s">
        <v>485</v>
      </c>
      <c r="AN661" s="11"/>
      <c r="AQ661" s="11" t="s">
        <v>79</v>
      </c>
      <c r="AR661" s="11" t="s">
        <v>218</v>
      </c>
      <c r="AS661" s="11" t="s">
        <v>75</v>
      </c>
      <c r="AT661" s="11" t="s">
        <v>80</v>
      </c>
      <c r="AU661" s="18" t="s">
        <v>147</v>
      </c>
      <c r="AW661" s="11" t="s">
        <v>96</v>
      </c>
      <c r="AX661" s="11" t="s">
        <v>2141</v>
      </c>
      <c r="AY661" s="11" t="s">
        <v>444</v>
      </c>
      <c r="AZ661" s="11" t="s">
        <v>395</v>
      </c>
      <c r="BD661" s="15">
        <v>45733.0</v>
      </c>
      <c r="BE661" s="15">
        <v>45733.0</v>
      </c>
      <c r="BJ661" s="11">
        <v>2024.0</v>
      </c>
      <c r="BK661" s="11">
        <v>2027.0</v>
      </c>
      <c r="BL661" s="16">
        <f t="shared" si="954"/>
        <v>4</v>
      </c>
      <c r="BM661" s="18" t="str">
        <f t="shared" si="955"/>
        <v>2024, 2025, 2026, 2027</v>
      </c>
      <c r="BN661" s="18" t="str">
        <f t="shared" ref="BN661:CC661" si="966">IF(ISNUMBER(SEARCH(BN$1, $BM661)), ($K661/$BL661), "")</f>
        <v/>
      </c>
      <c r="BO661" s="18" t="str">
        <f t="shared" si="966"/>
        <v/>
      </c>
      <c r="BP661" s="18" t="str">
        <f t="shared" si="966"/>
        <v/>
      </c>
      <c r="BQ661" s="18" t="str">
        <f t="shared" si="966"/>
        <v/>
      </c>
      <c r="BR661" s="20">
        <f t="shared" si="966"/>
        <v>103321.4228</v>
      </c>
      <c r="BS661" s="20">
        <f t="shared" si="966"/>
        <v>103321.4228</v>
      </c>
      <c r="BT661" s="20">
        <f t="shared" si="966"/>
        <v>103321.4228</v>
      </c>
      <c r="BU661" s="20">
        <f t="shared" si="966"/>
        <v>103321.4228</v>
      </c>
      <c r="BV661" s="18" t="str">
        <f t="shared" si="966"/>
        <v/>
      </c>
      <c r="BW661" s="18" t="str">
        <f t="shared" si="966"/>
        <v/>
      </c>
      <c r="BX661" s="18" t="str">
        <f t="shared" si="966"/>
        <v/>
      </c>
      <c r="BY661" s="18" t="str">
        <f t="shared" si="966"/>
        <v/>
      </c>
      <c r="BZ661" s="18" t="str">
        <f t="shared" si="966"/>
        <v/>
      </c>
      <c r="CA661" s="18" t="str">
        <f t="shared" si="966"/>
        <v/>
      </c>
      <c r="CB661" s="18" t="str">
        <f t="shared" si="966"/>
        <v/>
      </c>
      <c r="CC661" s="18" t="str">
        <f t="shared" si="966"/>
        <v/>
      </c>
    </row>
    <row r="662" ht="16.5" customHeight="1">
      <c r="A662" s="11" t="s">
        <v>2995</v>
      </c>
      <c r="B662" s="11" t="s">
        <v>2996</v>
      </c>
      <c r="D662" s="11" t="s">
        <v>64</v>
      </c>
      <c r="E662" s="27">
        <v>321199.0</v>
      </c>
      <c r="F662" s="27">
        <v>321199.0</v>
      </c>
      <c r="G662" s="11" t="s">
        <v>135</v>
      </c>
      <c r="H662" s="12">
        <v>406169.0</v>
      </c>
      <c r="J662" s="13">
        <f t="shared" ref="J662:K662" si="967">E662*1.19</f>
        <v>382226.81</v>
      </c>
      <c r="K662" s="13">
        <f t="shared" si="967"/>
        <v>382226.81</v>
      </c>
      <c r="L662" s="11" t="s">
        <v>86</v>
      </c>
      <c r="N662" s="14" t="s">
        <v>2997</v>
      </c>
      <c r="O662" s="11" t="s">
        <v>2998</v>
      </c>
      <c r="T662" s="11" t="s">
        <v>2999</v>
      </c>
      <c r="V662" s="11" t="s">
        <v>3000</v>
      </c>
      <c r="X662" s="11" t="s">
        <v>142</v>
      </c>
      <c r="Y662" s="11" t="s">
        <v>75</v>
      </c>
      <c r="AI662" s="15">
        <v>45535.0</v>
      </c>
      <c r="AL662" s="11">
        <v>406169.0</v>
      </c>
      <c r="AM662" s="11" t="s">
        <v>143</v>
      </c>
      <c r="AN662" s="11" t="s">
        <v>695</v>
      </c>
      <c r="AQ662" s="11" t="s">
        <v>79</v>
      </c>
      <c r="AR662" s="11" t="s">
        <v>146</v>
      </c>
      <c r="AS662" s="11" t="s">
        <v>75</v>
      </c>
      <c r="AT662" s="11" t="s">
        <v>80</v>
      </c>
      <c r="AU662" s="18" t="s">
        <v>147</v>
      </c>
      <c r="AW662" s="11" t="s">
        <v>96</v>
      </c>
      <c r="AX662" s="11" t="s">
        <v>3001</v>
      </c>
      <c r="AY662" s="11"/>
      <c r="AZ662" s="11" t="s">
        <v>132</v>
      </c>
      <c r="BD662" s="15">
        <v>45733.0</v>
      </c>
      <c r="BE662" s="15">
        <v>45733.0</v>
      </c>
      <c r="BJ662" s="11">
        <v>2024.0</v>
      </c>
      <c r="BK662" s="11">
        <v>2026.0</v>
      </c>
      <c r="BL662" s="16">
        <f t="shared" si="954"/>
        <v>3</v>
      </c>
      <c r="BM662" s="18" t="str">
        <f t="shared" si="955"/>
        <v>2024, 2025, 2026</v>
      </c>
      <c r="BN662" s="18" t="str">
        <f t="shared" ref="BN662:CC662" si="968">IF(ISNUMBER(SEARCH(BN$1, $BM662)), ($K662/$BL662), "")</f>
        <v/>
      </c>
      <c r="BO662" s="18" t="str">
        <f t="shared" si="968"/>
        <v/>
      </c>
      <c r="BP662" s="18" t="str">
        <f t="shared" si="968"/>
        <v/>
      </c>
      <c r="BQ662" s="18" t="str">
        <f t="shared" si="968"/>
        <v/>
      </c>
      <c r="BR662" s="20">
        <f t="shared" si="968"/>
        <v>127408.9367</v>
      </c>
      <c r="BS662" s="20">
        <f t="shared" si="968"/>
        <v>127408.9367</v>
      </c>
      <c r="BT662" s="20">
        <f t="shared" si="968"/>
        <v>127408.9367</v>
      </c>
      <c r="BU662" s="18" t="str">
        <f t="shared" si="968"/>
        <v/>
      </c>
      <c r="BV662" s="18" t="str">
        <f t="shared" si="968"/>
        <v/>
      </c>
      <c r="BW662" s="18" t="str">
        <f t="shared" si="968"/>
        <v/>
      </c>
      <c r="BX662" s="18" t="str">
        <f t="shared" si="968"/>
        <v/>
      </c>
      <c r="BY662" s="18" t="str">
        <f t="shared" si="968"/>
        <v/>
      </c>
      <c r="BZ662" s="18" t="str">
        <f t="shared" si="968"/>
        <v/>
      </c>
      <c r="CA662" s="18" t="str">
        <f t="shared" si="968"/>
        <v/>
      </c>
      <c r="CB662" s="18" t="str">
        <f t="shared" si="968"/>
        <v/>
      </c>
      <c r="CC662" s="18" t="str">
        <f t="shared" si="968"/>
        <v/>
      </c>
    </row>
    <row r="663" ht="16.5" customHeight="1">
      <c r="A663" s="11" t="s">
        <v>3002</v>
      </c>
      <c r="B663" s="11" t="s">
        <v>3003</v>
      </c>
      <c r="D663" s="11" t="s">
        <v>64</v>
      </c>
      <c r="E663" s="27">
        <v>726808.0</v>
      </c>
      <c r="F663" s="27">
        <v>726808.0</v>
      </c>
      <c r="G663" s="11" t="s">
        <v>135</v>
      </c>
      <c r="H663" s="12">
        <v>919088.0</v>
      </c>
      <c r="J663" s="13">
        <f t="shared" ref="J663:K663" si="969">E663*1.19</f>
        <v>864901.52</v>
      </c>
      <c r="K663" s="13">
        <f t="shared" si="969"/>
        <v>864901.52</v>
      </c>
      <c r="L663" s="11" t="s">
        <v>86</v>
      </c>
      <c r="N663" s="14" t="s">
        <v>3004</v>
      </c>
      <c r="O663" s="11" t="s">
        <v>3005</v>
      </c>
      <c r="T663" s="11" t="s">
        <v>1305</v>
      </c>
      <c r="V663" s="11" t="s">
        <v>3006</v>
      </c>
      <c r="X663" s="11" t="s">
        <v>142</v>
      </c>
      <c r="Y663" s="11" t="s">
        <v>75</v>
      </c>
      <c r="AI663" s="15">
        <v>45412.0</v>
      </c>
      <c r="AL663" s="11">
        <v>919088.0</v>
      </c>
      <c r="AM663" s="11" t="s">
        <v>143</v>
      </c>
      <c r="AN663" s="11" t="s">
        <v>695</v>
      </c>
      <c r="AQ663" s="11" t="s">
        <v>79</v>
      </c>
      <c r="AR663" s="11" t="s">
        <v>146</v>
      </c>
      <c r="AS663" s="11" t="s">
        <v>75</v>
      </c>
      <c r="AT663" s="11" t="s">
        <v>107</v>
      </c>
      <c r="AU663" s="11" t="s">
        <v>189</v>
      </c>
      <c r="AW663" s="11" t="s">
        <v>96</v>
      </c>
      <c r="AX663" s="11" t="s">
        <v>376</v>
      </c>
      <c r="AY663" s="11"/>
      <c r="AZ663" s="11" t="s">
        <v>124</v>
      </c>
      <c r="BD663" s="15">
        <v>45733.0</v>
      </c>
      <c r="BE663" s="15">
        <v>45733.0</v>
      </c>
      <c r="BJ663" s="11">
        <v>2024.0</v>
      </c>
      <c r="BK663" s="11">
        <v>2025.0</v>
      </c>
      <c r="BL663" s="16">
        <f t="shared" si="954"/>
        <v>2</v>
      </c>
      <c r="BM663" s="18" t="str">
        <f t="shared" si="955"/>
        <v>2024, 2025</v>
      </c>
      <c r="BN663" s="18" t="str">
        <f t="shared" ref="BN663:CC663" si="970">IF(ISNUMBER(SEARCH(BN$1, $BM663)), ($K663/$BL663), "")</f>
        <v/>
      </c>
      <c r="BO663" s="18" t="str">
        <f t="shared" si="970"/>
        <v/>
      </c>
      <c r="BP663" s="18" t="str">
        <f t="shared" si="970"/>
        <v/>
      </c>
      <c r="BQ663" s="18" t="str">
        <f t="shared" si="970"/>
        <v/>
      </c>
      <c r="BR663" s="20">
        <f t="shared" si="970"/>
        <v>432450.76</v>
      </c>
      <c r="BS663" s="20">
        <f t="shared" si="970"/>
        <v>432450.76</v>
      </c>
      <c r="BT663" s="18" t="str">
        <f t="shared" si="970"/>
        <v/>
      </c>
      <c r="BU663" s="18" t="str">
        <f t="shared" si="970"/>
        <v/>
      </c>
      <c r="BV663" s="18" t="str">
        <f t="shared" si="970"/>
        <v/>
      </c>
      <c r="BW663" s="18" t="str">
        <f t="shared" si="970"/>
        <v/>
      </c>
      <c r="BX663" s="18" t="str">
        <f t="shared" si="970"/>
        <v/>
      </c>
      <c r="BY663" s="18" t="str">
        <f t="shared" si="970"/>
        <v/>
      </c>
      <c r="BZ663" s="18" t="str">
        <f t="shared" si="970"/>
        <v/>
      </c>
      <c r="CA663" s="18" t="str">
        <f t="shared" si="970"/>
        <v/>
      </c>
      <c r="CB663" s="18" t="str">
        <f t="shared" si="970"/>
        <v/>
      </c>
      <c r="CC663" s="18" t="str">
        <f t="shared" si="970"/>
        <v/>
      </c>
    </row>
    <row r="664" ht="16.5" customHeight="1">
      <c r="A664" s="11" t="s">
        <v>3007</v>
      </c>
      <c r="B664" s="11" t="s">
        <v>3008</v>
      </c>
      <c r="D664" s="11" t="s">
        <v>64</v>
      </c>
      <c r="E664" s="27">
        <v>199035.0</v>
      </c>
      <c r="F664" s="27">
        <v>199035.0</v>
      </c>
      <c r="G664" s="11" t="s">
        <v>135</v>
      </c>
      <c r="H664" s="12">
        <v>251684.0</v>
      </c>
      <c r="J664" s="13">
        <f t="shared" ref="J664:K664" si="971">E664*1.19</f>
        <v>236851.65</v>
      </c>
      <c r="K664" s="13">
        <f t="shared" si="971"/>
        <v>236851.65</v>
      </c>
      <c r="L664" s="11" t="s">
        <v>86</v>
      </c>
      <c r="N664" s="14" t="s">
        <v>3009</v>
      </c>
      <c r="O664" s="11" t="s">
        <v>3010</v>
      </c>
      <c r="T664" s="11" t="s">
        <v>3011</v>
      </c>
      <c r="V664" s="11" t="s">
        <v>3012</v>
      </c>
      <c r="X664" s="11" t="s">
        <v>142</v>
      </c>
      <c r="Y664" s="11" t="s">
        <v>75</v>
      </c>
      <c r="AI664" s="15">
        <v>45382.0</v>
      </c>
      <c r="AL664" s="11">
        <v>251684.0</v>
      </c>
      <c r="AM664" s="11" t="s">
        <v>143</v>
      </c>
      <c r="AN664" s="11" t="s">
        <v>144</v>
      </c>
      <c r="AQ664" s="11" t="s">
        <v>79</v>
      </c>
      <c r="AR664" s="11" t="s">
        <v>146</v>
      </c>
      <c r="AS664" s="11" t="s">
        <v>75</v>
      </c>
      <c r="AT664" s="11" t="s">
        <v>80</v>
      </c>
      <c r="AU664" s="18" t="s">
        <v>147</v>
      </c>
      <c r="AW664" s="11" t="s">
        <v>96</v>
      </c>
      <c r="AX664" s="11" t="s">
        <v>3001</v>
      </c>
      <c r="AY664" s="11"/>
      <c r="AZ664" s="11" t="s">
        <v>132</v>
      </c>
      <c r="BD664" s="15">
        <v>45733.0</v>
      </c>
      <c r="BE664" s="15">
        <v>45733.0</v>
      </c>
      <c r="BJ664" s="11">
        <v>2024.0</v>
      </c>
      <c r="BK664" s="11">
        <v>2025.0</v>
      </c>
      <c r="BL664" s="16">
        <f t="shared" si="954"/>
        <v>2</v>
      </c>
      <c r="BM664" s="18" t="str">
        <f t="shared" si="955"/>
        <v>2024, 2025</v>
      </c>
      <c r="BN664" s="18" t="str">
        <f t="shared" ref="BN664:CC664" si="972">IF(ISNUMBER(SEARCH(BN$1, $BM664)), ($K664/$BL664), "")</f>
        <v/>
      </c>
      <c r="BO664" s="18" t="str">
        <f t="shared" si="972"/>
        <v/>
      </c>
      <c r="BP664" s="18" t="str">
        <f t="shared" si="972"/>
        <v/>
      </c>
      <c r="BQ664" s="18" t="str">
        <f t="shared" si="972"/>
        <v/>
      </c>
      <c r="BR664" s="20">
        <f t="shared" si="972"/>
        <v>118425.825</v>
      </c>
      <c r="BS664" s="20">
        <f t="shared" si="972"/>
        <v>118425.825</v>
      </c>
      <c r="BT664" s="18" t="str">
        <f t="shared" si="972"/>
        <v/>
      </c>
      <c r="BU664" s="18" t="str">
        <f t="shared" si="972"/>
        <v/>
      </c>
      <c r="BV664" s="18" t="str">
        <f t="shared" si="972"/>
        <v/>
      </c>
      <c r="BW664" s="18" t="str">
        <f t="shared" si="972"/>
        <v/>
      </c>
      <c r="BX664" s="18" t="str">
        <f t="shared" si="972"/>
        <v/>
      </c>
      <c r="BY664" s="18" t="str">
        <f t="shared" si="972"/>
        <v/>
      </c>
      <c r="BZ664" s="18" t="str">
        <f t="shared" si="972"/>
        <v/>
      </c>
      <c r="CA664" s="18" t="str">
        <f t="shared" si="972"/>
        <v/>
      </c>
      <c r="CB664" s="18" t="str">
        <f t="shared" si="972"/>
        <v/>
      </c>
      <c r="CC664" s="18" t="str">
        <f t="shared" si="972"/>
        <v/>
      </c>
    </row>
    <row r="665" ht="16.5" customHeight="1">
      <c r="A665" s="11" t="s">
        <v>3013</v>
      </c>
      <c r="B665" s="11" t="s">
        <v>3014</v>
      </c>
      <c r="D665" s="11" t="s">
        <v>64</v>
      </c>
      <c r="E665" s="27">
        <v>206795.0</v>
      </c>
      <c r="F665" s="27">
        <v>206795.0</v>
      </c>
      <c r="G665" s="11" t="s">
        <v>135</v>
      </c>
      <c r="H665" s="12">
        <v>261498.0</v>
      </c>
      <c r="J665" s="13">
        <f t="shared" ref="J665:K665" si="973">E665*1.19</f>
        <v>246086.05</v>
      </c>
      <c r="K665" s="13">
        <f t="shared" si="973"/>
        <v>246086.05</v>
      </c>
      <c r="L665" s="11" t="s">
        <v>86</v>
      </c>
      <c r="N665" s="14" t="s">
        <v>3015</v>
      </c>
      <c r="O665" s="11" t="s">
        <v>3016</v>
      </c>
      <c r="T665" s="11" t="s">
        <v>3017</v>
      </c>
      <c r="V665" s="11" t="s">
        <v>1117</v>
      </c>
      <c r="X665" s="11" t="s">
        <v>142</v>
      </c>
      <c r="Y665" s="11" t="s">
        <v>75</v>
      </c>
      <c r="Z665" s="11" t="s">
        <v>2974</v>
      </c>
      <c r="AI665" s="15">
        <v>45292.0</v>
      </c>
      <c r="AL665" s="11">
        <v>261498.0</v>
      </c>
      <c r="AM665" s="11" t="s">
        <v>143</v>
      </c>
      <c r="AN665" s="11" t="s">
        <v>144</v>
      </c>
      <c r="AQ665" s="11" t="s">
        <v>79</v>
      </c>
      <c r="AR665" s="11" t="s">
        <v>146</v>
      </c>
      <c r="AS665" s="11" t="s">
        <v>75</v>
      </c>
      <c r="AT665" s="11" t="s">
        <v>375</v>
      </c>
      <c r="AU665" s="18" t="s">
        <v>147</v>
      </c>
      <c r="AW665" s="11" t="s">
        <v>96</v>
      </c>
      <c r="AX665" s="11" t="s">
        <v>376</v>
      </c>
      <c r="AY665" s="11"/>
      <c r="AZ665" s="11" t="s">
        <v>241</v>
      </c>
      <c r="BD665" s="15">
        <v>45733.0</v>
      </c>
      <c r="BE665" s="15">
        <v>45733.0</v>
      </c>
      <c r="BJ665" s="11">
        <v>2024.0</v>
      </c>
      <c r="BK665" s="11">
        <v>2025.0</v>
      </c>
      <c r="BL665" s="16">
        <f t="shared" si="954"/>
        <v>2</v>
      </c>
      <c r="BM665" s="18" t="str">
        <f t="shared" si="955"/>
        <v>2024, 2025</v>
      </c>
      <c r="BN665" s="18" t="str">
        <f t="shared" ref="BN665:CC665" si="974">IF(ISNUMBER(SEARCH(BN$1, $BM665)), ($K665/$BL665), "")</f>
        <v/>
      </c>
      <c r="BO665" s="18" t="str">
        <f t="shared" si="974"/>
        <v/>
      </c>
      <c r="BP665" s="18" t="str">
        <f t="shared" si="974"/>
        <v/>
      </c>
      <c r="BQ665" s="18" t="str">
        <f t="shared" si="974"/>
        <v/>
      </c>
      <c r="BR665" s="20">
        <f t="shared" si="974"/>
        <v>123043.025</v>
      </c>
      <c r="BS665" s="20">
        <f t="shared" si="974"/>
        <v>123043.025</v>
      </c>
      <c r="BT665" s="18" t="str">
        <f t="shared" si="974"/>
        <v/>
      </c>
      <c r="BU665" s="18" t="str">
        <f t="shared" si="974"/>
        <v/>
      </c>
      <c r="BV665" s="18" t="str">
        <f t="shared" si="974"/>
        <v/>
      </c>
      <c r="BW665" s="18" t="str">
        <f t="shared" si="974"/>
        <v/>
      </c>
      <c r="BX665" s="18" t="str">
        <f t="shared" si="974"/>
        <v/>
      </c>
      <c r="BY665" s="18" t="str">
        <f t="shared" si="974"/>
        <v/>
      </c>
      <c r="BZ665" s="18" t="str">
        <f t="shared" si="974"/>
        <v/>
      </c>
      <c r="CA665" s="18" t="str">
        <f t="shared" si="974"/>
        <v/>
      </c>
      <c r="CB665" s="18" t="str">
        <f t="shared" si="974"/>
        <v/>
      </c>
      <c r="CC665" s="18" t="str">
        <f t="shared" si="974"/>
        <v/>
      </c>
    </row>
    <row r="666" ht="16.5" customHeight="1">
      <c r="A666" s="11" t="s">
        <v>3018</v>
      </c>
      <c r="B666" s="11" t="s">
        <v>3019</v>
      </c>
      <c r="D666" s="11" t="s">
        <v>64</v>
      </c>
      <c r="E666" s="27">
        <v>350279.0</v>
      </c>
      <c r="F666" s="27">
        <v>350279.0</v>
      </c>
      <c r="G666" s="11" t="s">
        <v>135</v>
      </c>
      <c r="H666" s="12">
        <v>435462.0</v>
      </c>
      <c r="J666" s="13">
        <f t="shared" ref="J666:K666" si="975">E666*1.19</f>
        <v>416832.01</v>
      </c>
      <c r="K666" s="13">
        <f t="shared" si="975"/>
        <v>416832.01</v>
      </c>
      <c r="L666" s="11" t="s">
        <v>86</v>
      </c>
      <c r="N666" s="14" t="s">
        <v>3020</v>
      </c>
      <c r="O666" s="11" t="s">
        <v>3021</v>
      </c>
      <c r="T666" s="11" t="s">
        <v>3022</v>
      </c>
      <c r="V666" s="11" t="s">
        <v>3023</v>
      </c>
      <c r="X666" s="11" t="s">
        <v>142</v>
      </c>
      <c r="Y666" s="11" t="s">
        <v>75</v>
      </c>
      <c r="AI666" s="15">
        <v>45169.0</v>
      </c>
      <c r="AL666" s="11">
        <v>435462.0</v>
      </c>
      <c r="AM666" s="11" t="s">
        <v>143</v>
      </c>
      <c r="AN666" s="11" t="s">
        <v>695</v>
      </c>
      <c r="AQ666" s="11" t="s">
        <v>79</v>
      </c>
      <c r="AR666" s="11" t="s">
        <v>146</v>
      </c>
      <c r="AS666" s="11" t="s">
        <v>75</v>
      </c>
      <c r="AT666" s="11" t="s">
        <v>107</v>
      </c>
      <c r="AU666" s="11" t="s">
        <v>108</v>
      </c>
      <c r="AW666" s="11" t="s">
        <v>96</v>
      </c>
      <c r="AX666" s="11" t="s">
        <v>82</v>
      </c>
      <c r="AY666" s="11"/>
      <c r="AZ666" s="11" t="s">
        <v>132</v>
      </c>
      <c r="BD666" s="15">
        <v>45733.0</v>
      </c>
      <c r="BE666" s="15">
        <v>45733.0</v>
      </c>
      <c r="BJ666" s="11">
        <v>2023.0</v>
      </c>
      <c r="BK666" s="11">
        <v>2025.0</v>
      </c>
      <c r="BL666" s="16">
        <f t="shared" si="954"/>
        <v>3</v>
      </c>
      <c r="BM666" s="18" t="str">
        <f t="shared" si="955"/>
        <v>2023, 2024, 2025</v>
      </c>
      <c r="BN666" s="18" t="str">
        <f t="shared" ref="BN666:CC666" si="976">IF(ISNUMBER(SEARCH(BN$1, $BM666)), ($K666/$BL666), "")</f>
        <v/>
      </c>
      <c r="BO666" s="18" t="str">
        <f t="shared" si="976"/>
        <v/>
      </c>
      <c r="BP666" s="18" t="str">
        <f t="shared" si="976"/>
        <v/>
      </c>
      <c r="BQ666" s="20">
        <f t="shared" si="976"/>
        <v>138944.0033</v>
      </c>
      <c r="BR666" s="20">
        <f t="shared" si="976"/>
        <v>138944.0033</v>
      </c>
      <c r="BS666" s="20">
        <f t="shared" si="976"/>
        <v>138944.0033</v>
      </c>
      <c r="BT666" s="18" t="str">
        <f t="shared" si="976"/>
        <v/>
      </c>
      <c r="BU666" s="18" t="str">
        <f t="shared" si="976"/>
        <v/>
      </c>
      <c r="BV666" s="18" t="str">
        <f t="shared" si="976"/>
        <v/>
      </c>
      <c r="BW666" s="18" t="str">
        <f t="shared" si="976"/>
        <v/>
      </c>
      <c r="BX666" s="18" t="str">
        <f t="shared" si="976"/>
        <v/>
      </c>
      <c r="BY666" s="18" t="str">
        <f t="shared" si="976"/>
        <v/>
      </c>
      <c r="BZ666" s="18" t="str">
        <f t="shared" si="976"/>
        <v/>
      </c>
      <c r="CA666" s="18" t="str">
        <f t="shared" si="976"/>
        <v/>
      </c>
      <c r="CB666" s="18" t="str">
        <f t="shared" si="976"/>
        <v/>
      </c>
      <c r="CC666" s="18" t="str">
        <f t="shared" si="976"/>
        <v/>
      </c>
    </row>
    <row r="667" ht="16.5" customHeight="1">
      <c r="A667" s="11" t="s">
        <v>3024</v>
      </c>
      <c r="B667" s="11" t="s">
        <v>3025</v>
      </c>
      <c r="D667" s="11" t="s">
        <v>64</v>
      </c>
      <c r="E667" s="11">
        <v>249618.0</v>
      </c>
      <c r="F667" s="11">
        <v>249618.0</v>
      </c>
      <c r="G667" s="11" t="s">
        <v>151</v>
      </c>
      <c r="H667" s="12">
        <v>270199.0</v>
      </c>
      <c r="J667" s="13">
        <v>249618.0</v>
      </c>
      <c r="K667" s="13">
        <v>249618.0</v>
      </c>
      <c r="L667" s="11" t="s">
        <v>86</v>
      </c>
      <c r="M667" s="11" t="s">
        <v>67</v>
      </c>
      <c r="N667" s="14" t="s">
        <v>3026</v>
      </c>
      <c r="O667" s="11" t="s">
        <v>3027</v>
      </c>
      <c r="V667" s="11" t="s">
        <v>3028</v>
      </c>
      <c r="X667" s="11" t="s">
        <v>353</v>
      </c>
      <c r="Y667" s="11" t="s">
        <v>75</v>
      </c>
      <c r="AE667" s="11" t="s">
        <v>3029</v>
      </c>
      <c r="AI667" s="15">
        <v>45689.0</v>
      </c>
      <c r="AL667" s="11">
        <v>270199.0</v>
      </c>
      <c r="AM667" s="11" t="s">
        <v>185</v>
      </c>
      <c r="AN667" s="30" t="s">
        <v>503</v>
      </c>
      <c r="AQ667" s="11" t="s">
        <v>79</v>
      </c>
      <c r="AR667" s="11" t="s">
        <v>188</v>
      </c>
      <c r="AS667" s="11" t="s">
        <v>75</v>
      </c>
      <c r="AT667" s="11" t="s">
        <v>80</v>
      </c>
      <c r="AU667" s="16" t="s">
        <v>262</v>
      </c>
      <c r="AW667" s="11" t="s">
        <v>96</v>
      </c>
      <c r="AX667" s="11" t="s">
        <v>2141</v>
      </c>
      <c r="AY667" s="11" t="s">
        <v>299</v>
      </c>
      <c r="AZ667" s="11" t="s">
        <v>191</v>
      </c>
      <c r="BD667" s="15">
        <v>45736.0</v>
      </c>
      <c r="BE667" s="15">
        <v>45747.0</v>
      </c>
      <c r="BJ667" s="11">
        <v>2025.0</v>
      </c>
      <c r="BK667" s="11">
        <v>2027.0</v>
      </c>
      <c r="BL667" s="16">
        <f t="shared" si="954"/>
        <v>3</v>
      </c>
      <c r="BM667" s="18" t="str">
        <f t="shared" si="955"/>
        <v>2025, 2026, 2027</v>
      </c>
      <c r="BN667" s="18" t="str">
        <f t="shared" ref="BN667:CC667" si="977">IF(ISNUMBER(SEARCH(BN$1, $BM667)), ($K667/$BL667), "")</f>
        <v/>
      </c>
      <c r="BO667" s="18" t="str">
        <f t="shared" si="977"/>
        <v/>
      </c>
      <c r="BP667" s="18" t="str">
        <f t="shared" si="977"/>
        <v/>
      </c>
      <c r="BQ667" s="18" t="str">
        <f t="shared" si="977"/>
        <v/>
      </c>
      <c r="BR667" s="18" t="str">
        <f t="shared" si="977"/>
        <v/>
      </c>
      <c r="BS667" s="20">
        <f t="shared" si="977"/>
        <v>83206</v>
      </c>
      <c r="BT667" s="20">
        <f t="shared" si="977"/>
        <v>83206</v>
      </c>
      <c r="BU667" s="20">
        <f t="shared" si="977"/>
        <v>83206</v>
      </c>
      <c r="BV667" s="18" t="str">
        <f t="shared" si="977"/>
        <v/>
      </c>
      <c r="BW667" s="18" t="str">
        <f t="shared" si="977"/>
        <v/>
      </c>
      <c r="BX667" s="18" t="str">
        <f t="shared" si="977"/>
        <v/>
      </c>
      <c r="BY667" s="18" t="str">
        <f t="shared" si="977"/>
        <v/>
      </c>
      <c r="BZ667" s="18" t="str">
        <f t="shared" si="977"/>
        <v/>
      </c>
      <c r="CA667" s="18" t="str">
        <f t="shared" si="977"/>
        <v/>
      </c>
      <c r="CB667" s="18" t="str">
        <f t="shared" si="977"/>
        <v/>
      </c>
      <c r="CC667" s="18" t="str">
        <f t="shared" si="977"/>
        <v/>
      </c>
    </row>
    <row r="668" ht="16.5" customHeight="1">
      <c r="A668" s="11" t="s">
        <v>3030</v>
      </c>
      <c r="B668" s="11" t="s">
        <v>3031</v>
      </c>
      <c r="D668" s="11" t="s">
        <v>64</v>
      </c>
      <c r="E668" s="11">
        <v>4.0E7</v>
      </c>
      <c r="F668" s="11">
        <v>4.0E7</v>
      </c>
      <c r="G668" s="11" t="s">
        <v>215</v>
      </c>
      <c r="H668" s="12">
        <v>3790407.0</v>
      </c>
      <c r="J668" s="13">
        <f t="shared" ref="J668:K668" si="978">E668*0.091</f>
        <v>3640000</v>
      </c>
      <c r="K668" s="13">
        <f t="shared" si="978"/>
        <v>3640000</v>
      </c>
      <c r="L668" s="11" t="s">
        <v>86</v>
      </c>
      <c r="M668" s="11" t="s">
        <v>67</v>
      </c>
      <c r="N668" s="14" t="s">
        <v>3032</v>
      </c>
      <c r="O668" s="11" t="s">
        <v>3033</v>
      </c>
      <c r="T668" s="11" t="s">
        <v>3034</v>
      </c>
      <c r="V668" s="11" t="s">
        <v>3035</v>
      </c>
      <c r="X668" s="11" t="s">
        <v>218</v>
      </c>
      <c r="Y668" s="11" t="s">
        <v>75</v>
      </c>
      <c r="AI668" s="15">
        <v>45658.0</v>
      </c>
      <c r="AL668" s="11">
        <v>3790407.0</v>
      </c>
      <c r="AM668" s="11" t="s">
        <v>220</v>
      </c>
      <c r="AN668" s="11"/>
      <c r="AQ668" s="11" t="s">
        <v>79</v>
      </c>
      <c r="AR668" s="11" t="s">
        <v>218</v>
      </c>
      <c r="AS668" s="11" t="s">
        <v>75</v>
      </c>
      <c r="AT668" s="11" t="s">
        <v>80</v>
      </c>
      <c r="AW668" s="43" t="s">
        <v>96</v>
      </c>
      <c r="AX668" s="18" t="str">
        <f t="array" ref="AX668">IFERROR(INDEX('full database 2024'!AR:AR, MATCH(A668, 'full database 2024'!B:B, 0)), "")</f>
        <v/>
      </c>
      <c r="AZ668" s="11" t="s">
        <v>3036</v>
      </c>
      <c r="BD668" s="15">
        <v>45736.0</v>
      </c>
      <c r="BE668" s="15">
        <v>45747.0</v>
      </c>
      <c r="BJ668" s="50">
        <v>2025.0</v>
      </c>
      <c r="BK668" s="11">
        <v>2028.0</v>
      </c>
      <c r="BL668" s="16">
        <f t="shared" si="954"/>
        <v>4</v>
      </c>
      <c r="BM668" s="18" t="str">
        <f t="shared" si="955"/>
        <v>2025, 2026, 2027, 2028</v>
      </c>
      <c r="BN668" s="18" t="str">
        <f t="shared" ref="BN668:CC668" si="979">IF(ISNUMBER(SEARCH(BN$1, $BM668)), ($K668/$BL668), "")</f>
        <v/>
      </c>
      <c r="BO668" s="18" t="str">
        <f t="shared" si="979"/>
        <v/>
      </c>
      <c r="BP668" s="18" t="str">
        <f t="shared" si="979"/>
        <v/>
      </c>
      <c r="BQ668" s="18" t="str">
        <f t="shared" si="979"/>
        <v/>
      </c>
      <c r="BR668" s="18" t="str">
        <f t="shared" si="979"/>
        <v/>
      </c>
      <c r="BS668" s="20">
        <f t="shared" si="979"/>
        <v>910000</v>
      </c>
      <c r="BT668" s="20">
        <f t="shared" si="979"/>
        <v>910000</v>
      </c>
      <c r="BU668" s="20">
        <f t="shared" si="979"/>
        <v>910000</v>
      </c>
      <c r="BV668" s="20">
        <f t="shared" si="979"/>
        <v>910000</v>
      </c>
      <c r="BW668" s="18" t="str">
        <f t="shared" si="979"/>
        <v/>
      </c>
      <c r="BX668" s="18" t="str">
        <f t="shared" si="979"/>
        <v/>
      </c>
      <c r="BY668" s="18" t="str">
        <f t="shared" si="979"/>
        <v/>
      </c>
      <c r="BZ668" s="18" t="str">
        <f t="shared" si="979"/>
        <v/>
      </c>
      <c r="CA668" s="18" t="str">
        <f t="shared" si="979"/>
        <v/>
      </c>
      <c r="CB668" s="18" t="str">
        <f t="shared" si="979"/>
        <v/>
      </c>
      <c r="CC668" s="18" t="str">
        <f t="shared" si="979"/>
        <v/>
      </c>
    </row>
    <row r="669" ht="16.5" customHeight="1">
      <c r="A669" s="11" t="s">
        <v>3037</v>
      </c>
      <c r="B669" s="11" t="s">
        <v>3038</v>
      </c>
      <c r="D669" s="11" t="s">
        <v>64</v>
      </c>
      <c r="E669" s="11">
        <v>2485840.0</v>
      </c>
      <c r="F669" s="11">
        <v>2485840.0</v>
      </c>
      <c r="G669" s="11" t="s">
        <v>151</v>
      </c>
      <c r="H669" s="12">
        <v>2690896.0</v>
      </c>
      <c r="J669" s="13">
        <v>2485840.0</v>
      </c>
      <c r="K669" s="13">
        <v>2485840.0</v>
      </c>
      <c r="L669" s="11" t="s">
        <v>86</v>
      </c>
      <c r="M669" s="11" t="s">
        <v>67</v>
      </c>
      <c r="N669" s="14" t="s">
        <v>3039</v>
      </c>
      <c r="O669" s="11" t="s">
        <v>3040</v>
      </c>
      <c r="V669" s="11" t="s">
        <v>3041</v>
      </c>
      <c r="X669" s="11" t="s">
        <v>218</v>
      </c>
      <c r="Y669" s="11" t="s">
        <v>75</v>
      </c>
      <c r="AI669" s="15">
        <v>45658.0</v>
      </c>
      <c r="AL669" s="11">
        <v>2690896.0</v>
      </c>
      <c r="AM669" s="11" t="s">
        <v>185</v>
      </c>
      <c r="AN669" s="11" t="s">
        <v>443</v>
      </c>
      <c r="AQ669" s="11" t="s">
        <v>79</v>
      </c>
      <c r="AR669" s="11" t="s">
        <v>188</v>
      </c>
      <c r="AS669" s="11" t="s">
        <v>75</v>
      </c>
      <c r="AT669" s="11" t="s">
        <v>107</v>
      </c>
      <c r="AU669" s="16" t="s">
        <v>108</v>
      </c>
      <c r="AW669" s="43" t="s">
        <v>96</v>
      </c>
      <c r="AX669" s="11" t="s">
        <v>3042</v>
      </c>
      <c r="AY669" s="11"/>
      <c r="AZ669" s="11" t="s">
        <v>132</v>
      </c>
      <c r="BD669" s="15">
        <v>45736.0</v>
      </c>
      <c r="BE669" s="15">
        <v>45747.0</v>
      </c>
      <c r="BJ669" s="11">
        <v>2025.0</v>
      </c>
      <c r="BK669" s="11">
        <v>2026.0</v>
      </c>
      <c r="BL669" s="16">
        <f t="shared" si="954"/>
        <v>2</v>
      </c>
      <c r="BM669" s="18" t="str">
        <f t="shared" si="955"/>
        <v>2025, 2026</v>
      </c>
      <c r="BN669" s="18" t="str">
        <f t="shared" ref="BN669:CC669" si="980">IF(ISNUMBER(SEARCH(BN$1, $BM669)), ($K669/$BL669), "")</f>
        <v/>
      </c>
      <c r="BO669" s="18" t="str">
        <f t="shared" si="980"/>
        <v/>
      </c>
      <c r="BP669" s="18" t="str">
        <f t="shared" si="980"/>
        <v/>
      </c>
      <c r="BQ669" s="18" t="str">
        <f t="shared" si="980"/>
        <v/>
      </c>
      <c r="BR669" s="18" t="str">
        <f t="shared" si="980"/>
        <v/>
      </c>
      <c r="BS669" s="20">
        <f t="shared" si="980"/>
        <v>1242920</v>
      </c>
      <c r="BT669" s="20">
        <f t="shared" si="980"/>
        <v>1242920</v>
      </c>
      <c r="BU669" s="18" t="str">
        <f t="shared" si="980"/>
        <v/>
      </c>
      <c r="BV669" s="18" t="str">
        <f t="shared" si="980"/>
        <v/>
      </c>
      <c r="BW669" s="18" t="str">
        <f t="shared" si="980"/>
        <v/>
      </c>
      <c r="BX669" s="18" t="str">
        <f t="shared" si="980"/>
        <v/>
      </c>
      <c r="BY669" s="18" t="str">
        <f t="shared" si="980"/>
        <v/>
      </c>
      <c r="BZ669" s="18" t="str">
        <f t="shared" si="980"/>
        <v/>
      </c>
      <c r="CA669" s="18" t="str">
        <f t="shared" si="980"/>
        <v/>
      </c>
      <c r="CB669" s="18" t="str">
        <f t="shared" si="980"/>
        <v/>
      </c>
      <c r="CC669" s="18" t="str">
        <f t="shared" si="980"/>
        <v/>
      </c>
    </row>
    <row r="670" ht="16.5" customHeight="1">
      <c r="A670" s="11" t="s">
        <v>3043</v>
      </c>
      <c r="B670" s="11" t="s">
        <v>3044</v>
      </c>
      <c r="D670" s="11" t="s">
        <v>64</v>
      </c>
      <c r="E670" s="11">
        <v>2499999.0</v>
      </c>
      <c r="F670" s="11">
        <v>2499999.0</v>
      </c>
      <c r="G670" s="11" t="s">
        <v>151</v>
      </c>
      <c r="H670" s="12">
        <v>2706222.0</v>
      </c>
      <c r="J670" s="13">
        <v>2499999.0</v>
      </c>
      <c r="K670" s="13">
        <v>2499999.0</v>
      </c>
      <c r="L670" s="11" t="s">
        <v>86</v>
      </c>
      <c r="M670" s="11" t="s">
        <v>67</v>
      </c>
      <c r="N670" s="14" t="s">
        <v>3045</v>
      </c>
      <c r="O670" s="11" t="s">
        <v>3046</v>
      </c>
      <c r="V670" s="11" t="s">
        <v>3047</v>
      </c>
      <c r="X670" s="11" t="s">
        <v>164</v>
      </c>
      <c r="Y670" s="11" t="s">
        <v>75</v>
      </c>
      <c r="AI670" s="15">
        <v>45658.0</v>
      </c>
      <c r="AL670" s="11">
        <v>2706222.0</v>
      </c>
      <c r="AM670" s="11" t="s">
        <v>185</v>
      </c>
      <c r="AN670" s="11" t="s">
        <v>443</v>
      </c>
      <c r="AQ670" s="11" t="s">
        <v>79</v>
      </c>
      <c r="AR670" s="11" t="s">
        <v>188</v>
      </c>
      <c r="AS670" s="11" t="s">
        <v>75</v>
      </c>
      <c r="AT670" s="11" t="s">
        <v>107</v>
      </c>
      <c r="AU670" s="11" t="s">
        <v>108</v>
      </c>
      <c r="AW670" s="43" t="s">
        <v>96</v>
      </c>
      <c r="AX670" s="11" t="s">
        <v>3001</v>
      </c>
      <c r="AY670" s="11"/>
      <c r="AZ670" s="11" t="s">
        <v>535</v>
      </c>
      <c r="BD670" s="15">
        <v>45736.0</v>
      </c>
      <c r="BE670" s="15">
        <v>45747.0</v>
      </c>
      <c r="BJ670" s="11">
        <v>2025.0</v>
      </c>
      <c r="BK670" s="11">
        <v>2026.0</v>
      </c>
      <c r="BL670" s="16">
        <f t="shared" si="954"/>
        <v>2</v>
      </c>
      <c r="BM670" s="18" t="str">
        <f t="shared" si="955"/>
        <v>2025, 2026</v>
      </c>
      <c r="BN670" s="18" t="str">
        <f t="shared" ref="BN670:CC670" si="981">IF(ISNUMBER(SEARCH(BN$1, $BM670)), ($K670/$BL670), "")</f>
        <v/>
      </c>
      <c r="BO670" s="18" t="str">
        <f t="shared" si="981"/>
        <v/>
      </c>
      <c r="BP670" s="18" t="str">
        <f t="shared" si="981"/>
        <v/>
      </c>
      <c r="BQ670" s="18" t="str">
        <f t="shared" si="981"/>
        <v/>
      </c>
      <c r="BR670" s="18" t="str">
        <f t="shared" si="981"/>
        <v/>
      </c>
      <c r="BS670" s="20">
        <f t="shared" si="981"/>
        <v>1249999.5</v>
      </c>
      <c r="BT670" s="20">
        <f t="shared" si="981"/>
        <v>1249999.5</v>
      </c>
      <c r="BU670" s="18" t="str">
        <f t="shared" si="981"/>
        <v/>
      </c>
      <c r="BV670" s="18" t="str">
        <f t="shared" si="981"/>
        <v/>
      </c>
      <c r="BW670" s="18" t="str">
        <f t="shared" si="981"/>
        <v/>
      </c>
      <c r="BX670" s="18" t="str">
        <f t="shared" si="981"/>
        <v/>
      </c>
      <c r="BY670" s="18" t="str">
        <f t="shared" si="981"/>
        <v/>
      </c>
      <c r="BZ670" s="18" t="str">
        <f t="shared" si="981"/>
        <v/>
      </c>
      <c r="CA670" s="18" t="str">
        <f t="shared" si="981"/>
        <v/>
      </c>
      <c r="CB670" s="18" t="str">
        <f t="shared" si="981"/>
        <v/>
      </c>
      <c r="CC670" s="18" t="str">
        <f t="shared" si="981"/>
        <v/>
      </c>
    </row>
    <row r="671" ht="16.5" customHeight="1">
      <c r="A671" s="11" t="s">
        <v>3048</v>
      </c>
      <c r="B671" s="11" t="s">
        <v>3049</v>
      </c>
      <c r="D671" s="11" t="s">
        <v>64</v>
      </c>
      <c r="E671" s="11">
        <v>3000000.0</v>
      </c>
      <c r="F671" s="11">
        <v>3000000.0</v>
      </c>
      <c r="G671" s="11" t="s">
        <v>215</v>
      </c>
      <c r="H671" s="12">
        <v>284274.0</v>
      </c>
      <c r="J671" s="13">
        <f t="shared" ref="J671:K671" si="982">E671*0.091</f>
        <v>273000</v>
      </c>
      <c r="K671" s="13">
        <f t="shared" si="982"/>
        <v>273000</v>
      </c>
      <c r="L671" s="11" t="s">
        <v>86</v>
      </c>
      <c r="M671" s="11" t="s">
        <v>67</v>
      </c>
      <c r="N671" s="14" t="s">
        <v>3050</v>
      </c>
      <c r="O671" s="11" t="s">
        <v>3051</v>
      </c>
      <c r="T671" s="11" t="s">
        <v>3052</v>
      </c>
      <c r="V671" s="11" t="s">
        <v>429</v>
      </c>
      <c r="X671" s="11" t="s">
        <v>218</v>
      </c>
      <c r="Y671" s="11" t="s">
        <v>75</v>
      </c>
      <c r="AI671" s="15">
        <v>45658.0</v>
      </c>
      <c r="AL671" s="11">
        <v>284274.0</v>
      </c>
      <c r="AM671" s="11" t="s">
        <v>220</v>
      </c>
      <c r="AN671" s="11"/>
      <c r="AQ671" s="11" t="s">
        <v>79</v>
      </c>
      <c r="AR671" s="11" t="s">
        <v>218</v>
      </c>
      <c r="AS671" s="11" t="s">
        <v>75</v>
      </c>
      <c r="AT671" s="11" t="s">
        <v>80</v>
      </c>
      <c r="AU671" s="18" t="s">
        <v>147</v>
      </c>
      <c r="AW671" s="11" t="s">
        <v>96</v>
      </c>
      <c r="AX671" s="11" t="s">
        <v>376</v>
      </c>
      <c r="AY671" s="11"/>
      <c r="AZ671" s="11" t="s">
        <v>97</v>
      </c>
      <c r="BD671" s="15">
        <v>45736.0</v>
      </c>
      <c r="BE671" s="15">
        <v>45747.0</v>
      </c>
      <c r="BJ671" s="11">
        <v>2025.0</v>
      </c>
      <c r="BK671" s="11">
        <v>2028.0</v>
      </c>
      <c r="BL671" s="16">
        <f t="shared" si="954"/>
        <v>4</v>
      </c>
      <c r="BM671" s="18" t="str">
        <f t="shared" si="955"/>
        <v>2025, 2026, 2027, 2028</v>
      </c>
      <c r="BN671" s="18" t="str">
        <f t="shared" ref="BN671:CC671" si="983">IF(ISNUMBER(SEARCH(BN$1, $BM671)), ($K671/$BL671), "")</f>
        <v/>
      </c>
      <c r="BO671" s="18" t="str">
        <f t="shared" si="983"/>
        <v/>
      </c>
      <c r="BP671" s="18" t="str">
        <f t="shared" si="983"/>
        <v/>
      </c>
      <c r="BQ671" s="18" t="str">
        <f t="shared" si="983"/>
        <v/>
      </c>
      <c r="BR671" s="18" t="str">
        <f t="shared" si="983"/>
        <v/>
      </c>
      <c r="BS671" s="20">
        <f t="shared" si="983"/>
        <v>68250</v>
      </c>
      <c r="BT671" s="20">
        <f t="shared" si="983"/>
        <v>68250</v>
      </c>
      <c r="BU671" s="20">
        <f t="shared" si="983"/>
        <v>68250</v>
      </c>
      <c r="BV671" s="20">
        <f t="shared" si="983"/>
        <v>68250</v>
      </c>
      <c r="BW671" s="18" t="str">
        <f t="shared" si="983"/>
        <v/>
      </c>
      <c r="BX671" s="18" t="str">
        <f t="shared" si="983"/>
        <v/>
      </c>
      <c r="BY671" s="18" t="str">
        <f t="shared" si="983"/>
        <v/>
      </c>
      <c r="BZ671" s="18" t="str">
        <f t="shared" si="983"/>
        <v/>
      </c>
      <c r="CA671" s="18" t="str">
        <f t="shared" si="983"/>
        <v/>
      </c>
      <c r="CB671" s="18" t="str">
        <f t="shared" si="983"/>
        <v/>
      </c>
      <c r="CC671" s="18" t="str">
        <f t="shared" si="983"/>
        <v/>
      </c>
    </row>
    <row r="672" ht="16.5" customHeight="1">
      <c r="A672" s="11" t="s">
        <v>3053</v>
      </c>
      <c r="B672" s="11" t="s">
        <v>3054</v>
      </c>
      <c r="D672" s="11" t="s">
        <v>64</v>
      </c>
      <c r="E672" s="11">
        <v>5273375.0</v>
      </c>
      <c r="F672" s="11">
        <v>5273375.0</v>
      </c>
      <c r="G672" s="11" t="s">
        <v>151</v>
      </c>
      <c r="H672" s="12">
        <v>5708376.0</v>
      </c>
      <c r="J672" s="13">
        <v>5273375.0</v>
      </c>
      <c r="K672" s="13">
        <v>5273375.0</v>
      </c>
      <c r="L672" s="11" t="s">
        <v>86</v>
      </c>
      <c r="M672" s="11" t="s">
        <v>67</v>
      </c>
      <c r="N672" s="14" t="s">
        <v>3055</v>
      </c>
      <c r="O672" s="11" t="s">
        <v>3056</v>
      </c>
      <c r="X672" s="11" t="s">
        <v>183</v>
      </c>
      <c r="Y672" s="11" t="s">
        <v>75</v>
      </c>
      <c r="Z672" s="11" t="s">
        <v>3057</v>
      </c>
      <c r="AE672" s="11" t="s">
        <v>3058</v>
      </c>
      <c r="AI672" s="15">
        <v>45658.0</v>
      </c>
      <c r="AL672" s="11">
        <v>5708376.0</v>
      </c>
      <c r="AM672" s="11" t="s">
        <v>185</v>
      </c>
      <c r="AN672" s="11" t="s">
        <v>261</v>
      </c>
      <c r="AQ672" s="11" t="s">
        <v>79</v>
      </c>
      <c r="AR672" s="11" t="s">
        <v>188</v>
      </c>
      <c r="AS672" s="11" t="s">
        <v>75</v>
      </c>
      <c r="AT672" s="11" t="s">
        <v>80</v>
      </c>
      <c r="AU672" s="16" t="s">
        <v>262</v>
      </c>
      <c r="AW672" s="43" t="s">
        <v>96</v>
      </c>
      <c r="AX672" s="11" t="s">
        <v>82</v>
      </c>
      <c r="AY672" s="11"/>
      <c r="AZ672" s="11" t="s">
        <v>535</v>
      </c>
      <c r="BD672" s="15">
        <v>45736.0</v>
      </c>
      <c r="BE672" s="15">
        <v>45747.0</v>
      </c>
      <c r="BJ672" s="11">
        <v>2025.0</v>
      </c>
      <c r="BK672" s="11">
        <v>2027.0</v>
      </c>
      <c r="BL672" s="16">
        <f t="shared" si="954"/>
        <v>3</v>
      </c>
      <c r="BM672" s="18" t="str">
        <f t="shared" si="955"/>
        <v>2025, 2026, 2027</v>
      </c>
      <c r="BN672" s="18" t="str">
        <f t="shared" ref="BN672:CC672" si="984">IF(ISNUMBER(SEARCH(BN$1, $BM672)), ($K672/$BL672), "")</f>
        <v/>
      </c>
      <c r="BO672" s="18" t="str">
        <f t="shared" si="984"/>
        <v/>
      </c>
      <c r="BP672" s="18" t="str">
        <f t="shared" si="984"/>
        <v/>
      </c>
      <c r="BQ672" s="18" t="str">
        <f t="shared" si="984"/>
        <v/>
      </c>
      <c r="BR672" s="18" t="str">
        <f t="shared" si="984"/>
        <v/>
      </c>
      <c r="BS672" s="20">
        <f t="shared" si="984"/>
        <v>1757791.667</v>
      </c>
      <c r="BT672" s="20">
        <f t="shared" si="984"/>
        <v>1757791.667</v>
      </c>
      <c r="BU672" s="20">
        <f t="shared" si="984"/>
        <v>1757791.667</v>
      </c>
      <c r="BV672" s="18" t="str">
        <f t="shared" si="984"/>
        <v/>
      </c>
      <c r="BW672" s="18" t="str">
        <f t="shared" si="984"/>
        <v/>
      </c>
      <c r="BX672" s="18" t="str">
        <f t="shared" si="984"/>
        <v/>
      </c>
      <c r="BY672" s="18" t="str">
        <f t="shared" si="984"/>
        <v/>
      </c>
      <c r="BZ672" s="18" t="str">
        <f t="shared" si="984"/>
        <v/>
      </c>
      <c r="CA672" s="18" t="str">
        <f t="shared" si="984"/>
        <v/>
      </c>
      <c r="CB672" s="18" t="str">
        <f t="shared" si="984"/>
        <v/>
      </c>
      <c r="CC672" s="18" t="str">
        <f t="shared" si="984"/>
        <v/>
      </c>
    </row>
    <row r="673" ht="16.5" customHeight="1">
      <c r="A673" s="11" t="s">
        <v>3059</v>
      </c>
      <c r="B673" s="11" t="s">
        <v>3060</v>
      </c>
      <c r="D673" s="11" t="s">
        <v>64</v>
      </c>
      <c r="E673" s="11">
        <v>8507457.0</v>
      </c>
      <c r="F673" s="11">
        <v>8507457.0</v>
      </c>
      <c r="G673" s="11" t="s">
        <v>151</v>
      </c>
      <c r="H673" s="12">
        <v>9191524.0</v>
      </c>
      <c r="J673" s="13">
        <v>8507457.0</v>
      </c>
      <c r="K673" s="13">
        <v>8507457.0</v>
      </c>
      <c r="L673" s="11" t="s">
        <v>86</v>
      </c>
      <c r="N673" s="14" t="s">
        <v>3061</v>
      </c>
      <c r="O673" s="11" t="s">
        <v>3062</v>
      </c>
      <c r="X673" s="11" t="s">
        <v>218</v>
      </c>
      <c r="Y673" s="11" t="s">
        <v>75</v>
      </c>
      <c r="Z673" s="11" t="s">
        <v>3063</v>
      </c>
      <c r="AE673" s="11" t="s">
        <v>3064</v>
      </c>
      <c r="AI673" s="15">
        <v>44835.0</v>
      </c>
      <c r="AL673" s="11">
        <v>9191524.0</v>
      </c>
      <c r="AM673" s="11" t="s">
        <v>185</v>
      </c>
      <c r="AN673" s="11" t="s">
        <v>261</v>
      </c>
      <c r="AQ673" s="11" t="s">
        <v>79</v>
      </c>
      <c r="AR673" s="11" t="s">
        <v>188</v>
      </c>
      <c r="AS673" s="11" t="s">
        <v>75</v>
      </c>
      <c r="AT673" s="11" t="s">
        <v>107</v>
      </c>
      <c r="AU673" s="11" t="s">
        <v>189</v>
      </c>
      <c r="AV673" s="18" t="s">
        <v>3065</v>
      </c>
      <c r="AW673" s="43" t="s">
        <v>96</v>
      </c>
      <c r="AX673" s="18" t="str">
        <f t="array" ref="AX673">IFERROR(INDEX('full database 2024'!AR:AR, MATCH(A673, 'full database 2024'!B:B, 0)), "")</f>
        <v/>
      </c>
      <c r="AZ673" s="11" t="s">
        <v>132</v>
      </c>
      <c r="BD673" s="15">
        <v>45744.0</v>
      </c>
      <c r="BE673" s="15">
        <v>45744.0</v>
      </c>
      <c r="BJ673" s="11">
        <v>2022.0</v>
      </c>
      <c r="BK673" s="11">
        <v>2026.0</v>
      </c>
      <c r="BL673" s="16">
        <f t="shared" si="954"/>
        <v>5</v>
      </c>
      <c r="BM673" s="18" t="str">
        <f t="shared" si="955"/>
        <v>2022, 2023, 2024, 2025, 2026</v>
      </c>
      <c r="BN673" s="18" t="str">
        <f t="shared" ref="BN673:CC673" si="985">IF(ISNUMBER(SEARCH(BN$1, $BM673)), ($K673/$BL673), "")</f>
        <v/>
      </c>
      <c r="BO673" s="18" t="str">
        <f t="shared" si="985"/>
        <v/>
      </c>
      <c r="BP673" s="20">
        <f t="shared" si="985"/>
        <v>1701491.4</v>
      </c>
      <c r="BQ673" s="20">
        <f t="shared" si="985"/>
        <v>1701491.4</v>
      </c>
      <c r="BR673" s="20">
        <f t="shared" si="985"/>
        <v>1701491.4</v>
      </c>
      <c r="BS673" s="20">
        <f t="shared" si="985"/>
        <v>1701491.4</v>
      </c>
      <c r="BT673" s="20">
        <f t="shared" si="985"/>
        <v>1701491.4</v>
      </c>
      <c r="BU673" s="18" t="str">
        <f t="shared" si="985"/>
        <v/>
      </c>
      <c r="BV673" s="18" t="str">
        <f t="shared" si="985"/>
        <v/>
      </c>
      <c r="BW673" s="18" t="str">
        <f t="shared" si="985"/>
        <v/>
      </c>
      <c r="BX673" s="18" t="str">
        <f t="shared" si="985"/>
        <v/>
      </c>
      <c r="BY673" s="18" t="str">
        <f t="shared" si="985"/>
        <v/>
      </c>
      <c r="BZ673" s="18" t="str">
        <f t="shared" si="985"/>
        <v/>
      </c>
      <c r="CA673" s="18" t="str">
        <f t="shared" si="985"/>
        <v/>
      </c>
      <c r="CB673" s="18" t="str">
        <f t="shared" si="985"/>
        <v/>
      </c>
      <c r="CC673" s="18" t="str">
        <f t="shared" si="985"/>
        <v/>
      </c>
    </row>
    <row r="674" ht="16.5" customHeight="1">
      <c r="A674" s="16" t="s">
        <v>3066</v>
      </c>
      <c r="B674" s="11" t="s">
        <v>3067</v>
      </c>
      <c r="D674" s="11" t="s">
        <v>64</v>
      </c>
      <c r="J674" s="20"/>
      <c r="K674" s="20"/>
      <c r="L674" s="11" t="s">
        <v>86</v>
      </c>
      <c r="M674" s="11" t="s">
        <v>67</v>
      </c>
      <c r="N674" s="14" t="s">
        <v>3068</v>
      </c>
      <c r="T674" s="11" t="s">
        <v>3069</v>
      </c>
      <c r="X674" s="11" t="s">
        <v>155</v>
      </c>
      <c r="Y674" s="11" t="s">
        <v>75</v>
      </c>
      <c r="AI674" s="15">
        <v>45658.0</v>
      </c>
      <c r="AM674" s="11" t="s">
        <v>2168</v>
      </c>
      <c r="AN674" s="11"/>
      <c r="AQ674" s="11" t="s">
        <v>79</v>
      </c>
      <c r="AR674" s="11" t="s">
        <v>155</v>
      </c>
      <c r="AS674" s="11" t="s">
        <v>75</v>
      </c>
      <c r="AT674" s="11" t="s">
        <v>375</v>
      </c>
      <c r="AU674" s="18" t="s">
        <v>147</v>
      </c>
      <c r="AW674" s="11" t="s">
        <v>96</v>
      </c>
      <c r="AX674" s="11" t="s">
        <v>376</v>
      </c>
      <c r="AY674" s="11"/>
      <c r="AZ674" s="11" t="s">
        <v>846</v>
      </c>
      <c r="BD674" s="15">
        <v>45744.0</v>
      </c>
      <c r="BE674" s="15">
        <v>45747.0</v>
      </c>
      <c r="BJ674" s="11">
        <v>2025.0</v>
      </c>
      <c r="BL674" s="16">
        <f t="shared" si="954"/>
        <v>-2024</v>
      </c>
      <c r="BM674" s="18" t="str">
        <f t="shared" si="955"/>
        <v>#NUM!</v>
      </c>
      <c r="BN674" s="18" t="str">
        <f t="shared" ref="BN674:CC674" si="986">IF(ISNUMBER(SEARCH(BN$1, $BM674)), ($K674/$BL674), "")</f>
        <v/>
      </c>
      <c r="BO674" s="18" t="str">
        <f t="shared" si="986"/>
        <v/>
      </c>
      <c r="BP674" s="18" t="str">
        <f t="shared" si="986"/>
        <v/>
      </c>
      <c r="BQ674" s="18" t="str">
        <f t="shared" si="986"/>
        <v/>
      </c>
      <c r="BR674" s="18" t="str">
        <f t="shared" si="986"/>
        <v/>
      </c>
      <c r="BS674" s="18" t="str">
        <f t="shared" si="986"/>
        <v/>
      </c>
      <c r="BT674" s="18" t="str">
        <f t="shared" si="986"/>
        <v/>
      </c>
      <c r="BU674" s="18" t="str">
        <f t="shared" si="986"/>
        <v/>
      </c>
      <c r="BV674" s="18" t="str">
        <f t="shared" si="986"/>
        <v/>
      </c>
      <c r="BW674" s="18" t="str">
        <f t="shared" si="986"/>
        <v/>
      </c>
      <c r="BX674" s="18" t="str">
        <f t="shared" si="986"/>
        <v/>
      </c>
      <c r="BY674" s="18" t="str">
        <f t="shared" si="986"/>
        <v/>
      </c>
      <c r="BZ674" s="18" t="str">
        <f t="shared" si="986"/>
        <v/>
      </c>
      <c r="CA674" s="18" t="str">
        <f t="shared" si="986"/>
        <v/>
      </c>
      <c r="CB674" s="18" t="str">
        <f t="shared" si="986"/>
        <v/>
      </c>
      <c r="CC674" s="18" t="str">
        <f t="shared" si="986"/>
        <v/>
      </c>
    </row>
    <row r="675" ht="16.5" customHeight="1">
      <c r="A675" s="11" t="s">
        <v>3070</v>
      </c>
      <c r="B675" s="11" t="s">
        <v>3071</v>
      </c>
      <c r="D675" s="11" t="s">
        <v>64</v>
      </c>
      <c r="E675" s="11">
        <v>3998924.0</v>
      </c>
      <c r="F675" s="11">
        <v>3998924.0</v>
      </c>
      <c r="G675" s="11" t="s">
        <v>215</v>
      </c>
      <c r="H675" s="12">
        <v>378933.0</v>
      </c>
      <c r="J675" s="13">
        <f t="shared" ref="J675:K675" si="987">E675*0.091</f>
        <v>363902.084</v>
      </c>
      <c r="K675" s="13">
        <f t="shared" si="987"/>
        <v>363902.084</v>
      </c>
      <c r="L675" s="11" t="s">
        <v>86</v>
      </c>
      <c r="M675" s="11" t="s">
        <v>67</v>
      </c>
      <c r="N675" s="14" t="s">
        <v>3072</v>
      </c>
      <c r="O675" s="11" t="s">
        <v>3073</v>
      </c>
      <c r="T675" s="11" t="s">
        <v>3074</v>
      </c>
      <c r="V675" s="11" t="s">
        <v>423</v>
      </c>
      <c r="X675" s="11" t="s">
        <v>218</v>
      </c>
      <c r="Y675" s="11" t="s">
        <v>75</v>
      </c>
      <c r="AI675" s="15">
        <v>45627.0</v>
      </c>
      <c r="AL675" s="11">
        <v>378933.0</v>
      </c>
      <c r="AM675" s="11" t="s">
        <v>220</v>
      </c>
      <c r="AN675" s="11"/>
      <c r="AQ675" s="11" t="s">
        <v>79</v>
      </c>
      <c r="AR675" s="11" t="s">
        <v>218</v>
      </c>
      <c r="AS675" s="11" t="s">
        <v>75</v>
      </c>
      <c r="AT675" s="11" t="s">
        <v>80</v>
      </c>
      <c r="AU675" s="18" t="s">
        <v>147</v>
      </c>
      <c r="AW675" s="11" t="s">
        <v>96</v>
      </c>
      <c r="AX675" s="11" t="s">
        <v>82</v>
      </c>
      <c r="AY675" s="11"/>
      <c r="AZ675" s="11" t="s">
        <v>132</v>
      </c>
      <c r="BD675" s="15">
        <v>45747.0</v>
      </c>
      <c r="BE675" s="15">
        <v>45750.0</v>
      </c>
      <c r="BJ675" s="11">
        <v>2024.0</v>
      </c>
      <c r="BK675" s="11">
        <v>2026.0</v>
      </c>
      <c r="BL675" s="16">
        <f t="shared" si="954"/>
        <v>3</v>
      </c>
      <c r="BM675" s="18" t="str">
        <f t="shared" si="955"/>
        <v>2024, 2025, 2026</v>
      </c>
      <c r="BN675" s="18" t="str">
        <f t="shared" ref="BN675:CC675" si="988">IF(ISNUMBER(SEARCH(BN$1, $BM675)), ($K675/$BL675), "")</f>
        <v/>
      </c>
      <c r="BO675" s="18" t="str">
        <f t="shared" si="988"/>
        <v/>
      </c>
      <c r="BP675" s="18" t="str">
        <f t="shared" si="988"/>
        <v/>
      </c>
      <c r="BQ675" s="18" t="str">
        <f t="shared" si="988"/>
        <v/>
      </c>
      <c r="BR675" s="20">
        <f t="shared" si="988"/>
        <v>121300.6947</v>
      </c>
      <c r="BS675" s="20">
        <f t="shared" si="988"/>
        <v>121300.6947</v>
      </c>
      <c r="BT675" s="20">
        <f t="shared" si="988"/>
        <v>121300.6947</v>
      </c>
      <c r="BU675" s="18" t="str">
        <f t="shared" si="988"/>
        <v/>
      </c>
      <c r="BV675" s="18" t="str">
        <f t="shared" si="988"/>
        <v/>
      </c>
      <c r="BW675" s="18" t="str">
        <f t="shared" si="988"/>
        <v/>
      </c>
      <c r="BX675" s="18" t="str">
        <f t="shared" si="988"/>
        <v/>
      </c>
      <c r="BY675" s="18" t="str">
        <f t="shared" si="988"/>
        <v/>
      </c>
      <c r="BZ675" s="18" t="str">
        <f t="shared" si="988"/>
        <v/>
      </c>
      <c r="CA675" s="18" t="str">
        <f t="shared" si="988"/>
        <v/>
      </c>
      <c r="CB675" s="18" t="str">
        <f t="shared" si="988"/>
        <v/>
      </c>
      <c r="CC675" s="18" t="str">
        <f t="shared" si="988"/>
        <v/>
      </c>
    </row>
    <row r="676" ht="16.5" customHeight="1">
      <c r="A676" s="11" t="s">
        <v>3075</v>
      </c>
      <c r="B676" s="11" t="s">
        <v>3076</v>
      </c>
      <c r="D676" s="11" t="s">
        <v>64</v>
      </c>
      <c r="E676" s="11">
        <v>0.0</v>
      </c>
      <c r="F676" s="11">
        <v>0.0</v>
      </c>
      <c r="G676" s="11" t="s">
        <v>151</v>
      </c>
      <c r="H676" s="12">
        <v>0.0</v>
      </c>
      <c r="J676" s="13">
        <v>0.0</v>
      </c>
      <c r="K676" s="13">
        <v>0.0</v>
      </c>
      <c r="L676" s="11" t="s">
        <v>86</v>
      </c>
      <c r="M676" s="11" t="s">
        <v>67</v>
      </c>
      <c r="N676" s="14" t="s">
        <v>3077</v>
      </c>
      <c r="O676" s="11" t="s">
        <v>3078</v>
      </c>
      <c r="T676" s="11" t="s">
        <v>3079</v>
      </c>
      <c r="V676" s="11" t="s">
        <v>2968</v>
      </c>
      <c r="X676" s="11" t="s">
        <v>334</v>
      </c>
      <c r="Y676" s="11" t="s">
        <v>75</v>
      </c>
      <c r="AI676" s="15">
        <v>45611.0</v>
      </c>
      <c r="AL676" s="11">
        <v>0.0</v>
      </c>
      <c r="AM676" s="11" t="s">
        <v>456</v>
      </c>
      <c r="AN676" s="11"/>
      <c r="AQ676" s="11" t="s">
        <v>79</v>
      </c>
      <c r="AR676" s="11" t="s">
        <v>334</v>
      </c>
      <c r="AS676" s="11" t="s">
        <v>75</v>
      </c>
      <c r="AT676" s="11" t="s">
        <v>80</v>
      </c>
      <c r="AU676" s="18" t="s">
        <v>147</v>
      </c>
      <c r="AW676" s="11" t="s">
        <v>96</v>
      </c>
      <c r="AX676" s="11" t="s">
        <v>2141</v>
      </c>
      <c r="AY676" s="11" t="s">
        <v>1824</v>
      </c>
      <c r="AZ676" s="11" t="s">
        <v>191</v>
      </c>
      <c r="BD676" s="15">
        <v>45747.0</v>
      </c>
      <c r="BE676" s="15">
        <v>45750.0</v>
      </c>
      <c r="BJ676" s="11">
        <v>2024.0</v>
      </c>
      <c r="BK676" s="11">
        <v>2028.0</v>
      </c>
      <c r="BL676" s="16">
        <f t="shared" si="954"/>
        <v>5</v>
      </c>
      <c r="BM676" s="18" t="str">
        <f t="shared" si="955"/>
        <v>2024, 2025, 2026, 2027, 2028</v>
      </c>
      <c r="BN676" s="18" t="str">
        <f t="shared" ref="BN676:CC676" si="989">IF(ISNUMBER(SEARCH(BN$1, $BM676)), ($K676/$BL676), "")</f>
        <v/>
      </c>
      <c r="BO676" s="18" t="str">
        <f t="shared" si="989"/>
        <v/>
      </c>
      <c r="BP676" s="18" t="str">
        <f t="shared" si="989"/>
        <v/>
      </c>
      <c r="BQ676" s="18" t="str">
        <f t="shared" si="989"/>
        <v/>
      </c>
      <c r="BR676" s="20">
        <f t="shared" si="989"/>
        <v>0</v>
      </c>
      <c r="BS676" s="20">
        <f t="shared" si="989"/>
        <v>0</v>
      </c>
      <c r="BT676" s="20">
        <f t="shared" si="989"/>
        <v>0</v>
      </c>
      <c r="BU676" s="20">
        <f t="shared" si="989"/>
        <v>0</v>
      </c>
      <c r="BV676" s="20">
        <f t="shared" si="989"/>
        <v>0</v>
      </c>
      <c r="BW676" s="18" t="str">
        <f t="shared" si="989"/>
        <v/>
      </c>
      <c r="BX676" s="18" t="str">
        <f t="shared" si="989"/>
        <v/>
      </c>
      <c r="BY676" s="18" t="str">
        <f t="shared" si="989"/>
        <v/>
      </c>
      <c r="BZ676" s="18" t="str">
        <f t="shared" si="989"/>
        <v/>
      </c>
      <c r="CA676" s="18" t="str">
        <f t="shared" si="989"/>
        <v/>
      </c>
      <c r="CB676" s="18" t="str">
        <f t="shared" si="989"/>
        <v/>
      </c>
      <c r="CC676" s="18" t="str">
        <f t="shared" si="989"/>
        <v/>
      </c>
    </row>
    <row r="677" ht="16.5" customHeight="1">
      <c r="A677" s="11" t="s">
        <v>3080</v>
      </c>
      <c r="B677" s="11" t="s">
        <v>3081</v>
      </c>
      <c r="D677" s="11" t="s">
        <v>64</v>
      </c>
      <c r="E677" s="27">
        <v>206085.0</v>
      </c>
      <c r="F677" s="27">
        <v>206085.0</v>
      </c>
      <c r="G677" s="11" t="s">
        <v>135</v>
      </c>
      <c r="H677" s="12">
        <v>260598.0</v>
      </c>
      <c r="J677" s="13">
        <f t="shared" ref="J677:K677" si="990">E677*1.19</f>
        <v>245241.15</v>
      </c>
      <c r="K677" s="13">
        <f t="shared" si="990"/>
        <v>245241.15</v>
      </c>
      <c r="L677" s="11" t="s">
        <v>86</v>
      </c>
      <c r="M677" s="11" t="s">
        <v>67</v>
      </c>
      <c r="N677" s="14" t="s">
        <v>3082</v>
      </c>
      <c r="O677" s="11" t="s">
        <v>3083</v>
      </c>
      <c r="T677" s="11" t="s">
        <v>140</v>
      </c>
      <c r="V677" s="11" t="s">
        <v>918</v>
      </c>
      <c r="X677" s="11" t="s">
        <v>142</v>
      </c>
      <c r="Y677" s="11" t="s">
        <v>75</v>
      </c>
      <c r="AI677" s="15">
        <v>45597.0</v>
      </c>
      <c r="AL677" s="11">
        <v>260598.0</v>
      </c>
      <c r="AM677" s="11" t="s">
        <v>143</v>
      </c>
      <c r="AN677" s="11" t="s">
        <v>669</v>
      </c>
      <c r="AQ677" s="11" t="s">
        <v>79</v>
      </c>
      <c r="AR677" s="11" t="s">
        <v>146</v>
      </c>
      <c r="AS677" s="11" t="s">
        <v>75</v>
      </c>
      <c r="AT677" s="11" t="s">
        <v>80</v>
      </c>
      <c r="AU677" s="18" t="s">
        <v>147</v>
      </c>
      <c r="AW677" s="11" t="s">
        <v>96</v>
      </c>
      <c r="AX677" s="11" t="s">
        <v>82</v>
      </c>
      <c r="AY677" s="11"/>
      <c r="AZ677" s="11" t="s">
        <v>132</v>
      </c>
      <c r="BD677" s="15">
        <v>45747.0</v>
      </c>
      <c r="BE677" s="15">
        <v>45750.0</v>
      </c>
      <c r="BJ677" s="11">
        <v>2024.0</v>
      </c>
      <c r="BK677" s="11">
        <v>2026.0</v>
      </c>
      <c r="BL677" s="16">
        <f t="shared" si="954"/>
        <v>3</v>
      </c>
      <c r="BM677" s="18" t="str">
        <f t="shared" si="955"/>
        <v>2024, 2025, 2026</v>
      </c>
      <c r="BN677" s="18" t="str">
        <f t="shared" ref="BN677:CC677" si="991">IF(ISNUMBER(SEARCH(BN$1, $BM677)), ($K677/$BL677), "")</f>
        <v/>
      </c>
      <c r="BO677" s="18" t="str">
        <f t="shared" si="991"/>
        <v/>
      </c>
      <c r="BP677" s="18" t="str">
        <f t="shared" si="991"/>
        <v/>
      </c>
      <c r="BQ677" s="18" t="str">
        <f t="shared" si="991"/>
        <v/>
      </c>
      <c r="BR677" s="20">
        <f t="shared" si="991"/>
        <v>81747.05</v>
      </c>
      <c r="BS677" s="20">
        <f t="shared" si="991"/>
        <v>81747.05</v>
      </c>
      <c r="BT677" s="20">
        <f t="shared" si="991"/>
        <v>81747.05</v>
      </c>
      <c r="BU677" s="18" t="str">
        <f t="shared" si="991"/>
        <v/>
      </c>
      <c r="BV677" s="18" t="str">
        <f t="shared" si="991"/>
        <v/>
      </c>
      <c r="BW677" s="18" t="str">
        <f t="shared" si="991"/>
        <v/>
      </c>
      <c r="BX677" s="18" t="str">
        <f t="shared" si="991"/>
        <v/>
      </c>
      <c r="BY677" s="18" t="str">
        <f t="shared" si="991"/>
        <v/>
      </c>
      <c r="BZ677" s="18" t="str">
        <f t="shared" si="991"/>
        <v/>
      </c>
      <c r="CA677" s="18" t="str">
        <f t="shared" si="991"/>
        <v/>
      </c>
      <c r="CB677" s="18" t="str">
        <f t="shared" si="991"/>
        <v/>
      </c>
      <c r="CC677" s="18" t="str">
        <f t="shared" si="991"/>
        <v/>
      </c>
    </row>
    <row r="678" ht="16.5" customHeight="1">
      <c r="A678" s="11" t="s">
        <v>3084</v>
      </c>
      <c r="B678" s="11" t="s">
        <v>3085</v>
      </c>
      <c r="D678" s="11" t="s">
        <v>64</v>
      </c>
      <c r="E678" s="11">
        <v>214934.0</v>
      </c>
      <c r="F678" s="11">
        <v>214934.0</v>
      </c>
      <c r="G678" s="11" t="s">
        <v>151</v>
      </c>
      <c r="H678" s="12">
        <v>232655.0</v>
      </c>
      <c r="J678" s="13">
        <v>214934.0</v>
      </c>
      <c r="K678" s="13">
        <v>214934.0</v>
      </c>
      <c r="L678" s="11" t="s">
        <v>86</v>
      </c>
      <c r="M678" s="11" t="s">
        <v>67</v>
      </c>
      <c r="N678" s="14" t="s">
        <v>3086</v>
      </c>
      <c r="O678" s="11" t="s">
        <v>3087</v>
      </c>
      <c r="V678" s="11" t="s">
        <v>3088</v>
      </c>
      <c r="X678" s="11" t="s">
        <v>74</v>
      </c>
      <c r="Y678" s="11" t="s">
        <v>75</v>
      </c>
      <c r="AI678" s="15">
        <v>45597.0</v>
      </c>
      <c r="AL678" s="11">
        <v>232655.0</v>
      </c>
      <c r="AM678" s="11" t="s">
        <v>185</v>
      </c>
      <c r="AN678" s="30" t="s">
        <v>503</v>
      </c>
      <c r="AQ678" s="11" t="s">
        <v>79</v>
      </c>
      <c r="AR678" s="11" t="s">
        <v>188</v>
      </c>
      <c r="AS678" s="11" t="s">
        <v>75</v>
      </c>
      <c r="AT678" s="11" t="s">
        <v>80</v>
      </c>
      <c r="AU678" s="18" t="s">
        <v>147</v>
      </c>
      <c r="AW678" s="11" t="s">
        <v>96</v>
      </c>
      <c r="AX678" s="11" t="s">
        <v>82</v>
      </c>
      <c r="AY678" s="11"/>
      <c r="AZ678" s="11" t="s">
        <v>310</v>
      </c>
      <c r="BD678" s="15">
        <v>45747.0</v>
      </c>
      <c r="BE678" s="15">
        <v>45750.0</v>
      </c>
      <c r="BJ678" s="11">
        <v>2024.0</v>
      </c>
      <c r="BK678" s="11">
        <v>2026.0</v>
      </c>
      <c r="BL678" s="16">
        <f t="shared" si="954"/>
        <v>3</v>
      </c>
      <c r="BM678" s="18" t="str">
        <f t="shared" si="955"/>
        <v>2024, 2025, 2026</v>
      </c>
      <c r="BN678" s="18" t="str">
        <f t="shared" ref="BN678:CC678" si="992">IF(ISNUMBER(SEARCH(BN$1, $BM678)), ($K678/$BL678), "")</f>
        <v/>
      </c>
      <c r="BO678" s="18" t="str">
        <f t="shared" si="992"/>
        <v/>
      </c>
      <c r="BP678" s="18" t="str">
        <f t="shared" si="992"/>
        <v/>
      </c>
      <c r="BQ678" s="18" t="str">
        <f t="shared" si="992"/>
        <v/>
      </c>
      <c r="BR678" s="20">
        <f t="shared" si="992"/>
        <v>71644.66667</v>
      </c>
      <c r="BS678" s="20">
        <f t="shared" si="992"/>
        <v>71644.66667</v>
      </c>
      <c r="BT678" s="20">
        <f t="shared" si="992"/>
        <v>71644.66667</v>
      </c>
      <c r="BU678" s="18" t="str">
        <f t="shared" si="992"/>
        <v/>
      </c>
      <c r="BV678" s="18" t="str">
        <f t="shared" si="992"/>
        <v/>
      </c>
      <c r="BW678" s="18" t="str">
        <f t="shared" si="992"/>
        <v/>
      </c>
      <c r="BX678" s="18" t="str">
        <f t="shared" si="992"/>
        <v/>
      </c>
      <c r="BY678" s="18" t="str">
        <f t="shared" si="992"/>
        <v/>
      </c>
      <c r="BZ678" s="18" t="str">
        <f t="shared" si="992"/>
        <v/>
      </c>
      <c r="CA678" s="18" t="str">
        <f t="shared" si="992"/>
        <v/>
      </c>
      <c r="CB678" s="18" t="str">
        <f t="shared" si="992"/>
        <v/>
      </c>
      <c r="CC678" s="18" t="str">
        <f t="shared" si="992"/>
        <v/>
      </c>
    </row>
    <row r="679" ht="16.5" customHeight="1">
      <c r="A679" s="11" t="s">
        <v>3089</v>
      </c>
      <c r="B679" s="11" t="s">
        <v>3090</v>
      </c>
      <c r="D679" s="11" t="s">
        <v>64</v>
      </c>
      <c r="E679" s="27">
        <v>50000.0</v>
      </c>
      <c r="F679" s="27">
        <v>50000.0</v>
      </c>
      <c r="G679" s="11" t="s">
        <v>135</v>
      </c>
      <c r="H679" s="12">
        <v>63224.0</v>
      </c>
      <c r="J679" s="13">
        <f t="shared" ref="J679:K679" si="993">E679*1.19</f>
        <v>59500</v>
      </c>
      <c r="K679" s="13">
        <f t="shared" si="993"/>
        <v>59500</v>
      </c>
      <c r="L679" s="11" t="s">
        <v>86</v>
      </c>
      <c r="N679" s="14" t="s">
        <v>3091</v>
      </c>
      <c r="O679" s="11" t="s">
        <v>3092</v>
      </c>
      <c r="T679" s="11" t="s">
        <v>3093</v>
      </c>
      <c r="V679" s="11" t="s">
        <v>3094</v>
      </c>
      <c r="X679" s="11" t="s">
        <v>142</v>
      </c>
      <c r="Y679" s="11" t="s">
        <v>75</v>
      </c>
      <c r="AI679" s="15">
        <v>45565.0</v>
      </c>
      <c r="AL679" s="11">
        <v>63224.0</v>
      </c>
      <c r="AM679" s="11" t="s">
        <v>143</v>
      </c>
      <c r="AN679" s="11" t="s">
        <v>695</v>
      </c>
      <c r="AQ679" s="11" t="s">
        <v>79</v>
      </c>
      <c r="AR679" s="11" t="s">
        <v>146</v>
      </c>
      <c r="AS679" s="11" t="s">
        <v>75</v>
      </c>
      <c r="AT679" s="11" t="s">
        <v>80</v>
      </c>
      <c r="AU679" s="16" t="s">
        <v>262</v>
      </c>
      <c r="AV679" s="16"/>
      <c r="AW679" s="11" t="s">
        <v>96</v>
      </c>
      <c r="AX679" s="11" t="s">
        <v>82</v>
      </c>
      <c r="AY679" s="11"/>
      <c r="AZ679" s="11" t="s">
        <v>132</v>
      </c>
      <c r="BD679" s="15">
        <v>45747.0</v>
      </c>
      <c r="BE679" s="15">
        <v>45747.0</v>
      </c>
      <c r="BJ679" s="11">
        <v>2024.0</v>
      </c>
      <c r="BK679" s="11">
        <v>2025.0</v>
      </c>
      <c r="BL679" s="16">
        <f t="shared" si="954"/>
        <v>2</v>
      </c>
      <c r="BM679" s="18" t="str">
        <f t="shared" si="955"/>
        <v>2024, 2025</v>
      </c>
      <c r="BN679" s="18" t="str">
        <f t="shared" ref="BN679:CC679" si="994">IF(ISNUMBER(SEARCH(BN$1, $BM679)), ($K679/$BL679), "")</f>
        <v/>
      </c>
      <c r="BO679" s="18" t="str">
        <f t="shared" si="994"/>
        <v/>
      </c>
      <c r="BP679" s="18" t="str">
        <f t="shared" si="994"/>
        <v/>
      </c>
      <c r="BQ679" s="18" t="str">
        <f t="shared" si="994"/>
        <v/>
      </c>
      <c r="BR679" s="20">
        <f t="shared" si="994"/>
        <v>29750</v>
      </c>
      <c r="BS679" s="20">
        <f t="shared" si="994"/>
        <v>29750</v>
      </c>
      <c r="BT679" s="18" t="str">
        <f t="shared" si="994"/>
        <v/>
      </c>
      <c r="BU679" s="18" t="str">
        <f t="shared" si="994"/>
        <v/>
      </c>
      <c r="BV679" s="18" t="str">
        <f t="shared" si="994"/>
        <v/>
      </c>
      <c r="BW679" s="18" t="str">
        <f t="shared" si="994"/>
        <v/>
      </c>
      <c r="BX679" s="18" t="str">
        <f t="shared" si="994"/>
        <v/>
      </c>
      <c r="BY679" s="18" t="str">
        <f t="shared" si="994"/>
        <v/>
      </c>
      <c r="BZ679" s="18" t="str">
        <f t="shared" si="994"/>
        <v/>
      </c>
      <c r="CA679" s="18" t="str">
        <f t="shared" si="994"/>
        <v/>
      </c>
      <c r="CB679" s="18" t="str">
        <f t="shared" si="994"/>
        <v/>
      </c>
      <c r="CC679" s="18" t="str">
        <f t="shared" si="994"/>
        <v/>
      </c>
    </row>
    <row r="680" ht="16.5" customHeight="1">
      <c r="A680" s="11" t="s">
        <v>3095</v>
      </c>
      <c r="B680" s="11" t="s">
        <v>3096</v>
      </c>
      <c r="D680" s="11" t="s">
        <v>64</v>
      </c>
      <c r="E680" s="11">
        <v>2442728.0</v>
      </c>
      <c r="F680" s="11">
        <v>2442728.0</v>
      </c>
      <c r="G680" s="11" t="s">
        <v>151</v>
      </c>
      <c r="H680" s="12">
        <v>2644228.0</v>
      </c>
      <c r="J680" s="13">
        <v>2442728.0</v>
      </c>
      <c r="K680" s="13">
        <v>2442728.0</v>
      </c>
      <c r="L680" s="11" t="s">
        <v>86</v>
      </c>
      <c r="N680" s="14" t="s">
        <v>3097</v>
      </c>
      <c r="O680" s="11" t="s">
        <v>3098</v>
      </c>
      <c r="V680" s="11" t="s">
        <v>3099</v>
      </c>
      <c r="X680" s="11" t="s">
        <v>3100</v>
      </c>
      <c r="Y680" s="11" t="s">
        <v>75</v>
      </c>
      <c r="AI680" s="15">
        <v>45536.0</v>
      </c>
      <c r="AL680" s="11">
        <v>2644228.0</v>
      </c>
      <c r="AM680" s="11" t="s">
        <v>185</v>
      </c>
      <c r="AN680" s="11" t="s">
        <v>443</v>
      </c>
      <c r="AQ680" s="11" t="s">
        <v>79</v>
      </c>
      <c r="AR680" s="11" t="s">
        <v>188</v>
      </c>
      <c r="AS680" s="11" t="s">
        <v>75</v>
      </c>
      <c r="AT680" s="11" t="s">
        <v>107</v>
      </c>
      <c r="AU680" s="11" t="s">
        <v>189</v>
      </c>
      <c r="AV680" s="18" t="s">
        <v>3065</v>
      </c>
      <c r="AW680" s="43" t="s">
        <v>96</v>
      </c>
      <c r="AX680" s="11" t="s">
        <v>82</v>
      </c>
      <c r="AY680" s="11"/>
      <c r="AZ680" s="11" t="s">
        <v>109</v>
      </c>
      <c r="BD680" s="15">
        <v>45747.0</v>
      </c>
      <c r="BE680" s="15">
        <v>45747.0</v>
      </c>
      <c r="BJ680" s="11">
        <v>2024.0</v>
      </c>
      <c r="BK680" s="11">
        <v>2026.0</v>
      </c>
      <c r="BL680" s="16">
        <f t="shared" si="954"/>
        <v>3</v>
      </c>
      <c r="BM680" s="18" t="str">
        <f t="shared" si="955"/>
        <v>2024, 2025, 2026</v>
      </c>
      <c r="BN680" s="18" t="str">
        <f t="shared" ref="BN680:CC680" si="995">IF(ISNUMBER(SEARCH(BN$1, $BM680)), ($K680/$BL680), "")</f>
        <v/>
      </c>
      <c r="BO680" s="18" t="str">
        <f t="shared" si="995"/>
        <v/>
      </c>
      <c r="BP680" s="18" t="str">
        <f t="shared" si="995"/>
        <v/>
      </c>
      <c r="BQ680" s="18" t="str">
        <f t="shared" si="995"/>
        <v/>
      </c>
      <c r="BR680" s="20">
        <f t="shared" si="995"/>
        <v>814242.6667</v>
      </c>
      <c r="BS680" s="20">
        <f t="shared" si="995"/>
        <v>814242.6667</v>
      </c>
      <c r="BT680" s="20">
        <f t="shared" si="995"/>
        <v>814242.6667</v>
      </c>
      <c r="BU680" s="18" t="str">
        <f t="shared" si="995"/>
        <v/>
      </c>
      <c r="BV680" s="18" t="str">
        <f t="shared" si="995"/>
        <v/>
      </c>
      <c r="BW680" s="18" t="str">
        <f t="shared" si="995"/>
        <v/>
      </c>
      <c r="BX680" s="18" t="str">
        <f t="shared" si="995"/>
        <v/>
      </c>
      <c r="BY680" s="18" t="str">
        <f t="shared" si="995"/>
        <v/>
      </c>
      <c r="BZ680" s="18" t="str">
        <f t="shared" si="995"/>
        <v/>
      </c>
      <c r="CA680" s="18" t="str">
        <f t="shared" si="995"/>
        <v/>
      </c>
      <c r="CB680" s="18" t="str">
        <f t="shared" si="995"/>
        <v/>
      </c>
      <c r="CC680" s="18" t="str">
        <f t="shared" si="995"/>
        <v/>
      </c>
    </row>
    <row r="681" ht="16.5" customHeight="1">
      <c r="A681" s="11" t="s">
        <v>3101</v>
      </c>
      <c r="B681" s="11" t="s">
        <v>3102</v>
      </c>
      <c r="D681" s="11" t="s">
        <v>64</v>
      </c>
      <c r="E681" s="11">
        <v>1499531.0</v>
      </c>
      <c r="F681" s="11">
        <v>1499531.0</v>
      </c>
      <c r="G681" s="11" t="s">
        <v>151</v>
      </c>
      <c r="H681" s="12">
        <v>1623226.0</v>
      </c>
      <c r="J681" s="13">
        <v>1499531.0</v>
      </c>
      <c r="K681" s="13">
        <v>1499531.0</v>
      </c>
      <c r="L681" s="11" t="s">
        <v>86</v>
      </c>
      <c r="N681" s="14" t="s">
        <v>3103</v>
      </c>
      <c r="O681" s="11" t="s">
        <v>3104</v>
      </c>
      <c r="X681" s="11" t="s">
        <v>2197</v>
      </c>
      <c r="Y681" s="11" t="s">
        <v>75</v>
      </c>
      <c r="Z681" s="11" t="s">
        <v>3105</v>
      </c>
      <c r="AE681" s="11" t="s">
        <v>3106</v>
      </c>
      <c r="AI681" s="15">
        <v>45536.0</v>
      </c>
      <c r="AL681" s="11">
        <v>1623226.0</v>
      </c>
      <c r="AM681" s="11" t="s">
        <v>185</v>
      </c>
      <c r="AN681" s="30" t="s">
        <v>2554</v>
      </c>
      <c r="AQ681" s="11" t="s">
        <v>79</v>
      </c>
      <c r="AR681" s="11" t="s">
        <v>188</v>
      </c>
      <c r="AS681" s="11" t="s">
        <v>75</v>
      </c>
      <c r="AT681" s="11" t="s">
        <v>80</v>
      </c>
      <c r="AU681" s="18" t="s">
        <v>147</v>
      </c>
      <c r="AW681" s="43" t="s">
        <v>204</v>
      </c>
      <c r="AX681" s="11" t="s">
        <v>82</v>
      </c>
      <c r="AY681" s="11"/>
      <c r="AZ681" s="11" t="s">
        <v>97</v>
      </c>
      <c r="BD681" s="15">
        <v>45747.0</v>
      </c>
      <c r="BE681" s="15">
        <v>45747.0</v>
      </c>
      <c r="BJ681" s="11">
        <v>2024.0</v>
      </c>
      <c r="BK681" s="11">
        <v>2027.0</v>
      </c>
      <c r="BL681" s="16">
        <f t="shared" si="954"/>
        <v>4</v>
      </c>
      <c r="BM681" s="18" t="str">
        <f t="shared" si="955"/>
        <v>2024, 2025, 2026, 2027</v>
      </c>
      <c r="BN681" s="18" t="str">
        <f t="shared" ref="BN681:CC681" si="996">IF(ISNUMBER(SEARCH(BN$1, $BM681)), ($K681/$BL681), "")</f>
        <v/>
      </c>
      <c r="BO681" s="18" t="str">
        <f t="shared" si="996"/>
        <v/>
      </c>
      <c r="BP681" s="18" t="str">
        <f t="shared" si="996"/>
        <v/>
      </c>
      <c r="BQ681" s="18" t="str">
        <f t="shared" si="996"/>
        <v/>
      </c>
      <c r="BR681" s="20">
        <f t="shared" si="996"/>
        <v>374882.75</v>
      </c>
      <c r="BS681" s="20">
        <f t="shared" si="996"/>
        <v>374882.75</v>
      </c>
      <c r="BT681" s="20">
        <f t="shared" si="996"/>
        <v>374882.75</v>
      </c>
      <c r="BU681" s="20">
        <f t="shared" si="996"/>
        <v>374882.75</v>
      </c>
      <c r="BV681" s="18" t="str">
        <f t="shared" si="996"/>
        <v/>
      </c>
      <c r="BW681" s="18" t="str">
        <f t="shared" si="996"/>
        <v/>
      </c>
      <c r="BX681" s="18" t="str">
        <f t="shared" si="996"/>
        <v/>
      </c>
      <c r="BY681" s="18" t="str">
        <f t="shared" si="996"/>
        <v/>
      </c>
      <c r="BZ681" s="18" t="str">
        <f t="shared" si="996"/>
        <v/>
      </c>
      <c r="CA681" s="18" t="str">
        <f t="shared" si="996"/>
        <v/>
      </c>
      <c r="CB681" s="18" t="str">
        <f t="shared" si="996"/>
        <v/>
      </c>
      <c r="CC681" s="18" t="str">
        <f t="shared" si="996"/>
        <v/>
      </c>
    </row>
    <row r="682" ht="16.5" customHeight="1">
      <c r="A682" s="11" t="s">
        <v>3107</v>
      </c>
      <c r="B682" s="11" t="s">
        <v>3108</v>
      </c>
      <c r="D682" s="11" t="s">
        <v>64</v>
      </c>
      <c r="E682" s="11">
        <v>1008950.0</v>
      </c>
      <c r="F682" s="11">
        <v>1008950.0</v>
      </c>
      <c r="G682" s="11" t="s">
        <v>151</v>
      </c>
      <c r="H682" s="12">
        <v>1092168.0</v>
      </c>
      <c r="J682" s="13">
        <v>1008950.0</v>
      </c>
      <c r="K682" s="13">
        <v>1008950.0</v>
      </c>
      <c r="L682" s="11" t="s">
        <v>86</v>
      </c>
      <c r="N682" s="14" t="s">
        <v>3109</v>
      </c>
      <c r="O682" s="11" t="s">
        <v>3110</v>
      </c>
      <c r="V682" s="11" t="s">
        <v>3111</v>
      </c>
      <c r="X682" s="11" t="s">
        <v>274</v>
      </c>
      <c r="Y682" s="11" t="s">
        <v>75</v>
      </c>
      <c r="Z682" s="11" t="s">
        <v>3112</v>
      </c>
      <c r="AE682" s="11" t="s">
        <v>3113</v>
      </c>
      <c r="AI682" s="15">
        <v>45536.0</v>
      </c>
      <c r="AL682" s="11">
        <v>1092168.0</v>
      </c>
      <c r="AM682" s="11" t="s">
        <v>185</v>
      </c>
      <c r="AN682" s="30" t="s">
        <v>1918</v>
      </c>
      <c r="AQ682" s="11" t="s">
        <v>79</v>
      </c>
      <c r="AR682" s="11" t="s">
        <v>188</v>
      </c>
      <c r="AS682" s="11" t="s">
        <v>75</v>
      </c>
      <c r="AT682" s="25" t="s">
        <v>122</v>
      </c>
      <c r="AU682" s="11" t="s">
        <v>123</v>
      </c>
      <c r="AV682" s="11"/>
      <c r="AW682" s="43" t="s">
        <v>96</v>
      </c>
      <c r="AX682" s="11" t="s">
        <v>82</v>
      </c>
      <c r="AY682" s="11"/>
      <c r="AZ682" s="11" t="s">
        <v>634</v>
      </c>
      <c r="BD682" s="15">
        <v>45747.0</v>
      </c>
      <c r="BE682" s="15">
        <v>45747.0</v>
      </c>
      <c r="BJ682" s="11">
        <v>2024.0</v>
      </c>
      <c r="BK682" s="11">
        <v>2027.0</v>
      </c>
      <c r="BL682" s="16">
        <f t="shared" si="954"/>
        <v>4</v>
      </c>
      <c r="BM682" s="18" t="str">
        <f t="shared" si="955"/>
        <v>2024, 2025, 2026, 2027</v>
      </c>
      <c r="BN682" s="18" t="str">
        <f t="shared" ref="BN682:CC682" si="997">IF(ISNUMBER(SEARCH(BN$1, $BM682)), ($K682/$BL682), "")</f>
        <v/>
      </c>
      <c r="BO682" s="18" t="str">
        <f t="shared" si="997"/>
        <v/>
      </c>
      <c r="BP682" s="18" t="str">
        <f t="shared" si="997"/>
        <v/>
      </c>
      <c r="BQ682" s="18" t="str">
        <f t="shared" si="997"/>
        <v/>
      </c>
      <c r="BR682" s="20">
        <f t="shared" si="997"/>
        <v>252237.5</v>
      </c>
      <c r="BS682" s="20">
        <f t="shared" si="997"/>
        <v>252237.5</v>
      </c>
      <c r="BT682" s="20">
        <f t="shared" si="997"/>
        <v>252237.5</v>
      </c>
      <c r="BU682" s="20">
        <f t="shared" si="997"/>
        <v>252237.5</v>
      </c>
      <c r="BV682" s="18" t="str">
        <f t="shared" si="997"/>
        <v/>
      </c>
      <c r="BW682" s="18" t="str">
        <f t="shared" si="997"/>
        <v/>
      </c>
      <c r="BX682" s="18" t="str">
        <f t="shared" si="997"/>
        <v/>
      </c>
      <c r="BY682" s="18" t="str">
        <f t="shared" si="997"/>
        <v/>
      </c>
      <c r="BZ682" s="18" t="str">
        <f t="shared" si="997"/>
        <v/>
      </c>
      <c r="CA682" s="18" t="str">
        <f t="shared" si="997"/>
        <v/>
      </c>
      <c r="CB682" s="18" t="str">
        <f t="shared" si="997"/>
        <v/>
      </c>
      <c r="CC682" s="18" t="str">
        <f t="shared" si="997"/>
        <v/>
      </c>
    </row>
    <row r="683" ht="16.5" customHeight="1">
      <c r="A683" s="11" t="s">
        <v>3114</v>
      </c>
      <c r="B683" s="11" t="s">
        <v>3115</v>
      </c>
      <c r="D683" s="11" t="s">
        <v>64</v>
      </c>
      <c r="E683" s="27">
        <v>630212.0</v>
      </c>
      <c r="F683" s="27">
        <v>630212.0</v>
      </c>
      <c r="G683" s="11" t="s">
        <v>135</v>
      </c>
      <c r="H683" s="12">
        <v>796930.0</v>
      </c>
      <c r="J683" s="13">
        <f t="shared" ref="J683:K683" si="998">E683*1.19</f>
        <v>749952.28</v>
      </c>
      <c r="K683" s="13">
        <f t="shared" si="998"/>
        <v>749952.28</v>
      </c>
      <c r="L683" s="11" t="s">
        <v>86</v>
      </c>
      <c r="N683" s="14" t="s">
        <v>3116</v>
      </c>
      <c r="O683" s="11" t="s">
        <v>3117</v>
      </c>
      <c r="T683" s="11" t="s">
        <v>3118</v>
      </c>
      <c r="V683" s="11" t="s">
        <v>684</v>
      </c>
      <c r="X683" s="11" t="s">
        <v>142</v>
      </c>
      <c r="Y683" s="11" t="s">
        <v>75</v>
      </c>
      <c r="AI683" s="15">
        <v>45535.0</v>
      </c>
      <c r="AL683" s="11">
        <v>796930.0</v>
      </c>
      <c r="AM683" s="11" t="s">
        <v>143</v>
      </c>
      <c r="AN683" s="11" t="s">
        <v>144</v>
      </c>
      <c r="AQ683" s="11" t="s">
        <v>79</v>
      </c>
      <c r="AR683" s="11" t="s">
        <v>146</v>
      </c>
      <c r="AS683" s="11" t="s">
        <v>75</v>
      </c>
      <c r="AT683" s="11" t="s">
        <v>80</v>
      </c>
      <c r="AU683" s="18" t="s">
        <v>147</v>
      </c>
      <c r="AW683" s="11" t="s">
        <v>96</v>
      </c>
      <c r="AX683" s="11" t="s">
        <v>82</v>
      </c>
      <c r="AY683" s="11"/>
      <c r="AZ683" s="11" t="s">
        <v>310</v>
      </c>
      <c r="BD683" s="15">
        <v>45747.0</v>
      </c>
      <c r="BE683" s="15">
        <v>45747.0</v>
      </c>
      <c r="BJ683" s="11">
        <v>2024.0</v>
      </c>
      <c r="BK683" s="11">
        <v>2026.0</v>
      </c>
      <c r="BL683" s="16">
        <f t="shared" si="954"/>
        <v>3</v>
      </c>
      <c r="BM683" s="18" t="str">
        <f t="shared" si="955"/>
        <v>2024, 2025, 2026</v>
      </c>
      <c r="BN683" s="18" t="str">
        <f t="shared" ref="BN683:CC683" si="999">IF(ISNUMBER(SEARCH(BN$1, $BM683)), ($K683/$BL683), "")</f>
        <v/>
      </c>
      <c r="BO683" s="18" t="str">
        <f t="shared" si="999"/>
        <v/>
      </c>
      <c r="BP683" s="18" t="str">
        <f t="shared" si="999"/>
        <v/>
      </c>
      <c r="BQ683" s="18" t="str">
        <f t="shared" si="999"/>
        <v/>
      </c>
      <c r="BR683" s="20">
        <f t="shared" si="999"/>
        <v>249984.0933</v>
      </c>
      <c r="BS683" s="20">
        <f t="shared" si="999"/>
        <v>249984.0933</v>
      </c>
      <c r="BT683" s="20">
        <f t="shared" si="999"/>
        <v>249984.0933</v>
      </c>
      <c r="BU683" s="18" t="str">
        <f t="shared" si="999"/>
        <v/>
      </c>
      <c r="BV683" s="18" t="str">
        <f t="shared" si="999"/>
        <v/>
      </c>
      <c r="BW683" s="18" t="str">
        <f t="shared" si="999"/>
        <v/>
      </c>
      <c r="BX683" s="18" t="str">
        <f t="shared" si="999"/>
        <v/>
      </c>
      <c r="BY683" s="18" t="str">
        <f t="shared" si="999"/>
        <v/>
      </c>
      <c r="BZ683" s="18" t="str">
        <f t="shared" si="999"/>
        <v/>
      </c>
      <c r="CA683" s="18" t="str">
        <f t="shared" si="999"/>
        <v/>
      </c>
      <c r="CB683" s="18" t="str">
        <f t="shared" si="999"/>
        <v/>
      </c>
      <c r="CC683" s="18" t="str">
        <f t="shared" si="999"/>
        <v/>
      </c>
    </row>
    <row r="684" ht="16.5" customHeight="1">
      <c r="A684" s="11" t="s">
        <v>3119</v>
      </c>
      <c r="B684" s="11" t="s">
        <v>3120</v>
      </c>
      <c r="D684" s="11" t="s">
        <v>64</v>
      </c>
      <c r="E684" s="11">
        <v>2995440.0</v>
      </c>
      <c r="F684" s="11">
        <v>2995440.0</v>
      </c>
      <c r="G684" s="11" t="s">
        <v>65</v>
      </c>
      <c r="H684" s="12">
        <v>434625.0</v>
      </c>
      <c r="J684" s="13">
        <f t="shared" ref="J684:K684" si="1000">E684*0.13</f>
        <v>389407.2</v>
      </c>
      <c r="K684" s="13">
        <f t="shared" si="1000"/>
        <v>389407.2</v>
      </c>
      <c r="L684" s="11" t="s">
        <v>86</v>
      </c>
      <c r="O684" s="11" t="s">
        <v>3121</v>
      </c>
      <c r="T684" s="11" t="s">
        <v>3122</v>
      </c>
      <c r="V684" s="11" t="s">
        <v>2643</v>
      </c>
      <c r="X684" s="11" t="s">
        <v>74</v>
      </c>
      <c r="Y684" s="11" t="s">
        <v>75</v>
      </c>
      <c r="Z684" s="11" t="s">
        <v>3123</v>
      </c>
      <c r="AI684" s="15">
        <v>45505.0</v>
      </c>
      <c r="AL684" s="11">
        <v>434625.0</v>
      </c>
      <c r="AM684" s="11" t="s">
        <v>94</v>
      </c>
      <c r="AN684" s="11"/>
      <c r="AQ684" s="11" t="s">
        <v>95</v>
      </c>
      <c r="AR684" s="11" t="s">
        <v>74</v>
      </c>
      <c r="AS684" s="11" t="s">
        <v>75</v>
      </c>
      <c r="AT684" s="11" t="s">
        <v>80</v>
      </c>
      <c r="AU684" s="18" t="s">
        <v>147</v>
      </c>
      <c r="AW684" s="11" t="s">
        <v>96</v>
      </c>
      <c r="AX684" s="11" t="s">
        <v>2141</v>
      </c>
      <c r="AY684" s="11" t="s">
        <v>299</v>
      </c>
      <c r="AZ684" s="11" t="s">
        <v>191</v>
      </c>
      <c r="BD684" s="15">
        <v>45747.0</v>
      </c>
      <c r="BE684" s="15">
        <v>45747.0</v>
      </c>
      <c r="BJ684" s="11">
        <v>2024.0</v>
      </c>
      <c r="BK684" s="11">
        <v>2027.0</v>
      </c>
      <c r="BL684" s="16">
        <f t="shared" si="954"/>
        <v>4</v>
      </c>
      <c r="BM684" s="18" t="str">
        <f t="shared" si="955"/>
        <v>2024, 2025, 2026, 2027</v>
      </c>
      <c r="BN684" s="18" t="str">
        <f t="shared" ref="BN684:CC684" si="1001">IF(ISNUMBER(SEARCH(BN$1, $BM684)), ($K684/$BL684), "")</f>
        <v/>
      </c>
      <c r="BO684" s="18" t="str">
        <f t="shared" si="1001"/>
        <v/>
      </c>
      <c r="BP684" s="18" t="str">
        <f t="shared" si="1001"/>
        <v/>
      </c>
      <c r="BQ684" s="18" t="str">
        <f t="shared" si="1001"/>
        <v/>
      </c>
      <c r="BR684" s="20">
        <f t="shared" si="1001"/>
        <v>97351.8</v>
      </c>
      <c r="BS684" s="20">
        <f t="shared" si="1001"/>
        <v>97351.8</v>
      </c>
      <c r="BT684" s="20">
        <f t="shared" si="1001"/>
        <v>97351.8</v>
      </c>
      <c r="BU684" s="20">
        <f t="shared" si="1001"/>
        <v>97351.8</v>
      </c>
      <c r="BV684" s="18" t="str">
        <f t="shared" si="1001"/>
        <v/>
      </c>
      <c r="BW684" s="18" t="str">
        <f t="shared" si="1001"/>
        <v/>
      </c>
      <c r="BX684" s="18" t="str">
        <f t="shared" si="1001"/>
        <v/>
      </c>
      <c r="BY684" s="18" t="str">
        <f t="shared" si="1001"/>
        <v/>
      </c>
      <c r="BZ684" s="18" t="str">
        <f t="shared" si="1001"/>
        <v/>
      </c>
      <c r="CA684" s="18" t="str">
        <f t="shared" si="1001"/>
        <v/>
      </c>
      <c r="CB684" s="18" t="str">
        <f t="shared" si="1001"/>
        <v/>
      </c>
      <c r="CC684" s="18" t="str">
        <f t="shared" si="1001"/>
        <v/>
      </c>
    </row>
    <row r="685" ht="16.5" customHeight="1">
      <c r="A685" s="11" t="s">
        <v>3124</v>
      </c>
      <c r="B685" s="11" t="s">
        <v>3125</v>
      </c>
      <c r="D685" s="11" t="s">
        <v>64</v>
      </c>
      <c r="E685" s="51">
        <v>7503689.0</v>
      </c>
      <c r="F685" s="51">
        <v>5931246.25</v>
      </c>
      <c r="G685" s="52" t="s">
        <v>151</v>
      </c>
      <c r="H685" s="51">
        <v>8156183.696</v>
      </c>
      <c r="J685" s="53">
        <v>7503689.0</v>
      </c>
      <c r="K685" s="53">
        <v>5931246.25</v>
      </c>
      <c r="L685" s="11" t="s">
        <v>86</v>
      </c>
      <c r="N685" s="14" t="s">
        <v>3126</v>
      </c>
      <c r="O685" s="11" t="s">
        <v>3127</v>
      </c>
      <c r="X685" s="11" t="s">
        <v>74</v>
      </c>
      <c r="Y685" s="11" t="s">
        <v>75</v>
      </c>
      <c r="Z685" s="11" t="s">
        <v>3128</v>
      </c>
      <c r="AE685" s="11" t="s">
        <v>3129</v>
      </c>
      <c r="AI685" s="15">
        <v>45444.0</v>
      </c>
      <c r="AL685" s="11">
        <v>6420509.0</v>
      </c>
      <c r="AM685" s="11" t="s">
        <v>185</v>
      </c>
      <c r="AN685" s="11" t="s">
        <v>261</v>
      </c>
      <c r="AQ685" s="11" t="s">
        <v>79</v>
      </c>
      <c r="AR685" s="11" t="s">
        <v>188</v>
      </c>
      <c r="AS685" s="11" t="s">
        <v>75</v>
      </c>
      <c r="AT685" s="11" t="s">
        <v>107</v>
      </c>
      <c r="AU685" s="11" t="s">
        <v>189</v>
      </c>
      <c r="AV685" s="11"/>
      <c r="AW685" s="43" t="s">
        <v>96</v>
      </c>
      <c r="AX685" s="11" t="s">
        <v>82</v>
      </c>
      <c r="AY685" s="11"/>
      <c r="AZ685" s="11" t="s">
        <v>445</v>
      </c>
      <c r="BD685" s="15">
        <v>45747.0</v>
      </c>
      <c r="BE685" s="15">
        <v>45747.0</v>
      </c>
      <c r="BJ685" s="11">
        <v>2024.0</v>
      </c>
      <c r="BK685" s="11">
        <v>2028.0</v>
      </c>
      <c r="BL685" s="16">
        <f t="shared" si="954"/>
        <v>5</v>
      </c>
      <c r="BM685" s="18" t="str">
        <f t="shared" si="955"/>
        <v>2024, 2025, 2026, 2027, 2028</v>
      </c>
      <c r="BN685" s="18" t="str">
        <f t="shared" ref="BN685:CC685" si="1002">IF(ISNUMBER(SEARCH(BN$1, $BM685)), ($K685/$BL685), "")</f>
        <v/>
      </c>
      <c r="BO685" s="18" t="str">
        <f t="shared" si="1002"/>
        <v/>
      </c>
      <c r="BP685" s="18" t="str">
        <f t="shared" si="1002"/>
        <v/>
      </c>
      <c r="BQ685" s="18" t="str">
        <f t="shared" si="1002"/>
        <v/>
      </c>
      <c r="BR685" s="20">
        <f t="shared" si="1002"/>
        <v>1186249.25</v>
      </c>
      <c r="BS685" s="20">
        <f t="shared" si="1002"/>
        <v>1186249.25</v>
      </c>
      <c r="BT685" s="20">
        <f t="shared" si="1002"/>
        <v>1186249.25</v>
      </c>
      <c r="BU685" s="20">
        <f t="shared" si="1002"/>
        <v>1186249.25</v>
      </c>
      <c r="BV685" s="20">
        <f t="shared" si="1002"/>
        <v>1186249.25</v>
      </c>
      <c r="BW685" s="18" t="str">
        <f t="shared" si="1002"/>
        <v/>
      </c>
      <c r="BX685" s="18" t="str">
        <f t="shared" si="1002"/>
        <v/>
      </c>
      <c r="BY685" s="18" t="str">
        <f t="shared" si="1002"/>
        <v/>
      </c>
      <c r="BZ685" s="18" t="str">
        <f t="shared" si="1002"/>
        <v/>
      </c>
      <c r="CA685" s="18" t="str">
        <f t="shared" si="1002"/>
        <v/>
      </c>
      <c r="CB685" s="18" t="str">
        <f t="shared" si="1002"/>
        <v/>
      </c>
      <c r="CC685" s="18" t="str">
        <f t="shared" si="1002"/>
        <v/>
      </c>
    </row>
    <row r="686" ht="16.5" customHeight="1">
      <c r="A686" s="11" t="s">
        <v>3130</v>
      </c>
      <c r="B686" s="11" t="s">
        <v>3131</v>
      </c>
      <c r="D686" s="11" t="s">
        <v>64</v>
      </c>
      <c r="E686" s="11">
        <v>2996226.0</v>
      </c>
      <c r="F686" s="11">
        <v>2996226.0</v>
      </c>
      <c r="G686" s="11" t="s">
        <v>65</v>
      </c>
      <c r="H686" s="12">
        <v>434739.0</v>
      </c>
      <c r="J686" s="13">
        <f t="shared" ref="J686:K686" si="1003">E686*0.13</f>
        <v>389509.38</v>
      </c>
      <c r="K686" s="13">
        <f t="shared" si="1003"/>
        <v>389509.38</v>
      </c>
      <c r="L686" s="11" t="s">
        <v>86</v>
      </c>
      <c r="O686" s="11" t="s">
        <v>3132</v>
      </c>
      <c r="T686" s="11" t="s">
        <v>3133</v>
      </c>
      <c r="V686" s="11" t="s">
        <v>131</v>
      </c>
      <c r="X686" s="11" t="s">
        <v>74</v>
      </c>
      <c r="Y686" s="11" t="s">
        <v>75</v>
      </c>
      <c r="AI686" s="15">
        <v>45383.0</v>
      </c>
      <c r="AL686" s="11">
        <v>434739.0</v>
      </c>
      <c r="AM686" s="11" t="s">
        <v>94</v>
      </c>
      <c r="AN686" s="11"/>
      <c r="AQ686" s="11" t="s">
        <v>95</v>
      </c>
      <c r="AR686" s="11" t="s">
        <v>74</v>
      </c>
      <c r="AS686" s="11" t="s">
        <v>75</v>
      </c>
      <c r="AT686" s="11" t="s">
        <v>80</v>
      </c>
      <c r="AW686" s="11" t="s">
        <v>96</v>
      </c>
      <c r="AX686" s="18" t="str">
        <f t="array" ref="AX686">IFERROR(INDEX('full database 2024'!AR:AR, MATCH(A686, 'full database 2024'!B:B, 0)), "")</f>
        <v/>
      </c>
      <c r="AZ686" s="11" t="s">
        <v>310</v>
      </c>
      <c r="BD686" s="15">
        <v>45747.0</v>
      </c>
      <c r="BE686" s="15">
        <v>45747.0</v>
      </c>
      <c r="BJ686" s="11">
        <v>2024.0</v>
      </c>
      <c r="BK686" s="11">
        <v>2027.0</v>
      </c>
      <c r="BL686" s="16">
        <f t="shared" si="954"/>
        <v>4</v>
      </c>
      <c r="BM686" s="18" t="str">
        <f t="shared" si="955"/>
        <v>2024, 2025, 2026, 2027</v>
      </c>
      <c r="BN686" s="18" t="str">
        <f t="shared" ref="BN686:CC686" si="1004">IF(ISNUMBER(SEARCH(BN$1, $BM686)), ($K686/$BL686), "")</f>
        <v/>
      </c>
      <c r="BO686" s="18" t="str">
        <f t="shared" si="1004"/>
        <v/>
      </c>
      <c r="BP686" s="18" t="str">
        <f t="shared" si="1004"/>
        <v/>
      </c>
      <c r="BQ686" s="18" t="str">
        <f t="shared" si="1004"/>
        <v/>
      </c>
      <c r="BR686" s="20">
        <f t="shared" si="1004"/>
        <v>97377.345</v>
      </c>
      <c r="BS686" s="20">
        <f t="shared" si="1004"/>
        <v>97377.345</v>
      </c>
      <c r="BT686" s="20">
        <f t="shared" si="1004"/>
        <v>97377.345</v>
      </c>
      <c r="BU686" s="20">
        <f t="shared" si="1004"/>
        <v>97377.345</v>
      </c>
      <c r="BV686" s="18" t="str">
        <f t="shared" si="1004"/>
        <v/>
      </c>
      <c r="BW686" s="18" t="str">
        <f t="shared" si="1004"/>
        <v/>
      </c>
      <c r="BX686" s="18" t="str">
        <f t="shared" si="1004"/>
        <v/>
      </c>
      <c r="BY686" s="18" t="str">
        <f t="shared" si="1004"/>
        <v/>
      </c>
      <c r="BZ686" s="18" t="str">
        <f t="shared" si="1004"/>
        <v/>
      </c>
      <c r="CA686" s="18" t="str">
        <f t="shared" si="1004"/>
        <v/>
      </c>
      <c r="CB686" s="18" t="str">
        <f t="shared" si="1004"/>
        <v/>
      </c>
      <c r="CC686" s="18" t="str">
        <f t="shared" si="1004"/>
        <v/>
      </c>
    </row>
    <row r="687" ht="16.5" customHeight="1">
      <c r="A687" s="11" t="s">
        <v>3134</v>
      </c>
      <c r="B687" s="11" t="s">
        <v>3135</v>
      </c>
      <c r="D687" s="11" t="s">
        <v>64</v>
      </c>
      <c r="E687" s="27">
        <v>938611.0</v>
      </c>
      <c r="F687" s="27">
        <v>938611.0</v>
      </c>
      <c r="G687" s="11" t="s">
        <v>135</v>
      </c>
      <c r="H687" s="12">
        <v>1186918.0</v>
      </c>
      <c r="J687" s="13">
        <f t="shared" ref="J687:K687" si="1005">E687*1.19</f>
        <v>1116947.09</v>
      </c>
      <c r="K687" s="13">
        <f t="shared" si="1005"/>
        <v>1116947.09</v>
      </c>
      <c r="L687" s="11" t="s">
        <v>86</v>
      </c>
      <c r="N687" s="14" t="s">
        <v>3136</v>
      </c>
      <c r="O687" s="11" t="s">
        <v>3137</v>
      </c>
      <c r="T687" s="11" t="s">
        <v>3138</v>
      </c>
      <c r="V687" s="11" t="s">
        <v>3139</v>
      </c>
      <c r="X687" s="11" t="s">
        <v>142</v>
      </c>
      <c r="Y687" s="11" t="s">
        <v>75</v>
      </c>
      <c r="AI687" s="15">
        <v>45352.0</v>
      </c>
      <c r="AL687" s="11">
        <v>1186918.0</v>
      </c>
      <c r="AM687" s="11" t="s">
        <v>3140</v>
      </c>
      <c r="AN687" s="11"/>
      <c r="AQ687" s="11" t="s">
        <v>95</v>
      </c>
      <c r="AR687" s="11" t="s">
        <v>146</v>
      </c>
      <c r="AS687" s="11" t="s">
        <v>75</v>
      </c>
      <c r="AT687" s="11" t="s">
        <v>80</v>
      </c>
      <c r="AU687" s="18" t="s">
        <v>147</v>
      </c>
      <c r="AW687" s="43" t="s">
        <v>96</v>
      </c>
      <c r="AX687" s="11" t="s">
        <v>82</v>
      </c>
      <c r="AY687" s="11"/>
      <c r="AZ687" s="11" t="s">
        <v>398</v>
      </c>
      <c r="BD687" s="15">
        <v>45747.0</v>
      </c>
      <c r="BE687" s="15">
        <v>45747.0</v>
      </c>
      <c r="BJ687" s="11">
        <v>2023.0</v>
      </c>
      <c r="BK687" s="11">
        <v>2027.0</v>
      </c>
      <c r="BL687" s="16">
        <f t="shared" si="954"/>
        <v>5</v>
      </c>
      <c r="BM687" s="18" t="str">
        <f t="shared" si="955"/>
        <v>2023, 2024, 2025, 2026, 2027</v>
      </c>
      <c r="BN687" s="18" t="str">
        <f t="shared" ref="BN687:CC687" si="1006">IF(ISNUMBER(SEARCH(BN$1, $BM687)), ($K687/$BL687), "")</f>
        <v/>
      </c>
      <c r="BO687" s="18" t="str">
        <f t="shared" si="1006"/>
        <v/>
      </c>
      <c r="BP687" s="18" t="str">
        <f t="shared" si="1006"/>
        <v/>
      </c>
      <c r="BQ687" s="20">
        <f t="shared" si="1006"/>
        <v>223389.418</v>
      </c>
      <c r="BR687" s="20">
        <f t="shared" si="1006"/>
        <v>223389.418</v>
      </c>
      <c r="BS687" s="20">
        <f t="shared" si="1006"/>
        <v>223389.418</v>
      </c>
      <c r="BT687" s="20">
        <f t="shared" si="1006"/>
        <v>223389.418</v>
      </c>
      <c r="BU687" s="20">
        <f t="shared" si="1006"/>
        <v>223389.418</v>
      </c>
      <c r="BV687" s="18" t="str">
        <f t="shared" si="1006"/>
        <v/>
      </c>
      <c r="BW687" s="18" t="str">
        <f t="shared" si="1006"/>
        <v/>
      </c>
      <c r="BX687" s="18" t="str">
        <f t="shared" si="1006"/>
        <v/>
      </c>
      <c r="BY687" s="18" t="str">
        <f t="shared" si="1006"/>
        <v/>
      </c>
      <c r="BZ687" s="18" t="str">
        <f t="shared" si="1006"/>
        <v/>
      </c>
      <c r="CA687" s="18" t="str">
        <f t="shared" si="1006"/>
        <v/>
      </c>
      <c r="CB687" s="18" t="str">
        <f t="shared" si="1006"/>
        <v/>
      </c>
      <c r="CC687" s="18" t="str">
        <f t="shared" si="1006"/>
        <v/>
      </c>
    </row>
    <row r="688" ht="16.5" customHeight="1">
      <c r="A688" s="11" t="s">
        <v>530</v>
      </c>
      <c r="B688" s="11" t="s">
        <v>3141</v>
      </c>
      <c r="D688" s="11" t="s">
        <v>64</v>
      </c>
      <c r="E688" s="27">
        <v>260676.0</v>
      </c>
      <c r="F688" s="27">
        <v>260676.0</v>
      </c>
      <c r="G688" s="11" t="s">
        <v>135</v>
      </c>
      <c r="H688" s="12">
        <v>329621.0</v>
      </c>
      <c r="J688" s="13">
        <f t="shared" ref="J688:K688" si="1007">E688*1.19</f>
        <v>310204.44</v>
      </c>
      <c r="K688" s="13">
        <f t="shared" si="1007"/>
        <v>310204.44</v>
      </c>
      <c r="L688" s="11" t="s">
        <v>86</v>
      </c>
      <c r="N688" s="14" t="s">
        <v>3142</v>
      </c>
      <c r="O688" s="11" t="s">
        <v>3143</v>
      </c>
      <c r="T688" s="11" t="s">
        <v>3144</v>
      </c>
      <c r="V688" s="11" t="s">
        <v>684</v>
      </c>
      <c r="X688" s="11" t="s">
        <v>142</v>
      </c>
      <c r="Y688" s="11" t="s">
        <v>75</v>
      </c>
      <c r="AI688" s="15">
        <v>45352.0</v>
      </c>
      <c r="AL688" s="11">
        <v>329621.0</v>
      </c>
      <c r="AM688" s="11" t="s">
        <v>143</v>
      </c>
      <c r="AN688" s="11" t="s">
        <v>669</v>
      </c>
      <c r="AQ688" s="11" t="s">
        <v>79</v>
      </c>
      <c r="AR688" s="11" t="s">
        <v>146</v>
      </c>
      <c r="AS688" s="11" t="s">
        <v>75</v>
      </c>
      <c r="AT688" s="11" t="s">
        <v>80</v>
      </c>
      <c r="AU688" s="18" t="s">
        <v>262</v>
      </c>
      <c r="AW688" s="11" t="s">
        <v>96</v>
      </c>
      <c r="AX688" s="18" t="str">
        <f t="array" ref="AX688">IFERROR(INDEX('full database 2024'!AR:AR, MATCH(A688, 'full database 2024'!B:B, 0)), "")</f>
        <v/>
      </c>
      <c r="AZ688" s="11" t="s">
        <v>535</v>
      </c>
      <c r="BD688" s="15">
        <v>45747.0</v>
      </c>
      <c r="BE688" s="15">
        <v>45747.0</v>
      </c>
      <c r="BJ688" s="11">
        <v>2025.0</v>
      </c>
      <c r="BK688" s="11">
        <v>2028.0</v>
      </c>
      <c r="BL688" s="16">
        <f t="shared" si="954"/>
        <v>4</v>
      </c>
      <c r="BM688" s="18" t="str">
        <f t="shared" si="955"/>
        <v>2025, 2026, 2027, 2028</v>
      </c>
      <c r="BN688" s="18" t="str">
        <f t="shared" ref="BN688:CC688" si="1008">IF(ISNUMBER(SEARCH(BN$1, $BM688)), ($K688/$BL688), "")</f>
        <v/>
      </c>
      <c r="BO688" s="18" t="str">
        <f t="shared" si="1008"/>
        <v/>
      </c>
      <c r="BP688" s="18" t="str">
        <f t="shared" si="1008"/>
        <v/>
      </c>
      <c r="BQ688" s="18" t="str">
        <f t="shared" si="1008"/>
        <v/>
      </c>
      <c r="BR688" s="18" t="str">
        <f t="shared" si="1008"/>
        <v/>
      </c>
      <c r="BS688" s="20">
        <f t="shared" si="1008"/>
        <v>77551.11</v>
      </c>
      <c r="BT688" s="20">
        <f t="shared" si="1008"/>
        <v>77551.11</v>
      </c>
      <c r="BU688" s="20">
        <f t="shared" si="1008"/>
        <v>77551.11</v>
      </c>
      <c r="BV688" s="20">
        <f t="shared" si="1008"/>
        <v>77551.11</v>
      </c>
      <c r="BW688" s="18" t="str">
        <f t="shared" si="1008"/>
        <v/>
      </c>
      <c r="BX688" s="18" t="str">
        <f t="shared" si="1008"/>
        <v/>
      </c>
      <c r="BY688" s="18" t="str">
        <f t="shared" si="1008"/>
        <v/>
      </c>
      <c r="BZ688" s="18" t="str">
        <f t="shared" si="1008"/>
        <v/>
      </c>
      <c r="CA688" s="18" t="str">
        <f t="shared" si="1008"/>
        <v/>
      </c>
      <c r="CB688" s="18" t="str">
        <f t="shared" si="1008"/>
        <v/>
      </c>
      <c r="CC688" s="18" t="str">
        <f t="shared" si="1008"/>
        <v/>
      </c>
    </row>
    <row r="689" ht="16.5" customHeight="1">
      <c r="A689" s="11" t="s">
        <v>3145</v>
      </c>
      <c r="B689" s="11" t="s">
        <v>3146</v>
      </c>
      <c r="D689" s="11" t="s">
        <v>64</v>
      </c>
      <c r="E689" s="27">
        <v>125000.0</v>
      </c>
      <c r="F689" s="27">
        <v>100000.0</v>
      </c>
      <c r="G689" s="11" t="s">
        <v>135</v>
      </c>
      <c r="H689" s="12">
        <v>0.0</v>
      </c>
      <c r="J689" s="13">
        <f t="shared" ref="J689:K689" si="1009">E689*1.19</f>
        <v>148750</v>
      </c>
      <c r="K689" s="13">
        <f t="shared" si="1009"/>
        <v>119000</v>
      </c>
      <c r="L689" s="11" t="s">
        <v>86</v>
      </c>
      <c r="N689" s="14" t="s">
        <v>3147</v>
      </c>
      <c r="O689" s="11" t="s">
        <v>3148</v>
      </c>
      <c r="T689" s="11" t="s">
        <v>3149</v>
      </c>
      <c r="V689" s="11" t="s">
        <v>1117</v>
      </c>
      <c r="X689" s="11" t="s">
        <v>142</v>
      </c>
      <c r="Y689" s="11" t="s">
        <v>75</v>
      </c>
      <c r="Z689" s="11" t="s">
        <v>3150</v>
      </c>
      <c r="AI689" s="15">
        <v>45323.0</v>
      </c>
      <c r="AL689" s="11">
        <v>0.0</v>
      </c>
      <c r="AM689" s="11" t="s">
        <v>143</v>
      </c>
      <c r="AN689" s="41" t="s">
        <v>202</v>
      </c>
      <c r="AQ689" s="11" t="s">
        <v>79</v>
      </c>
      <c r="AR689" s="11" t="s">
        <v>146</v>
      </c>
      <c r="AS689" s="11" t="s">
        <v>75</v>
      </c>
      <c r="AT689" s="11" t="s">
        <v>107</v>
      </c>
      <c r="AU689" s="16" t="s">
        <v>189</v>
      </c>
      <c r="AV689" s="16"/>
      <c r="AW689" s="11" t="s">
        <v>204</v>
      </c>
      <c r="AX689" s="11" t="s">
        <v>376</v>
      </c>
      <c r="AY689" s="11"/>
      <c r="AZ689" s="11" t="s">
        <v>191</v>
      </c>
      <c r="BD689" s="15">
        <v>45747.0</v>
      </c>
      <c r="BE689" s="15">
        <v>45747.0</v>
      </c>
      <c r="BJ689" s="11">
        <v>2024.0</v>
      </c>
      <c r="BK689" s="11">
        <v>2028.0</v>
      </c>
      <c r="BL689" s="16">
        <f t="shared" si="954"/>
        <v>5</v>
      </c>
      <c r="BM689" s="18" t="str">
        <f t="shared" si="955"/>
        <v>2024, 2025, 2026, 2027, 2028</v>
      </c>
      <c r="BN689" s="18" t="str">
        <f t="shared" ref="BN689:CC689" si="1010">IF(ISNUMBER(SEARCH(BN$1, $BM689)), ($K689/$BL689), "")</f>
        <v/>
      </c>
      <c r="BO689" s="18" t="str">
        <f t="shared" si="1010"/>
        <v/>
      </c>
      <c r="BP689" s="18" t="str">
        <f t="shared" si="1010"/>
        <v/>
      </c>
      <c r="BQ689" s="18" t="str">
        <f t="shared" si="1010"/>
        <v/>
      </c>
      <c r="BR689" s="20">
        <f t="shared" si="1010"/>
        <v>23800</v>
      </c>
      <c r="BS689" s="20">
        <f t="shared" si="1010"/>
        <v>23800</v>
      </c>
      <c r="BT689" s="20">
        <f t="shared" si="1010"/>
        <v>23800</v>
      </c>
      <c r="BU689" s="20">
        <f t="shared" si="1010"/>
        <v>23800</v>
      </c>
      <c r="BV689" s="20">
        <f t="shared" si="1010"/>
        <v>23800</v>
      </c>
      <c r="BW689" s="18" t="str">
        <f t="shared" si="1010"/>
        <v/>
      </c>
      <c r="BX689" s="18" t="str">
        <f t="shared" si="1010"/>
        <v/>
      </c>
      <c r="BY689" s="18" t="str">
        <f t="shared" si="1010"/>
        <v/>
      </c>
      <c r="BZ689" s="18" t="str">
        <f t="shared" si="1010"/>
        <v/>
      </c>
      <c r="CA689" s="18" t="str">
        <f t="shared" si="1010"/>
        <v/>
      </c>
      <c r="CB689" s="18" t="str">
        <f t="shared" si="1010"/>
        <v/>
      </c>
      <c r="CC689" s="18" t="str">
        <f t="shared" si="1010"/>
        <v/>
      </c>
    </row>
    <row r="690" ht="16.5" customHeight="1">
      <c r="A690" s="11" t="s">
        <v>3151</v>
      </c>
      <c r="B690" s="11" t="s">
        <v>3152</v>
      </c>
      <c r="D690" s="11" t="s">
        <v>64</v>
      </c>
      <c r="E690" s="11">
        <v>3996364.0</v>
      </c>
      <c r="F690" s="11">
        <v>3996364.0</v>
      </c>
      <c r="G690" s="11" t="s">
        <v>215</v>
      </c>
      <c r="H690" s="12">
        <v>378687.0</v>
      </c>
      <c r="J690" s="13">
        <f t="shared" ref="J690:K690" si="1011">E690*0.091</f>
        <v>363669.124</v>
      </c>
      <c r="K690" s="13">
        <f t="shared" si="1011"/>
        <v>363669.124</v>
      </c>
      <c r="L690" s="11" t="s">
        <v>86</v>
      </c>
      <c r="N690" s="14" t="s">
        <v>3153</v>
      </c>
      <c r="O690" s="11" t="s">
        <v>3154</v>
      </c>
      <c r="T690" s="11" t="s">
        <v>3155</v>
      </c>
      <c r="V690" s="11" t="s">
        <v>423</v>
      </c>
      <c r="X690" s="11" t="s">
        <v>218</v>
      </c>
      <c r="Y690" s="11" t="s">
        <v>75</v>
      </c>
      <c r="AI690" s="15">
        <v>45292.0</v>
      </c>
      <c r="AL690" s="11">
        <v>378687.0</v>
      </c>
      <c r="AM690" s="11" t="s">
        <v>220</v>
      </c>
      <c r="AN690" s="11"/>
      <c r="AQ690" s="11" t="s">
        <v>79</v>
      </c>
      <c r="AR690" s="11" t="s">
        <v>218</v>
      </c>
      <c r="AS690" s="11" t="s">
        <v>75</v>
      </c>
      <c r="AT690" s="11" t="s">
        <v>80</v>
      </c>
      <c r="AU690" s="18" t="s">
        <v>147</v>
      </c>
      <c r="AW690" s="11" t="s">
        <v>96</v>
      </c>
      <c r="AX690" s="11" t="s">
        <v>82</v>
      </c>
      <c r="AY690" s="11"/>
      <c r="AZ690" s="11" t="s">
        <v>132</v>
      </c>
      <c r="BD690" s="15">
        <v>45747.0</v>
      </c>
      <c r="BE690" s="15">
        <v>45747.0</v>
      </c>
      <c r="BJ690" s="11">
        <v>2024.0</v>
      </c>
      <c r="BK690" s="11">
        <v>2027.0</v>
      </c>
      <c r="BL690" s="16">
        <f t="shared" si="954"/>
        <v>4</v>
      </c>
      <c r="BM690" s="18" t="str">
        <f t="shared" si="955"/>
        <v>2024, 2025, 2026, 2027</v>
      </c>
      <c r="BN690" s="18" t="str">
        <f t="shared" ref="BN690:CC690" si="1012">IF(ISNUMBER(SEARCH(BN$1, $BM690)), ($K690/$BL690), "")</f>
        <v/>
      </c>
      <c r="BO690" s="18" t="str">
        <f t="shared" si="1012"/>
        <v/>
      </c>
      <c r="BP690" s="18" t="str">
        <f t="shared" si="1012"/>
        <v/>
      </c>
      <c r="BQ690" s="18" t="str">
        <f t="shared" si="1012"/>
        <v/>
      </c>
      <c r="BR690" s="20">
        <f t="shared" si="1012"/>
        <v>90917.281</v>
      </c>
      <c r="BS690" s="20">
        <f t="shared" si="1012"/>
        <v>90917.281</v>
      </c>
      <c r="BT690" s="20">
        <f t="shared" si="1012"/>
        <v>90917.281</v>
      </c>
      <c r="BU690" s="20">
        <f t="shared" si="1012"/>
        <v>90917.281</v>
      </c>
      <c r="BV690" s="18" t="str">
        <f t="shared" si="1012"/>
        <v/>
      </c>
      <c r="BW690" s="18" t="str">
        <f t="shared" si="1012"/>
        <v/>
      </c>
      <c r="BX690" s="18" t="str">
        <f t="shared" si="1012"/>
        <v/>
      </c>
      <c r="BY690" s="18" t="str">
        <f t="shared" si="1012"/>
        <v/>
      </c>
      <c r="BZ690" s="18" t="str">
        <f t="shared" si="1012"/>
        <v/>
      </c>
      <c r="CA690" s="18" t="str">
        <f t="shared" si="1012"/>
        <v/>
      </c>
      <c r="CB690" s="18" t="str">
        <f t="shared" si="1012"/>
        <v/>
      </c>
      <c r="CC690" s="18" t="str">
        <f t="shared" si="1012"/>
        <v/>
      </c>
    </row>
    <row r="691" ht="16.5" customHeight="1">
      <c r="A691" s="11" t="s">
        <v>3156</v>
      </c>
      <c r="B691" s="11" t="s">
        <v>3157</v>
      </c>
      <c r="D691" s="11" t="s">
        <v>64</v>
      </c>
      <c r="E691" s="27">
        <v>125000.0</v>
      </c>
      <c r="F691" s="27">
        <v>100000.0</v>
      </c>
      <c r="G691" s="11" t="s">
        <v>135</v>
      </c>
      <c r="H691" s="12">
        <v>0.0</v>
      </c>
      <c r="J691" s="13">
        <f t="shared" ref="J691:K691" si="1013">E691*1.19</f>
        <v>148750</v>
      </c>
      <c r="K691" s="13">
        <f t="shared" si="1013"/>
        <v>119000</v>
      </c>
      <c r="L691" s="11" t="s">
        <v>86</v>
      </c>
      <c r="N691" s="14" t="s">
        <v>3158</v>
      </c>
      <c r="O691" s="11" t="s">
        <v>3159</v>
      </c>
      <c r="T691" s="11" t="s">
        <v>3160</v>
      </c>
      <c r="V691" s="11" t="s">
        <v>1117</v>
      </c>
      <c r="X691" s="11" t="s">
        <v>142</v>
      </c>
      <c r="Y691" s="11" t="s">
        <v>75</v>
      </c>
      <c r="Z691" s="11" t="s">
        <v>3150</v>
      </c>
      <c r="AI691" s="15">
        <v>44104.0</v>
      </c>
      <c r="AL691" s="11">
        <v>0.0</v>
      </c>
      <c r="AM691" s="11" t="s">
        <v>143</v>
      </c>
      <c r="AN691" s="11" t="s">
        <v>144</v>
      </c>
      <c r="AQ691" s="11" t="s">
        <v>79</v>
      </c>
      <c r="AR691" s="11" t="s">
        <v>146</v>
      </c>
      <c r="AS691" s="11" t="s">
        <v>75</v>
      </c>
      <c r="AT691" s="11" t="s">
        <v>375</v>
      </c>
      <c r="AU691" s="18" t="s">
        <v>147</v>
      </c>
      <c r="AW691" s="11" t="s">
        <v>204</v>
      </c>
      <c r="AX691" s="11" t="s">
        <v>376</v>
      </c>
      <c r="AY691" s="11"/>
      <c r="AZ691" s="11" t="s">
        <v>241</v>
      </c>
      <c r="BD691" s="15">
        <v>45747.0</v>
      </c>
      <c r="BE691" s="15">
        <v>45747.0</v>
      </c>
      <c r="BJ691" s="11">
        <v>2020.0</v>
      </c>
      <c r="BK691" s="11">
        <v>2024.0</v>
      </c>
      <c r="BL691" s="16">
        <f t="shared" si="954"/>
        <v>5</v>
      </c>
      <c r="BM691" s="18" t="str">
        <f t="shared" si="955"/>
        <v>2020, 2021, 2022, 2023, 2024</v>
      </c>
      <c r="BN691" s="20">
        <f t="shared" ref="BN691:CC691" si="1014">IF(ISNUMBER(SEARCH(BN$1, $BM691)), ($K691/$BL691), "")</f>
        <v>23800</v>
      </c>
      <c r="BO691" s="20">
        <f t="shared" si="1014"/>
        <v>23800</v>
      </c>
      <c r="BP691" s="20">
        <f t="shared" si="1014"/>
        <v>23800</v>
      </c>
      <c r="BQ691" s="20">
        <f t="shared" si="1014"/>
        <v>23800</v>
      </c>
      <c r="BR691" s="20">
        <f t="shared" si="1014"/>
        <v>23800</v>
      </c>
      <c r="BS691" s="18" t="str">
        <f t="shared" si="1014"/>
        <v/>
      </c>
      <c r="BT691" s="18" t="str">
        <f t="shared" si="1014"/>
        <v/>
      </c>
      <c r="BU691" s="18" t="str">
        <f t="shared" si="1014"/>
        <v/>
      </c>
      <c r="BV691" s="18" t="str">
        <f t="shared" si="1014"/>
        <v/>
      </c>
      <c r="BW691" s="18" t="str">
        <f t="shared" si="1014"/>
        <v/>
      </c>
      <c r="BX691" s="18" t="str">
        <f t="shared" si="1014"/>
        <v/>
      </c>
      <c r="BY691" s="18" t="str">
        <f t="shared" si="1014"/>
        <v/>
      </c>
      <c r="BZ691" s="18" t="str">
        <f t="shared" si="1014"/>
        <v/>
      </c>
      <c r="CA691" s="18" t="str">
        <f t="shared" si="1014"/>
        <v/>
      </c>
      <c r="CB691" s="18" t="str">
        <f t="shared" si="1014"/>
        <v/>
      </c>
      <c r="CC691" s="18" t="str">
        <f t="shared" si="1014"/>
        <v/>
      </c>
    </row>
    <row r="692" ht="16.5" customHeight="1">
      <c r="A692" s="11" t="s">
        <v>3161</v>
      </c>
      <c r="B692" s="11" t="s">
        <v>3162</v>
      </c>
      <c r="D692" s="11" t="s">
        <v>64</v>
      </c>
      <c r="E692" s="11">
        <v>458571.0</v>
      </c>
      <c r="F692" s="11">
        <v>458571.0</v>
      </c>
      <c r="G692" s="11" t="s">
        <v>726</v>
      </c>
      <c r="H692" s="12">
        <v>497430.0</v>
      </c>
      <c r="J692" s="13">
        <f t="shared" ref="J692:K692" si="1015">E692*1.07</f>
        <v>490670.97</v>
      </c>
      <c r="K692" s="13">
        <f t="shared" si="1015"/>
        <v>490670.97</v>
      </c>
      <c r="L692" s="11" t="s">
        <v>86</v>
      </c>
      <c r="N692" s="14" t="s">
        <v>3163</v>
      </c>
      <c r="O692" s="11" t="s">
        <v>3164</v>
      </c>
      <c r="T692" s="11" t="s">
        <v>3165</v>
      </c>
      <c r="V692" s="11" t="s">
        <v>3166</v>
      </c>
      <c r="Y692" s="11" t="s">
        <v>75</v>
      </c>
      <c r="AI692" s="15">
        <v>44075.0</v>
      </c>
      <c r="AL692" s="11">
        <v>497430.0</v>
      </c>
      <c r="AM692" s="11" t="s">
        <v>730</v>
      </c>
      <c r="AN692" s="11"/>
      <c r="AQ692" s="11" t="s">
        <v>79</v>
      </c>
      <c r="AR692" s="11" t="s">
        <v>731</v>
      </c>
      <c r="AS692" s="11" t="s">
        <v>75</v>
      </c>
      <c r="AT692" s="11" t="s">
        <v>80</v>
      </c>
      <c r="AU692" s="18" t="s">
        <v>147</v>
      </c>
      <c r="AW692" s="11" t="s">
        <v>96</v>
      </c>
      <c r="AX692" s="11" t="s">
        <v>2141</v>
      </c>
      <c r="AY692" s="11" t="s">
        <v>299</v>
      </c>
      <c r="AZ692" s="11" t="s">
        <v>191</v>
      </c>
      <c r="BD692" s="15">
        <v>45747.0</v>
      </c>
      <c r="BE692" s="15">
        <v>45747.0</v>
      </c>
      <c r="BJ692" s="11">
        <v>2020.0</v>
      </c>
      <c r="BK692" s="11">
        <v>2024.0</v>
      </c>
      <c r="BL692" s="16">
        <f t="shared" si="954"/>
        <v>5</v>
      </c>
      <c r="BM692" s="18" t="str">
        <f t="shared" si="955"/>
        <v>2020, 2021, 2022, 2023, 2024</v>
      </c>
      <c r="BN692" s="20">
        <f t="shared" ref="BN692:CC692" si="1016">IF(ISNUMBER(SEARCH(BN$1, $BM692)), ($K692/$BL692), "")</f>
        <v>98134.194</v>
      </c>
      <c r="BO692" s="20">
        <f t="shared" si="1016"/>
        <v>98134.194</v>
      </c>
      <c r="BP692" s="20">
        <f t="shared" si="1016"/>
        <v>98134.194</v>
      </c>
      <c r="BQ692" s="20">
        <f t="shared" si="1016"/>
        <v>98134.194</v>
      </c>
      <c r="BR692" s="20">
        <f t="shared" si="1016"/>
        <v>98134.194</v>
      </c>
      <c r="BS692" s="18" t="str">
        <f t="shared" si="1016"/>
        <v/>
      </c>
      <c r="BT692" s="18" t="str">
        <f t="shared" si="1016"/>
        <v/>
      </c>
      <c r="BU692" s="18" t="str">
        <f t="shared" si="1016"/>
        <v/>
      </c>
      <c r="BV692" s="18" t="str">
        <f t="shared" si="1016"/>
        <v/>
      </c>
      <c r="BW692" s="18" t="str">
        <f t="shared" si="1016"/>
        <v/>
      </c>
      <c r="BX692" s="18" t="str">
        <f t="shared" si="1016"/>
        <v/>
      </c>
      <c r="BY692" s="18" t="str">
        <f t="shared" si="1016"/>
        <v/>
      </c>
      <c r="BZ692" s="18" t="str">
        <f t="shared" si="1016"/>
        <v/>
      </c>
      <c r="CA692" s="18" t="str">
        <f t="shared" si="1016"/>
        <v/>
      </c>
      <c r="CB692" s="18" t="str">
        <f t="shared" si="1016"/>
        <v/>
      </c>
      <c r="CC692" s="18" t="str">
        <f t="shared" si="1016"/>
        <v/>
      </c>
    </row>
    <row r="693" ht="16.5" customHeight="1">
      <c r="A693" s="11" t="s">
        <v>3167</v>
      </c>
      <c r="D693" s="11" t="s">
        <v>64</v>
      </c>
      <c r="E693" s="11">
        <v>3166724.0</v>
      </c>
      <c r="F693" s="11">
        <v>3166724.0</v>
      </c>
      <c r="G693" s="11" t="s">
        <v>65</v>
      </c>
      <c r="H693" s="12">
        <v>314570.0</v>
      </c>
      <c r="J693" s="13">
        <f t="shared" ref="J693:K693" si="1017">E693*0.13</f>
        <v>411674.12</v>
      </c>
      <c r="K693" s="13">
        <f t="shared" si="1017"/>
        <v>411674.12</v>
      </c>
      <c r="L693" s="11" t="s">
        <v>86</v>
      </c>
      <c r="T693" s="11" t="s">
        <v>3168</v>
      </c>
      <c r="V693" s="11" t="s">
        <v>3169</v>
      </c>
      <c r="X693" s="11" t="s">
        <v>74</v>
      </c>
      <c r="Y693" s="11" t="s">
        <v>75</v>
      </c>
      <c r="AI693" s="15">
        <v>45323.0</v>
      </c>
      <c r="AL693" s="11">
        <v>314570.0</v>
      </c>
      <c r="AM693" s="11" t="s">
        <v>3170</v>
      </c>
      <c r="AN693" s="11" t="s">
        <v>3171</v>
      </c>
      <c r="AQ693" s="39" t="s">
        <v>79</v>
      </c>
      <c r="AR693" s="11" t="s">
        <v>74</v>
      </c>
      <c r="AS693" s="11" t="s">
        <v>75</v>
      </c>
      <c r="AT693" s="11" t="s">
        <v>80</v>
      </c>
      <c r="AU693" s="18" t="s">
        <v>147</v>
      </c>
      <c r="AW693" s="11" t="s">
        <v>96</v>
      </c>
      <c r="AX693" s="11" t="s">
        <v>82</v>
      </c>
      <c r="AY693" s="11"/>
      <c r="AZ693" s="11" t="s">
        <v>3172</v>
      </c>
      <c r="BD693" s="15">
        <v>45761.0</v>
      </c>
      <c r="BE693" s="15">
        <v>45761.0</v>
      </c>
      <c r="BJ693" s="11">
        <v>2024.0</v>
      </c>
      <c r="BK693" s="11">
        <v>2024.0</v>
      </c>
      <c r="BL693" s="16">
        <f t="shared" si="954"/>
        <v>1</v>
      </c>
      <c r="BM693" s="18" t="str">
        <f t="shared" si="955"/>
        <v>2024</v>
      </c>
      <c r="BN693" s="18" t="str">
        <f t="shared" ref="BN693:CC693" si="1018">IF(ISNUMBER(SEARCH(BN$1, $BM693)), ($K693/$BL693), "")</f>
        <v/>
      </c>
      <c r="BO693" s="18" t="str">
        <f t="shared" si="1018"/>
        <v/>
      </c>
      <c r="BP693" s="18" t="str">
        <f t="shared" si="1018"/>
        <v/>
      </c>
      <c r="BQ693" s="18" t="str">
        <f t="shared" si="1018"/>
        <v/>
      </c>
      <c r="BR693" s="20">
        <f t="shared" si="1018"/>
        <v>411674.12</v>
      </c>
      <c r="BS693" s="18" t="str">
        <f t="shared" si="1018"/>
        <v/>
      </c>
      <c r="BT693" s="18" t="str">
        <f t="shared" si="1018"/>
        <v/>
      </c>
      <c r="BU693" s="18" t="str">
        <f t="shared" si="1018"/>
        <v/>
      </c>
      <c r="BV693" s="18" t="str">
        <f t="shared" si="1018"/>
        <v/>
      </c>
      <c r="BW693" s="18" t="str">
        <f t="shared" si="1018"/>
        <v/>
      </c>
      <c r="BX693" s="18" t="str">
        <f t="shared" si="1018"/>
        <v/>
      </c>
      <c r="BY693" s="18" t="str">
        <f t="shared" si="1018"/>
        <v/>
      </c>
      <c r="BZ693" s="18" t="str">
        <f t="shared" si="1018"/>
        <v/>
      </c>
      <c r="CA693" s="18" t="str">
        <f t="shared" si="1018"/>
        <v/>
      </c>
      <c r="CB693" s="18" t="str">
        <f t="shared" si="1018"/>
        <v/>
      </c>
      <c r="CC693" s="18" t="str">
        <f t="shared" si="1018"/>
        <v/>
      </c>
    </row>
    <row r="694" ht="16.5" customHeight="1">
      <c r="A694" s="11" t="s">
        <v>3173</v>
      </c>
      <c r="D694" s="11" t="s">
        <v>64</v>
      </c>
      <c r="E694" s="11">
        <v>3070425.0</v>
      </c>
      <c r="F694" s="11">
        <v>3070425.0</v>
      </c>
      <c r="G694" s="11" t="s">
        <v>65</v>
      </c>
      <c r="H694" s="12">
        <v>305004.0</v>
      </c>
      <c r="J694" s="13">
        <f t="shared" ref="J694:K694" si="1019">E694*0.13</f>
        <v>399155.25</v>
      </c>
      <c r="K694" s="13">
        <f t="shared" si="1019"/>
        <v>399155.25</v>
      </c>
      <c r="L694" s="11" t="s">
        <v>86</v>
      </c>
      <c r="T694" s="11" t="s">
        <v>3174</v>
      </c>
      <c r="V694" s="11" t="s">
        <v>3169</v>
      </c>
      <c r="X694" s="11" t="s">
        <v>74</v>
      </c>
      <c r="Y694" s="11" t="s">
        <v>75</v>
      </c>
      <c r="AI694" s="15">
        <v>45546.0</v>
      </c>
      <c r="AL694" s="11">
        <v>305004.0</v>
      </c>
      <c r="AM694" s="11" t="s">
        <v>3170</v>
      </c>
      <c r="AN694" s="11" t="s">
        <v>3171</v>
      </c>
      <c r="AQ694" s="39" t="s">
        <v>79</v>
      </c>
      <c r="AR694" s="11" t="s">
        <v>74</v>
      </c>
      <c r="AS694" s="11" t="s">
        <v>75</v>
      </c>
      <c r="AT694" s="11" t="s">
        <v>80</v>
      </c>
      <c r="AU694" s="18" t="s">
        <v>147</v>
      </c>
      <c r="AW694" s="11" t="s">
        <v>96</v>
      </c>
      <c r="AX694" s="11" t="s">
        <v>82</v>
      </c>
      <c r="AY694" s="11"/>
      <c r="AZ694" s="11" t="s">
        <v>132</v>
      </c>
      <c r="BD694" s="15">
        <v>45761.0</v>
      </c>
      <c r="BE694" s="15">
        <v>45761.0</v>
      </c>
      <c r="BJ694" s="11">
        <v>2024.0</v>
      </c>
      <c r="BK694" s="11">
        <v>2024.0</v>
      </c>
      <c r="BL694" s="16">
        <f t="shared" si="954"/>
        <v>1</v>
      </c>
      <c r="BM694" s="18" t="str">
        <f t="shared" si="955"/>
        <v>2024</v>
      </c>
      <c r="BN694" s="18" t="str">
        <f t="shared" ref="BN694:CC694" si="1020">IF(ISNUMBER(SEARCH(BN$1, $BM694)), ($K694/$BL694), "")</f>
        <v/>
      </c>
      <c r="BO694" s="18" t="str">
        <f t="shared" si="1020"/>
        <v/>
      </c>
      <c r="BP694" s="18" t="str">
        <f t="shared" si="1020"/>
        <v/>
      </c>
      <c r="BQ694" s="18" t="str">
        <f t="shared" si="1020"/>
        <v/>
      </c>
      <c r="BR694" s="20">
        <f t="shared" si="1020"/>
        <v>399155.25</v>
      </c>
      <c r="BS694" s="18" t="str">
        <f t="shared" si="1020"/>
        <v/>
      </c>
      <c r="BT694" s="18" t="str">
        <f t="shared" si="1020"/>
        <v/>
      </c>
      <c r="BU694" s="18" t="str">
        <f t="shared" si="1020"/>
        <v/>
      </c>
      <c r="BV694" s="18" t="str">
        <f t="shared" si="1020"/>
        <v/>
      </c>
      <c r="BW694" s="18" t="str">
        <f t="shared" si="1020"/>
        <v/>
      </c>
      <c r="BX694" s="18" t="str">
        <f t="shared" si="1020"/>
        <v/>
      </c>
      <c r="BY694" s="18" t="str">
        <f t="shared" si="1020"/>
        <v/>
      </c>
      <c r="BZ694" s="18" t="str">
        <f t="shared" si="1020"/>
        <v/>
      </c>
      <c r="CA694" s="18" t="str">
        <f t="shared" si="1020"/>
        <v/>
      </c>
      <c r="CB694" s="18" t="str">
        <f t="shared" si="1020"/>
        <v/>
      </c>
      <c r="CC694" s="18" t="str">
        <f t="shared" si="1020"/>
        <v/>
      </c>
    </row>
    <row r="695" ht="16.5" customHeight="1">
      <c r="A695" s="16" t="s">
        <v>3175</v>
      </c>
      <c r="B695" s="11" t="s">
        <v>3176</v>
      </c>
      <c r="D695" s="11" t="s">
        <v>64</v>
      </c>
      <c r="E695" s="54">
        <v>24300.0</v>
      </c>
      <c r="F695" s="54">
        <v>24300.0</v>
      </c>
      <c r="G695" s="55" t="s">
        <v>151</v>
      </c>
      <c r="H695" s="56">
        <v>26532.0</v>
      </c>
      <c r="I695" s="57">
        <v>26532.0</v>
      </c>
      <c r="J695" s="58">
        <v>24300.0</v>
      </c>
      <c r="K695" s="58">
        <v>24300.0</v>
      </c>
      <c r="L695" s="11" t="s">
        <v>86</v>
      </c>
      <c r="N695" s="14" t="s">
        <v>3177</v>
      </c>
      <c r="T695" s="11" t="s">
        <v>3178</v>
      </c>
      <c r="V695" s="11" t="s">
        <v>3179</v>
      </c>
      <c r="X695" s="11" t="s">
        <v>3180</v>
      </c>
      <c r="Y695" s="11" t="s">
        <v>75</v>
      </c>
      <c r="AI695" s="15">
        <v>45314.0</v>
      </c>
      <c r="AL695" s="11">
        <v>26532.0</v>
      </c>
      <c r="AM695" s="11" t="s">
        <v>3181</v>
      </c>
      <c r="AN695" s="11"/>
      <c r="AQ695" s="11" t="s">
        <v>104</v>
      </c>
      <c r="AR695" s="11" t="s">
        <v>3180</v>
      </c>
      <c r="AS695" s="11" t="s">
        <v>75</v>
      </c>
      <c r="AT695" s="25" t="s">
        <v>122</v>
      </c>
      <c r="AU695" s="18" t="s">
        <v>147</v>
      </c>
      <c r="AW695" s="11" t="s">
        <v>96</v>
      </c>
      <c r="AX695" s="11" t="s">
        <v>82</v>
      </c>
      <c r="AY695" s="11"/>
      <c r="AZ695" s="11" t="s">
        <v>634</v>
      </c>
      <c r="BD695" s="15">
        <v>45761.0</v>
      </c>
      <c r="BE695" s="15">
        <v>45761.0</v>
      </c>
      <c r="BJ695" s="11">
        <v>2024.0</v>
      </c>
      <c r="BK695" s="11">
        <v>2024.0</v>
      </c>
      <c r="BL695" s="16">
        <f t="shared" si="954"/>
        <v>1</v>
      </c>
      <c r="BM695" s="18" t="str">
        <f t="shared" si="955"/>
        <v>2024</v>
      </c>
      <c r="BN695" s="18" t="str">
        <f t="shared" ref="BN695:CC695" si="1021">IF(ISNUMBER(SEARCH(BN$1, $BM695)), ($K695/$BL695), "")</f>
        <v/>
      </c>
      <c r="BO695" s="18" t="str">
        <f t="shared" si="1021"/>
        <v/>
      </c>
      <c r="BP695" s="18" t="str">
        <f t="shared" si="1021"/>
        <v/>
      </c>
      <c r="BQ695" s="18" t="str">
        <f t="shared" si="1021"/>
        <v/>
      </c>
      <c r="BR695" s="20">
        <f t="shared" si="1021"/>
        <v>24300</v>
      </c>
      <c r="BS695" s="18" t="str">
        <f t="shared" si="1021"/>
        <v/>
      </c>
      <c r="BT695" s="18" t="str">
        <f t="shared" si="1021"/>
        <v/>
      </c>
      <c r="BU695" s="18" t="str">
        <f t="shared" si="1021"/>
        <v/>
      </c>
      <c r="BV695" s="18" t="str">
        <f t="shared" si="1021"/>
        <v/>
      </c>
      <c r="BW695" s="18" t="str">
        <f t="shared" si="1021"/>
        <v/>
      </c>
      <c r="BX695" s="18" t="str">
        <f t="shared" si="1021"/>
        <v/>
      </c>
      <c r="BY695" s="18" t="str">
        <f t="shared" si="1021"/>
        <v/>
      </c>
      <c r="BZ695" s="18" t="str">
        <f t="shared" si="1021"/>
        <v/>
      </c>
      <c r="CA695" s="18" t="str">
        <f t="shared" si="1021"/>
        <v/>
      </c>
      <c r="CB695" s="18" t="str">
        <f t="shared" si="1021"/>
        <v/>
      </c>
      <c r="CC695" s="18" t="str">
        <f t="shared" si="1021"/>
        <v/>
      </c>
    </row>
    <row r="696" ht="16.5" customHeight="1">
      <c r="A696" s="16" t="s">
        <v>3182</v>
      </c>
      <c r="B696" s="11" t="s">
        <v>3183</v>
      </c>
      <c r="D696" s="11" t="s">
        <v>64</v>
      </c>
      <c r="J696" s="20"/>
      <c r="K696" s="20"/>
      <c r="L696" s="11" t="s">
        <v>86</v>
      </c>
      <c r="N696" s="14" t="s">
        <v>3184</v>
      </c>
      <c r="V696" s="11" t="s">
        <v>3185</v>
      </c>
      <c r="X696" s="11" t="s">
        <v>155</v>
      </c>
      <c r="Y696" s="11" t="s">
        <v>75</v>
      </c>
      <c r="AI696" s="15">
        <v>45446.0</v>
      </c>
      <c r="AM696" s="11" t="s">
        <v>157</v>
      </c>
      <c r="AN696" s="11"/>
      <c r="AQ696" s="11" t="s">
        <v>79</v>
      </c>
      <c r="AR696" s="11" t="s">
        <v>155</v>
      </c>
      <c r="AS696" s="11" t="s">
        <v>75</v>
      </c>
      <c r="AT696" s="11" t="s">
        <v>107</v>
      </c>
      <c r="AU696" s="11" t="s">
        <v>108</v>
      </c>
      <c r="AV696" s="11"/>
      <c r="AW696" s="11" t="s">
        <v>96</v>
      </c>
      <c r="AX696" s="11" t="s">
        <v>82</v>
      </c>
      <c r="AY696" s="11"/>
      <c r="AZ696" s="11" t="s">
        <v>97</v>
      </c>
      <c r="BD696" s="15">
        <v>45761.0</v>
      </c>
      <c r="BE696" s="15">
        <v>45761.0</v>
      </c>
      <c r="BJ696" s="11">
        <v>2024.0</v>
      </c>
      <c r="BL696" s="16">
        <f t="shared" si="954"/>
        <v>-2023</v>
      </c>
      <c r="BM696" s="18" t="str">
        <f t="shared" si="955"/>
        <v>#NUM!</v>
      </c>
      <c r="BN696" s="18" t="str">
        <f t="shared" ref="BN696:CC696" si="1022">IF(ISNUMBER(SEARCH(BN$1, $BM696)), ($K696/$BL696), "")</f>
        <v/>
      </c>
      <c r="BO696" s="18" t="str">
        <f t="shared" si="1022"/>
        <v/>
      </c>
      <c r="BP696" s="18" t="str">
        <f t="shared" si="1022"/>
        <v/>
      </c>
      <c r="BQ696" s="18" t="str">
        <f t="shared" si="1022"/>
        <v/>
      </c>
      <c r="BR696" s="18" t="str">
        <f t="shared" si="1022"/>
        <v/>
      </c>
      <c r="BS696" s="18" t="str">
        <f t="shared" si="1022"/>
        <v/>
      </c>
      <c r="BT696" s="18" t="str">
        <f t="shared" si="1022"/>
        <v/>
      </c>
      <c r="BU696" s="18" t="str">
        <f t="shared" si="1022"/>
        <v/>
      </c>
      <c r="BV696" s="18" t="str">
        <f t="shared" si="1022"/>
        <v/>
      </c>
      <c r="BW696" s="18" t="str">
        <f t="shared" si="1022"/>
        <v/>
      </c>
      <c r="BX696" s="18" t="str">
        <f t="shared" si="1022"/>
        <v/>
      </c>
      <c r="BY696" s="18" t="str">
        <f t="shared" si="1022"/>
        <v/>
      </c>
      <c r="BZ696" s="18" t="str">
        <f t="shared" si="1022"/>
        <v/>
      </c>
      <c r="CA696" s="18" t="str">
        <f t="shared" si="1022"/>
        <v/>
      </c>
      <c r="CB696" s="18" t="str">
        <f t="shared" si="1022"/>
        <v/>
      </c>
      <c r="CC696" s="18" t="str">
        <f t="shared" si="1022"/>
        <v/>
      </c>
    </row>
    <row r="697" ht="16.5" customHeight="1">
      <c r="A697" s="16" t="s">
        <v>3186</v>
      </c>
      <c r="B697" s="11" t="s">
        <v>3187</v>
      </c>
      <c r="D697" s="11" t="s">
        <v>64</v>
      </c>
      <c r="E697" s="11">
        <v>3579000.0</v>
      </c>
      <c r="F697" s="11">
        <v>3579000.0</v>
      </c>
      <c r="G697" s="11" t="s">
        <v>112</v>
      </c>
      <c r="H697" s="12">
        <v>338498.0</v>
      </c>
      <c r="J697" s="20">
        <f t="shared" ref="J697:K697" si="1023">E697*0.087</f>
        <v>311373</v>
      </c>
      <c r="K697" s="20">
        <f t="shared" si="1023"/>
        <v>311373</v>
      </c>
      <c r="L697" s="11" t="s">
        <v>86</v>
      </c>
      <c r="N697" s="14" t="s">
        <v>3188</v>
      </c>
      <c r="P697" s="11"/>
      <c r="Q697" s="11"/>
      <c r="R697" s="11" t="s">
        <v>3189</v>
      </c>
      <c r="T697" s="11" t="s">
        <v>3190</v>
      </c>
      <c r="V697" s="11" t="s">
        <v>116</v>
      </c>
      <c r="X697" s="11" t="s">
        <v>117</v>
      </c>
      <c r="Y697" s="11" t="s">
        <v>75</v>
      </c>
      <c r="AI697" s="15">
        <v>45658.0</v>
      </c>
      <c r="AL697" s="11">
        <v>338498.0</v>
      </c>
      <c r="AM697" s="11" t="s">
        <v>176</v>
      </c>
      <c r="AN697" s="11"/>
      <c r="AQ697" s="11" t="s">
        <v>79</v>
      </c>
      <c r="AR697" s="11" t="s">
        <v>117</v>
      </c>
      <c r="AS697" s="11" t="s">
        <v>75</v>
      </c>
      <c r="AT697" s="11" t="s">
        <v>375</v>
      </c>
      <c r="AU697" s="18" t="s">
        <v>147</v>
      </c>
      <c r="AW697" s="11" t="s">
        <v>96</v>
      </c>
      <c r="AX697" s="11" t="s">
        <v>376</v>
      </c>
      <c r="AY697" s="11"/>
      <c r="AZ697" s="11" t="s">
        <v>529</v>
      </c>
      <c r="BD697" s="15">
        <v>45761.0</v>
      </c>
      <c r="BE697" s="15">
        <v>45761.0</v>
      </c>
      <c r="BJ697" s="11">
        <v>2025.0</v>
      </c>
      <c r="BK697" s="11">
        <v>2027.0</v>
      </c>
      <c r="BL697" s="16">
        <f t="shared" si="954"/>
        <v>3</v>
      </c>
      <c r="BM697" s="18" t="str">
        <f t="shared" si="955"/>
        <v>2025, 2026, 2027</v>
      </c>
      <c r="BN697" s="18" t="str">
        <f t="shared" ref="BN697:CC697" si="1024">IF(ISNUMBER(SEARCH(BN$1, $BM697)), ($K697/$BL697), "")</f>
        <v/>
      </c>
      <c r="BO697" s="18" t="str">
        <f t="shared" si="1024"/>
        <v/>
      </c>
      <c r="BP697" s="18" t="str">
        <f t="shared" si="1024"/>
        <v/>
      </c>
      <c r="BQ697" s="18" t="str">
        <f t="shared" si="1024"/>
        <v/>
      </c>
      <c r="BR697" s="18" t="str">
        <f t="shared" si="1024"/>
        <v/>
      </c>
      <c r="BS697" s="20">
        <f t="shared" si="1024"/>
        <v>103791</v>
      </c>
      <c r="BT697" s="20">
        <f t="shared" si="1024"/>
        <v>103791</v>
      </c>
      <c r="BU697" s="20">
        <f t="shared" si="1024"/>
        <v>103791</v>
      </c>
      <c r="BV697" s="18" t="str">
        <f t="shared" si="1024"/>
        <v/>
      </c>
      <c r="BW697" s="18" t="str">
        <f t="shared" si="1024"/>
        <v/>
      </c>
      <c r="BX697" s="18" t="str">
        <f t="shared" si="1024"/>
        <v/>
      </c>
      <c r="BY697" s="18" t="str">
        <f t="shared" si="1024"/>
        <v/>
      </c>
      <c r="BZ697" s="18" t="str">
        <f t="shared" si="1024"/>
        <v/>
      </c>
      <c r="CA697" s="18" t="str">
        <f t="shared" si="1024"/>
        <v/>
      </c>
      <c r="CB697" s="18" t="str">
        <f t="shared" si="1024"/>
        <v/>
      </c>
      <c r="CC697" s="18" t="str">
        <f t="shared" si="1024"/>
        <v/>
      </c>
    </row>
    <row r="698" ht="16.5" customHeight="1">
      <c r="A698" s="11" t="s">
        <v>3191</v>
      </c>
      <c r="B698" s="11" t="s">
        <v>3192</v>
      </c>
      <c r="D698" s="11" t="s">
        <v>64</v>
      </c>
      <c r="E698" s="27">
        <v>49975.0</v>
      </c>
      <c r="F698" s="27">
        <v>49975.0</v>
      </c>
      <c r="G698" s="11" t="s">
        <v>135</v>
      </c>
      <c r="H698" s="12">
        <v>64968.0</v>
      </c>
      <c r="J698" s="13">
        <f t="shared" ref="J698:K698" si="1025">E698*1.19</f>
        <v>59470.25</v>
      </c>
      <c r="K698" s="13">
        <f t="shared" si="1025"/>
        <v>59470.25</v>
      </c>
      <c r="L698" s="11" t="s">
        <v>86</v>
      </c>
      <c r="N698" s="14" t="s">
        <v>3193</v>
      </c>
      <c r="T698" s="11" t="s">
        <v>3194</v>
      </c>
      <c r="V698" s="11" t="s">
        <v>3195</v>
      </c>
      <c r="X698" s="11" t="s">
        <v>142</v>
      </c>
      <c r="Y698" s="11" t="s">
        <v>75</v>
      </c>
      <c r="AI698" s="15">
        <v>45443.0</v>
      </c>
      <c r="AL698" s="11">
        <v>64968.0</v>
      </c>
      <c r="AM698" s="11" t="s">
        <v>143</v>
      </c>
      <c r="AN698" s="11" t="s">
        <v>1509</v>
      </c>
      <c r="AQ698" s="11" t="s">
        <v>79</v>
      </c>
      <c r="AR698" s="11" t="s">
        <v>146</v>
      </c>
      <c r="AS698" s="11" t="s">
        <v>75</v>
      </c>
      <c r="AT698" s="11" t="s">
        <v>107</v>
      </c>
      <c r="AU698" s="11" t="s">
        <v>108</v>
      </c>
      <c r="AV698" s="11"/>
      <c r="AW698" s="11" t="s">
        <v>96</v>
      </c>
      <c r="AX698" s="11" t="s">
        <v>3196</v>
      </c>
      <c r="AY698" s="11"/>
      <c r="AZ698" s="11" t="s">
        <v>535</v>
      </c>
      <c r="BD698" s="15">
        <v>45761.0</v>
      </c>
      <c r="BE698" s="15">
        <v>45779.0</v>
      </c>
      <c r="BJ698" s="11">
        <v>2024.0</v>
      </c>
      <c r="BK698" s="11">
        <v>2024.0</v>
      </c>
      <c r="BL698" s="16">
        <f t="shared" si="954"/>
        <v>1</v>
      </c>
      <c r="BM698" s="18" t="str">
        <f t="shared" si="955"/>
        <v>2024</v>
      </c>
      <c r="BN698" s="18" t="str">
        <f t="shared" ref="BN698:CC698" si="1026">IF(ISNUMBER(SEARCH(BN$1, $BM698)), ($K698/$BL698), "")</f>
        <v/>
      </c>
      <c r="BO698" s="18" t="str">
        <f t="shared" si="1026"/>
        <v/>
      </c>
      <c r="BP698" s="18" t="str">
        <f t="shared" si="1026"/>
        <v/>
      </c>
      <c r="BQ698" s="18" t="str">
        <f t="shared" si="1026"/>
        <v/>
      </c>
      <c r="BR698" s="20">
        <f t="shared" si="1026"/>
        <v>59470.25</v>
      </c>
      <c r="BS698" s="18" t="str">
        <f t="shared" si="1026"/>
        <v/>
      </c>
      <c r="BT698" s="18" t="str">
        <f t="shared" si="1026"/>
        <v/>
      </c>
      <c r="BU698" s="18" t="str">
        <f t="shared" si="1026"/>
        <v/>
      </c>
      <c r="BV698" s="18" t="str">
        <f t="shared" si="1026"/>
        <v/>
      </c>
      <c r="BW698" s="18" t="str">
        <f t="shared" si="1026"/>
        <v/>
      </c>
      <c r="BX698" s="18" t="str">
        <f t="shared" si="1026"/>
        <v/>
      </c>
      <c r="BY698" s="18" t="str">
        <f t="shared" si="1026"/>
        <v/>
      </c>
      <c r="BZ698" s="18" t="str">
        <f t="shared" si="1026"/>
        <v/>
      </c>
      <c r="CA698" s="18" t="str">
        <f t="shared" si="1026"/>
        <v/>
      </c>
      <c r="CB698" s="18" t="str">
        <f t="shared" si="1026"/>
        <v/>
      </c>
      <c r="CC698" s="18" t="str">
        <f t="shared" si="1026"/>
        <v/>
      </c>
    </row>
    <row r="699" ht="16.5" customHeight="1">
      <c r="A699" s="11" t="s">
        <v>3197</v>
      </c>
      <c r="B699" s="11" t="s">
        <v>3198</v>
      </c>
      <c r="D699" s="11" t="s">
        <v>64</v>
      </c>
      <c r="E699" s="27">
        <v>125000.0</v>
      </c>
      <c r="F699" s="27">
        <v>100000.0</v>
      </c>
      <c r="G699" s="11" t="s">
        <v>135</v>
      </c>
      <c r="H699" s="12">
        <v>0.0</v>
      </c>
      <c r="J699" s="13">
        <f t="shared" ref="J699:K699" si="1027">E699*1.19</f>
        <v>148750</v>
      </c>
      <c r="K699" s="13">
        <f t="shared" si="1027"/>
        <v>119000</v>
      </c>
      <c r="L699" s="11" t="s">
        <v>86</v>
      </c>
      <c r="N699" s="14" t="s">
        <v>3199</v>
      </c>
      <c r="V699" s="11" t="s">
        <v>884</v>
      </c>
      <c r="X699" s="11" t="s">
        <v>142</v>
      </c>
      <c r="Y699" s="11" t="s">
        <v>75</v>
      </c>
      <c r="AI699" s="15">
        <v>45565.0</v>
      </c>
      <c r="AJ699" s="11">
        <v>4.0</v>
      </c>
      <c r="AL699" s="11">
        <v>0.0</v>
      </c>
      <c r="AM699" s="11" t="s">
        <v>143</v>
      </c>
      <c r="AN699" s="11" t="s">
        <v>144</v>
      </c>
      <c r="AQ699" s="11" t="s">
        <v>79</v>
      </c>
      <c r="AR699" s="11" t="s">
        <v>146</v>
      </c>
      <c r="AS699" s="11" t="s">
        <v>75</v>
      </c>
      <c r="AT699" s="11" t="s">
        <v>107</v>
      </c>
      <c r="AU699" s="11" t="s">
        <v>108</v>
      </c>
      <c r="AV699" s="11"/>
      <c r="AW699" s="11" t="s">
        <v>204</v>
      </c>
      <c r="AX699" s="11" t="s">
        <v>82</v>
      </c>
      <c r="AY699" s="11"/>
      <c r="AZ699" s="11" t="s">
        <v>535</v>
      </c>
      <c r="BD699" s="15">
        <v>45761.0</v>
      </c>
      <c r="BE699" s="15">
        <v>45779.0</v>
      </c>
      <c r="BJ699" s="11">
        <v>2024.0</v>
      </c>
      <c r="BK699" s="11">
        <v>2028.0</v>
      </c>
      <c r="BL699" s="16">
        <f t="shared" si="954"/>
        <v>5</v>
      </c>
      <c r="BM699" s="18" t="str">
        <f t="shared" si="955"/>
        <v>2024, 2025, 2026, 2027, 2028</v>
      </c>
      <c r="BN699" s="18" t="str">
        <f t="shared" ref="BN699:CC699" si="1028">IF(ISNUMBER(SEARCH(BN$1, $BM699)), ($K699/$BL699), "")</f>
        <v/>
      </c>
      <c r="BO699" s="18" t="str">
        <f t="shared" si="1028"/>
        <v/>
      </c>
      <c r="BP699" s="18" t="str">
        <f t="shared" si="1028"/>
        <v/>
      </c>
      <c r="BQ699" s="18" t="str">
        <f t="shared" si="1028"/>
        <v/>
      </c>
      <c r="BR699" s="20">
        <f t="shared" si="1028"/>
        <v>23800</v>
      </c>
      <c r="BS699" s="20">
        <f t="shared" si="1028"/>
        <v>23800</v>
      </c>
      <c r="BT699" s="20">
        <f t="shared" si="1028"/>
        <v>23800</v>
      </c>
      <c r="BU699" s="20">
        <f t="shared" si="1028"/>
        <v>23800</v>
      </c>
      <c r="BV699" s="20">
        <f t="shared" si="1028"/>
        <v>23800</v>
      </c>
      <c r="BW699" s="18" t="str">
        <f t="shared" si="1028"/>
        <v/>
      </c>
      <c r="BX699" s="18" t="str">
        <f t="shared" si="1028"/>
        <v/>
      </c>
      <c r="BY699" s="18" t="str">
        <f t="shared" si="1028"/>
        <v/>
      </c>
      <c r="BZ699" s="18" t="str">
        <f t="shared" si="1028"/>
        <v/>
      </c>
      <c r="CA699" s="18" t="str">
        <f t="shared" si="1028"/>
        <v/>
      </c>
      <c r="CB699" s="18" t="str">
        <f t="shared" si="1028"/>
        <v/>
      </c>
      <c r="CC699" s="18" t="str">
        <f t="shared" si="1028"/>
        <v/>
      </c>
    </row>
    <row r="700" ht="16.5" customHeight="1">
      <c r="A700" s="11" t="s">
        <v>3200</v>
      </c>
      <c r="B700" s="11" t="s">
        <v>3201</v>
      </c>
      <c r="D700" s="11" t="s">
        <v>64</v>
      </c>
      <c r="E700" s="11">
        <v>450000.0</v>
      </c>
      <c r="F700" s="11">
        <v>450000.0</v>
      </c>
      <c r="G700" s="11" t="s">
        <v>726</v>
      </c>
      <c r="H700" s="12">
        <v>508500.0</v>
      </c>
      <c r="J700" s="13">
        <f t="shared" ref="J700:K700" si="1029">E700*1.07</f>
        <v>481500</v>
      </c>
      <c r="K700" s="13">
        <f t="shared" si="1029"/>
        <v>481500</v>
      </c>
      <c r="L700" s="11" t="s">
        <v>86</v>
      </c>
      <c r="N700" s="14" t="s">
        <v>3202</v>
      </c>
      <c r="T700" s="11" t="s">
        <v>3203</v>
      </c>
      <c r="V700" s="11" t="s">
        <v>3204</v>
      </c>
      <c r="X700" s="11" t="s">
        <v>731</v>
      </c>
      <c r="Y700" s="11" t="s">
        <v>75</v>
      </c>
      <c r="AI700" s="15">
        <v>45566.0</v>
      </c>
      <c r="AL700" s="11">
        <v>508500.0</v>
      </c>
      <c r="AM700" s="11" t="s">
        <v>730</v>
      </c>
      <c r="AN700" s="11"/>
      <c r="AQ700" s="11" t="s">
        <v>79</v>
      </c>
      <c r="AR700" s="11" t="s">
        <v>731</v>
      </c>
      <c r="AS700" s="11" t="s">
        <v>75</v>
      </c>
      <c r="AT700" s="11" t="s">
        <v>80</v>
      </c>
      <c r="AU700" s="18" t="s">
        <v>147</v>
      </c>
      <c r="AW700" s="11" t="s">
        <v>96</v>
      </c>
      <c r="AX700" s="11" t="s">
        <v>82</v>
      </c>
      <c r="AY700" s="11"/>
      <c r="AZ700" s="11" t="s">
        <v>132</v>
      </c>
      <c r="BD700" s="15">
        <v>45761.0</v>
      </c>
      <c r="BE700" s="15">
        <v>45761.0</v>
      </c>
      <c r="BJ700" s="11">
        <v>2024.0</v>
      </c>
      <c r="BK700" s="11">
        <v>2028.0</v>
      </c>
      <c r="BL700" s="16">
        <f t="shared" si="954"/>
        <v>5</v>
      </c>
      <c r="BM700" s="18" t="str">
        <f t="shared" si="955"/>
        <v>2024, 2025, 2026, 2027, 2028</v>
      </c>
      <c r="BN700" s="18" t="str">
        <f t="shared" ref="BN700:CC700" si="1030">IF(ISNUMBER(SEARCH(BN$1, $BM700)), ($K700/$BL700), "")</f>
        <v/>
      </c>
      <c r="BO700" s="18" t="str">
        <f t="shared" si="1030"/>
        <v/>
      </c>
      <c r="BP700" s="18" t="str">
        <f t="shared" si="1030"/>
        <v/>
      </c>
      <c r="BQ700" s="18" t="str">
        <f t="shared" si="1030"/>
        <v/>
      </c>
      <c r="BR700" s="20">
        <f t="shared" si="1030"/>
        <v>96300</v>
      </c>
      <c r="BS700" s="20">
        <f t="shared" si="1030"/>
        <v>96300</v>
      </c>
      <c r="BT700" s="20">
        <f t="shared" si="1030"/>
        <v>96300</v>
      </c>
      <c r="BU700" s="20">
        <f t="shared" si="1030"/>
        <v>96300</v>
      </c>
      <c r="BV700" s="20">
        <f t="shared" si="1030"/>
        <v>96300</v>
      </c>
      <c r="BW700" s="18" t="str">
        <f t="shared" si="1030"/>
        <v/>
      </c>
      <c r="BX700" s="18" t="str">
        <f t="shared" si="1030"/>
        <v/>
      </c>
      <c r="BY700" s="18" t="str">
        <f t="shared" si="1030"/>
        <v/>
      </c>
      <c r="BZ700" s="18" t="str">
        <f t="shared" si="1030"/>
        <v/>
      </c>
      <c r="CA700" s="18" t="str">
        <f t="shared" si="1030"/>
        <v/>
      </c>
      <c r="CB700" s="18" t="str">
        <f t="shared" si="1030"/>
        <v/>
      </c>
      <c r="CC700" s="18" t="str">
        <f t="shared" si="1030"/>
        <v/>
      </c>
    </row>
    <row r="701" ht="16.5" customHeight="1">
      <c r="A701" s="11" t="s">
        <v>3205</v>
      </c>
      <c r="D701" s="11" t="s">
        <v>64</v>
      </c>
      <c r="E701" s="11">
        <v>700000.0</v>
      </c>
      <c r="F701" s="11">
        <v>700000.0</v>
      </c>
      <c r="G701" s="11" t="s">
        <v>215</v>
      </c>
      <c r="H701" s="12">
        <v>63700.0</v>
      </c>
      <c r="J701" s="13">
        <f t="shared" ref="J701:K701" si="1031">E701*0.091</f>
        <v>63700</v>
      </c>
      <c r="K701" s="13">
        <f t="shared" si="1031"/>
        <v>63700</v>
      </c>
      <c r="L701" s="11" t="s">
        <v>86</v>
      </c>
      <c r="N701" s="14" t="s">
        <v>3206</v>
      </c>
      <c r="T701" s="11" t="s">
        <v>3207</v>
      </c>
      <c r="V701" s="11" t="s">
        <v>567</v>
      </c>
      <c r="X701" s="11" t="s">
        <v>218</v>
      </c>
      <c r="Y701" s="11" t="s">
        <v>75</v>
      </c>
      <c r="AI701" s="15">
        <v>45672.0</v>
      </c>
      <c r="AL701" s="11">
        <v>63700.0</v>
      </c>
      <c r="AM701" s="11" t="s">
        <v>485</v>
      </c>
      <c r="AQ701" s="11" t="s">
        <v>79</v>
      </c>
      <c r="AR701" s="11" t="s">
        <v>218</v>
      </c>
      <c r="AS701" s="11" t="s">
        <v>75</v>
      </c>
      <c r="AT701" s="11" t="s">
        <v>80</v>
      </c>
      <c r="AU701" s="18" t="s">
        <v>147</v>
      </c>
      <c r="AW701" s="11" t="s">
        <v>96</v>
      </c>
      <c r="AX701" s="11" t="s">
        <v>82</v>
      </c>
      <c r="AY701" s="11"/>
      <c r="AZ701" s="11" t="s">
        <v>398</v>
      </c>
      <c r="BD701" s="15">
        <v>45761.0</v>
      </c>
      <c r="BE701" s="15">
        <v>45761.0</v>
      </c>
      <c r="BJ701" s="11">
        <v>2025.0</v>
      </c>
      <c r="BK701" s="11">
        <v>2025.0</v>
      </c>
      <c r="BL701" s="16">
        <f t="shared" si="954"/>
        <v>1</v>
      </c>
      <c r="BM701" s="18" t="str">
        <f t="shared" si="955"/>
        <v>2025</v>
      </c>
      <c r="BN701" s="18" t="str">
        <f t="shared" ref="BN701:CC701" si="1032">IF(ISNUMBER(SEARCH(BN$1, $BM701)), ($K701/$BL701), "")</f>
        <v/>
      </c>
      <c r="BO701" s="18" t="str">
        <f t="shared" si="1032"/>
        <v/>
      </c>
      <c r="BP701" s="18" t="str">
        <f t="shared" si="1032"/>
        <v/>
      </c>
      <c r="BQ701" s="18" t="str">
        <f t="shared" si="1032"/>
        <v/>
      </c>
      <c r="BR701" s="18" t="str">
        <f t="shared" si="1032"/>
        <v/>
      </c>
      <c r="BS701" s="20">
        <f t="shared" si="1032"/>
        <v>63700</v>
      </c>
      <c r="BT701" s="18" t="str">
        <f t="shared" si="1032"/>
        <v/>
      </c>
      <c r="BU701" s="18" t="str">
        <f t="shared" si="1032"/>
        <v/>
      </c>
      <c r="BV701" s="18" t="str">
        <f t="shared" si="1032"/>
        <v/>
      </c>
      <c r="BW701" s="18" t="str">
        <f t="shared" si="1032"/>
        <v/>
      </c>
      <c r="BX701" s="18" t="str">
        <f t="shared" si="1032"/>
        <v/>
      </c>
      <c r="BY701" s="18" t="str">
        <f t="shared" si="1032"/>
        <v/>
      </c>
      <c r="BZ701" s="18" t="str">
        <f t="shared" si="1032"/>
        <v/>
      </c>
      <c r="CA701" s="18" t="str">
        <f t="shared" si="1032"/>
        <v/>
      </c>
      <c r="CB701" s="18" t="str">
        <f t="shared" si="1032"/>
        <v/>
      </c>
      <c r="CC701" s="18" t="str">
        <f t="shared" si="1032"/>
        <v/>
      </c>
    </row>
    <row r="702" ht="16.5" customHeight="1">
      <c r="A702" s="11" t="s">
        <v>3208</v>
      </c>
      <c r="B702" s="11" t="s">
        <v>3209</v>
      </c>
      <c r="D702" s="11" t="s">
        <v>64</v>
      </c>
      <c r="E702" s="11">
        <v>697700.0</v>
      </c>
      <c r="F702" s="11">
        <v>697700.0</v>
      </c>
      <c r="G702" s="11" t="s">
        <v>215</v>
      </c>
      <c r="H702" s="12">
        <v>63491.0</v>
      </c>
      <c r="J702" s="13">
        <f t="shared" ref="J702:K702" si="1033">E702*0.091</f>
        <v>63490.7</v>
      </c>
      <c r="K702" s="13">
        <f t="shared" si="1033"/>
        <v>63490.7</v>
      </c>
      <c r="L702" s="11" t="s">
        <v>86</v>
      </c>
      <c r="N702" s="14" t="s">
        <v>3210</v>
      </c>
      <c r="T702" s="11" t="s">
        <v>3211</v>
      </c>
      <c r="V702" s="11" t="s">
        <v>3212</v>
      </c>
      <c r="X702" s="11" t="s">
        <v>218</v>
      </c>
      <c r="Y702" s="11" t="s">
        <v>75</v>
      </c>
      <c r="AI702" s="15">
        <v>45446.0</v>
      </c>
      <c r="AL702" s="11">
        <v>63491.0</v>
      </c>
      <c r="AM702" s="11" t="s">
        <v>485</v>
      </c>
      <c r="AN702" s="11"/>
      <c r="AQ702" s="11" t="s">
        <v>79</v>
      </c>
      <c r="AR702" s="11" t="s">
        <v>218</v>
      </c>
      <c r="AS702" s="11" t="s">
        <v>75</v>
      </c>
      <c r="AT702" s="11" t="s">
        <v>80</v>
      </c>
      <c r="AU702" s="18" t="s">
        <v>147</v>
      </c>
      <c r="AW702" s="11" t="s">
        <v>96</v>
      </c>
      <c r="AX702" s="11" t="s">
        <v>82</v>
      </c>
      <c r="AY702" s="11"/>
      <c r="AZ702" s="11" t="s">
        <v>398</v>
      </c>
      <c r="BD702" s="15">
        <v>45761.0</v>
      </c>
      <c r="BE702" s="15">
        <v>45761.0</v>
      </c>
      <c r="BJ702" s="11">
        <v>2024.0</v>
      </c>
      <c r="BK702" s="11">
        <v>2025.0</v>
      </c>
      <c r="BL702" s="16">
        <f t="shared" si="954"/>
        <v>2</v>
      </c>
      <c r="BM702" s="18" t="str">
        <f t="shared" si="955"/>
        <v>2024, 2025</v>
      </c>
      <c r="BN702" s="18" t="str">
        <f t="shared" ref="BN702:CC702" si="1034">IF(ISNUMBER(SEARCH(BN$1, $BM702)), ($K702/$BL702), "")</f>
        <v/>
      </c>
      <c r="BO702" s="18" t="str">
        <f t="shared" si="1034"/>
        <v/>
      </c>
      <c r="BP702" s="18" t="str">
        <f t="shared" si="1034"/>
        <v/>
      </c>
      <c r="BQ702" s="18" t="str">
        <f t="shared" si="1034"/>
        <v/>
      </c>
      <c r="BR702" s="20">
        <f t="shared" si="1034"/>
        <v>31745.35</v>
      </c>
      <c r="BS702" s="20">
        <f t="shared" si="1034"/>
        <v>31745.35</v>
      </c>
      <c r="BT702" s="18" t="str">
        <f t="shared" si="1034"/>
        <v/>
      </c>
      <c r="BU702" s="18" t="str">
        <f t="shared" si="1034"/>
        <v/>
      </c>
      <c r="BV702" s="18" t="str">
        <f t="shared" si="1034"/>
        <v/>
      </c>
      <c r="BW702" s="18" t="str">
        <f t="shared" si="1034"/>
        <v/>
      </c>
      <c r="BX702" s="18" t="str">
        <f t="shared" si="1034"/>
        <v/>
      </c>
      <c r="BY702" s="18" t="str">
        <f t="shared" si="1034"/>
        <v/>
      </c>
      <c r="BZ702" s="18" t="str">
        <f t="shared" si="1034"/>
        <v/>
      </c>
      <c r="CA702" s="18" t="str">
        <f t="shared" si="1034"/>
        <v/>
      </c>
      <c r="CB702" s="18" t="str">
        <f t="shared" si="1034"/>
        <v/>
      </c>
      <c r="CC702" s="18" t="str">
        <f t="shared" si="1034"/>
        <v/>
      </c>
    </row>
    <row r="703" ht="16.5" customHeight="1">
      <c r="A703" s="11" t="s">
        <v>3213</v>
      </c>
      <c r="B703" s="11" t="s">
        <v>3214</v>
      </c>
      <c r="D703" s="11" t="s">
        <v>64</v>
      </c>
      <c r="E703" s="11">
        <v>666616.0</v>
      </c>
      <c r="F703" s="11">
        <v>666616.0</v>
      </c>
      <c r="G703" s="11" t="s">
        <v>215</v>
      </c>
      <c r="H703" s="12">
        <v>60662.0</v>
      </c>
      <c r="J703" s="13">
        <f t="shared" ref="J703:K703" si="1035">E703*0.091</f>
        <v>60662.056</v>
      </c>
      <c r="K703" s="13">
        <f t="shared" si="1035"/>
        <v>60662.056</v>
      </c>
      <c r="L703" s="11" t="s">
        <v>86</v>
      </c>
      <c r="N703" s="14" t="s">
        <v>3215</v>
      </c>
      <c r="T703" s="11" t="s">
        <v>3216</v>
      </c>
      <c r="V703" s="11" t="s">
        <v>3212</v>
      </c>
      <c r="X703" s="11" t="s">
        <v>218</v>
      </c>
      <c r="Y703" s="11" t="s">
        <v>75</v>
      </c>
      <c r="AI703" s="15">
        <v>45439.0</v>
      </c>
      <c r="AL703" s="11">
        <v>60662.0</v>
      </c>
      <c r="AM703" s="11" t="s">
        <v>485</v>
      </c>
      <c r="AN703" s="11"/>
      <c r="AQ703" s="11" t="s">
        <v>79</v>
      </c>
      <c r="AR703" s="11" t="s">
        <v>218</v>
      </c>
      <c r="AS703" s="11" t="s">
        <v>75</v>
      </c>
      <c r="AT703" s="11" t="s">
        <v>80</v>
      </c>
      <c r="AU703" s="18" t="s">
        <v>147</v>
      </c>
      <c r="AW703" s="11" t="s">
        <v>96</v>
      </c>
      <c r="AX703" s="11" t="s">
        <v>82</v>
      </c>
      <c r="AY703" s="11"/>
      <c r="AZ703" s="11" t="s">
        <v>398</v>
      </c>
      <c r="BD703" s="15">
        <v>45761.0</v>
      </c>
      <c r="BE703" s="15">
        <v>45761.0</v>
      </c>
      <c r="BJ703" s="11">
        <v>2024.0</v>
      </c>
      <c r="BK703" s="11">
        <v>2024.0</v>
      </c>
      <c r="BL703" s="16">
        <f t="shared" si="954"/>
        <v>1</v>
      </c>
      <c r="BM703" s="18" t="str">
        <f t="shared" si="955"/>
        <v>2024</v>
      </c>
      <c r="BN703" s="18" t="str">
        <f t="shared" ref="BN703:CC703" si="1036">IF(ISNUMBER(SEARCH(BN$1, $BM703)), ($K703/$BL703), "")</f>
        <v/>
      </c>
      <c r="BO703" s="18" t="str">
        <f t="shared" si="1036"/>
        <v/>
      </c>
      <c r="BP703" s="18" t="str">
        <f t="shared" si="1036"/>
        <v/>
      </c>
      <c r="BQ703" s="18" t="str">
        <f t="shared" si="1036"/>
        <v/>
      </c>
      <c r="BR703" s="20">
        <f t="shared" si="1036"/>
        <v>60662.056</v>
      </c>
      <c r="BS703" s="18" t="str">
        <f t="shared" si="1036"/>
        <v/>
      </c>
      <c r="BT703" s="18" t="str">
        <f t="shared" si="1036"/>
        <v/>
      </c>
      <c r="BU703" s="18" t="str">
        <f t="shared" si="1036"/>
        <v/>
      </c>
      <c r="BV703" s="18" t="str">
        <f t="shared" si="1036"/>
        <v/>
      </c>
      <c r="BW703" s="18" t="str">
        <f t="shared" si="1036"/>
        <v/>
      </c>
      <c r="BX703" s="18" t="str">
        <f t="shared" si="1036"/>
        <v/>
      </c>
      <c r="BY703" s="18" t="str">
        <f t="shared" si="1036"/>
        <v/>
      </c>
      <c r="BZ703" s="18" t="str">
        <f t="shared" si="1036"/>
        <v/>
      </c>
      <c r="CA703" s="18" t="str">
        <f t="shared" si="1036"/>
        <v/>
      </c>
      <c r="CB703" s="18" t="str">
        <f t="shared" si="1036"/>
        <v/>
      </c>
      <c r="CC703" s="18" t="str">
        <f t="shared" si="1036"/>
        <v/>
      </c>
    </row>
    <row r="704" ht="16.5" customHeight="1">
      <c r="A704" s="11" t="s">
        <v>3217</v>
      </c>
      <c r="B704" s="11" t="s">
        <v>3218</v>
      </c>
      <c r="D704" s="11" t="s">
        <v>64</v>
      </c>
      <c r="E704" s="11">
        <v>2999900.0</v>
      </c>
      <c r="F704" s="11">
        <v>2999900.0</v>
      </c>
      <c r="G704" s="11" t="s">
        <v>215</v>
      </c>
      <c r="H704" s="12">
        <v>272991.0</v>
      </c>
      <c r="J704" s="13">
        <f t="shared" ref="J704:K704" si="1037">E704*0.091</f>
        <v>272990.9</v>
      </c>
      <c r="K704" s="13">
        <f t="shared" si="1037"/>
        <v>272990.9</v>
      </c>
      <c r="L704" s="11" t="s">
        <v>86</v>
      </c>
      <c r="N704" s="18" t="s">
        <v>3219</v>
      </c>
      <c r="O704" s="18" t="s">
        <v>3220</v>
      </c>
      <c r="T704" s="11" t="s">
        <v>3221</v>
      </c>
      <c r="V704" s="11" t="s">
        <v>438</v>
      </c>
      <c r="W704" s="59" t="s">
        <v>92</v>
      </c>
      <c r="X704" s="11" t="s">
        <v>218</v>
      </c>
      <c r="Y704" s="11" t="s">
        <v>75</v>
      </c>
      <c r="AI704" s="15">
        <v>45311.0</v>
      </c>
      <c r="AL704" s="11">
        <v>272991.0</v>
      </c>
      <c r="AM704" s="11" t="s">
        <v>220</v>
      </c>
      <c r="AQ704" s="11" t="s">
        <v>79</v>
      </c>
      <c r="AR704" s="11" t="s">
        <v>218</v>
      </c>
      <c r="AS704" s="11" t="s">
        <v>75</v>
      </c>
      <c r="AT704" s="11" t="s">
        <v>80</v>
      </c>
      <c r="AU704" s="18" t="s">
        <v>147</v>
      </c>
      <c r="AW704" s="11" t="s">
        <v>96</v>
      </c>
      <c r="AX704" s="11" t="s">
        <v>376</v>
      </c>
      <c r="AY704" s="11"/>
      <c r="AZ704" s="11" t="s">
        <v>132</v>
      </c>
      <c r="BD704" s="15">
        <v>45761.0</v>
      </c>
      <c r="BE704" s="15">
        <v>45761.0</v>
      </c>
      <c r="BJ704" s="18">
        <v>2024.0</v>
      </c>
      <c r="BK704" s="50">
        <v>2026.0</v>
      </c>
      <c r="BL704" s="16">
        <f t="shared" si="954"/>
        <v>3</v>
      </c>
      <c r="BM704" s="18" t="str">
        <f t="shared" si="955"/>
        <v>2024, 2025, 2026</v>
      </c>
      <c r="BN704" s="18" t="str">
        <f t="shared" ref="BN704:CC704" si="1038">IF(ISNUMBER(SEARCH(BN$1, $BM704)), ($K704/$BL704), "")</f>
        <v/>
      </c>
      <c r="BO704" s="18" t="str">
        <f t="shared" si="1038"/>
        <v/>
      </c>
      <c r="BP704" s="18" t="str">
        <f t="shared" si="1038"/>
        <v/>
      </c>
      <c r="BQ704" s="18" t="str">
        <f t="shared" si="1038"/>
        <v/>
      </c>
      <c r="BR704" s="20">
        <f t="shared" si="1038"/>
        <v>90996.96667</v>
      </c>
      <c r="BS704" s="20">
        <f t="shared" si="1038"/>
        <v>90996.96667</v>
      </c>
      <c r="BT704" s="20">
        <f t="shared" si="1038"/>
        <v>90996.96667</v>
      </c>
      <c r="BU704" s="18" t="str">
        <f t="shared" si="1038"/>
        <v/>
      </c>
      <c r="BV704" s="18" t="str">
        <f t="shared" si="1038"/>
        <v/>
      </c>
      <c r="BW704" s="18" t="str">
        <f t="shared" si="1038"/>
        <v/>
      </c>
      <c r="BX704" s="18" t="str">
        <f t="shared" si="1038"/>
        <v/>
      </c>
      <c r="BY704" s="18" t="str">
        <f t="shared" si="1038"/>
        <v/>
      </c>
      <c r="BZ704" s="18" t="str">
        <f t="shared" si="1038"/>
        <v/>
      </c>
      <c r="CA704" s="18" t="str">
        <f t="shared" si="1038"/>
        <v/>
      </c>
      <c r="CB704" s="18" t="str">
        <f t="shared" si="1038"/>
        <v/>
      </c>
      <c r="CC704" s="18" t="str">
        <f t="shared" si="1038"/>
        <v/>
      </c>
    </row>
    <row r="705" ht="16.5" customHeight="1">
      <c r="A705" s="11" t="s">
        <v>3222</v>
      </c>
      <c r="B705" s="11" t="s">
        <v>3223</v>
      </c>
      <c r="D705" s="11" t="s">
        <v>64</v>
      </c>
      <c r="G705" s="11" t="s">
        <v>151</v>
      </c>
      <c r="J705" s="20"/>
      <c r="K705" s="20"/>
      <c r="L705" s="11" t="s">
        <v>86</v>
      </c>
      <c r="N705" s="14" t="s">
        <v>3224</v>
      </c>
      <c r="T705" s="11" t="s">
        <v>271</v>
      </c>
      <c r="V705" s="11" t="s">
        <v>3225</v>
      </c>
      <c r="X705" s="11" t="s">
        <v>274</v>
      </c>
      <c r="Y705" s="11" t="s">
        <v>75</v>
      </c>
      <c r="AI705" s="15">
        <v>45292.0</v>
      </c>
      <c r="AM705" s="11" t="s">
        <v>2305</v>
      </c>
      <c r="AN705" s="11"/>
      <c r="AQ705" s="11" t="s">
        <v>79</v>
      </c>
      <c r="AR705" s="11" t="s">
        <v>274</v>
      </c>
      <c r="AS705" s="11" t="s">
        <v>75</v>
      </c>
      <c r="AT705" s="11" t="s">
        <v>80</v>
      </c>
      <c r="AU705" s="18" t="s">
        <v>147</v>
      </c>
      <c r="AW705" s="11" t="s">
        <v>96</v>
      </c>
      <c r="AX705" s="11" t="s">
        <v>82</v>
      </c>
      <c r="AY705" s="11"/>
      <c r="AZ705" s="11" t="s">
        <v>132</v>
      </c>
      <c r="BD705" s="15">
        <v>45761.0</v>
      </c>
      <c r="BE705" s="15">
        <v>45761.0</v>
      </c>
      <c r="BJ705" s="11">
        <v>2024.0</v>
      </c>
      <c r="BL705" s="16">
        <f t="shared" si="954"/>
        <v>-2023</v>
      </c>
      <c r="BM705" s="18" t="str">
        <f t="shared" si="955"/>
        <v>#NUM!</v>
      </c>
      <c r="BN705" s="18" t="str">
        <f t="shared" ref="BN705:CC705" si="1039">IF(ISNUMBER(SEARCH(BN$1, $BM705)), ($K705/$BL705), "")</f>
        <v/>
      </c>
      <c r="BO705" s="18" t="str">
        <f t="shared" si="1039"/>
        <v/>
      </c>
      <c r="BP705" s="18" t="str">
        <f t="shared" si="1039"/>
        <v/>
      </c>
      <c r="BQ705" s="18" t="str">
        <f t="shared" si="1039"/>
        <v/>
      </c>
      <c r="BR705" s="18" t="str">
        <f t="shared" si="1039"/>
        <v/>
      </c>
      <c r="BS705" s="18" t="str">
        <f t="shared" si="1039"/>
        <v/>
      </c>
      <c r="BT705" s="18" t="str">
        <f t="shared" si="1039"/>
        <v/>
      </c>
      <c r="BU705" s="18" t="str">
        <f t="shared" si="1039"/>
        <v/>
      </c>
      <c r="BV705" s="18" t="str">
        <f t="shared" si="1039"/>
        <v/>
      </c>
      <c r="BW705" s="18" t="str">
        <f t="shared" si="1039"/>
        <v/>
      </c>
      <c r="BX705" s="18" t="str">
        <f t="shared" si="1039"/>
        <v/>
      </c>
      <c r="BY705" s="18" t="str">
        <f t="shared" si="1039"/>
        <v/>
      </c>
      <c r="BZ705" s="18" t="str">
        <f t="shared" si="1039"/>
        <v/>
      </c>
      <c r="CA705" s="18" t="str">
        <f t="shared" si="1039"/>
        <v/>
      </c>
      <c r="CB705" s="18" t="str">
        <f t="shared" si="1039"/>
        <v/>
      </c>
      <c r="CC705" s="18" t="str">
        <f t="shared" si="1039"/>
        <v/>
      </c>
    </row>
    <row r="706" ht="16.5" customHeight="1">
      <c r="A706" s="16" t="s">
        <v>3226</v>
      </c>
      <c r="B706" s="11" t="s">
        <v>3227</v>
      </c>
      <c r="D706" s="11" t="s">
        <v>64</v>
      </c>
      <c r="G706" s="11" t="s">
        <v>151</v>
      </c>
      <c r="J706" s="20"/>
      <c r="K706" s="20"/>
      <c r="L706" s="11" t="s">
        <v>86</v>
      </c>
      <c r="T706" s="11" t="s">
        <v>3228</v>
      </c>
      <c r="V706" s="11" t="s">
        <v>2372</v>
      </c>
      <c r="X706" s="11" t="s">
        <v>274</v>
      </c>
      <c r="Y706" s="11" t="s">
        <v>75</v>
      </c>
      <c r="AM706" s="26" t="s">
        <v>2305</v>
      </c>
      <c r="AQ706" s="11" t="s">
        <v>79</v>
      </c>
      <c r="AR706" s="11" t="s">
        <v>274</v>
      </c>
      <c r="AS706" s="11" t="s">
        <v>75</v>
      </c>
      <c r="AT706" s="11" t="s">
        <v>80</v>
      </c>
      <c r="AW706" s="11" t="s">
        <v>96</v>
      </c>
      <c r="AX706" s="11" t="s">
        <v>82</v>
      </c>
      <c r="AY706" s="11"/>
      <c r="AZ706" s="11" t="s">
        <v>132</v>
      </c>
      <c r="BD706" s="15">
        <v>45761.0</v>
      </c>
      <c r="BE706" s="15">
        <v>45761.0</v>
      </c>
      <c r="BL706" s="16">
        <f t="shared" si="954"/>
        <v>1</v>
      </c>
      <c r="BM706" s="18" t="str">
        <f t="shared" si="955"/>
        <v>0</v>
      </c>
      <c r="BN706" s="18" t="str">
        <f t="shared" ref="BN706:CC706" si="1040">IF(ISNUMBER(SEARCH(BN$1, $BM706)), ($K706/$BL706), "")</f>
        <v/>
      </c>
      <c r="BO706" s="18" t="str">
        <f t="shared" si="1040"/>
        <v/>
      </c>
      <c r="BP706" s="18" t="str">
        <f t="shared" si="1040"/>
        <v/>
      </c>
      <c r="BQ706" s="18" t="str">
        <f t="shared" si="1040"/>
        <v/>
      </c>
      <c r="BR706" s="18" t="str">
        <f t="shared" si="1040"/>
        <v/>
      </c>
      <c r="BS706" s="18" t="str">
        <f t="shared" si="1040"/>
        <v/>
      </c>
      <c r="BT706" s="18" t="str">
        <f t="shared" si="1040"/>
        <v/>
      </c>
      <c r="BU706" s="18" t="str">
        <f t="shared" si="1040"/>
        <v/>
      </c>
      <c r="BV706" s="18" t="str">
        <f t="shared" si="1040"/>
        <v/>
      </c>
      <c r="BW706" s="18" t="str">
        <f t="shared" si="1040"/>
        <v/>
      </c>
      <c r="BX706" s="18" t="str">
        <f t="shared" si="1040"/>
        <v/>
      </c>
      <c r="BY706" s="18" t="str">
        <f t="shared" si="1040"/>
        <v/>
      </c>
      <c r="BZ706" s="18" t="str">
        <f t="shared" si="1040"/>
        <v/>
      </c>
      <c r="CA706" s="18" t="str">
        <f t="shared" si="1040"/>
        <v/>
      </c>
      <c r="CB706" s="18" t="str">
        <f t="shared" si="1040"/>
        <v/>
      </c>
      <c r="CC706" s="18" t="str">
        <f t="shared" si="1040"/>
        <v/>
      </c>
    </row>
    <row r="707" ht="16.5" customHeight="1">
      <c r="A707" s="11" t="s">
        <v>3229</v>
      </c>
      <c r="B707" s="11" t="s">
        <v>3230</v>
      </c>
      <c r="D707" s="11" t="s">
        <v>64</v>
      </c>
      <c r="G707" s="11" t="s">
        <v>151</v>
      </c>
      <c r="J707" s="20"/>
      <c r="K707" s="20"/>
      <c r="L707" s="11" t="s">
        <v>86</v>
      </c>
      <c r="N707" s="14" t="s">
        <v>3231</v>
      </c>
      <c r="T707" s="11" t="s">
        <v>3232</v>
      </c>
      <c r="V707" s="11" t="s">
        <v>2372</v>
      </c>
      <c r="X707" s="11" t="s">
        <v>274</v>
      </c>
      <c r="Y707" s="11" t="s">
        <v>75</v>
      </c>
      <c r="AI707" s="15">
        <v>45566.0</v>
      </c>
      <c r="AM707" s="11" t="s">
        <v>2305</v>
      </c>
      <c r="AN707" s="11"/>
      <c r="AQ707" s="11" t="s">
        <v>79</v>
      </c>
      <c r="AR707" s="11" t="s">
        <v>274</v>
      </c>
      <c r="AS707" s="11" t="s">
        <v>75</v>
      </c>
      <c r="AT707" s="11" t="s">
        <v>80</v>
      </c>
      <c r="AU707" s="18" t="s">
        <v>147</v>
      </c>
      <c r="AW707" s="11" t="s">
        <v>96</v>
      </c>
      <c r="AX707" s="11" t="s">
        <v>82</v>
      </c>
      <c r="AY707" s="11"/>
      <c r="AZ707" s="11" t="s">
        <v>310</v>
      </c>
      <c r="BD707" s="15">
        <v>45761.0</v>
      </c>
      <c r="BE707" s="15">
        <v>45761.0</v>
      </c>
      <c r="BJ707" s="11">
        <v>2024.0</v>
      </c>
      <c r="BL707" s="16">
        <f t="shared" si="954"/>
        <v>-2023</v>
      </c>
      <c r="BM707" s="18" t="str">
        <f t="shared" si="955"/>
        <v>#NUM!</v>
      </c>
      <c r="BN707" s="18" t="str">
        <f t="shared" ref="BN707:CC707" si="1041">IF(ISNUMBER(SEARCH(BN$1, $BM707)), ($K707/$BL707), "")</f>
        <v/>
      </c>
      <c r="BO707" s="18" t="str">
        <f t="shared" si="1041"/>
        <v/>
      </c>
      <c r="BP707" s="18" t="str">
        <f t="shared" si="1041"/>
        <v/>
      </c>
      <c r="BQ707" s="18" t="str">
        <f t="shared" si="1041"/>
        <v/>
      </c>
      <c r="BR707" s="18" t="str">
        <f t="shared" si="1041"/>
        <v/>
      </c>
      <c r="BS707" s="18" t="str">
        <f t="shared" si="1041"/>
        <v/>
      </c>
      <c r="BT707" s="18" t="str">
        <f t="shared" si="1041"/>
        <v/>
      </c>
      <c r="BU707" s="18" t="str">
        <f t="shared" si="1041"/>
        <v/>
      </c>
      <c r="BV707" s="18" t="str">
        <f t="shared" si="1041"/>
        <v/>
      </c>
      <c r="BW707" s="18" t="str">
        <f t="shared" si="1041"/>
        <v/>
      </c>
      <c r="BX707" s="18" t="str">
        <f t="shared" si="1041"/>
        <v/>
      </c>
      <c r="BY707" s="18" t="str">
        <f t="shared" si="1041"/>
        <v/>
      </c>
      <c r="BZ707" s="18" t="str">
        <f t="shared" si="1041"/>
        <v/>
      </c>
      <c r="CA707" s="18" t="str">
        <f t="shared" si="1041"/>
        <v/>
      </c>
      <c r="CB707" s="18" t="str">
        <f t="shared" si="1041"/>
        <v/>
      </c>
      <c r="CC707" s="18" t="str">
        <f t="shared" si="1041"/>
        <v/>
      </c>
    </row>
    <row r="708" ht="16.5" customHeight="1">
      <c r="A708" s="11" t="s">
        <v>3233</v>
      </c>
      <c r="B708" s="11" t="s">
        <v>3234</v>
      </c>
      <c r="D708" s="11" t="s">
        <v>64</v>
      </c>
      <c r="G708" s="11" t="s">
        <v>151</v>
      </c>
      <c r="J708" s="20"/>
      <c r="K708" s="20"/>
      <c r="L708" s="11" t="s">
        <v>86</v>
      </c>
      <c r="N708" s="14" t="s">
        <v>3235</v>
      </c>
      <c r="T708" s="11" t="s">
        <v>2304</v>
      </c>
      <c r="V708" s="11" t="s">
        <v>2372</v>
      </c>
      <c r="X708" s="11" t="s">
        <v>274</v>
      </c>
      <c r="Y708" s="11" t="s">
        <v>75</v>
      </c>
      <c r="AI708" s="15">
        <v>45717.0</v>
      </c>
      <c r="AM708" s="26" t="s">
        <v>2305</v>
      </c>
      <c r="AQ708" s="11" t="s">
        <v>79</v>
      </c>
      <c r="AR708" s="11" t="s">
        <v>274</v>
      </c>
      <c r="AS708" s="11" t="s">
        <v>75</v>
      </c>
      <c r="AT708" s="11" t="s">
        <v>80</v>
      </c>
      <c r="AU708" s="16" t="s">
        <v>262</v>
      </c>
      <c r="AV708" s="16"/>
      <c r="AW708" s="11" t="s">
        <v>96</v>
      </c>
      <c r="AX708" s="11" t="s">
        <v>376</v>
      </c>
      <c r="AY708" s="11"/>
      <c r="AZ708" s="11" t="s">
        <v>520</v>
      </c>
      <c r="BD708" s="15">
        <v>45761.0</v>
      </c>
      <c r="BE708" s="15">
        <v>45761.0</v>
      </c>
      <c r="BJ708" s="11">
        <v>2025.0</v>
      </c>
      <c r="BL708" s="16">
        <f t="shared" si="954"/>
        <v>-2024</v>
      </c>
      <c r="BM708" s="18" t="str">
        <f t="shared" si="955"/>
        <v>#NUM!</v>
      </c>
      <c r="BN708" s="18" t="str">
        <f t="shared" ref="BN708:CC708" si="1042">IF(ISNUMBER(SEARCH(BN$1, $BM708)), ($K708/$BL708), "")</f>
        <v/>
      </c>
      <c r="BO708" s="18" t="str">
        <f t="shared" si="1042"/>
        <v/>
      </c>
      <c r="BP708" s="18" t="str">
        <f t="shared" si="1042"/>
        <v/>
      </c>
      <c r="BQ708" s="18" t="str">
        <f t="shared" si="1042"/>
        <v/>
      </c>
      <c r="BR708" s="18" t="str">
        <f t="shared" si="1042"/>
        <v/>
      </c>
      <c r="BS708" s="18" t="str">
        <f t="shared" si="1042"/>
        <v/>
      </c>
      <c r="BT708" s="18" t="str">
        <f t="shared" si="1042"/>
        <v/>
      </c>
      <c r="BU708" s="18" t="str">
        <f t="shared" si="1042"/>
        <v/>
      </c>
      <c r="BV708" s="18" t="str">
        <f t="shared" si="1042"/>
        <v/>
      </c>
      <c r="BW708" s="18" t="str">
        <f t="shared" si="1042"/>
        <v/>
      </c>
      <c r="BX708" s="18" t="str">
        <f t="shared" si="1042"/>
        <v/>
      </c>
      <c r="BY708" s="18" t="str">
        <f t="shared" si="1042"/>
        <v/>
      </c>
      <c r="BZ708" s="18" t="str">
        <f t="shared" si="1042"/>
        <v/>
      </c>
      <c r="CA708" s="18" t="str">
        <f t="shared" si="1042"/>
        <v/>
      </c>
      <c r="CB708" s="18" t="str">
        <f t="shared" si="1042"/>
        <v/>
      </c>
      <c r="CC708" s="18" t="str">
        <f t="shared" si="1042"/>
        <v/>
      </c>
    </row>
    <row r="709" ht="16.5" customHeight="1">
      <c r="A709" s="11" t="s">
        <v>3236</v>
      </c>
      <c r="B709" s="11" t="s">
        <v>3237</v>
      </c>
      <c r="D709" s="11" t="s">
        <v>64</v>
      </c>
      <c r="G709" s="11" t="s">
        <v>151</v>
      </c>
      <c r="J709" s="20"/>
      <c r="K709" s="20"/>
      <c r="L709" s="11" t="s">
        <v>86</v>
      </c>
      <c r="T709" s="11" t="s">
        <v>3238</v>
      </c>
      <c r="V709" s="11" t="s">
        <v>2372</v>
      </c>
      <c r="X709" s="11" t="s">
        <v>274</v>
      </c>
      <c r="Y709" s="11" t="s">
        <v>75</v>
      </c>
      <c r="AM709" s="26" t="s">
        <v>2305</v>
      </c>
      <c r="AQ709" s="11" t="s">
        <v>79</v>
      </c>
      <c r="AR709" s="11" t="s">
        <v>274</v>
      </c>
      <c r="AS709" s="11" t="s">
        <v>75</v>
      </c>
      <c r="AT709" s="11" t="s">
        <v>80</v>
      </c>
      <c r="AU709" s="16" t="s">
        <v>262</v>
      </c>
      <c r="AV709" s="16"/>
      <c r="AW709" s="11" t="s">
        <v>96</v>
      </c>
      <c r="AX709" s="11" t="s">
        <v>376</v>
      </c>
      <c r="AY709" s="11"/>
      <c r="AZ709" s="11" t="s">
        <v>520</v>
      </c>
      <c r="BD709" s="15">
        <v>45761.0</v>
      </c>
      <c r="BE709" s="15">
        <v>45761.0</v>
      </c>
      <c r="BL709" s="16">
        <f t="shared" si="954"/>
        <v>1</v>
      </c>
      <c r="BM709" s="18" t="str">
        <f t="shared" si="955"/>
        <v>0</v>
      </c>
      <c r="BN709" s="18" t="str">
        <f t="shared" ref="BN709:CC709" si="1043">IF(ISNUMBER(SEARCH(BN$1, $BM709)), ($K709/$BL709), "")</f>
        <v/>
      </c>
      <c r="BO709" s="18" t="str">
        <f t="shared" si="1043"/>
        <v/>
      </c>
      <c r="BP709" s="18" t="str">
        <f t="shared" si="1043"/>
        <v/>
      </c>
      <c r="BQ709" s="18" t="str">
        <f t="shared" si="1043"/>
        <v/>
      </c>
      <c r="BR709" s="18" t="str">
        <f t="shared" si="1043"/>
        <v/>
      </c>
      <c r="BS709" s="18" t="str">
        <f t="shared" si="1043"/>
        <v/>
      </c>
      <c r="BT709" s="18" t="str">
        <f t="shared" si="1043"/>
        <v/>
      </c>
      <c r="BU709" s="18" t="str">
        <f t="shared" si="1043"/>
        <v/>
      </c>
      <c r="BV709" s="18" t="str">
        <f t="shared" si="1043"/>
        <v/>
      </c>
      <c r="BW709" s="18" t="str">
        <f t="shared" si="1043"/>
        <v/>
      </c>
      <c r="BX709" s="18" t="str">
        <f t="shared" si="1043"/>
        <v/>
      </c>
      <c r="BY709" s="18" t="str">
        <f t="shared" si="1043"/>
        <v/>
      </c>
      <c r="BZ709" s="18" t="str">
        <f t="shared" si="1043"/>
        <v/>
      </c>
      <c r="CA709" s="18" t="str">
        <f t="shared" si="1043"/>
        <v/>
      </c>
      <c r="CB709" s="18" t="str">
        <f t="shared" si="1043"/>
        <v/>
      </c>
      <c r="CC709" s="18" t="str">
        <f t="shared" si="1043"/>
        <v/>
      </c>
    </row>
    <row r="710" ht="16.5" customHeight="1">
      <c r="A710" s="11" t="s">
        <v>3239</v>
      </c>
      <c r="B710" s="11" t="s">
        <v>3240</v>
      </c>
      <c r="D710" s="11" t="s">
        <v>64</v>
      </c>
      <c r="G710" s="11" t="s">
        <v>151</v>
      </c>
      <c r="J710" s="20"/>
      <c r="K710" s="20"/>
      <c r="L710" s="11" t="s">
        <v>86</v>
      </c>
      <c r="T710" s="11" t="s">
        <v>3241</v>
      </c>
      <c r="V710" s="11" t="s">
        <v>2372</v>
      </c>
      <c r="X710" s="11" t="s">
        <v>274</v>
      </c>
      <c r="Y710" s="11" t="s">
        <v>75</v>
      </c>
      <c r="AM710" s="26" t="s">
        <v>2305</v>
      </c>
      <c r="AQ710" s="11" t="s">
        <v>79</v>
      </c>
      <c r="AR710" s="11" t="s">
        <v>274</v>
      </c>
      <c r="AS710" s="11" t="s">
        <v>75</v>
      </c>
      <c r="AT710" s="11" t="s">
        <v>375</v>
      </c>
      <c r="AU710" s="18" t="s">
        <v>147</v>
      </c>
      <c r="AW710" s="11" t="s">
        <v>96</v>
      </c>
      <c r="AX710" s="11" t="s">
        <v>376</v>
      </c>
      <c r="AY710" s="11"/>
      <c r="AZ710" s="11" t="s">
        <v>241</v>
      </c>
      <c r="BD710" s="15">
        <v>45761.0</v>
      </c>
      <c r="BE710" s="15">
        <v>45761.0</v>
      </c>
      <c r="BL710" s="16">
        <f t="shared" si="954"/>
        <v>1</v>
      </c>
      <c r="BM710" s="18" t="str">
        <f t="shared" si="955"/>
        <v>0</v>
      </c>
      <c r="BN710" s="18" t="str">
        <f t="shared" ref="BN710:CC710" si="1044">IF(ISNUMBER(SEARCH(BN$1, $BM710)), ($K710/$BL710), "")</f>
        <v/>
      </c>
      <c r="BO710" s="18" t="str">
        <f t="shared" si="1044"/>
        <v/>
      </c>
      <c r="BP710" s="18" t="str">
        <f t="shared" si="1044"/>
        <v/>
      </c>
      <c r="BQ710" s="18" t="str">
        <f t="shared" si="1044"/>
        <v/>
      </c>
      <c r="BR710" s="18" t="str">
        <f t="shared" si="1044"/>
        <v/>
      </c>
      <c r="BS710" s="18" t="str">
        <f t="shared" si="1044"/>
        <v/>
      </c>
      <c r="BT710" s="18" t="str">
        <f t="shared" si="1044"/>
        <v/>
      </c>
      <c r="BU710" s="18" t="str">
        <f t="shared" si="1044"/>
        <v/>
      </c>
      <c r="BV710" s="18" t="str">
        <f t="shared" si="1044"/>
        <v/>
      </c>
      <c r="BW710" s="18" t="str">
        <f t="shared" si="1044"/>
        <v/>
      </c>
      <c r="BX710" s="18" t="str">
        <f t="shared" si="1044"/>
        <v/>
      </c>
      <c r="BY710" s="18" t="str">
        <f t="shared" si="1044"/>
        <v/>
      </c>
      <c r="BZ710" s="18" t="str">
        <f t="shared" si="1044"/>
        <v/>
      </c>
      <c r="CA710" s="18" t="str">
        <f t="shared" si="1044"/>
        <v/>
      </c>
      <c r="CB710" s="18" t="str">
        <f t="shared" si="1044"/>
        <v/>
      </c>
      <c r="CC710" s="18" t="str">
        <f t="shared" si="1044"/>
        <v/>
      </c>
    </row>
    <row r="711" ht="16.5" customHeight="1">
      <c r="A711" s="11" t="s">
        <v>3242</v>
      </c>
      <c r="B711" s="11" t="s">
        <v>3243</v>
      </c>
      <c r="D711" s="11" t="s">
        <v>64</v>
      </c>
      <c r="E711" s="11">
        <v>1375296.0</v>
      </c>
      <c r="F711" s="11">
        <v>1375296.0</v>
      </c>
      <c r="G711" s="11" t="s">
        <v>726</v>
      </c>
      <c r="H711" s="12">
        <v>1554084.0</v>
      </c>
      <c r="J711" s="13">
        <f t="shared" ref="J711:K711" si="1045">E711*1.07</f>
        <v>1471566.72</v>
      </c>
      <c r="K711" s="13">
        <f t="shared" si="1045"/>
        <v>1471566.72</v>
      </c>
      <c r="L711" s="11" t="s">
        <v>86</v>
      </c>
      <c r="N711" s="14" t="s">
        <v>3244</v>
      </c>
      <c r="T711" s="11" t="s">
        <v>3245</v>
      </c>
      <c r="V711" s="11" t="s">
        <v>3246</v>
      </c>
      <c r="X711" s="11" t="s">
        <v>731</v>
      </c>
      <c r="Y711" s="11" t="s">
        <v>75</v>
      </c>
      <c r="AI711" s="15">
        <v>45292.0</v>
      </c>
      <c r="AL711" s="11">
        <v>1554084.0</v>
      </c>
      <c r="AM711" s="11" t="s">
        <v>2637</v>
      </c>
      <c r="AN711" s="11"/>
      <c r="AQ711" s="11" t="s">
        <v>79</v>
      </c>
      <c r="AR711" s="11" t="s">
        <v>731</v>
      </c>
      <c r="AS711" s="11" t="s">
        <v>75</v>
      </c>
      <c r="AT711" s="11" t="s">
        <v>80</v>
      </c>
      <c r="AU711" s="18" t="s">
        <v>147</v>
      </c>
      <c r="AW711" s="43" t="s">
        <v>96</v>
      </c>
      <c r="AX711" s="11" t="s">
        <v>82</v>
      </c>
      <c r="AY711" s="11"/>
      <c r="AZ711" s="11" t="s">
        <v>290</v>
      </c>
      <c r="BD711" s="15">
        <v>45761.0</v>
      </c>
      <c r="BE711" s="15">
        <v>45761.0</v>
      </c>
      <c r="BJ711" s="11">
        <v>2024.0</v>
      </c>
      <c r="BK711" s="11">
        <v>2026.0</v>
      </c>
      <c r="BL711" s="16">
        <f t="shared" si="954"/>
        <v>3</v>
      </c>
      <c r="BM711" s="18" t="str">
        <f t="shared" si="955"/>
        <v>2024, 2025, 2026</v>
      </c>
      <c r="BN711" s="18" t="str">
        <f t="shared" ref="BN711:CC711" si="1046">IF(ISNUMBER(SEARCH(BN$1, $BM711)), ($K711/$BL711), "")</f>
        <v/>
      </c>
      <c r="BO711" s="18" t="str">
        <f t="shared" si="1046"/>
        <v/>
      </c>
      <c r="BP711" s="18" t="str">
        <f t="shared" si="1046"/>
        <v/>
      </c>
      <c r="BQ711" s="18" t="str">
        <f t="shared" si="1046"/>
        <v/>
      </c>
      <c r="BR711" s="20">
        <f t="shared" si="1046"/>
        <v>490522.24</v>
      </c>
      <c r="BS711" s="20">
        <f t="shared" si="1046"/>
        <v>490522.24</v>
      </c>
      <c r="BT711" s="20">
        <f t="shared" si="1046"/>
        <v>490522.24</v>
      </c>
      <c r="BU711" s="18" t="str">
        <f t="shared" si="1046"/>
        <v/>
      </c>
      <c r="BV711" s="18" t="str">
        <f t="shared" si="1046"/>
        <v/>
      </c>
      <c r="BW711" s="18" t="str">
        <f t="shared" si="1046"/>
        <v/>
      </c>
      <c r="BX711" s="18" t="str">
        <f t="shared" si="1046"/>
        <v/>
      </c>
      <c r="BY711" s="18" t="str">
        <f t="shared" si="1046"/>
        <v/>
      </c>
      <c r="BZ711" s="18" t="str">
        <f t="shared" si="1046"/>
        <v/>
      </c>
      <c r="CA711" s="18" t="str">
        <f t="shared" si="1046"/>
        <v/>
      </c>
      <c r="CB711" s="18" t="str">
        <f t="shared" si="1046"/>
        <v/>
      </c>
      <c r="CC711" s="18" t="str">
        <f t="shared" si="1046"/>
        <v/>
      </c>
    </row>
    <row r="712" ht="16.5" customHeight="1">
      <c r="A712" s="11" t="s">
        <v>3247</v>
      </c>
      <c r="D712" s="11" t="s">
        <v>64</v>
      </c>
      <c r="G712" s="11" t="s">
        <v>151</v>
      </c>
      <c r="J712" s="20"/>
      <c r="K712" s="20"/>
      <c r="L712" s="11" t="s">
        <v>86</v>
      </c>
      <c r="X712" s="11" t="s">
        <v>183</v>
      </c>
      <c r="Y712" s="11" t="s">
        <v>75</v>
      </c>
      <c r="AI712" s="15">
        <v>45292.0</v>
      </c>
      <c r="AM712" s="11" t="s">
        <v>308</v>
      </c>
      <c r="AN712" s="11"/>
      <c r="AQ712" s="11" t="s">
        <v>79</v>
      </c>
      <c r="AR712" s="11" t="s">
        <v>183</v>
      </c>
      <c r="AS712" s="11" t="s">
        <v>75</v>
      </c>
      <c r="AT712" s="11" t="s">
        <v>80</v>
      </c>
      <c r="AU712" s="18" t="s">
        <v>147</v>
      </c>
      <c r="AW712" s="11" t="s">
        <v>96</v>
      </c>
      <c r="AX712" s="11" t="s">
        <v>82</v>
      </c>
      <c r="AY712" s="11"/>
      <c r="AZ712" s="11" t="s">
        <v>132</v>
      </c>
      <c r="BD712" s="15">
        <v>45761.0</v>
      </c>
      <c r="BE712" s="15">
        <v>45761.0</v>
      </c>
      <c r="BJ712" s="11">
        <v>2024.0</v>
      </c>
      <c r="BL712" s="16">
        <f t="shared" si="954"/>
        <v>-2023</v>
      </c>
      <c r="BM712" s="18" t="str">
        <f t="shared" si="955"/>
        <v>#NUM!</v>
      </c>
      <c r="BN712" s="18" t="str">
        <f t="shared" ref="BN712:CC712" si="1047">IF(ISNUMBER(SEARCH(BN$1, $BM712)), ($K712/$BL712), "")</f>
        <v/>
      </c>
      <c r="BO712" s="18" t="str">
        <f t="shared" si="1047"/>
        <v/>
      </c>
      <c r="BP712" s="18" t="str">
        <f t="shared" si="1047"/>
        <v/>
      </c>
      <c r="BQ712" s="18" t="str">
        <f t="shared" si="1047"/>
        <v/>
      </c>
      <c r="BR712" s="18" t="str">
        <f t="shared" si="1047"/>
        <v/>
      </c>
      <c r="BS712" s="18" t="str">
        <f t="shared" si="1047"/>
        <v/>
      </c>
      <c r="BT712" s="18" t="str">
        <f t="shared" si="1047"/>
        <v/>
      </c>
      <c r="BU712" s="18" t="str">
        <f t="shared" si="1047"/>
        <v/>
      </c>
      <c r="BV712" s="18" t="str">
        <f t="shared" si="1047"/>
        <v/>
      </c>
      <c r="BW712" s="18" t="str">
        <f t="shared" si="1047"/>
        <v/>
      </c>
      <c r="BX712" s="18" t="str">
        <f t="shared" si="1047"/>
        <v/>
      </c>
      <c r="BY712" s="18" t="str">
        <f t="shared" si="1047"/>
        <v/>
      </c>
      <c r="BZ712" s="18" t="str">
        <f t="shared" si="1047"/>
        <v/>
      </c>
      <c r="CA712" s="18" t="str">
        <f t="shared" si="1047"/>
        <v/>
      </c>
      <c r="CB712" s="18" t="str">
        <f t="shared" si="1047"/>
        <v/>
      </c>
      <c r="CC712" s="18" t="str">
        <f t="shared" si="1047"/>
        <v/>
      </c>
    </row>
    <row r="713" ht="16.5" customHeight="1">
      <c r="A713" s="11" t="s">
        <v>3248</v>
      </c>
      <c r="D713" s="11" t="s">
        <v>64</v>
      </c>
      <c r="G713" s="11" t="s">
        <v>151</v>
      </c>
      <c r="J713" s="20"/>
      <c r="K713" s="20"/>
      <c r="L713" s="11" t="s">
        <v>86</v>
      </c>
      <c r="V713" s="11" t="s">
        <v>3249</v>
      </c>
      <c r="X713" s="11" t="s">
        <v>183</v>
      </c>
      <c r="Y713" s="11" t="s">
        <v>75</v>
      </c>
      <c r="AI713" s="15">
        <v>45323.0</v>
      </c>
      <c r="AM713" s="11" t="s">
        <v>308</v>
      </c>
      <c r="AN713" s="11"/>
      <c r="AQ713" s="11" t="s">
        <v>79</v>
      </c>
      <c r="AR713" s="11" t="s">
        <v>183</v>
      </c>
      <c r="AS713" s="11" t="s">
        <v>75</v>
      </c>
      <c r="AT713" s="25" t="s">
        <v>122</v>
      </c>
      <c r="AU713" s="18" t="s">
        <v>147</v>
      </c>
      <c r="AW713" s="11" t="s">
        <v>96</v>
      </c>
      <c r="AX713" s="11" t="s">
        <v>82</v>
      </c>
      <c r="AY713" s="11"/>
      <c r="AZ713" s="11" t="s">
        <v>310</v>
      </c>
      <c r="BD713" s="15">
        <v>45761.0</v>
      </c>
      <c r="BE713" s="15">
        <v>45761.0</v>
      </c>
      <c r="BJ713" s="11">
        <v>2024.0</v>
      </c>
      <c r="BL713" s="16">
        <f t="shared" si="954"/>
        <v>-2023</v>
      </c>
      <c r="BM713" s="18" t="str">
        <f t="shared" si="955"/>
        <v>#NUM!</v>
      </c>
      <c r="BN713" s="18" t="str">
        <f t="shared" ref="BN713:CC713" si="1048">IF(ISNUMBER(SEARCH(BN$1, $BM713)), ($K713/$BL713), "")</f>
        <v/>
      </c>
      <c r="BO713" s="18" t="str">
        <f t="shared" si="1048"/>
        <v/>
      </c>
      <c r="BP713" s="18" t="str">
        <f t="shared" si="1048"/>
        <v/>
      </c>
      <c r="BQ713" s="18" t="str">
        <f t="shared" si="1048"/>
        <v/>
      </c>
      <c r="BR713" s="18" t="str">
        <f t="shared" si="1048"/>
        <v/>
      </c>
      <c r="BS713" s="18" t="str">
        <f t="shared" si="1048"/>
        <v/>
      </c>
      <c r="BT713" s="18" t="str">
        <f t="shared" si="1048"/>
        <v/>
      </c>
      <c r="BU713" s="18" t="str">
        <f t="shared" si="1048"/>
        <v/>
      </c>
      <c r="BV713" s="18" t="str">
        <f t="shared" si="1048"/>
        <v/>
      </c>
      <c r="BW713" s="18" t="str">
        <f t="shared" si="1048"/>
        <v/>
      </c>
      <c r="BX713" s="18" t="str">
        <f t="shared" si="1048"/>
        <v/>
      </c>
      <c r="BY713" s="18" t="str">
        <f t="shared" si="1048"/>
        <v/>
      </c>
      <c r="BZ713" s="18" t="str">
        <f t="shared" si="1048"/>
        <v/>
      </c>
      <c r="CA713" s="18" t="str">
        <f t="shared" si="1048"/>
        <v/>
      </c>
      <c r="CB713" s="18" t="str">
        <f t="shared" si="1048"/>
        <v/>
      </c>
      <c r="CC713" s="18" t="str">
        <f t="shared" si="1048"/>
        <v/>
      </c>
    </row>
    <row r="714" ht="16.5" customHeight="1">
      <c r="A714" s="11" t="s">
        <v>3250</v>
      </c>
      <c r="D714" s="11" t="s">
        <v>64</v>
      </c>
      <c r="G714" s="11" t="s">
        <v>151</v>
      </c>
      <c r="J714" s="20"/>
      <c r="K714" s="20"/>
      <c r="L714" s="11" t="s">
        <v>86</v>
      </c>
      <c r="X714" s="11" t="s">
        <v>183</v>
      </c>
      <c r="Y714" s="11" t="s">
        <v>75</v>
      </c>
      <c r="AI714" s="15">
        <v>45383.0</v>
      </c>
      <c r="AM714" s="11" t="s">
        <v>308</v>
      </c>
      <c r="AN714" s="11"/>
      <c r="AQ714" s="11" t="s">
        <v>79</v>
      </c>
      <c r="AR714" s="11" t="s">
        <v>183</v>
      </c>
      <c r="AS714" s="11" t="s">
        <v>75</v>
      </c>
      <c r="AT714" s="11" t="s">
        <v>80</v>
      </c>
      <c r="AU714" s="18" t="s">
        <v>147</v>
      </c>
      <c r="AW714" s="11" t="s">
        <v>96</v>
      </c>
      <c r="AX714" s="11" t="s">
        <v>82</v>
      </c>
      <c r="AY714" s="11"/>
      <c r="AZ714" s="11" t="s">
        <v>520</v>
      </c>
      <c r="BD714" s="15">
        <v>45761.0</v>
      </c>
      <c r="BE714" s="15">
        <v>45761.0</v>
      </c>
      <c r="BJ714" s="11">
        <v>2024.0</v>
      </c>
      <c r="BL714" s="16">
        <f t="shared" si="954"/>
        <v>-2023</v>
      </c>
      <c r="BM714" s="18" t="str">
        <f t="shared" si="955"/>
        <v>#NUM!</v>
      </c>
      <c r="BN714" s="18" t="str">
        <f t="shared" ref="BN714:CC714" si="1049">IF(ISNUMBER(SEARCH(BN$1, $BM714)), ($K714/$BL714), "")</f>
        <v/>
      </c>
      <c r="BO714" s="18" t="str">
        <f t="shared" si="1049"/>
        <v/>
      </c>
      <c r="BP714" s="18" t="str">
        <f t="shared" si="1049"/>
        <v/>
      </c>
      <c r="BQ714" s="18" t="str">
        <f t="shared" si="1049"/>
        <v/>
      </c>
      <c r="BR714" s="18" t="str">
        <f t="shared" si="1049"/>
        <v/>
      </c>
      <c r="BS714" s="18" t="str">
        <f t="shared" si="1049"/>
        <v/>
      </c>
      <c r="BT714" s="18" t="str">
        <f t="shared" si="1049"/>
        <v/>
      </c>
      <c r="BU714" s="18" t="str">
        <f t="shared" si="1049"/>
        <v/>
      </c>
      <c r="BV714" s="18" t="str">
        <f t="shared" si="1049"/>
        <v/>
      </c>
      <c r="BW714" s="18" t="str">
        <f t="shared" si="1049"/>
        <v/>
      </c>
      <c r="BX714" s="18" t="str">
        <f t="shared" si="1049"/>
        <v/>
      </c>
      <c r="BY714" s="18" t="str">
        <f t="shared" si="1049"/>
        <v/>
      </c>
      <c r="BZ714" s="18" t="str">
        <f t="shared" si="1049"/>
        <v/>
      </c>
      <c r="CA714" s="18" t="str">
        <f t="shared" si="1049"/>
        <v/>
      </c>
      <c r="CB714" s="18" t="str">
        <f t="shared" si="1049"/>
        <v/>
      </c>
      <c r="CC714" s="18" t="str">
        <f t="shared" si="1049"/>
        <v/>
      </c>
    </row>
    <row r="715" ht="16.5" customHeight="1">
      <c r="A715" s="16" t="s">
        <v>3251</v>
      </c>
      <c r="B715" s="11" t="s">
        <v>3252</v>
      </c>
      <c r="D715" s="11" t="s">
        <v>64</v>
      </c>
      <c r="E715" s="11">
        <v>1.1999999E7</v>
      </c>
      <c r="F715" s="11">
        <v>1.1999999E7</v>
      </c>
      <c r="G715" s="11" t="s">
        <v>112</v>
      </c>
      <c r="H715" s="12">
        <v>1127788.0</v>
      </c>
      <c r="J715" s="20">
        <f t="shared" ref="J715:K715" si="1050">E715*0.087</f>
        <v>1043999.913</v>
      </c>
      <c r="K715" s="20">
        <f t="shared" si="1050"/>
        <v>1043999.913</v>
      </c>
      <c r="L715" s="11" t="s">
        <v>86</v>
      </c>
      <c r="M715" s="11" t="s">
        <v>67</v>
      </c>
      <c r="N715" s="14" t="s">
        <v>3253</v>
      </c>
      <c r="O715" s="34" t="s">
        <v>3254</v>
      </c>
      <c r="T715" s="11" t="s">
        <v>3255</v>
      </c>
      <c r="V715" s="11" t="s">
        <v>3256</v>
      </c>
      <c r="X715" s="11" t="s">
        <v>117</v>
      </c>
      <c r="Y715" s="11" t="s">
        <v>75</v>
      </c>
      <c r="AI715" s="15">
        <v>45658.0</v>
      </c>
      <c r="AL715" s="11">
        <v>1127788.0</v>
      </c>
      <c r="AM715" s="11" t="s">
        <v>176</v>
      </c>
      <c r="AN715" s="11"/>
      <c r="AQ715" s="11" t="s">
        <v>79</v>
      </c>
      <c r="AR715" s="11" t="s">
        <v>117</v>
      </c>
      <c r="AS715" s="11" t="s">
        <v>75</v>
      </c>
      <c r="AT715" s="25" t="s">
        <v>122</v>
      </c>
      <c r="AU715" s="18" t="s">
        <v>147</v>
      </c>
      <c r="AW715" s="43" t="s">
        <v>96</v>
      </c>
      <c r="AX715" s="11" t="s">
        <v>376</v>
      </c>
      <c r="AY715" s="11"/>
      <c r="AZ715" s="11" t="s">
        <v>398</v>
      </c>
      <c r="BD715" s="15">
        <v>45775.0</v>
      </c>
      <c r="BE715" s="15">
        <v>45775.0</v>
      </c>
      <c r="BJ715" s="11">
        <v>2025.0</v>
      </c>
      <c r="BK715" s="11">
        <v>2029.0</v>
      </c>
      <c r="BL715" s="16">
        <f t="shared" si="954"/>
        <v>5</v>
      </c>
      <c r="BM715" s="18" t="str">
        <f t="shared" si="955"/>
        <v>2025, 2026, 2027, 2028, 2029</v>
      </c>
      <c r="BN715" s="18" t="str">
        <f t="shared" ref="BN715:CC715" si="1051">IF(ISNUMBER(SEARCH(BN$1, $BM715)), ($K715/$BL715), "")</f>
        <v/>
      </c>
      <c r="BO715" s="18" t="str">
        <f t="shared" si="1051"/>
        <v/>
      </c>
      <c r="BP715" s="18" t="str">
        <f t="shared" si="1051"/>
        <v/>
      </c>
      <c r="BQ715" s="18" t="str">
        <f t="shared" si="1051"/>
        <v/>
      </c>
      <c r="BR715" s="18" t="str">
        <f t="shared" si="1051"/>
        <v/>
      </c>
      <c r="BS715" s="20">
        <f t="shared" si="1051"/>
        <v>208799.9826</v>
      </c>
      <c r="BT715" s="20">
        <f t="shared" si="1051"/>
        <v>208799.9826</v>
      </c>
      <c r="BU715" s="20">
        <f t="shared" si="1051"/>
        <v>208799.9826</v>
      </c>
      <c r="BV715" s="20">
        <f t="shared" si="1051"/>
        <v>208799.9826</v>
      </c>
      <c r="BW715" s="20">
        <f t="shared" si="1051"/>
        <v>208799.9826</v>
      </c>
      <c r="BX715" s="18" t="str">
        <f t="shared" si="1051"/>
        <v/>
      </c>
      <c r="BY715" s="18" t="str">
        <f t="shared" si="1051"/>
        <v/>
      </c>
      <c r="BZ715" s="18" t="str">
        <f t="shared" si="1051"/>
        <v/>
      </c>
      <c r="CA715" s="18" t="str">
        <f t="shared" si="1051"/>
        <v/>
      </c>
      <c r="CB715" s="18" t="str">
        <f t="shared" si="1051"/>
        <v/>
      </c>
      <c r="CC715" s="18" t="str">
        <f t="shared" si="1051"/>
        <v/>
      </c>
    </row>
    <row r="716" ht="16.5" customHeight="1">
      <c r="A716" s="16" t="s">
        <v>3257</v>
      </c>
      <c r="B716" s="11" t="s">
        <v>3258</v>
      </c>
      <c r="D716" s="11" t="s">
        <v>64</v>
      </c>
      <c r="E716" s="27">
        <v>74255.0</v>
      </c>
      <c r="F716" s="27">
        <v>74255.0</v>
      </c>
      <c r="G716" s="11" t="s">
        <v>135</v>
      </c>
      <c r="H716" s="12">
        <v>91516.0</v>
      </c>
      <c r="J716" s="13">
        <f t="shared" ref="J716:K716" si="1052">E716*1.19</f>
        <v>88363.45</v>
      </c>
      <c r="K716" s="13">
        <f t="shared" si="1052"/>
        <v>88363.45</v>
      </c>
      <c r="L716" s="11" t="s">
        <v>86</v>
      </c>
      <c r="N716" s="14" t="s">
        <v>3259</v>
      </c>
      <c r="O716" s="11" t="s">
        <v>3260</v>
      </c>
      <c r="T716" s="11" t="s">
        <v>3261</v>
      </c>
      <c r="V716" s="11" t="s">
        <v>3262</v>
      </c>
      <c r="X716" s="11" t="s">
        <v>142</v>
      </c>
      <c r="Y716" s="11" t="s">
        <v>75</v>
      </c>
      <c r="AI716" s="15">
        <v>44562.0</v>
      </c>
      <c r="AL716" s="11">
        <v>91516.0</v>
      </c>
      <c r="AM716" s="11" t="s">
        <v>143</v>
      </c>
      <c r="AN716" s="11" t="s">
        <v>669</v>
      </c>
      <c r="AQ716" s="11" t="s">
        <v>79</v>
      </c>
      <c r="AR716" s="11" t="s">
        <v>146</v>
      </c>
      <c r="AS716" s="11" t="s">
        <v>75</v>
      </c>
      <c r="AT716" s="11" t="s">
        <v>80</v>
      </c>
      <c r="AU716" s="18" t="s">
        <v>147</v>
      </c>
      <c r="AW716" s="11" t="s">
        <v>96</v>
      </c>
      <c r="AX716" s="11" t="s">
        <v>376</v>
      </c>
      <c r="AY716" s="11"/>
      <c r="AZ716" s="11" t="s">
        <v>132</v>
      </c>
      <c r="BD716" s="15">
        <v>45779.0</v>
      </c>
      <c r="BE716" s="15">
        <v>45779.0</v>
      </c>
      <c r="BJ716" s="11">
        <v>2022.0</v>
      </c>
      <c r="BK716" s="11">
        <v>2022.0</v>
      </c>
      <c r="BL716" s="16">
        <f t="shared" si="954"/>
        <v>1</v>
      </c>
      <c r="BM716" s="18" t="str">
        <f t="shared" si="955"/>
        <v>2022</v>
      </c>
      <c r="BN716" s="18" t="str">
        <f t="shared" ref="BN716:CC716" si="1053">IF(ISNUMBER(SEARCH(BN$1, $BM716)), ($K716/$BL716), "")</f>
        <v/>
      </c>
      <c r="BO716" s="18" t="str">
        <f t="shared" si="1053"/>
        <v/>
      </c>
      <c r="BP716" s="20">
        <f t="shared" si="1053"/>
        <v>88363.45</v>
      </c>
      <c r="BQ716" s="18" t="str">
        <f t="shared" si="1053"/>
        <v/>
      </c>
      <c r="BR716" s="18" t="str">
        <f t="shared" si="1053"/>
        <v/>
      </c>
      <c r="BS716" s="18" t="str">
        <f t="shared" si="1053"/>
        <v/>
      </c>
      <c r="BT716" s="18" t="str">
        <f t="shared" si="1053"/>
        <v/>
      </c>
      <c r="BU716" s="18" t="str">
        <f t="shared" si="1053"/>
        <v/>
      </c>
      <c r="BV716" s="18" t="str">
        <f t="shared" si="1053"/>
        <v/>
      </c>
      <c r="BW716" s="18" t="str">
        <f t="shared" si="1053"/>
        <v/>
      </c>
      <c r="BX716" s="18" t="str">
        <f t="shared" si="1053"/>
        <v/>
      </c>
      <c r="BY716" s="18" t="str">
        <f t="shared" si="1053"/>
        <v/>
      </c>
      <c r="BZ716" s="18" t="str">
        <f t="shared" si="1053"/>
        <v/>
      </c>
      <c r="CA716" s="18" t="str">
        <f t="shared" si="1053"/>
        <v/>
      </c>
      <c r="CB716" s="18" t="str">
        <f t="shared" si="1053"/>
        <v/>
      </c>
      <c r="CC716" s="18" t="str">
        <f t="shared" si="1053"/>
        <v/>
      </c>
    </row>
    <row r="717" ht="16.5" customHeight="1">
      <c r="A717" s="16" t="s">
        <v>3263</v>
      </c>
      <c r="B717" s="11" t="s">
        <v>3264</v>
      </c>
      <c r="D717" s="11" t="s">
        <v>64</v>
      </c>
      <c r="E717" s="11">
        <v>4227361.0</v>
      </c>
      <c r="F717" s="11">
        <v>4227361.0</v>
      </c>
      <c r="G717" s="11" t="s">
        <v>151</v>
      </c>
      <c r="H717" s="12">
        <v>4830647.0</v>
      </c>
      <c r="J717" s="13">
        <v>4227361.0</v>
      </c>
      <c r="K717" s="13">
        <v>4227361.0</v>
      </c>
      <c r="L717" s="11" t="s">
        <v>86</v>
      </c>
      <c r="N717" s="14" t="s">
        <v>3265</v>
      </c>
      <c r="O717" s="11" t="s">
        <v>3266</v>
      </c>
      <c r="V717" s="11" t="s">
        <v>3267</v>
      </c>
      <c r="X717" s="11" t="s">
        <v>334</v>
      </c>
      <c r="Y717" s="11" t="s">
        <v>75</v>
      </c>
      <c r="AI717" s="15">
        <v>42614.0</v>
      </c>
      <c r="AL717" s="11">
        <v>4830647.0</v>
      </c>
      <c r="AM717" s="11" t="s">
        <v>185</v>
      </c>
      <c r="AN717" s="30" t="s">
        <v>364</v>
      </c>
      <c r="AQ717" s="11" t="s">
        <v>79</v>
      </c>
      <c r="AR717" s="11" t="s">
        <v>188</v>
      </c>
      <c r="AS717" s="11" t="s">
        <v>75</v>
      </c>
      <c r="AT717" s="11" t="s">
        <v>80</v>
      </c>
      <c r="AW717" s="43" t="s">
        <v>96</v>
      </c>
      <c r="AX717" s="18" t="str">
        <f t="array" ref="AX717">IFERROR(INDEX('full database 2024'!AR:AR, MATCH(A717, 'full database 2024'!B:B, 0)), "")</f>
        <v/>
      </c>
      <c r="AZ717" s="11" t="s">
        <v>132</v>
      </c>
      <c r="BD717" s="15">
        <v>45779.0</v>
      </c>
      <c r="BE717" s="15">
        <v>45779.0</v>
      </c>
      <c r="BJ717" s="11">
        <v>2016.0</v>
      </c>
      <c r="BK717" s="11">
        <v>2021.0</v>
      </c>
      <c r="BL717" s="16">
        <f t="shared" si="954"/>
        <v>6</v>
      </c>
      <c r="BM717" s="18" t="str">
        <f t="shared" si="955"/>
        <v>2016, 2017, 2018, 2019, 2020, 2021</v>
      </c>
      <c r="BN717" s="20">
        <f t="shared" ref="BN717:CC717" si="1054">IF(ISNUMBER(SEARCH(BN$1, $BM717)), ($K717/$BL717), "")</f>
        <v>704560.1667</v>
      </c>
      <c r="BO717" s="20">
        <f t="shared" si="1054"/>
        <v>704560.1667</v>
      </c>
      <c r="BP717" s="18" t="str">
        <f t="shared" si="1054"/>
        <v/>
      </c>
      <c r="BQ717" s="18" t="str">
        <f t="shared" si="1054"/>
        <v/>
      </c>
      <c r="BR717" s="18" t="str">
        <f t="shared" si="1054"/>
        <v/>
      </c>
      <c r="BS717" s="18" t="str">
        <f t="shared" si="1054"/>
        <v/>
      </c>
      <c r="BT717" s="18" t="str">
        <f t="shared" si="1054"/>
        <v/>
      </c>
      <c r="BU717" s="18" t="str">
        <f t="shared" si="1054"/>
        <v/>
      </c>
      <c r="BV717" s="18" t="str">
        <f t="shared" si="1054"/>
        <v/>
      </c>
      <c r="BW717" s="18" t="str">
        <f t="shared" si="1054"/>
        <v/>
      </c>
      <c r="BX717" s="18" t="str">
        <f t="shared" si="1054"/>
        <v/>
      </c>
      <c r="BY717" s="18" t="str">
        <f t="shared" si="1054"/>
        <v/>
      </c>
      <c r="BZ717" s="18" t="str">
        <f t="shared" si="1054"/>
        <v/>
      </c>
      <c r="CA717" s="18" t="str">
        <f t="shared" si="1054"/>
        <v/>
      </c>
      <c r="CB717" s="18" t="str">
        <f t="shared" si="1054"/>
        <v/>
      </c>
      <c r="CC717" s="18" t="str">
        <f t="shared" si="1054"/>
        <v/>
      </c>
    </row>
    <row r="718" ht="16.5" customHeight="1">
      <c r="A718" s="18" t="s">
        <v>3268</v>
      </c>
      <c r="B718" s="18" t="s">
        <v>3269</v>
      </c>
      <c r="C718" s="18" t="s">
        <v>3268</v>
      </c>
      <c r="D718" s="11" t="s">
        <v>3270</v>
      </c>
      <c r="E718" s="18">
        <v>0.0</v>
      </c>
      <c r="F718" s="18">
        <v>0.0</v>
      </c>
      <c r="G718" s="18" t="s">
        <v>151</v>
      </c>
      <c r="H718" s="18">
        <v>0.0</v>
      </c>
      <c r="J718" s="20">
        <v>0.0</v>
      </c>
      <c r="K718" s="20">
        <v>0.0</v>
      </c>
      <c r="L718" s="11" t="s">
        <v>86</v>
      </c>
      <c r="M718" s="11"/>
      <c r="N718" s="18" t="s">
        <v>3271</v>
      </c>
      <c r="O718" s="18" t="s">
        <v>3272</v>
      </c>
      <c r="S718" s="18" t="s">
        <v>3273</v>
      </c>
      <c r="W718" s="11"/>
      <c r="AI718" s="18" t="s">
        <v>3274</v>
      </c>
      <c r="AM718" s="11" t="s">
        <v>456</v>
      </c>
      <c r="AO718" s="18" t="s">
        <v>3275</v>
      </c>
      <c r="AQ718" s="11" t="s">
        <v>79</v>
      </c>
      <c r="AR718" s="11" t="s">
        <v>334</v>
      </c>
      <c r="AS718" s="11" t="s">
        <v>75</v>
      </c>
      <c r="AT718" s="11" t="s">
        <v>80</v>
      </c>
      <c r="AW718" s="11" t="s">
        <v>96</v>
      </c>
      <c r="AX718" s="18" t="str">
        <f t="shared" ref="AX718:AX765" si="1056">IFERROR(INDEX('2025 full data'!AU:AU, MATCH(A718, '2025 full data'!A:A, 0)), "")</f>
        <v/>
      </c>
      <c r="AY718" s="11"/>
      <c r="AZ718" s="11" t="s">
        <v>191</v>
      </c>
      <c r="BJ718" s="18">
        <v>2024.0</v>
      </c>
      <c r="BK718" s="18">
        <v>2025.0</v>
      </c>
      <c r="BL718" s="16">
        <f t="shared" si="954"/>
        <v>2</v>
      </c>
      <c r="BM718" s="18" t="str">
        <f t="shared" si="955"/>
        <v>2024, 2025</v>
      </c>
      <c r="BN718" s="18" t="str">
        <f t="shared" ref="BN718:CC718" si="1055">IF(ISNUMBER(SEARCH(BN$1, $BM718)), ($K718/$BL718), "")</f>
        <v/>
      </c>
      <c r="BO718" s="18" t="str">
        <f t="shared" si="1055"/>
        <v/>
      </c>
      <c r="BP718" s="18" t="str">
        <f t="shared" si="1055"/>
        <v/>
      </c>
      <c r="BQ718" s="18" t="str">
        <f t="shared" si="1055"/>
        <v/>
      </c>
      <c r="BR718" s="20">
        <f t="shared" si="1055"/>
        <v>0</v>
      </c>
      <c r="BS718" s="20">
        <f t="shared" si="1055"/>
        <v>0</v>
      </c>
      <c r="BT718" s="18" t="str">
        <f t="shared" si="1055"/>
        <v/>
      </c>
      <c r="BU718" s="18" t="str">
        <f t="shared" si="1055"/>
        <v/>
      </c>
      <c r="BV718" s="18" t="str">
        <f t="shared" si="1055"/>
        <v/>
      </c>
      <c r="BW718" s="18" t="str">
        <f t="shared" si="1055"/>
        <v/>
      </c>
      <c r="BX718" s="18" t="str">
        <f t="shared" si="1055"/>
        <v/>
      </c>
      <c r="BY718" s="18" t="str">
        <f t="shared" si="1055"/>
        <v/>
      </c>
      <c r="BZ718" s="18" t="str">
        <f t="shared" si="1055"/>
        <v/>
      </c>
      <c r="CA718" s="18" t="str">
        <f t="shared" si="1055"/>
        <v/>
      </c>
      <c r="CB718" s="18" t="str">
        <f t="shared" si="1055"/>
        <v/>
      </c>
      <c r="CC718" s="18" t="str">
        <f t="shared" si="1055"/>
        <v/>
      </c>
    </row>
    <row r="719" ht="16.5" customHeight="1">
      <c r="A719" s="18" t="s">
        <v>3276</v>
      </c>
      <c r="B719" s="18" t="s">
        <v>3277</v>
      </c>
      <c r="C719" s="18" t="s">
        <v>3276</v>
      </c>
      <c r="D719" s="11" t="s">
        <v>3270</v>
      </c>
      <c r="E719" s="18">
        <v>2158800.0</v>
      </c>
      <c r="F719" s="18">
        <v>2158800.0</v>
      </c>
      <c r="G719" s="18" t="s">
        <v>151</v>
      </c>
      <c r="H719" s="18">
        <v>2330768.0</v>
      </c>
      <c r="J719" s="20">
        <v>2158800.0</v>
      </c>
      <c r="K719" s="20">
        <v>2158800.0</v>
      </c>
      <c r="L719" s="11" t="s">
        <v>86</v>
      </c>
      <c r="M719" s="11"/>
      <c r="N719" s="18" t="s">
        <v>3278</v>
      </c>
      <c r="O719" s="18" t="s">
        <v>3279</v>
      </c>
      <c r="S719" s="18" t="s">
        <v>3280</v>
      </c>
      <c r="W719" s="11"/>
      <c r="AI719" s="18" t="s">
        <v>3281</v>
      </c>
      <c r="AM719" s="18" t="s">
        <v>185</v>
      </c>
      <c r="AN719" s="11" t="s">
        <v>649</v>
      </c>
      <c r="AQ719" s="11" t="s">
        <v>79</v>
      </c>
      <c r="AR719" s="11" t="s">
        <v>188</v>
      </c>
      <c r="AS719" s="11" t="s">
        <v>75</v>
      </c>
      <c r="AT719" s="11" t="s">
        <v>80</v>
      </c>
      <c r="AW719" s="43" t="s">
        <v>96</v>
      </c>
      <c r="AX719" s="18" t="str">
        <f t="shared" si="1056"/>
        <v/>
      </c>
      <c r="AZ719" s="11" t="s">
        <v>132</v>
      </c>
      <c r="BJ719" s="18">
        <v>2021.0</v>
      </c>
      <c r="BK719" s="18">
        <v>2023.0</v>
      </c>
      <c r="BL719" s="16">
        <f t="shared" si="954"/>
        <v>3</v>
      </c>
      <c r="BM719" s="18" t="str">
        <f t="shared" si="955"/>
        <v>2021, 2022, 2023</v>
      </c>
      <c r="BN719" s="18" t="str">
        <f t="shared" ref="BN719:CC719" si="1057">IF(ISNUMBER(SEARCH(BN$1, $BM719)), ($K719/$BL719), "")</f>
        <v/>
      </c>
      <c r="BO719" s="20">
        <f t="shared" si="1057"/>
        <v>719600</v>
      </c>
      <c r="BP719" s="20">
        <f t="shared" si="1057"/>
        <v>719600</v>
      </c>
      <c r="BQ719" s="20">
        <f t="shared" si="1057"/>
        <v>719600</v>
      </c>
      <c r="BR719" s="18" t="str">
        <f t="shared" si="1057"/>
        <v/>
      </c>
      <c r="BS719" s="18" t="str">
        <f t="shared" si="1057"/>
        <v/>
      </c>
      <c r="BT719" s="18" t="str">
        <f t="shared" si="1057"/>
        <v/>
      </c>
      <c r="BU719" s="18" t="str">
        <f t="shared" si="1057"/>
        <v/>
      </c>
      <c r="BV719" s="18" t="str">
        <f t="shared" si="1057"/>
        <v/>
      </c>
      <c r="BW719" s="18" t="str">
        <f t="shared" si="1057"/>
        <v/>
      </c>
      <c r="BX719" s="18" t="str">
        <f t="shared" si="1057"/>
        <v/>
      </c>
      <c r="BY719" s="18" t="str">
        <f t="shared" si="1057"/>
        <v/>
      </c>
      <c r="BZ719" s="18" t="str">
        <f t="shared" si="1057"/>
        <v/>
      </c>
      <c r="CA719" s="18" t="str">
        <f t="shared" si="1057"/>
        <v/>
      </c>
      <c r="CB719" s="18" t="str">
        <f t="shared" si="1057"/>
        <v/>
      </c>
      <c r="CC719" s="18" t="str">
        <f t="shared" si="1057"/>
        <v/>
      </c>
    </row>
    <row r="720" ht="16.5" customHeight="1">
      <c r="A720" s="18" t="s">
        <v>3282</v>
      </c>
      <c r="B720" s="18" t="s">
        <v>3283</v>
      </c>
      <c r="C720" s="18" t="s">
        <v>3282</v>
      </c>
      <c r="D720" s="11" t="s">
        <v>3270</v>
      </c>
      <c r="E720" s="18">
        <v>291960.0</v>
      </c>
      <c r="F720" s="18">
        <v>291960.0</v>
      </c>
      <c r="G720" s="18" t="s">
        <v>726</v>
      </c>
      <c r="H720" s="18">
        <v>329292.0</v>
      </c>
      <c r="J720" s="13">
        <f t="shared" ref="J720:K720" si="1058">E720*1.07</f>
        <v>312397.2</v>
      </c>
      <c r="K720" s="13">
        <f t="shared" si="1058"/>
        <v>312397.2</v>
      </c>
      <c r="L720" s="11" t="s">
        <v>86</v>
      </c>
      <c r="M720" s="11"/>
      <c r="N720" s="18" t="s">
        <v>3284</v>
      </c>
      <c r="O720" s="18" t="s">
        <v>3285</v>
      </c>
      <c r="S720" s="18" t="s">
        <v>3286</v>
      </c>
      <c r="T720" s="18" t="s">
        <v>3287</v>
      </c>
      <c r="V720" s="18" t="s">
        <v>3288</v>
      </c>
      <c r="W720" s="11"/>
      <c r="X720" s="18" t="s">
        <v>731</v>
      </c>
      <c r="Z720" s="18" t="s">
        <v>2777</v>
      </c>
      <c r="AI720" s="18" t="s">
        <v>3289</v>
      </c>
      <c r="AM720" s="11" t="s">
        <v>2637</v>
      </c>
      <c r="AO720" s="18" t="s">
        <v>3290</v>
      </c>
      <c r="AQ720" s="11" t="s">
        <v>79</v>
      </c>
      <c r="AR720" s="11" t="s">
        <v>731</v>
      </c>
      <c r="AS720" s="11" t="s">
        <v>75</v>
      </c>
      <c r="AT720" s="11" t="s">
        <v>107</v>
      </c>
      <c r="AU720" s="11" t="s">
        <v>108</v>
      </c>
      <c r="AV720" s="18" t="s">
        <v>3065</v>
      </c>
      <c r="AW720" s="11" t="s">
        <v>96</v>
      </c>
      <c r="AX720" s="18" t="str">
        <f t="shared" si="1056"/>
        <v/>
      </c>
      <c r="AY720" s="11"/>
      <c r="AZ720" s="11" t="s">
        <v>520</v>
      </c>
      <c r="BJ720" s="18">
        <v>2023.0</v>
      </c>
      <c r="BK720" s="18">
        <v>2025.0</v>
      </c>
      <c r="BL720" s="16">
        <f t="shared" si="954"/>
        <v>3</v>
      </c>
      <c r="BM720" s="18" t="str">
        <f t="shared" si="955"/>
        <v>2023, 2024, 2025</v>
      </c>
      <c r="BN720" s="18" t="str">
        <f t="shared" ref="BN720:CC720" si="1059">IF(ISNUMBER(SEARCH(BN$1, $BM720)), ($K720/$BL720), "")</f>
        <v/>
      </c>
      <c r="BO720" s="18" t="str">
        <f t="shared" si="1059"/>
        <v/>
      </c>
      <c r="BP720" s="18" t="str">
        <f t="shared" si="1059"/>
        <v/>
      </c>
      <c r="BQ720" s="20">
        <f t="shared" si="1059"/>
        <v>104132.4</v>
      </c>
      <c r="BR720" s="20">
        <f t="shared" si="1059"/>
        <v>104132.4</v>
      </c>
      <c r="BS720" s="20">
        <f t="shared" si="1059"/>
        <v>104132.4</v>
      </c>
      <c r="BT720" s="18" t="str">
        <f t="shared" si="1059"/>
        <v/>
      </c>
      <c r="BU720" s="18" t="str">
        <f t="shared" si="1059"/>
        <v/>
      </c>
      <c r="BV720" s="18" t="str">
        <f t="shared" si="1059"/>
        <v/>
      </c>
      <c r="BW720" s="18" t="str">
        <f t="shared" si="1059"/>
        <v/>
      </c>
      <c r="BX720" s="18" t="str">
        <f t="shared" si="1059"/>
        <v/>
      </c>
      <c r="BY720" s="18" t="str">
        <f t="shared" si="1059"/>
        <v/>
      </c>
      <c r="BZ720" s="18" t="str">
        <f t="shared" si="1059"/>
        <v/>
      </c>
      <c r="CA720" s="18" t="str">
        <f t="shared" si="1059"/>
        <v/>
      </c>
      <c r="CB720" s="18" t="str">
        <f t="shared" si="1059"/>
        <v/>
      </c>
      <c r="CC720" s="18" t="str">
        <f t="shared" si="1059"/>
        <v/>
      </c>
    </row>
    <row r="721" ht="16.5" customHeight="1">
      <c r="A721" s="18" t="s">
        <v>3291</v>
      </c>
      <c r="B721" s="18" t="s">
        <v>3292</v>
      </c>
      <c r="C721" s="18" t="s">
        <v>3291</v>
      </c>
      <c r="D721" s="11" t="s">
        <v>3270</v>
      </c>
      <c r="E721" s="18">
        <v>526549.0</v>
      </c>
      <c r="F721" s="18">
        <v>526549.0</v>
      </c>
      <c r="G721" s="18" t="s">
        <v>151</v>
      </c>
      <c r="H721" s="18">
        <v>563280.0</v>
      </c>
      <c r="J721" s="20">
        <v>526549.0</v>
      </c>
      <c r="K721" s="20">
        <v>526549.0</v>
      </c>
      <c r="L721" s="11" t="s">
        <v>86</v>
      </c>
      <c r="M721" s="11"/>
      <c r="N721" s="18" t="s">
        <v>3293</v>
      </c>
      <c r="O721" s="18" t="s">
        <v>3294</v>
      </c>
      <c r="S721" s="18" t="s">
        <v>3295</v>
      </c>
      <c r="T721" s="18" t="s">
        <v>3296</v>
      </c>
      <c r="V721" s="18" t="s">
        <v>3297</v>
      </c>
      <c r="W721" s="11"/>
      <c r="X721" s="11"/>
      <c r="Z721" s="18" t="s">
        <v>3298</v>
      </c>
      <c r="AI721" s="18" t="s">
        <v>3299</v>
      </c>
      <c r="AM721" s="11" t="s">
        <v>308</v>
      </c>
      <c r="AQ721" s="11" t="s">
        <v>79</v>
      </c>
      <c r="AR721" s="11" t="s">
        <v>183</v>
      </c>
      <c r="AS721" s="11" t="s">
        <v>75</v>
      </c>
      <c r="AT721" s="11" t="s">
        <v>80</v>
      </c>
      <c r="AW721" s="11" t="s">
        <v>96</v>
      </c>
      <c r="AX721" s="18" t="str">
        <f t="shared" si="1056"/>
        <v/>
      </c>
      <c r="AY721" s="11"/>
      <c r="AZ721" s="11" t="s">
        <v>520</v>
      </c>
      <c r="BJ721" s="18">
        <v>2022.0</v>
      </c>
      <c r="BK721" s="18">
        <v>2027.0</v>
      </c>
      <c r="BL721" s="16">
        <f t="shared" si="954"/>
        <v>6</v>
      </c>
      <c r="BM721" s="18" t="str">
        <f t="shared" si="955"/>
        <v>2022, 2023, 2024, 2025, 2026, 2027</v>
      </c>
      <c r="BN721" s="18" t="str">
        <f t="shared" ref="BN721:CC721" si="1060">IF(ISNUMBER(SEARCH(BN$1, $BM721)), ($K721/$BL721), "")</f>
        <v/>
      </c>
      <c r="BO721" s="18" t="str">
        <f t="shared" si="1060"/>
        <v/>
      </c>
      <c r="BP721" s="20">
        <f t="shared" si="1060"/>
        <v>87758.16667</v>
      </c>
      <c r="BQ721" s="20">
        <f t="shared" si="1060"/>
        <v>87758.16667</v>
      </c>
      <c r="BR721" s="20">
        <f t="shared" si="1060"/>
        <v>87758.16667</v>
      </c>
      <c r="BS721" s="20">
        <f t="shared" si="1060"/>
        <v>87758.16667</v>
      </c>
      <c r="BT721" s="20">
        <f t="shared" si="1060"/>
        <v>87758.16667</v>
      </c>
      <c r="BU721" s="20">
        <f t="shared" si="1060"/>
        <v>87758.16667</v>
      </c>
      <c r="BV721" s="18" t="str">
        <f t="shared" si="1060"/>
        <v/>
      </c>
      <c r="BW721" s="18" t="str">
        <f t="shared" si="1060"/>
        <v/>
      </c>
      <c r="BX721" s="18" t="str">
        <f t="shared" si="1060"/>
        <v/>
      </c>
      <c r="BY721" s="18" t="str">
        <f t="shared" si="1060"/>
        <v/>
      </c>
      <c r="BZ721" s="18" t="str">
        <f t="shared" si="1060"/>
        <v/>
      </c>
      <c r="CA721" s="18" t="str">
        <f t="shared" si="1060"/>
        <v/>
      </c>
      <c r="CB721" s="18" t="str">
        <f t="shared" si="1060"/>
        <v/>
      </c>
      <c r="CC721" s="18" t="str">
        <f t="shared" si="1060"/>
        <v/>
      </c>
    </row>
    <row r="722" ht="16.5" customHeight="1">
      <c r="A722" s="18" t="s">
        <v>3300</v>
      </c>
      <c r="B722" s="18" t="s">
        <v>3301</v>
      </c>
      <c r="C722" s="18" t="s">
        <v>3300</v>
      </c>
      <c r="D722" s="11" t="s">
        <v>3270</v>
      </c>
      <c r="E722" s="18">
        <v>2999700.0</v>
      </c>
      <c r="F722" s="18">
        <v>2999700.0</v>
      </c>
      <c r="G722" s="18" t="s">
        <v>215</v>
      </c>
      <c r="H722" s="18">
        <v>287520.0</v>
      </c>
      <c r="J722" s="13">
        <f t="shared" ref="J722:K722" si="1061">E722*0.091</f>
        <v>272972.7</v>
      </c>
      <c r="K722" s="13">
        <f t="shared" si="1061"/>
        <v>272972.7</v>
      </c>
      <c r="L722" s="11" t="s">
        <v>86</v>
      </c>
      <c r="M722" s="11"/>
      <c r="N722" s="18" t="s">
        <v>3302</v>
      </c>
      <c r="O722" s="18" t="s">
        <v>3303</v>
      </c>
      <c r="S722" s="18" t="s">
        <v>3304</v>
      </c>
      <c r="T722" s="18" t="s">
        <v>3305</v>
      </c>
      <c r="V722" s="18" t="s">
        <v>392</v>
      </c>
      <c r="W722" s="11"/>
      <c r="X722" s="11"/>
      <c r="Z722" s="18" t="s">
        <v>2560</v>
      </c>
      <c r="AI722" s="18" t="s">
        <v>3306</v>
      </c>
      <c r="AM722" s="11" t="s">
        <v>220</v>
      </c>
      <c r="AO722" s="18" t="s">
        <v>3307</v>
      </c>
      <c r="AQ722" s="11" t="s">
        <v>79</v>
      </c>
      <c r="AR722" s="11" t="s">
        <v>218</v>
      </c>
      <c r="AS722" s="11" t="s">
        <v>75</v>
      </c>
      <c r="AT722" s="11" t="s">
        <v>80</v>
      </c>
      <c r="AW722" s="11" t="s">
        <v>96</v>
      </c>
      <c r="AX722" s="18" t="str">
        <f t="shared" si="1056"/>
        <v/>
      </c>
      <c r="AY722" s="11"/>
      <c r="AZ722" s="11" t="s">
        <v>520</v>
      </c>
      <c r="BJ722" s="18">
        <v>2022.0</v>
      </c>
      <c r="BK722" s="18">
        <v>2024.0</v>
      </c>
      <c r="BL722" s="16">
        <f t="shared" si="954"/>
        <v>3</v>
      </c>
      <c r="BM722" s="18" t="str">
        <f t="shared" si="955"/>
        <v>2022, 2023, 2024</v>
      </c>
      <c r="BN722" s="18" t="str">
        <f t="shared" ref="BN722:CC722" si="1062">IF(ISNUMBER(SEARCH(BN$1, $BM722)), ($K722/$BL722), "")</f>
        <v/>
      </c>
      <c r="BO722" s="18" t="str">
        <f t="shared" si="1062"/>
        <v/>
      </c>
      <c r="BP722" s="20">
        <f t="shared" si="1062"/>
        <v>90990.9</v>
      </c>
      <c r="BQ722" s="20">
        <f t="shared" si="1062"/>
        <v>90990.9</v>
      </c>
      <c r="BR722" s="20">
        <f t="shared" si="1062"/>
        <v>90990.9</v>
      </c>
      <c r="BS722" s="18" t="str">
        <f t="shared" si="1062"/>
        <v/>
      </c>
      <c r="BT722" s="18" t="str">
        <f t="shared" si="1062"/>
        <v/>
      </c>
      <c r="BU722" s="18" t="str">
        <f t="shared" si="1062"/>
        <v/>
      </c>
      <c r="BV722" s="18" t="str">
        <f t="shared" si="1062"/>
        <v/>
      </c>
      <c r="BW722" s="18" t="str">
        <f t="shared" si="1062"/>
        <v/>
      </c>
      <c r="BX722" s="18" t="str">
        <f t="shared" si="1062"/>
        <v/>
      </c>
      <c r="BY722" s="18" t="str">
        <f t="shared" si="1062"/>
        <v/>
      </c>
      <c r="BZ722" s="18" t="str">
        <f t="shared" si="1062"/>
        <v/>
      </c>
      <c r="CA722" s="18" t="str">
        <f t="shared" si="1062"/>
        <v/>
      </c>
      <c r="CB722" s="18" t="str">
        <f t="shared" si="1062"/>
        <v/>
      </c>
      <c r="CC722" s="18" t="str">
        <f t="shared" si="1062"/>
        <v/>
      </c>
    </row>
    <row r="723" ht="16.5" customHeight="1">
      <c r="A723" s="18" t="s">
        <v>3308</v>
      </c>
      <c r="B723" s="18" t="s">
        <v>3309</v>
      </c>
      <c r="C723" s="18" t="s">
        <v>3308</v>
      </c>
      <c r="D723" s="11" t="s">
        <v>3270</v>
      </c>
      <c r="E723" s="60">
        <v>378876.0</v>
      </c>
      <c r="F723" s="60">
        <v>378876.0</v>
      </c>
      <c r="G723" s="18" t="s">
        <v>135</v>
      </c>
      <c r="H723" s="18">
        <v>485837.0</v>
      </c>
      <c r="J723" s="13">
        <f t="shared" ref="J723:K723" si="1063">E723*1.19</f>
        <v>450862.44</v>
      </c>
      <c r="K723" s="13">
        <f t="shared" si="1063"/>
        <v>450862.44</v>
      </c>
      <c r="L723" s="11" t="s">
        <v>86</v>
      </c>
      <c r="M723" s="11"/>
      <c r="N723" s="18" t="s">
        <v>3310</v>
      </c>
      <c r="O723" s="18" t="s">
        <v>3311</v>
      </c>
      <c r="S723" s="18" t="s">
        <v>3312</v>
      </c>
      <c r="T723" s="18" t="s">
        <v>3313</v>
      </c>
      <c r="W723" s="11"/>
      <c r="X723" s="11" t="s">
        <v>142</v>
      </c>
      <c r="AI723" s="18" t="s">
        <v>3314</v>
      </c>
      <c r="AM723" s="11" t="s">
        <v>143</v>
      </c>
      <c r="AN723" s="11" t="s">
        <v>695</v>
      </c>
      <c r="AO723" s="18" t="s">
        <v>2738</v>
      </c>
      <c r="AQ723" s="11" t="s">
        <v>79</v>
      </c>
      <c r="AR723" s="11" t="s">
        <v>146</v>
      </c>
      <c r="AS723" s="11" t="s">
        <v>75</v>
      </c>
      <c r="AT723" s="11" t="s">
        <v>80</v>
      </c>
      <c r="AW723" s="11" t="s">
        <v>96</v>
      </c>
      <c r="AX723" s="18" t="str">
        <f t="shared" si="1056"/>
        <v/>
      </c>
      <c r="AY723" s="11"/>
      <c r="AZ723" s="11" t="s">
        <v>310</v>
      </c>
      <c r="BJ723" s="18">
        <v>2020.0</v>
      </c>
      <c r="BK723" s="18">
        <v>2021.0</v>
      </c>
      <c r="BL723" s="16">
        <f t="shared" si="954"/>
        <v>2</v>
      </c>
      <c r="BM723" s="18" t="str">
        <f t="shared" si="955"/>
        <v>2020, 2021</v>
      </c>
      <c r="BN723" s="20">
        <f t="shared" ref="BN723:CC723" si="1064">IF(ISNUMBER(SEARCH(BN$1, $BM723)), ($K723/$BL723), "")</f>
        <v>225431.22</v>
      </c>
      <c r="BO723" s="20">
        <f t="shared" si="1064"/>
        <v>225431.22</v>
      </c>
      <c r="BP723" s="18" t="str">
        <f t="shared" si="1064"/>
        <v/>
      </c>
      <c r="BQ723" s="18" t="str">
        <f t="shared" si="1064"/>
        <v/>
      </c>
      <c r="BR723" s="18" t="str">
        <f t="shared" si="1064"/>
        <v/>
      </c>
      <c r="BS723" s="18" t="str">
        <f t="shared" si="1064"/>
        <v/>
      </c>
      <c r="BT723" s="18" t="str">
        <f t="shared" si="1064"/>
        <v/>
      </c>
      <c r="BU723" s="18" t="str">
        <f t="shared" si="1064"/>
        <v/>
      </c>
      <c r="BV723" s="18" t="str">
        <f t="shared" si="1064"/>
        <v/>
      </c>
      <c r="BW723" s="18" t="str">
        <f t="shared" si="1064"/>
        <v/>
      </c>
      <c r="BX723" s="18" t="str">
        <f t="shared" si="1064"/>
        <v/>
      </c>
      <c r="BY723" s="18" t="str">
        <f t="shared" si="1064"/>
        <v/>
      </c>
      <c r="BZ723" s="18" t="str">
        <f t="shared" si="1064"/>
        <v/>
      </c>
      <c r="CA723" s="18" t="str">
        <f t="shared" si="1064"/>
        <v/>
      </c>
      <c r="CB723" s="18" t="str">
        <f t="shared" si="1064"/>
        <v/>
      </c>
      <c r="CC723" s="18" t="str">
        <f t="shared" si="1064"/>
        <v/>
      </c>
    </row>
    <row r="724" ht="16.5" customHeight="1">
      <c r="A724" s="18" t="s">
        <v>3315</v>
      </c>
      <c r="B724" s="18" t="s">
        <v>3316</v>
      </c>
      <c r="C724" s="18" t="s">
        <v>3317</v>
      </c>
      <c r="D724" s="11" t="s">
        <v>3270</v>
      </c>
      <c r="E724" s="18">
        <v>944284.0</v>
      </c>
      <c r="F724" s="18">
        <v>944284.0</v>
      </c>
      <c r="G724" s="18" t="s">
        <v>151</v>
      </c>
      <c r="H724" s="18">
        <v>1116621.0</v>
      </c>
      <c r="J724" s="20">
        <v>944284.0</v>
      </c>
      <c r="K724" s="20">
        <v>944284.0</v>
      </c>
      <c r="L724" s="11" t="s">
        <v>86</v>
      </c>
      <c r="M724" s="11"/>
      <c r="O724" s="18" t="s">
        <v>3318</v>
      </c>
      <c r="S724" s="18" t="s">
        <v>3319</v>
      </c>
      <c r="V724" s="18" t="s">
        <v>3320</v>
      </c>
      <c r="W724" s="11"/>
      <c r="X724" s="11"/>
      <c r="Z724" s="18" t="s">
        <v>3321</v>
      </c>
      <c r="AI724" s="18" t="s">
        <v>3322</v>
      </c>
      <c r="AM724" s="18" t="s">
        <v>3323</v>
      </c>
      <c r="AO724" s="18" t="s">
        <v>3324</v>
      </c>
      <c r="AQ724" s="11" t="s">
        <v>79</v>
      </c>
      <c r="AR724" s="11" t="s">
        <v>565</v>
      </c>
      <c r="AS724" s="11" t="s">
        <v>75</v>
      </c>
      <c r="AT724" s="11" t="s">
        <v>80</v>
      </c>
      <c r="AW724" s="11" t="s">
        <v>96</v>
      </c>
      <c r="AX724" s="18" t="str">
        <f t="shared" si="1056"/>
        <v/>
      </c>
      <c r="AY724" s="11" t="s">
        <v>299</v>
      </c>
      <c r="AZ724" s="11" t="s">
        <v>191</v>
      </c>
      <c r="BJ724" s="18">
        <v>2021.0</v>
      </c>
      <c r="BK724" s="18">
        <v>2021.0</v>
      </c>
      <c r="BL724" s="16">
        <f t="shared" si="954"/>
        <v>1</v>
      </c>
      <c r="BM724" s="18" t="str">
        <f t="shared" si="955"/>
        <v>2021</v>
      </c>
      <c r="BN724" s="18" t="str">
        <f t="shared" ref="BN724:CC724" si="1065">IF(ISNUMBER(SEARCH(BN$1, $BM724)), ($K724/$BL724), "")</f>
        <v/>
      </c>
      <c r="BO724" s="20">
        <f t="shared" si="1065"/>
        <v>944284</v>
      </c>
      <c r="BP724" s="18" t="str">
        <f t="shared" si="1065"/>
        <v/>
      </c>
      <c r="BQ724" s="18" t="str">
        <f t="shared" si="1065"/>
        <v/>
      </c>
      <c r="BR724" s="18" t="str">
        <f t="shared" si="1065"/>
        <v/>
      </c>
      <c r="BS724" s="18" t="str">
        <f t="shared" si="1065"/>
        <v/>
      </c>
      <c r="BT724" s="18" t="str">
        <f t="shared" si="1065"/>
        <v/>
      </c>
      <c r="BU724" s="18" t="str">
        <f t="shared" si="1065"/>
        <v/>
      </c>
      <c r="BV724" s="18" t="str">
        <f t="shared" si="1065"/>
        <v/>
      </c>
      <c r="BW724" s="18" t="str">
        <f t="shared" si="1065"/>
        <v/>
      </c>
      <c r="BX724" s="18" t="str">
        <f t="shared" si="1065"/>
        <v/>
      </c>
      <c r="BY724" s="18" t="str">
        <f t="shared" si="1065"/>
        <v/>
      </c>
      <c r="BZ724" s="18" t="str">
        <f t="shared" si="1065"/>
        <v/>
      </c>
      <c r="CA724" s="18" t="str">
        <f t="shared" si="1065"/>
        <v/>
      </c>
      <c r="CB724" s="18" t="str">
        <f t="shared" si="1065"/>
        <v/>
      </c>
      <c r="CC724" s="18" t="str">
        <f t="shared" si="1065"/>
        <v/>
      </c>
    </row>
    <row r="725" ht="16.5" customHeight="1">
      <c r="A725" s="18" t="s">
        <v>3325</v>
      </c>
      <c r="B725" s="18" t="s">
        <v>3326</v>
      </c>
      <c r="C725" s="18" t="s">
        <v>3325</v>
      </c>
      <c r="D725" s="11" t="s">
        <v>3270</v>
      </c>
      <c r="E725" s="18">
        <v>247553.0</v>
      </c>
      <c r="F725" s="18">
        <v>247553.0</v>
      </c>
      <c r="G725" s="18" t="s">
        <v>151</v>
      </c>
      <c r="H725" s="18">
        <v>262720.0</v>
      </c>
      <c r="J725" s="20">
        <v>247553.0</v>
      </c>
      <c r="K725" s="20">
        <v>247553.0</v>
      </c>
      <c r="L725" s="11" t="s">
        <v>86</v>
      </c>
      <c r="M725" s="11"/>
      <c r="N725" s="18" t="s">
        <v>3327</v>
      </c>
      <c r="O725" s="18" t="s">
        <v>3328</v>
      </c>
      <c r="S725" s="18" t="s">
        <v>3329</v>
      </c>
      <c r="V725" s="18" t="s">
        <v>131</v>
      </c>
      <c r="W725" s="11"/>
      <c r="X725" s="11" t="s">
        <v>74</v>
      </c>
      <c r="Z725" s="18" t="s">
        <v>2508</v>
      </c>
      <c r="AI725" s="18" t="s">
        <v>3330</v>
      </c>
      <c r="AM725" s="18" t="s">
        <v>185</v>
      </c>
      <c r="AN725" s="30" t="s">
        <v>503</v>
      </c>
      <c r="AQ725" s="11" t="s">
        <v>79</v>
      </c>
      <c r="AR725" s="11" t="s">
        <v>188</v>
      </c>
      <c r="AS725" s="11" t="s">
        <v>75</v>
      </c>
      <c r="AT725" s="11" t="s">
        <v>107</v>
      </c>
      <c r="AU725" s="11" t="s">
        <v>108</v>
      </c>
      <c r="AV725" s="18" t="s">
        <v>3065</v>
      </c>
      <c r="AW725" s="11" t="s">
        <v>204</v>
      </c>
      <c r="AX725" s="18" t="str">
        <f t="shared" si="1056"/>
        <v/>
      </c>
      <c r="AY725" s="11"/>
      <c r="AZ725" s="11" t="s">
        <v>535</v>
      </c>
      <c r="BJ725" s="18">
        <v>2026.0</v>
      </c>
      <c r="BK725" s="18">
        <v>2028.0</v>
      </c>
      <c r="BL725" s="16">
        <f t="shared" si="954"/>
        <v>3</v>
      </c>
      <c r="BM725" s="18" t="str">
        <f t="shared" si="955"/>
        <v>2026, 2027, 2028</v>
      </c>
      <c r="BN725" s="18" t="str">
        <f t="shared" ref="BN725:CC725" si="1066">IF(ISNUMBER(SEARCH(BN$1, $BM725)), ($K725/$BL725), "")</f>
        <v/>
      </c>
      <c r="BO725" s="18" t="str">
        <f t="shared" si="1066"/>
        <v/>
      </c>
      <c r="BP725" s="18" t="str">
        <f t="shared" si="1066"/>
        <v/>
      </c>
      <c r="BQ725" s="18" t="str">
        <f t="shared" si="1066"/>
        <v/>
      </c>
      <c r="BR725" s="18" t="str">
        <f t="shared" si="1066"/>
        <v/>
      </c>
      <c r="BS725" s="18" t="str">
        <f t="shared" si="1066"/>
        <v/>
      </c>
      <c r="BT725" s="20">
        <f t="shared" si="1066"/>
        <v>82517.66667</v>
      </c>
      <c r="BU725" s="20">
        <f t="shared" si="1066"/>
        <v>82517.66667</v>
      </c>
      <c r="BV725" s="20">
        <f t="shared" si="1066"/>
        <v>82517.66667</v>
      </c>
      <c r="BW725" s="18" t="str">
        <f t="shared" si="1066"/>
        <v/>
      </c>
      <c r="BX725" s="18" t="str">
        <f t="shared" si="1066"/>
        <v/>
      </c>
      <c r="BY725" s="18" t="str">
        <f t="shared" si="1066"/>
        <v/>
      </c>
      <c r="BZ725" s="18" t="str">
        <f t="shared" si="1066"/>
        <v/>
      </c>
      <c r="CA725" s="18" t="str">
        <f t="shared" si="1066"/>
        <v/>
      </c>
      <c r="CB725" s="18" t="str">
        <f t="shared" si="1066"/>
        <v/>
      </c>
      <c r="CC725" s="18" t="str">
        <f t="shared" si="1066"/>
        <v/>
      </c>
    </row>
    <row r="726" ht="16.5" customHeight="1">
      <c r="A726" s="18" t="s">
        <v>3331</v>
      </c>
      <c r="B726" s="18" t="s">
        <v>3332</v>
      </c>
      <c r="C726" s="18" t="s">
        <v>3331</v>
      </c>
      <c r="D726" s="11" t="s">
        <v>3270</v>
      </c>
      <c r="E726" s="18">
        <v>222500.0</v>
      </c>
      <c r="F726" s="18">
        <v>222500.0</v>
      </c>
      <c r="G726" s="18" t="s">
        <v>151</v>
      </c>
      <c r="H726" s="18">
        <v>240726.0</v>
      </c>
      <c r="J726" s="20">
        <v>222500.0</v>
      </c>
      <c r="K726" s="20">
        <v>222500.0</v>
      </c>
      <c r="L726" s="11" t="s">
        <v>86</v>
      </c>
      <c r="M726" s="11"/>
      <c r="N726" s="18" t="s">
        <v>3333</v>
      </c>
      <c r="O726" s="18" t="s">
        <v>3334</v>
      </c>
      <c r="S726" s="18" t="s">
        <v>3335</v>
      </c>
      <c r="V726" s="18" t="s">
        <v>3336</v>
      </c>
      <c r="W726" s="11"/>
      <c r="X726" s="11"/>
      <c r="Z726" s="18" t="s">
        <v>3337</v>
      </c>
      <c r="AI726" s="18" t="s">
        <v>3338</v>
      </c>
      <c r="AM726" s="18" t="s">
        <v>3339</v>
      </c>
      <c r="AO726" s="18" t="s">
        <v>3340</v>
      </c>
      <c r="AQ726" s="11" t="s">
        <v>79</v>
      </c>
      <c r="AR726" s="11" t="s">
        <v>259</v>
      </c>
      <c r="AS726" s="11" t="s">
        <v>75</v>
      </c>
      <c r="AT726" s="11" t="s">
        <v>80</v>
      </c>
      <c r="AW726" s="11" t="s">
        <v>96</v>
      </c>
      <c r="AX726" s="18" t="str">
        <f t="shared" si="1056"/>
        <v/>
      </c>
      <c r="AY726" s="11"/>
      <c r="AZ726" s="11" t="s">
        <v>132</v>
      </c>
      <c r="BJ726" s="18">
        <v>2024.0</v>
      </c>
      <c r="BK726" s="18">
        <v>2024.0</v>
      </c>
      <c r="BL726" s="16">
        <f t="shared" si="954"/>
        <v>1</v>
      </c>
      <c r="BM726" s="18" t="str">
        <f t="shared" si="955"/>
        <v>2024</v>
      </c>
      <c r="BN726" s="18" t="str">
        <f t="shared" ref="BN726:CC726" si="1067">IF(ISNUMBER(SEARCH(BN$1, $BM726)), ($K726/$BL726), "")</f>
        <v/>
      </c>
      <c r="BO726" s="18" t="str">
        <f t="shared" si="1067"/>
        <v/>
      </c>
      <c r="BP726" s="18" t="str">
        <f t="shared" si="1067"/>
        <v/>
      </c>
      <c r="BQ726" s="18" t="str">
        <f t="shared" si="1067"/>
        <v/>
      </c>
      <c r="BR726" s="20">
        <f t="shared" si="1067"/>
        <v>222500</v>
      </c>
      <c r="BS726" s="18" t="str">
        <f t="shared" si="1067"/>
        <v/>
      </c>
      <c r="BT726" s="18" t="str">
        <f t="shared" si="1067"/>
        <v/>
      </c>
      <c r="BU726" s="18" t="str">
        <f t="shared" si="1067"/>
        <v/>
      </c>
      <c r="BV726" s="18" t="str">
        <f t="shared" si="1067"/>
        <v/>
      </c>
      <c r="BW726" s="18" t="str">
        <f t="shared" si="1067"/>
        <v/>
      </c>
      <c r="BX726" s="18" t="str">
        <f t="shared" si="1067"/>
        <v/>
      </c>
      <c r="BY726" s="18" t="str">
        <f t="shared" si="1067"/>
        <v/>
      </c>
      <c r="BZ726" s="18" t="str">
        <f t="shared" si="1067"/>
        <v/>
      </c>
      <c r="CA726" s="18" t="str">
        <f t="shared" si="1067"/>
        <v/>
      </c>
      <c r="CB726" s="18" t="str">
        <f t="shared" si="1067"/>
        <v/>
      </c>
      <c r="CC726" s="18" t="str">
        <f t="shared" si="1067"/>
        <v/>
      </c>
    </row>
    <row r="727" ht="16.5" customHeight="1">
      <c r="A727" s="18" t="s">
        <v>3341</v>
      </c>
      <c r="B727" s="18" t="s">
        <v>3342</v>
      </c>
      <c r="C727" s="18" t="s">
        <v>3343</v>
      </c>
      <c r="D727" s="11" t="s">
        <v>3270</v>
      </c>
      <c r="E727" s="18">
        <v>147468.0</v>
      </c>
      <c r="F727" s="18">
        <v>147468.0</v>
      </c>
      <c r="G727" s="18" t="s">
        <v>151</v>
      </c>
      <c r="H727" s="18">
        <v>168093.0</v>
      </c>
      <c r="J727" s="20">
        <v>147468.0</v>
      </c>
      <c r="K727" s="20">
        <v>147468.0</v>
      </c>
      <c r="L727" s="11" t="s">
        <v>86</v>
      </c>
      <c r="M727" s="11"/>
      <c r="N727" s="18" t="s">
        <v>3333</v>
      </c>
      <c r="O727" s="18" t="s">
        <v>3344</v>
      </c>
      <c r="S727" s="18" t="s">
        <v>3345</v>
      </c>
      <c r="V727" s="18" t="s">
        <v>3346</v>
      </c>
      <c r="W727" s="11"/>
      <c r="X727" s="11"/>
      <c r="Z727" s="18" t="s">
        <v>3347</v>
      </c>
      <c r="AI727" s="18" t="s">
        <v>3348</v>
      </c>
      <c r="AM727" s="18" t="s">
        <v>3339</v>
      </c>
      <c r="AO727" s="18" t="s">
        <v>3349</v>
      </c>
      <c r="AQ727" s="11" t="s">
        <v>79</v>
      </c>
      <c r="AR727" s="11" t="s">
        <v>259</v>
      </c>
      <c r="AS727" s="11" t="s">
        <v>75</v>
      </c>
      <c r="AT727" s="11" t="s">
        <v>80</v>
      </c>
      <c r="AW727" s="11" t="s">
        <v>96</v>
      </c>
      <c r="AX727" s="18" t="str">
        <f t="shared" si="1056"/>
        <v/>
      </c>
      <c r="AY727" s="11"/>
      <c r="AZ727" s="11" t="s">
        <v>132</v>
      </c>
      <c r="BJ727" s="18">
        <v>2020.0</v>
      </c>
      <c r="BK727" s="18">
        <v>2020.0</v>
      </c>
      <c r="BL727" s="16">
        <f t="shared" si="954"/>
        <v>1</v>
      </c>
      <c r="BM727" s="18" t="str">
        <f t="shared" si="955"/>
        <v>2020</v>
      </c>
      <c r="BN727" s="20">
        <f t="shared" ref="BN727:CC727" si="1068">IF(ISNUMBER(SEARCH(BN$1, $BM727)), ($K727/$BL727), "")</f>
        <v>147468</v>
      </c>
      <c r="BO727" s="18" t="str">
        <f t="shared" si="1068"/>
        <v/>
      </c>
      <c r="BP727" s="18" t="str">
        <f t="shared" si="1068"/>
        <v/>
      </c>
      <c r="BQ727" s="18" t="str">
        <f t="shared" si="1068"/>
        <v/>
      </c>
      <c r="BR727" s="18" t="str">
        <f t="shared" si="1068"/>
        <v/>
      </c>
      <c r="BS727" s="18" t="str">
        <f t="shared" si="1068"/>
        <v/>
      </c>
      <c r="BT727" s="18" t="str">
        <f t="shared" si="1068"/>
        <v/>
      </c>
      <c r="BU727" s="18" t="str">
        <f t="shared" si="1068"/>
        <v/>
      </c>
      <c r="BV727" s="18" t="str">
        <f t="shared" si="1068"/>
        <v/>
      </c>
      <c r="BW727" s="18" t="str">
        <f t="shared" si="1068"/>
        <v/>
      </c>
      <c r="BX727" s="18" t="str">
        <f t="shared" si="1068"/>
        <v/>
      </c>
      <c r="BY727" s="18" t="str">
        <f t="shared" si="1068"/>
        <v/>
      </c>
      <c r="BZ727" s="18" t="str">
        <f t="shared" si="1068"/>
        <v/>
      </c>
      <c r="CA727" s="18" t="str">
        <f t="shared" si="1068"/>
        <v/>
      </c>
      <c r="CB727" s="18" t="str">
        <f t="shared" si="1068"/>
        <v/>
      </c>
      <c r="CC727" s="18" t="str">
        <f t="shared" si="1068"/>
        <v/>
      </c>
    </row>
    <row r="728" ht="16.5" customHeight="1">
      <c r="A728" s="18" t="s">
        <v>3350</v>
      </c>
      <c r="B728" s="18" t="s">
        <v>3351</v>
      </c>
      <c r="C728" s="18" t="s">
        <v>3350</v>
      </c>
      <c r="D728" s="11" t="s">
        <v>3270</v>
      </c>
      <c r="E728" s="18">
        <v>531835.0</v>
      </c>
      <c r="F728" s="18">
        <v>531835.0</v>
      </c>
      <c r="G728" s="18" t="s">
        <v>726</v>
      </c>
      <c r="H728" s="18">
        <v>585511.0</v>
      </c>
      <c r="J728" s="13">
        <f t="shared" ref="J728:K728" si="1069">E728*1.07</f>
        <v>569063.45</v>
      </c>
      <c r="K728" s="13">
        <f t="shared" si="1069"/>
        <v>569063.45</v>
      </c>
      <c r="L728" s="11" t="s">
        <v>86</v>
      </c>
      <c r="M728" s="11"/>
      <c r="N728" s="18" t="s">
        <v>3352</v>
      </c>
      <c r="O728" s="18" t="s">
        <v>3353</v>
      </c>
      <c r="S728" s="18" t="s">
        <v>3354</v>
      </c>
      <c r="T728" s="18" t="s">
        <v>3355</v>
      </c>
      <c r="W728" s="11"/>
      <c r="X728" s="11"/>
      <c r="AI728" s="18" t="s">
        <v>3356</v>
      </c>
      <c r="AM728" s="11" t="s">
        <v>2637</v>
      </c>
      <c r="AO728" s="18" t="s">
        <v>3357</v>
      </c>
      <c r="AQ728" s="11" t="s">
        <v>79</v>
      </c>
      <c r="AR728" s="11" t="s">
        <v>731</v>
      </c>
      <c r="AS728" s="11" t="s">
        <v>75</v>
      </c>
      <c r="AT728" s="11" t="s">
        <v>80</v>
      </c>
      <c r="AW728" s="11" t="s">
        <v>96</v>
      </c>
      <c r="AX728" s="18" t="str">
        <f t="shared" si="1056"/>
        <v/>
      </c>
      <c r="AY728" s="11"/>
      <c r="AZ728" s="11" t="s">
        <v>191</v>
      </c>
      <c r="BJ728" s="18">
        <v>2021.0</v>
      </c>
      <c r="BK728" s="18">
        <v>2025.0</v>
      </c>
      <c r="BL728" s="16">
        <f t="shared" si="954"/>
        <v>5</v>
      </c>
      <c r="BM728" s="18" t="str">
        <f t="shared" si="955"/>
        <v>2021, 2022, 2023, 2024, 2025</v>
      </c>
      <c r="BN728" s="18" t="str">
        <f t="shared" ref="BN728:CC728" si="1070">IF(ISNUMBER(SEARCH(BN$1, $BM728)), ($K728/$BL728), "")</f>
        <v/>
      </c>
      <c r="BO728" s="20">
        <f t="shared" si="1070"/>
        <v>113812.69</v>
      </c>
      <c r="BP728" s="20">
        <f t="shared" si="1070"/>
        <v>113812.69</v>
      </c>
      <c r="BQ728" s="20">
        <f t="shared" si="1070"/>
        <v>113812.69</v>
      </c>
      <c r="BR728" s="20">
        <f t="shared" si="1070"/>
        <v>113812.69</v>
      </c>
      <c r="BS728" s="20">
        <f t="shared" si="1070"/>
        <v>113812.69</v>
      </c>
      <c r="BT728" s="18" t="str">
        <f t="shared" si="1070"/>
        <v/>
      </c>
      <c r="BU728" s="18" t="str">
        <f t="shared" si="1070"/>
        <v/>
      </c>
      <c r="BV728" s="18" t="str">
        <f t="shared" si="1070"/>
        <v/>
      </c>
      <c r="BW728" s="18" t="str">
        <f t="shared" si="1070"/>
        <v/>
      </c>
      <c r="BX728" s="18" t="str">
        <f t="shared" si="1070"/>
        <v/>
      </c>
      <c r="BY728" s="18" t="str">
        <f t="shared" si="1070"/>
        <v/>
      </c>
      <c r="BZ728" s="18" t="str">
        <f t="shared" si="1070"/>
        <v/>
      </c>
      <c r="CA728" s="18" t="str">
        <f t="shared" si="1070"/>
        <v/>
      </c>
      <c r="CB728" s="18" t="str">
        <f t="shared" si="1070"/>
        <v/>
      </c>
      <c r="CC728" s="18" t="str">
        <f t="shared" si="1070"/>
        <v/>
      </c>
    </row>
    <row r="729" ht="16.5" customHeight="1">
      <c r="A729" s="18" t="s">
        <v>3358</v>
      </c>
      <c r="B729" s="18" t="s">
        <v>3359</v>
      </c>
      <c r="C729" s="18" t="s">
        <v>3358</v>
      </c>
      <c r="D729" s="11" t="s">
        <v>3270</v>
      </c>
      <c r="E729" s="18">
        <v>2523999.0</v>
      </c>
      <c r="F729" s="18">
        <v>2523999.0</v>
      </c>
      <c r="G729" s="18" t="s">
        <v>112</v>
      </c>
      <c r="H729" s="18">
        <v>232103.0</v>
      </c>
      <c r="J729" s="20">
        <f t="shared" ref="J729:K729" si="1071">E729*0.087</f>
        <v>219587.913</v>
      </c>
      <c r="K729" s="20">
        <f t="shared" si="1071"/>
        <v>219587.913</v>
      </c>
      <c r="L729" s="11" t="s">
        <v>86</v>
      </c>
      <c r="M729" s="11"/>
      <c r="N729" s="18" t="s">
        <v>3360</v>
      </c>
      <c r="O729" s="18" t="s">
        <v>3361</v>
      </c>
      <c r="S729" s="18" t="s">
        <v>3362</v>
      </c>
      <c r="T729" s="18" t="s">
        <v>3363</v>
      </c>
      <c r="V729" s="18" t="s">
        <v>3364</v>
      </c>
      <c r="W729" s="11"/>
      <c r="X729" s="11"/>
      <c r="Z729" s="18" t="s">
        <v>3365</v>
      </c>
      <c r="AI729" s="18" t="s">
        <v>3366</v>
      </c>
      <c r="AM729" s="11" t="s">
        <v>176</v>
      </c>
      <c r="AO729" s="18" t="s">
        <v>3367</v>
      </c>
      <c r="AQ729" s="11" t="s">
        <v>79</v>
      </c>
      <c r="AR729" s="11" t="s">
        <v>117</v>
      </c>
      <c r="AS729" s="11" t="s">
        <v>75</v>
      </c>
      <c r="AT729" s="11" t="s">
        <v>80</v>
      </c>
      <c r="AW729" s="11" t="s">
        <v>96</v>
      </c>
      <c r="AX729" s="18" t="str">
        <f t="shared" si="1056"/>
        <v/>
      </c>
      <c r="AY729" s="11"/>
      <c r="AZ729" s="11" t="s">
        <v>520</v>
      </c>
      <c r="BJ729" s="18">
        <v>2023.0</v>
      </c>
      <c r="BK729" s="18">
        <v>2027.0</v>
      </c>
      <c r="BL729" s="16">
        <f t="shared" si="954"/>
        <v>5</v>
      </c>
      <c r="BM729" s="18" t="str">
        <f t="shared" si="955"/>
        <v>2023, 2024, 2025, 2026, 2027</v>
      </c>
      <c r="BN729" s="18" t="str">
        <f t="shared" ref="BN729:CC729" si="1072">IF(ISNUMBER(SEARCH(BN$1, $BM729)), ($K729/$BL729), "")</f>
        <v/>
      </c>
      <c r="BO729" s="18" t="str">
        <f t="shared" si="1072"/>
        <v/>
      </c>
      <c r="BP729" s="18" t="str">
        <f t="shared" si="1072"/>
        <v/>
      </c>
      <c r="BQ729" s="20">
        <f t="shared" si="1072"/>
        <v>43917.5826</v>
      </c>
      <c r="BR729" s="20">
        <f t="shared" si="1072"/>
        <v>43917.5826</v>
      </c>
      <c r="BS729" s="20">
        <f t="shared" si="1072"/>
        <v>43917.5826</v>
      </c>
      <c r="BT729" s="20">
        <f t="shared" si="1072"/>
        <v>43917.5826</v>
      </c>
      <c r="BU729" s="20">
        <f t="shared" si="1072"/>
        <v>43917.5826</v>
      </c>
      <c r="BV729" s="18" t="str">
        <f t="shared" si="1072"/>
        <v/>
      </c>
      <c r="BW729" s="18" t="str">
        <f t="shared" si="1072"/>
        <v/>
      </c>
      <c r="BX729" s="18" t="str">
        <f t="shared" si="1072"/>
        <v/>
      </c>
      <c r="BY729" s="18" t="str">
        <f t="shared" si="1072"/>
        <v/>
      </c>
      <c r="BZ729" s="18" t="str">
        <f t="shared" si="1072"/>
        <v/>
      </c>
      <c r="CA729" s="18" t="str">
        <f t="shared" si="1072"/>
        <v/>
      </c>
      <c r="CB729" s="18" t="str">
        <f t="shared" si="1072"/>
        <v/>
      </c>
      <c r="CC729" s="18" t="str">
        <f t="shared" si="1072"/>
        <v/>
      </c>
    </row>
    <row r="730" ht="16.5" customHeight="1">
      <c r="A730" s="18" t="s">
        <v>3368</v>
      </c>
      <c r="B730" s="18" t="s">
        <v>3369</v>
      </c>
      <c r="C730" s="18" t="s">
        <v>3370</v>
      </c>
      <c r="D730" s="11" t="s">
        <v>3270</v>
      </c>
      <c r="E730" s="18">
        <v>162380.0</v>
      </c>
      <c r="F730" s="18">
        <v>162380.0</v>
      </c>
      <c r="G730" s="18" t="s">
        <v>151</v>
      </c>
      <c r="H730" s="18">
        <v>192015.0</v>
      </c>
      <c r="J730" s="20">
        <v>162380.0</v>
      </c>
      <c r="K730" s="20">
        <v>162380.0</v>
      </c>
      <c r="L730" s="11" t="s">
        <v>86</v>
      </c>
      <c r="M730" s="11"/>
      <c r="N730" s="18" t="s">
        <v>3333</v>
      </c>
      <c r="O730" s="18" t="s">
        <v>3371</v>
      </c>
      <c r="S730" s="18" t="s">
        <v>3372</v>
      </c>
      <c r="V730" s="18" t="s">
        <v>3373</v>
      </c>
      <c r="W730" s="11"/>
      <c r="X730" s="11"/>
      <c r="Z730" s="18" t="s">
        <v>3374</v>
      </c>
      <c r="AI730" s="18" t="s">
        <v>3375</v>
      </c>
      <c r="AM730" s="18" t="s">
        <v>3339</v>
      </c>
      <c r="AO730" s="18" t="s">
        <v>3376</v>
      </c>
      <c r="AQ730" s="11" t="s">
        <v>79</v>
      </c>
      <c r="AR730" s="11" t="s">
        <v>259</v>
      </c>
      <c r="AS730" s="11" t="s">
        <v>75</v>
      </c>
      <c r="AT730" s="11" t="s">
        <v>80</v>
      </c>
      <c r="AU730" s="11" t="s">
        <v>189</v>
      </c>
      <c r="AV730" s="18" t="s">
        <v>3065</v>
      </c>
      <c r="AW730" s="11" t="s">
        <v>96</v>
      </c>
      <c r="AX730" s="18" t="str">
        <f t="shared" si="1056"/>
        <v/>
      </c>
      <c r="AY730" s="11"/>
      <c r="AZ730" s="11" t="s">
        <v>132</v>
      </c>
      <c r="BJ730" s="18">
        <v>2021.0</v>
      </c>
      <c r="BK730" s="18">
        <v>2021.0</v>
      </c>
      <c r="BL730" s="16">
        <f t="shared" si="954"/>
        <v>1</v>
      </c>
      <c r="BM730" s="18" t="str">
        <f t="shared" si="955"/>
        <v>2021</v>
      </c>
      <c r="BN730" s="18" t="str">
        <f t="shared" ref="BN730:CC730" si="1073">IF(ISNUMBER(SEARCH(BN$1, $BM730)), ($K730/$BL730), "")</f>
        <v/>
      </c>
      <c r="BO730" s="20">
        <f t="shared" si="1073"/>
        <v>162380</v>
      </c>
      <c r="BP730" s="18" t="str">
        <f t="shared" si="1073"/>
        <v/>
      </c>
      <c r="BQ730" s="18" t="str">
        <f t="shared" si="1073"/>
        <v/>
      </c>
      <c r="BR730" s="18" t="str">
        <f t="shared" si="1073"/>
        <v/>
      </c>
      <c r="BS730" s="18" t="str">
        <f t="shared" si="1073"/>
        <v/>
      </c>
      <c r="BT730" s="18" t="str">
        <f t="shared" si="1073"/>
        <v/>
      </c>
      <c r="BU730" s="18" t="str">
        <f t="shared" si="1073"/>
        <v/>
      </c>
      <c r="BV730" s="18" t="str">
        <f t="shared" si="1073"/>
        <v/>
      </c>
      <c r="BW730" s="18" t="str">
        <f t="shared" si="1073"/>
        <v/>
      </c>
      <c r="BX730" s="18" t="str">
        <f t="shared" si="1073"/>
        <v/>
      </c>
      <c r="BY730" s="18" t="str">
        <f t="shared" si="1073"/>
        <v/>
      </c>
      <c r="BZ730" s="18" t="str">
        <f t="shared" si="1073"/>
        <v/>
      </c>
      <c r="CA730" s="18" t="str">
        <f t="shared" si="1073"/>
        <v/>
      </c>
      <c r="CB730" s="18" t="str">
        <f t="shared" si="1073"/>
        <v/>
      </c>
      <c r="CC730" s="18" t="str">
        <f t="shared" si="1073"/>
        <v/>
      </c>
    </row>
    <row r="731" ht="16.5" customHeight="1">
      <c r="A731" s="18" t="s">
        <v>3377</v>
      </c>
      <c r="B731" s="18" t="s">
        <v>3378</v>
      </c>
      <c r="C731" s="18" t="s">
        <v>3377</v>
      </c>
      <c r="D731" s="11" t="s">
        <v>3270</v>
      </c>
      <c r="E731" s="18">
        <v>1.1999973E7</v>
      </c>
      <c r="F731" s="18">
        <v>1.1999973E7</v>
      </c>
      <c r="G731" s="18" t="s">
        <v>112</v>
      </c>
      <c r="H731" s="18">
        <v>1178653.0</v>
      </c>
      <c r="J731" s="20">
        <f t="shared" ref="J731:K731" si="1074">E731*0.087</f>
        <v>1043997.651</v>
      </c>
      <c r="K731" s="20">
        <f t="shared" si="1074"/>
        <v>1043997.651</v>
      </c>
      <c r="L731" s="11" t="s">
        <v>86</v>
      </c>
      <c r="M731" s="11"/>
      <c r="N731" s="18" t="s">
        <v>3379</v>
      </c>
      <c r="O731" s="18" t="s">
        <v>3380</v>
      </c>
      <c r="S731" s="18" t="s">
        <v>3381</v>
      </c>
      <c r="T731" s="18" t="s">
        <v>3382</v>
      </c>
      <c r="V731" s="18" t="s">
        <v>116</v>
      </c>
      <c r="W731" s="11"/>
      <c r="X731" s="11"/>
      <c r="Z731" s="18" t="s">
        <v>2499</v>
      </c>
      <c r="AI731" s="18" t="s">
        <v>3375</v>
      </c>
      <c r="AM731" s="11" t="s">
        <v>176</v>
      </c>
      <c r="AO731" s="18" t="s">
        <v>3383</v>
      </c>
      <c r="AQ731" s="11" t="s">
        <v>79</v>
      </c>
      <c r="AR731" s="11" t="s">
        <v>117</v>
      </c>
      <c r="AS731" s="11" t="s">
        <v>75</v>
      </c>
      <c r="AT731" s="11" t="s">
        <v>80</v>
      </c>
      <c r="AW731" s="43" t="s">
        <v>96</v>
      </c>
      <c r="AX731" s="18" t="str">
        <f t="shared" si="1056"/>
        <v/>
      </c>
      <c r="AY731" s="11"/>
      <c r="AZ731" s="11" t="s">
        <v>395</v>
      </c>
      <c r="BJ731" s="18">
        <v>2021.0</v>
      </c>
      <c r="BK731" s="18">
        <v>2026.0</v>
      </c>
      <c r="BL731" s="16">
        <f t="shared" si="954"/>
        <v>6</v>
      </c>
      <c r="BM731" s="18" t="str">
        <f t="shared" si="955"/>
        <v>2021, 2022, 2023, 2024, 2025, 2026</v>
      </c>
      <c r="BN731" s="18" t="str">
        <f t="shared" ref="BN731:CC731" si="1075">IF(ISNUMBER(SEARCH(BN$1, $BM731)), ($K731/$BL731), "")</f>
        <v/>
      </c>
      <c r="BO731" s="20">
        <f t="shared" si="1075"/>
        <v>173999.6085</v>
      </c>
      <c r="BP731" s="20">
        <f t="shared" si="1075"/>
        <v>173999.6085</v>
      </c>
      <c r="BQ731" s="20">
        <f t="shared" si="1075"/>
        <v>173999.6085</v>
      </c>
      <c r="BR731" s="20">
        <f t="shared" si="1075"/>
        <v>173999.6085</v>
      </c>
      <c r="BS731" s="20">
        <f t="shared" si="1075"/>
        <v>173999.6085</v>
      </c>
      <c r="BT731" s="20">
        <f t="shared" si="1075"/>
        <v>173999.6085</v>
      </c>
      <c r="BU731" s="18" t="str">
        <f t="shared" si="1075"/>
        <v/>
      </c>
      <c r="BV731" s="18" t="str">
        <f t="shared" si="1075"/>
        <v/>
      </c>
      <c r="BW731" s="18" t="str">
        <f t="shared" si="1075"/>
        <v/>
      </c>
      <c r="BX731" s="18" t="str">
        <f t="shared" si="1075"/>
        <v/>
      </c>
      <c r="BY731" s="18" t="str">
        <f t="shared" si="1075"/>
        <v/>
      </c>
      <c r="BZ731" s="18" t="str">
        <f t="shared" si="1075"/>
        <v/>
      </c>
      <c r="CA731" s="18" t="str">
        <f t="shared" si="1075"/>
        <v/>
      </c>
      <c r="CB731" s="18" t="str">
        <f t="shared" si="1075"/>
        <v/>
      </c>
      <c r="CC731" s="18" t="str">
        <f t="shared" si="1075"/>
        <v/>
      </c>
    </row>
    <row r="732" ht="16.5" customHeight="1">
      <c r="A732" s="18" t="s">
        <v>3384</v>
      </c>
      <c r="B732" s="18" t="s">
        <v>3385</v>
      </c>
      <c r="C732" s="18" t="s">
        <v>3386</v>
      </c>
      <c r="D732" s="11" t="s">
        <v>3270</v>
      </c>
      <c r="E732" s="18">
        <v>166750.0</v>
      </c>
      <c r="F732" s="18">
        <v>166750.0</v>
      </c>
      <c r="G732" s="18" t="s">
        <v>151</v>
      </c>
      <c r="H732" s="18">
        <v>197182.0</v>
      </c>
      <c r="J732" s="20">
        <v>166750.0</v>
      </c>
      <c r="K732" s="20">
        <v>166750.0</v>
      </c>
      <c r="L732" s="11" t="s">
        <v>86</v>
      </c>
      <c r="M732" s="11"/>
      <c r="N732" s="18" t="s">
        <v>3333</v>
      </c>
      <c r="O732" s="18" t="s">
        <v>3387</v>
      </c>
      <c r="S732" s="18" t="s">
        <v>3388</v>
      </c>
      <c r="V732" s="18" t="s">
        <v>3336</v>
      </c>
      <c r="W732" s="11"/>
      <c r="X732" s="11"/>
      <c r="Z732" s="18" t="s">
        <v>3337</v>
      </c>
      <c r="AI732" s="18" t="s">
        <v>3375</v>
      </c>
      <c r="AM732" s="18" t="s">
        <v>3339</v>
      </c>
      <c r="AO732" s="18" t="s">
        <v>3376</v>
      </c>
      <c r="AQ732" s="11" t="s">
        <v>79</v>
      </c>
      <c r="AR732" s="11" t="s">
        <v>259</v>
      </c>
      <c r="AS732" s="11" t="s">
        <v>75</v>
      </c>
      <c r="AT732" s="11" t="s">
        <v>80</v>
      </c>
      <c r="AW732" s="11" t="s">
        <v>96</v>
      </c>
      <c r="AX732" s="18" t="str">
        <f t="shared" si="1056"/>
        <v/>
      </c>
      <c r="AY732" s="11"/>
      <c r="AZ732" s="11" t="s">
        <v>132</v>
      </c>
      <c r="BJ732" s="18">
        <v>2021.0</v>
      </c>
      <c r="BK732" s="18">
        <v>2021.0</v>
      </c>
      <c r="BL732" s="16">
        <f t="shared" si="954"/>
        <v>1</v>
      </c>
      <c r="BM732" s="18" t="str">
        <f t="shared" si="955"/>
        <v>2021</v>
      </c>
      <c r="BN732" s="18" t="str">
        <f t="shared" ref="BN732:CC732" si="1076">IF(ISNUMBER(SEARCH(BN$1, $BM732)), ($K732/$BL732), "")</f>
        <v/>
      </c>
      <c r="BO732" s="20">
        <f t="shared" si="1076"/>
        <v>166750</v>
      </c>
      <c r="BP732" s="18" t="str">
        <f t="shared" si="1076"/>
        <v/>
      </c>
      <c r="BQ732" s="18" t="str">
        <f t="shared" si="1076"/>
        <v/>
      </c>
      <c r="BR732" s="18" t="str">
        <f t="shared" si="1076"/>
        <v/>
      </c>
      <c r="BS732" s="18" t="str">
        <f t="shared" si="1076"/>
        <v/>
      </c>
      <c r="BT732" s="18" t="str">
        <f t="shared" si="1076"/>
        <v/>
      </c>
      <c r="BU732" s="18" t="str">
        <f t="shared" si="1076"/>
        <v/>
      </c>
      <c r="BV732" s="18" t="str">
        <f t="shared" si="1076"/>
        <v/>
      </c>
      <c r="BW732" s="18" t="str">
        <f t="shared" si="1076"/>
        <v/>
      </c>
      <c r="BX732" s="18" t="str">
        <f t="shared" si="1076"/>
        <v/>
      </c>
      <c r="BY732" s="18" t="str">
        <f t="shared" si="1076"/>
        <v/>
      </c>
      <c r="BZ732" s="18" t="str">
        <f t="shared" si="1076"/>
        <v/>
      </c>
      <c r="CA732" s="18" t="str">
        <f t="shared" si="1076"/>
        <v/>
      </c>
      <c r="CB732" s="18" t="str">
        <f t="shared" si="1076"/>
        <v/>
      </c>
      <c r="CC732" s="18" t="str">
        <f t="shared" si="1076"/>
        <v/>
      </c>
    </row>
    <row r="733" ht="16.5" customHeight="1">
      <c r="A733" s="18" t="s">
        <v>3389</v>
      </c>
      <c r="B733" s="18" t="s">
        <v>3390</v>
      </c>
      <c r="C733" s="18" t="s">
        <v>3389</v>
      </c>
      <c r="D733" s="11" t="s">
        <v>3270</v>
      </c>
      <c r="E733" s="18">
        <v>319964.0</v>
      </c>
      <c r="F733" s="18">
        <v>319964.0</v>
      </c>
      <c r="G733" s="18" t="s">
        <v>726</v>
      </c>
      <c r="H733" s="18">
        <v>358439.0</v>
      </c>
      <c r="J733" s="13">
        <f t="shared" ref="J733:K733" si="1077">E733*1.07</f>
        <v>342361.48</v>
      </c>
      <c r="K733" s="13">
        <f t="shared" si="1077"/>
        <v>342361.48</v>
      </c>
      <c r="L733" s="11" t="s">
        <v>86</v>
      </c>
      <c r="M733" s="11"/>
      <c r="N733" s="18" t="s">
        <v>3391</v>
      </c>
      <c r="O733" s="18" t="s">
        <v>3392</v>
      </c>
      <c r="S733" s="18" t="s">
        <v>3393</v>
      </c>
      <c r="T733" s="18" t="s">
        <v>3394</v>
      </c>
      <c r="V733" s="18" t="s">
        <v>3288</v>
      </c>
      <c r="W733" s="11"/>
      <c r="X733" s="11"/>
      <c r="Z733" s="18" t="s">
        <v>2777</v>
      </c>
      <c r="AI733" s="18" t="s">
        <v>3395</v>
      </c>
      <c r="AM733" s="11" t="s">
        <v>2637</v>
      </c>
      <c r="AO733" s="18" t="s">
        <v>3396</v>
      </c>
      <c r="AQ733" s="11" t="s">
        <v>79</v>
      </c>
      <c r="AR733" s="11" t="s">
        <v>731</v>
      </c>
      <c r="AS733" s="11" t="s">
        <v>75</v>
      </c>
      <c r="AT733" s="11" t="s">
        <v>107</v>
      </c>
      <c r="AU733" s="11" t="s">
        <v>189</v>
      </c>
      <c r="AV733" s="18" t="s">
        <v>3065</v>
      </c>
      <c r="AW733" s="11" t="s">
        <v>96</v>
      </c>
      <c r="AX733" s="18" t="str">
        <f t="shared" si="1056"/>
        <v/>
      </c>
      <c r="AY733" s="11"/>
      <c r="AZ733" s="11" t="s">
        <v>132</v>
      </c>
      <c r="BJ733" s="18">
        <v>2022.0</v>
      </c>
      <c r="BK733" s="18">
        <v>2026.0</v>
      </c>
      <c r="BL733" s="16">
        <f t="shared" si="954"/>
        <v>5</v>
      </c>
      <c r="BM733" s="18" t="str">
        <f t="shared" si="955"/>
        <v>2022, 2023, 2024, 2025, 2026</v>
      </c>
      <c r="BN733" s="18" t="str">
        <f t="shared" ref="BN733:CC733" si="1078">IF(ISNUMBER(SEARCH(BN$1, $BM733)), ($K733/$BL733), "")</f>
        <v/>
      </c>
      <c r="BO733" s="18" t="str">
        <f t="shared" si="1078"/>
        <v/>
      </c>
      <c r="BP733" s="20">
        <f t="shared" si="1078"/>
        <v>68472.296</v>
      </c>
      <c r="BQ733" s="20">
        <f t="shared" si="1078"/>
        <v>68472.296</v>
      </c>
      <c r="BR733" s="20">
        <f t="shared" si="1078"/>
        <v>68472.296</v>
      </c>
      <c r="BS733" s="20">
        <f t="shared" si="1078"/>
        <v>68472.296</v>
      </c>
      <c r="BT733" s="20">
        <f t="shared" si="1078"/>
        <v>68472.296</v>
      </c>
      <c r="BU733" s="18" t="str">
        <f t="shared" si="1078"/>
        <v/>
      </c>
      <c r="BV733" s="18" t="str">
        <f t="shared" si="1078"/>
        <v/>
      </c>
      <c r="BW733" s="18" t="str">
        <f t="shared" si="1078"/>
        <v/>
      </c>
      <c r="BX733" s="18" t="str">
        <f t="shared" si="1078"/>
        <v/>
      </c>
      <c r="BY733" s="18" t="str">
        <f t="shared" si="1078"/>
        <v/>
      </c>
      <c r="BZ733" s="18" t="str">
        <f t="shared" si="1078"/>
        <v/>
      </c>
      <c r="CA733" s="18" t="str">
        <f t="shared" si="1078"/>
        <v/>
      </c>
      <c r="CB733" s="18" t="str">
        <f t="shared" si="1078"/>
        <v/>
      </c>
      <c r="CC733" s="18" t="str">
        <f t="shared" si="1078"/>
        <v/>
      </c>
    </row>
    <row r="734" ht="16.5" customHeight="1">
      <c r="A734" s="18" t="s">
        <v>3397</v>
      </c>
      <c r="B734" s="18" t="s">
        <v>3398</v>
      </c>
      <c r="C734" s="18" t="s">
        <v>3397</v>
      </c>
      <c r="D734" s="11" t="s">
        <v>3270</v>
      </c>
      <c r="E734" s="18">
        <v>4151564.0</v>
      </c>
      <c r="F734" s="18">
        <v>4151564.0</v>
      </c>
      <c r="G734" s="18" t="s">
        <v>112</v>
      </c>
      <c r="H734" s="18">
        <v>413984.0</v>
      </c>
      <c r="J734" s="20">
        <f t="shared" ref="J734:K734" si="1079">E734*0.087</f>
        <v>361186.068</v>
      </c>
      <c r="K734" s="20">
        <f t="shared" si="1079"/>
        <v>361186.068</v>
      </c>
      <c r="L734" s="11" t="s">
        <v>86</v>
      </c>
      <c r="M734" s="11"/>
      <c r="N734" s="18" t="s">
        <v>3399</v>
      </c>
      <c r="O734" s="18" t="s">
        <v>3400</v>
      </c>
      <c r="S734" s="18" t="s">
        <v>3401</v>
      </c>
      <c r="T734" s="18" t="s">
        <v>3402</v>
      </c>
      <c r="V734" s="18" t="s">
        <v>3403</v>
      </c>
      <c r="W734" s="11"/>
      <c r="X734" s="11"/>
      <c r="Z734" s="18" t="s">
        <v>2624</v>
      </c>
      <c r="AI734" s="18" t="s">
        <v>3375</v>
      </c>
      <c r="AM734" s="11" t="s">
        <v>176</v>
      </c>
      <c r="AO734" s="18" t="s">
        <v>3404</v>
      </c>
      <c r="AQ734" s="11" t="s">
        <v>79</v>
      </c>
      <c r="AR734" s="11" t="s">
        <v>117</v>
      </c>
      <c r="AS734" s="11" t="s">
        <v>75</v>
      </c>
      <c r="AT734" s="11" t="s">
        <v>80</v>
      </c>
      <c r="AW734" s="11" t="s">
        <v>96</v>
      </c>
      <c r="AX734" s="18" t="str">
        <f t="shared" si="1056"/>
        <v/>
      </c>
      <c r="AY734" s="11"/>
      <c r="AZ734" s="11" t="s">
        <v>132</v>
      </c>
      <c r="BJ734" s="18">
        <v>2021.0</v>
      </c>
      <c r="BK734" s="18">
        <v>2025.0</v>
      </c>
      <c r="BL734" s="16">
        <f t="shared" si="954"/>
        <v>5</v>
      </c>
      <c r="BM734" s="18" t="str">
        <f t="shared" si="955"/>
        <v>2021, 2022, 2023, 2024, 2025</v>
      </c>
      <c r="BN734" s="18" t="str">
        <f t="shared" ref="BN734:CC734" si="1080">IF(ISNUMBER(SEARCH(BN$1, $BM734)), ($K734/$BL734), "")</f>
        <v/>
      </c>
      <c r="BO734" s="20">
        <f t="shared" si="1080"/>
        <v>72237.2136</v>
      </c>
      <c r="BP734" s="20">
        <f t="shared" si="1080"/>
        <v>72237.2136</v>
      </c>
      <c r="BQ734" s="20">
        <f t="shared" si="1080"/>
        <v>72237.2136</v>
      </c>
      <c r="BR734" s="20">
        <f t="shared" si="1080"/>
        <v>72237.2136</v>
      </c>
      <c r="BS734" s="20">
        <f t="shared" si="1080"/>
        <v>72237.2136</v>
      </c>
      <c r="BT734" s="18" t="str">
        <f t="shared" si="1080"/>
        <v/>
      </c>
      <c r="BU734" s="18" t="str">
        <f t="shared" si="1080"/>
        <v/>
      </c>
      <c r="BV734" s="18" t="str">
        <f t="shared" si="1080"/>
        <v/>
      </c>
      <c r="BW734" s="18" t="str">
        <f t="shared" si="1080"/>
        <v/>
      </c>
      <c r="BX734" s="18" t="str">
        <f t="shared" si="1080"/>
        <v/>
      </c>
      <c r="BY734" s="18" t="str">
        <f t="shared" si="1080"/>
        <v/>
      </c>
      <c r="BZ734" s="18" t="str">
        <f t="shared" si="1080"/>
        <v/>
      </c>
      <c r="CA734" s="18" t="str">
        <f t="shared" si="1080"/>
        <v/>
      </c>
      <c r="CB734" s="18" t="str">
        <f t="shared" si="1080"/>
        <v/>
      </c>
      <c r="CC734" s="18" t="str">
        <f t="shared" si="1080"/>
        <v/>
      </c>
    </row>
    <row r="735" ht="16.5" customHeight="1">
      <c r="A735" s="18" t="s">
        <v>3405</v>
      </c>
      <c r="B735" s="18" t="s">
        <v>3406</v>
      </c>
      <c r="C735" s="18" t="s">
        <v>3405</v>
      </c>
      <c r="D735" s="11" t="s">
        <v>3270</v>
      </c>
      <c r="E735" s="18">
        <v>1499487.0</v>
      </c>
      <c r="F735" s="18">
        <v>1499487.0</v>
      </c>
      <c r="G735" s="18" t="s">
        <v>215</v>
      </c>
      <c r="H735" s="18">
        <v>174682.0</v>
      </c>
      <c r="J735" s="13">
        <f t="shared" ref="J735:K735" si="1081">E735*0.091</f>
        <v>136453.317</v>
      </c>
      <c r="K735" s="13">
        <f t="shared" si="1081"/>
        <v>136453.317</v>
      </c>
      <c r="L735" s="11" t="s">
        <v>86</v>
      </c>
      <c r="M735" s="11"/>
      <c r="N735" s="18" t="s">
        <v>3407</v>
      </c>
      <c r="O735" s="18" t="s">
        <v>3408</v>
      </c>
      <c r="S735" s="18" t="s">
        <v>3409</v>
      </c>
      <c r="T735" s="18" t="s">
        <v>3410</v>
      </c>
      <c r="V735" s="18" t="s">
        <v>217</v>
      </c>
      <c r="W735" s="11"/>
      <c r="X735" s="11"/>
      <c r="Z735" s="18" t="s">
        <v>2560</v>
      </c>
      <c r="AI735" s="18" t="s">
        <v>3411</v>
      </c>
      <c r="AM735" s="11" t="s">
        <v>220</v>
      </c>
      <c r="AO735" s="18" t="s">
        <v>3412</v>
      </c>
      <c r="AQ735" s="11" t="s">
        <v>79</v>
      </c>
      <c r="AR735" s="11" t="s">
        <v>218</v>
      </c>
      <c r="AS735" s="11" t="s">
        <v>75</v>
      </c>
      <c r="AT735" s="11" t="s">
        <v>80</v>
      </c>
      <c r="AW735" s="11" t="s">
        <v>96</v>
      </c>
      <c r="AX735" s="18" t="str">
        <f t="shared" si="1056"/>
        <v/>
      </c>
      <c r="AY735" s="11"/>
      <c r="AZ735" s="11" t="s">
        <v>310</v>
      </c>
      <c r="BJ735" s="18">
        <v>2021.0</v>
      </c>
      <c r="BK735" s="18">
        <v>2021.0</v>
      </c>
      <c r="BL735" s="16">
        <f t="shared" si="954"/>
        <v>1</v>
      </c>
      <c r="BM735" s="18" t="str">
        <f t="shared" si="955"/>
        <v>2021</v>
      </c>
      <c r="BN735" s="18" t="str">
        <f t="shared" ref="BN735:CC735" si="1082">IF(ISNUMBER(SEARCH(BN$1, $BM735)), ($K735/$BL735), "")</f>
        <v/>
      </c>
      <c r="BO735" s="20">
        <f t="shared" si="1082"/>
        <v>136453.317</v>
      </c>
      <c r="BP735" s="18" t="str">
        <f t="shared" si="1082"/>
        <v/>
      </c>
      <c r="BQ735" s="18" t="str">
        <f t="shared" si="1082"/>
        <v/>
      </c>
      <c r="BR735" s="18" t="str">
        <f t="shared" si="1082"/>
        <v/>
      </c>
      <c r="BS735" s="18" t="str">
        <f t="shared" si="1082"/>
        <v/>
      </c>
      <c r="BT735" s="18" t="str">
        <f t="shared" si="1082"/>
        <v/>
      </c>
      <c r="BU735" s="18" t="str">
        <f t="shared" si="1082"/>
        <v/>
      </c>
      <c r="BV735" s="18" t="str">
        <f t="shared" si="1082"/>
        <v/>
      </c>
      <c r="BW735" s="18" t="str">
        <f t="shared" si="1082"/>
        <v/>
      </c>
      <c r="BX735" s="18" t="str">
        <f t="shared" si="1082"/>
        <v/>
      </c>
      <c r="BY735" s="18" t="str">
        <f t="shared" si="1082"/>
        <v/>
      </c>
      <c r="BZ735" s="18" t="str">
        <f t="shared" si="1082"/>
        <v/>
      </c>
      <c r="CA735" s="18" t="str">
        <f t="shared" si="1082"/>
        <v/>
      </c>
      <c r="CB735" s="18" t="str">
        <f t="shared" si="1082"/>
        <v/>
      </c>
      <c r="CC735" s="18" t="str">
        <f t="shared" si="1082"/>
        <v/>
      </c>
    </row>
    <row r="736" ht="16.5" customHeight="1">
      <c r="A736" s="18" t="s">
        <v>3413</v>
      </c>
      <c r="B736" s="18" t="s">
        <v>3414</v>
      </c>
      <c r="C736" s="18" t="s">
        <v>3413</v>
      </c>
      <c r="D736" s="11" t="s">
        <v>3270</v>
      </c>
      <c r="E736" s="60">
        <v>431540.0</v>
      </c>
      <c r="F736" s="60">
        <v>431540.0</v>
      </c>
      <c r="G736" s="18" t="s">
        <v>135</v>
      </c>
      <c r="H736" s="18">
        <v>536488.0</v>
      </c>
      <c r="J736" s="13">
        <f t="shared" ref="J736:K736" si="1083">E736*1.19</f>
        <v>513532.6</v>
      </c>
      <c r="K736" s="13">
        <f t="shared" si="1083"/>
        <v>513532.6</v>
      </c>
      <c r="L736" s="11" t="s">
        <v>86</v>
      </c>
      <c r="M736" s="11"/>
      <c r="N736" s="18" t="s">
        <v>3415</v>
      </c>
      <c r="O736" s="18" t="s">
        <v>3416</v>
      </c>
      <c r="S736" s="18" t="s">
        <v>3417</v>
      </c>
      <c r="T736" s="18" t="s">
        <v>3418</v>
      </c>
      <c r="V736" s="18" t="s">
        <v>3419</v>
      </c>
      <c r="W736" s="11"/>
      <c r="X736" s="11" t="s">
        <v>142</v>
      </c>
      <c r="Z736" s="18" t="s">
        <v>3420</v>
      </c>
      <c r="AI736" s="18" t="s">
        <v>3421</v>
      </c>
      <c r="AM736" s="11" t="s">
        <v>143</v>
      </c>
      <c r="AN736" s="11" t="s">
        <v>695</v>
      </c>
      <c r="AO736" s="18" t="s">
        <v>2738</v>
      </c>
      <c r="AQ736" s="11" t="s">
        <v>79</v>
      </c>
      <c r="AR736" s="11" t="s">
        <v>146</v>
      </c>
      <c r="AS736" s="11" t="s">
        <v>75</v>
      </c>
      <c r="AT736" s="11" t="s">
        <v>80</v>
      </c>
      <c r="AW736" s="11" t="s">
        <v>96</v>
      </c>
      <c r="AX736" s="18" t="str">
        <f t="shared" si="1056"/>
        <v/>
      </c>
      <c r="AY736" s="11"/>
      <c r="AZ736" s="11" t="s">
        <v>132</v>
      </c>
      <c r="BJ736" s="18">
        <v>2023.0</v>
      </c>
      <c r="BK736" s="18">
        <v>2025.0</v>
      </c>
      <c r="BL736" s="16">
        <f t="shared" si="954"/>
        <v>3</v>
      </c>
      <c r="BM736" s="18" t="str">
        <f t="shared" si="955"/>
        <v>2023, 2024, 2025</v>
      </c>
      <c r="BN736" s="18" t="str">
        <f t="shared" ref="BN736:CC736" si="1084">IF(ISNUMBER(SEARCH(BN$1, $BM736)), ($K736/$BL736), "")</f>
        <v/>
      </c>
      <c r="BO736" s="18" t="str">
        <f t="shared" si="1084"/>
        <v/>
      </c>
      <c r="BP736" s="18" t="str">
        <f t="shared" si="1084"/>
        <v/>
      </c>
      <c r="BQ736" s="20">
        <f t="shared" si="1084"/>
        <v>171177.5333</v>
      </c>
      <c r="BR736" s="20">
        <f t="shared" si="1084"/>
        <v>171177.5333</v>
      </c>
      <c r="BS736" s="20">
        <f t="shared" si="1084"/>
        <v>171177.5333</v>
      </c>
      <c r="BT736" s="18" t="str">
        <f t="shared" si="1084"/>
        <v/>
      </c>
      <c r="BU736" s="18" t="str">
        <f t="shared" si="1084"/>
        <v/>
      </c>
      <c r="BV736" s="18" t="str">
        <f t="shared" si="1084"/>
        <v/>
      </c>
      <c r="BW736" s="18" t="str">
        <f t="shared" si="1084"/>
        <v/>
      </c>
      <c r="BX736" s="18" t="str">
        <f t="shared" si="1084"/>
        <v/>
      </c>
      <c r="BY736" s="18" t="str">
        <f t="shared" si="1084"/>
        <v/>
      </c>
      <c r="BZ736" s="18" t="str">
        <f t="shared" si="1084"/>
        <v/>
      </c>
      <c r="CA736" s="18" t="str">
        <f t="shared" si="1084"/>
        <v/>
      </c>
      <c r="CB736" s="18" t="str">
        <f t="shared" si="1084"/>
        <v/>
      </c>
      <c r="CC736" s="18" t="str">
        <f t="shared" si="1084"/>
        <v/>
      </c>
    </row>
    <row r="737" ht="16.5" customHeight="1">
      <c r="A737" s="18" t="s">
        <v>3422</v>
      </c>
      <c r="B737" s="18" t="s">
        <v>3423</v>
      </c>
      <c r="C737" s="18" t="s">
        <v>3422</v>
      </c>
      <c r="D737" s="11" t="s">
        <v>3270</v>
      </c>
      <c r="E737" s="60">
        <v>1976496.0</v>
      </c>
      <c r="F737" s="60">
        <v>1976496.0</v>
      </c>
      <c r="G737" s="18" t="s">
        <v>135</v>
      </c>
      <c r="H737" s="18">
        <v>2525078.0</v>
      </c>
      <c r="J737" s="13">
        <f t="shared" ref="J737:K737" si="1085">E737*1.19</f>
        <v>2352030.24</v>
      </c>
      <c r="K737" s="13">
        <f t="shared" si="1085"/>
        <v>2352030.24</v>
      </c>
      <c r="L737" s="11" t="s">
        <v>86</v>
      </c>
      <c r="M737" s="11"/>
      <c r="N737" s="18" t="s">
        <v>3424</v>
      </c>
      <c r="O737" s="18" t="s">
        <v>3425</v>
      </c>
      <c r="S737" s="18" t="s">
        <v>3426</v>
      </c>
      <c r="T737" s="18" t="s">
        <v>3427</v>
      </c>
      <c r="V737" s="18" t="s">
        <v>1870</v>
      </c>
      <c r="W737" s="11"/>
      <c r="X737" s="11" t="s">
        <v>142</v>
      </c>
      <c r="Z737" s="18" t="s">
        <v>3428</v>
      </c>
      <c r="AI737" s="18" t="s">
        <v>3429</v>
      </c>
      <c r="AM737" s="11" t="s">
        <v>143</v>
      </c>
      <c r="AN737" s="11" t="s">
        <v>144</v>
      </c>
      <c r="AO737" s="18" t="s">
        <v>3430</v>
      </c>
      <c r="AQ737" s="11" t="s">
        <v>79</v>
      </c>
      <c r="AR737" s="11" t="s">
        <v>146</v>
      </c>
      <c r="AS737" s="11" t="s">
        <v>75</v>
      </c>
      <c r="AT737" s="11" t="s">
        <v>107</v>
      </c>
      <c r="AU737" s="11" t="s">
        <v>189</v>
      </c>
      <c r="AV737" s="18" t="s">
        <v>3065</v>
      </c>
      <c r="AW737" s="43" t="s">
        <v>96</v>
      </c>
      <c r="AX737" s="18" t="str">
        <f t="shared" si="1056"/>
        <v/>
      </c>
      <c r="AY737" s="11"/>
      <c r="AZ737" s="11" t="s">
        <v>535</v>
      </c>
      <c r="BJ737" s="18">
        <v>2024.0</v>
      </c>
      <c r="BK737" s="18">
        <v>2026.0</v>
      </c>
      <c r="BL737" s="16">
        <f t="shared" si="954"/>
        <v>3</v>
      </c>
      <c r="BM737" s="18" t="str">
        <f t="shared" si="955"/>
        <v>2024, 2025, 2026</v>
      </c>
      <c r="BN737" s="18" t="str">
        <f t="shared" ref="BN737:CC737" si="1086">IF(ISNUMBER(SEARCH(BN$1, $BM737)), ($K737/$BL737), "")</f>
        <v/>
      </c>
      <c r="BO737" s="18" t="str">
        <f t="shared" si="1086"/>
        <v/>
      </c>
      <c r="BP737" s="18" t="str">
        <f t="shared" si="1086"/>
        <v/>
      </c>
      <c r="BQ737" s="18" t="str">
        <f t="shared" si="1086"/>
        <v/>
      </c>
      <c r="BR737" s="20">
        <f t="shared" si="1086"/>
        <v>784010.08</v>
      </c>
      <c r="BS737" s="20">
        <f t="shared" si="1086"/>
        <v>784010.08</v>
      </c>
      <c r="BT737" s="20">
        <f t="shared" si="1086"/>
        <v>784010.08</v>
      </c>
      <c r="BU737" s="18" t="str">
        <f t="shared" si="1086"/>
        <v/>
      </c>
      <c r="BV737" s="18" t="str">
        <f t="shared" si="1086"/>
        <v/>
      </c>
      <c r="BW737" s="18" t="str">
        <f t="shared" si="1086"/>
        <v/>
      </c>
      <c r="BX737" s="18" t="str">
        <f t="shared" si="1086"/>
        <v/>
      </c>
      <c r="BY737" s="18" t="str">
        <f t="shared" si="1086"/>
        <v/>
      </c>
      <c r="BZ737" s="18" t="str">
        <f t="shared" si="1086"/>
        <v/>
      </c>
      <c r="CA737" s="18" t="str">
        <f t="shared" si="1086"/>
        <v/>
      </c>
      <c r="CB737" s="18" t="str">
        <f t="shared" si="1086"/>
        <v/>
      </c>
      <c r="CC737" s="18" t="str">
        <f t="shared" si="1086"/>
        <v/>
      </c>
    </row>
    <row r="738" ht="16.5" customHeight="1">
      <c r="A738" s="18" t="s">
        <v>3431</v>
      </c>
      <c r="B738" s="18" t="s">
        <v>3432</v>
      </c>
      <c r="C738" s="18" t="s">
        <v>3431</v>
      </c>
      <c r="D738" s="11" t="s">
        <v>3270</v>
      </c>
      <c r="E738" s="60">
        <v>793453.0</v>
      </c>
      <c r="F738" s="60">
        <v>793453.0</v>
      </c>
      <c r="G738" s="18" t="s">
        <v>135</v>
      </c>
      <c r="H738" s="18">
        <v>986425.0</v>
      </c>
      <c r="J738" s="13">
        <f t="shared" ref="J738:K738" si="1087">E738*1.19</f>
        <v>944209.07</v>
      </c>
      <c r="K738" s="13">
        <f t="shared" si="1087"/>
        <v>944209.07</v>
      </c>
      <c r="L738" s="11" t="s">
        <v>86</v>
      </c>
      <c r="M738" s="11"/>
      <c r="N738" s="18" t="s">
        <v>3433</v>
      </c>
      <c r="O738" s="18" t="s">
        <v>3434</v>
      </c>
      <c r="S738" s="18" t="s">
        <v>3435</v>
      </c>
      <c r="T738" s="18" t="s">
        <v>3436</v>
      </c>
      <c r="V738" s="18" t="s">
        <v>3437</v>
      </c>
      <c r="W738" s="11"/>
      <c r="X738" s="11" t="s">
        <v>142</v>
      </c>
      <c r="Z738" s="18" t="s">
        <v>3438</v>
      </c>
      <c r="AI738" s="18" t="s">
        <v>3439</v>
      </c>
      <c r="AM738" s="11" t="s">
        <v>143</v>
      </c>
      <c r="AN738" s="11" t="s">
        <v>2699</v>
      </c>
      <c r="AO738" s="18" t="s">
        <v>2738</v>
      </c>
      <c r="AQ738" s="11" t="s">
        <v>79</v>
      </c>
      <c r="AR738" s="11" t="s">
        <v>146</v>
      </c>
      <c r="AS738" s="11" t="s">
        <v>75</v>
      </c>
      <c r="AT738" s="11" t="s">
        <v>80</v>
      </c>
      <c r="AW738" s="11" t="s">
        <v>96</v>
      </c>
      <c r="AX738" s="18" t="str">
        <f t="shared" si="1056"/>
        <v/>
      </c>
      <c r="AY738" s="11"/>
      <c r="AZ738" s="11" t="s">
        <v>132</v>
      </c>
      <c r="BJ738" s="18">
        <v>2023.0</v>
      </c>
      <c r="BK738" s="18">
        <v>2025.0</v>
      </c>
      <c r="BL738" s="16">
        <f t="shared" si="954"/>
        <v>3</v>
      </c>
      <c r="BM738" s="18" t="str">
        <f t="shared" si="955"/>
        <v>2023, 2024, 2025</v>
      </c>
      <c r="BN738" s="18" t="str">
        <f t="shared" ref="BN738:CC738" si="1088">IF(ISNUMBER(SEARCH(BN$1, $BM738)), ($K738/$BL738), "")</f>
        <v/>
      </c>
      <c r="BO738" s="18" t="str">
        <f t="shared" si="1088"/>
        <v/>
      </c>
      <c r="BP738" s="18" t="str">
        <f t="shared" si="1088"/>
        <v/>
      </c>
      <c r="BQ738" s="20">
        <f t="shared" si="1088"/>
        <v>314736.3567</v>
      </c>
      <c r="BR738" s="20">
        <f t="shared" si="1088"/>
        <v>314736.3567</v>
      </c>
      <c r="BS738" s="20">
        <f t="shared" si="1088"/>
        <v>314736.3567</v>
      </c>
      <c r="BT738" s="18" t="str">
        <f t="shared" si="1088"/>
        <v/>
      </c>
      <c r="BU738" s="18" t="str">
        <f t="shared" si="1088"/>
        <v/>
      </c>
      <c r="BV738" s="18" t="str">
        <f t="shared" si="1088"/>
        <v/>
      </c>
      <c r="BW738" s="18" t="str">
        <f t="shared" si="1088"/>
        <v/>
      </c>
      <c r="BX738" s="18" t="str">
        <f t="shared" si="1088"/>
        <v/>
      </c>
      <c r="BY738" s="18" t="str">
        <f t="shared" si="1088"/>
        <v/>
      </c>
      <c r="BZ738" s="18" t="str">
        <f t="shared" si="1088"/>
        <v/>
      </c>
      <c r="CA738" s="18" t="str">
        <f t="shared" si="1088"/>
        <v/>
      </c>
      <c r="CB738" s="18" t="str">
        <f t="shared" si="1088"/>
        <v/>
      </c>
      <c r="CC738" s="18" t="str">
        <f t="shared" si="1088"/>
        <v/>
      </c>
    </row>
    <row r="739" ht="16.5" customHeight="1">
      <c r="A739" s="18" t="s">
        <v>3440</v>
      </c>
      <c r="B739" s="18" t="s">
        <v>3441</v>
      </c>
      <c r="C739" s="18" t="s">
        <v>3440</v>
      </c>
      <c r="D739" s="11" t="s">
        <v>3270</v>
      </c>
      <c r="E739" s="18">
        <v>3000000.0</v>
      </c>
      <c r="F739" s="18">
        <v>3000000.0</v>
      </c>
      <c r="G739" s="18" t="s">
        <v>215</v>
      </c>
      <c r="H739" s="18">
        <v>309508.0</v>
      </c>
      <c r="J739" s="13">
        <f t="shared" ref="J739:K739" si="1089">E739*0.091</f>
        <v>273000</v>
      </c>
      <c r="K739" s="13">
        <f t="shared" si="1089"/>
        <v>273000</v>
      </c>
      <c r="L739" s="11" t="s">
        <v>86</v>
      </c>
      <c r="M739" s="11"/>
      <c r="N739" s="18" t="s">
        <v>3442</v>
      </c>
      <c r="O739" s="18" t="s">
        <v>3443</v>
      </c>
      <c r="S739" s="18" t="s">
        <v>3444</v>
      </c>
      <c r="T739" s="18" t="s">
        <v>3445</v>
      </c>
      <c r="V739" s="18" t="s">
        <v>567</v>
      </c>
      <c r="W739" s="11"/>
      <c r="X739" s="11"/>
      <c r="Z739" s="18" t="s">
        <v>2516</v>
      </c>
      <c r="AI739" s="18" t="s">
        <v>3375</v>
      </c>
      <c r="AM739" s="11" t="s">
        <v>220</v>
      </c>
      <c r="AO739" s="18" t="s">
        <v>3446</v>
      </c>
      <c r="AQ739" s="11" t="s">
        <v>79</v>
      </c>
      <c r="AR739" s="11" t="s">
        <v>218</v>
      </c>
      <c r="AS739" s="11" t="s">
        <v>75</v>
      </c>
      <c r="AT739" s="11" t="s">
        <v>80</v>
      </c>
      <c r="AW739" s="11" t="s">
        <v>96</v>
      </c>
      <c r="AX739" s="18" t="str">
        <f t="shared" si="1056"/>
        <v/>
      </c>
      <c r="AY739" s="11"/>
      <c r="AZ739" s="11" t="s">
        <v>132</v>
      </c>
      <c r="BJ739" s="18">
        <v>2021.0</v>
      </c>
      <c r="BK739" s="18">
        <v>2023.0</v>
      </c>
      <c r="BL739" s="16">
        <f t="shared" si="954"/>
        <v>3</v>
      </c>
      <c r="BM739" s="18" t="str">
        <f t="shared" si="955"/>
        <v>2021, 2022, 2023</v>
      </c>
      <c r="BN739" s="18" t="str">
        <f t="shared" ref="BN739:CC739" si="1090">IF(ISNUMBER(SEARCH(BN$1, $BM739)), ($K739/$BL739), "")</f>
        <v/>
      </c>
      <c r="BO739" s="20">
        <f t="shared" si="1090"/>
        <v>91000</v>
      </c>
      <c r="BP739" s="20">
        <f t="shared" si="1090"/>
        <v>91000</v>
      </c>
      <c r="BQ739" s="20">
        <f t="shared" si="1090"/>
        <v>91000</v>
      </c>
      <c r="BR739" s="18" t="str">
        <f t="shared" si="1090"/>
        <v/>
      </c>
      <c r="BS739" s="18" t="str">
        <f t="shared" si="1090"/>
        <v/>
      </c>
      <c r="BT739" s="18" t="str">
        <f t="shared" si="1090"/>
        <v/>
      </c>
      <c r="BU739" s="18" t="str">
        <f t="shared" si="1090"/>
        <v/>
      </c>
      <c r="BV739" s="18" t="str">
        <f t="shared" si="1090"/>
        <v/>
      </c>
      <c r="BW739" s="18" t="str">
        <f t="shared" si="1090"/>
        <v/>
      </c>
      <c r="BX739" s="18" t="str">
        <f t="shared" si="1090"/>
        <v/>
      </c>
      <c r="BY739" s="18" t="str">
        <f t="shared" si="1090"/>
        <v/>
      </c>
      <c r="BZ739" s="18" t="str">
        <f t="shared" si="1090"/>
        <v/>
      </c>
      <c r="CA739" s="18" t="str">
        <f t="shared" si="1090"/>
        <v/>
      </c>
      <c r="CB739" s="18" t="str">
        <f t="shared" si="1090"/>
        <v/>
      </c>
      <c r="CC739" s="18" t="str">
        <f t="shared" si="1090"/>
        <v/>
      </c>
    </row>
    <row r="740" ht="16.5" customHeight="1">
      <c r="A740" s="18" t="s">
        <v>3242</v>
      </c>
      <c r="B740" s="18" t="s">
        <v>3447</v>
      </c>
      <c r="C740" s="18" t="s">
        <v>3242</v>
      </c>
      <c r="D740" s="11" t="s">
        <v>3270</v>
      </c>
      <c r="E740" s="18">
        <v>1375296.0</v>
      </c>
      <c r="F740" s="18">
        <v>1375296.0</v>
      </c>
      <c r="G740" s="18" t="s">
        <v>726</v>
      </c>
      <c r="H740" s="18">
        <v>1544005.0</v>
      </c>
      <c r="J740" s="13">
        <f t="shared" ref="J740:K740" si="1091">E740*1.07</f>
        <v>1471566.72</v>
      </c>
      <c r="K740" s="13">
        <f t="shared" si="1091"/>
        <v>1471566.72</v>
      </c>
      <c r="L740" s="11" t="s">
        <v>86</v>
      </c>
      <c r="M740" s="11"/>
      <c r="N740" s="18" t="s">
        <v>3448</v>
      </c>
      <c r="O740" s="18" t="s">
        <v>3449</v>
      </c>
      <c r="S740" s="18" t="s">
        <v>3450</v>
      </c>
      <c r="T740" s="18" t="s">
        <v>3451</v>
      </c>
      <c r="V740" s="18" t="s">
        <v>3452</v>
      </c>
      <c r="W740" s="11"/>
      <c r="X740" s="11"/>
      <c r="Z740" s="18" t="s">
        <v>3453</v>
      </c>
      <c r="AI740" s="18" t="s">
        <v>3454</v>
      </c>
      <c r="AM740" s="11" t="s">
        <v>2637</v>
      </c>
      <c r="AO740" s="18" t="s">
        <v>3396</v>
      </c>
      <c r="AQ740" s="11" t="s">
        <v>79</v>
      </c>
      <c r="AR740" s="11" t="s">
        <v>731</v>
      </c>
      <c r="AS740" s="11" t="s">
        <v>75</v>
      </c>
      <c r="AT740" s="11" t="s">
        <v>80</v>
      </c>
      <c r="AW740" s="43" t="s">
        <v>96</v>
      </c>
      <c r="AX740" s="18" t="str">
        <f t="shared" si="1056"/>
        <v/>
      </c>
      <c r="AY740" s="11"/>
      <c r="AZ740" s="11" t="s">
        <v>310</v>
      </c>
      <c r="BJ740" s="18">
        <v>2025.0</v>
      </c>
      <c r="BK740" s="18">
        <v>2029.0</v>
      </c>
      <c r="BL740" s="16">
        <f t="shared" si="954"/>
        <v>5</v>
      </c>
      <c r="BM740" s="18" t="str">
        <f t="shared" si="955"/>
        <v>2025, 2026, 2027, 2028, 2029</v>
      </c>
      <c r="BN740" s="18" t="str">
        <f t="shared" ref="BN740:CC740" si="1092">IF(ISNUMBER(SEARCH(BN$1, $BM740)), ($K740/$BL740), "")</f>
        <v/>
      </c>
      <c r="BO740" s="18" t="str">
        <f t="shared" si="1092"/>
        <v/>
      </c>
      <c r="BP740" s="18" t="str">
        <f t="shared" si="1092"/>
        <v/>
      </c>
      <c r="BQ740" s="18" t="str">
        <f t="shared" si="1092"/>
        <v/>
      </c>
      <c r="BR740" s="18" t="str">
        <f t="shared" si="1092"/>
        <v/>
      </c>
      <c r="BS740" s="20">
        <f t="shared" si="1092"/>
        <v>294313.344</v>
      </c>
      <c r="BT740" s="20">
        <f t="shared" si="1092"/>
        <v>294313.344</v>
      </c>
      <c r="BU740" s="20">
        <f t="shared" si="1092"/>
        <v>294313.344</v>
      </c>
      <c r="BV740" s="20">
        <f t="shared" si="1092"/>
        <v>294313.344</v>
      </c>
      <c r="BW740" s="20">
        <f t="shared" si="1092"/>
        <v>294313.344</v>
      </c>
      <c r="BX740" s="18" t="str">
        <f t="shared" si="1092"/>
        <v/>
      </c>
      <c r="BY740" s="18" t="str">
        <f t="shared" si="1092"/>
        <v/>
      </c>
      <c r="BZ740" s="18" t="str">
        <f t="shared" si="1092"/>
        <v/>
      </c>
      <c r="CA740" s="18" t="str">
        <f t="shared" si="1092"/>
        <v/>
      </c>
      <c r="CB740" s="18" t="str">
        <f t="shared" si="1092"/>
        <v/>
      </c>
      <c r="CC740" s="18" t="str">
        <f t="shared" si="1092"/>
        <v/>
      </c>
    </row>
    <row r="741" ht="16.5" customHeight="1">
      <c r="A741" s="18" t="s">
        <v>3455</v>
      </c>
      <c r="B741" s="18" t="s">
        <v>3456</v>
      </c>
      <c r="C741" s="18" t="s">
        <v>3455</v>
      </c>
      <c r="D741" s="11" t="s">
        <v>3270</v>
      </c>
      <c r="E741" s="18">
        <v>1719933.0</v>
      </c>
      <c r="F741" s="18">
        <v>1719933.0</v>
      </c>
      <c r="G741" s="18" t="s">
        <v>726</v>
      </c>
      <c r="H741" s="18">
        <v>1930925.0</v>
      </c>
      <c r="J741" s="13">
        <f t="shared" ref="J741:K741" si="1093">E741*1.07</f>
        <v>1840328.31</v>
      </c>
      <c r="K741" s="13">
        <f t="shared" si="1093"/>
        <v>1840328.31</v>
      </c>
      <c r="L741" s="11" t="s">
        <v>86</v>
      </c>
      <c r="M741" s="11"/>
      <c r="N741" s="18" t="s">
        <v>3457</v>
      </c>
      <c r="O741" s="18" t="s">
        <v>3458</v>
      </c>
      <c r="S741" s="18" t="s">
        <v>3459</v>
      </c>
      <c r="T741" s="18" t="s">
        <v>3460</v>
      </c>
      <c r="V741" s="18" t="s">
        <v>3288</v>
      </c>
      <c r="W741" s="11"/>
      <c r="X741" s="11"/>
      <c r="Z741" s="18" t="s">
        <v>2777</v>
      </c>
      <c r="AI741" s="18" t="s">
        <v>3461</v>
      </c>
      <c r="AM741" s="11" t="s">
        <v>2637</v>
      </c>
      <c r="AO741" s="18" t="s">
        <v>3462</v>
      </c>
      <c r="AQ741" s="11" t="s">
        <v>79</v>
      </c>
      <c r="AR741" s="11" t="s">
        <v>731</v>
      </c>
      <c r="AS741" s="11" t="s">
        <v>75</v>
      </c>
      <c r="AT741" s="11" t="s">
        <v>107</v>
      </c>
      <c r="AU741" s="11" t="s">
        <v>189</v>
      </c>
      <c r="AV741" s="18" t="s">
        <v>3065</v>
      </c>
      <c r="AW741" s="43" t="s">
        <v>96</v>
      </c>
      <c r="AX741" s="18" t="str">
        <f t="shared" si="1056"/>
        <v/>
      </c>
      <c r="AY741" s="11"/>
      <c r="AZ741" s="11" t="s">
        <v>191</v>
      </c>
      <c r="BJ741" s="18">
        <v>2025.0</v>
      </c>
      <c r="BK741" s="18">
        <v>2029.0</v>
      </c>
      <c r="BL741" s="16">
        <f t="shared" si="954"/>
        <v>5</v>
      </c>
      <c r="BM741" s="18" t="str">
        <f t="shared" si="955"/>
        <v>2025, 2026, 2027, 2028, 2029</v>
      </c>
      <c r="BN741" s="18" t="str">
        <f t="shared" ref="BN741:CC741" si="1094">IF(ISNUMBER(SEARCH(BN$1, $BM741)), ($K741/$BL741), "")</f>
        <v/>
      </c>
      <c r="BO741" s="18" t="str">
        <f t="shared" si="1094"/>
        <v/>
      </c>
      <c r="BP741" s="18" t="str">
        <f t="shared" si="1094"/>
        <v/>
      </c>
      <c r="BQ741" s="18" t="str">
        <f t="shared" si="1094"/>
        <v/>
      </c>
      <c r="BR741" s="18" t="str">
        <f t="shared" si="1094"/>
        <v/>
      </c>
      <c r="BS741" s="20">
        <f t="shared" si="1094"/>
        <v>368065.662</v>
      </c>
      <c r="BT741" s="20">
        <f t="shared" si="1094"/>
        <v>368065.662</v>
      </c>
      <c r="BU741" s="20">
        <f t="shared" si="1094"/>
        <v>368065.662</v>
      </c>
      <c r="BV741" s="20">
        <f t="shared" si="1094"/>
        <v>368065.662</v>
      </c>
      <c r="BW741" s="20">
        <f t="shared" si="1094"/>
        <v>368065.662</v>
      </c>
      <c r="BX741" s="18" t="str">
        <f t="shared" si="1094"/>
        <v/>
      </c>
      <c r="BY741" s="18" t="str">
        <f t="shared" si="1094"/>
        <v/>
      </c>
      <c r="BZ741" s="18" t="str">
        <f t="shared" si="1094"/>
        <v/>
      </c>
      <c r="CA741" s="18" t="str">
        <f t="shared" si="1094"/>
        <v/>
      </c>
      <c r="CB741" s="18" t="str">
        <f t="shared" si="1094"/>
        <v/>
      </c>
      <c r="CC741" s="18" t="str">
        <f t="shared" si="1094"/>
        <v/>
      </c>
    </row>
    <row r="742" ht="16.5" customHeight="1">
      <c r="A742" s="18" t="s">
        <v>3463</v>
      </c>
      <c r="B742" s="18" t="s">
        <v>3464</v>
      </c>
      <c r="C742" s="18" t="s">
        <v>3465</v>
      </c>
      <c r="D742" s="11" t="s">
        <v>3270</v>
      </c>
      <c r="E742" s="18">
        <v>199392.0</v>
      </c>
      <c r="F742" s="18">
        <v>199392.0</v>
      </c>
      <c r="G742" s="18" t="s">
        <v>151</v>
      </c>
      <c r="H742" s="18">
        <v>215725.0</v>
      </c>
      <c r="J742" s="20">
        <v>199392.0</v>
      </c>
      <c r="K742" s="20">
        <v>199392.0</v>
      </c>
      <c r="L742" s="11" t="s">
        <v>86</v>
      </c>
      <c r="M742" s="11"/>
      <c r="N742" s="18" t="s">
        <v>3333</v>
      </c>
      <c r="O742" s="18" t="s">
        <v>3466</v>
      </c>
      <c r="S742" s="18" t="s">
        <v>3467</v>
      </c>
      <c r="V742" s="18" t="s">
        <v>3468</v>
      </c>
      <c r="W742" s="11"/>
      <c r="X742" s="11"/>
      <c r="Z742" s="18" t="s">
        <v>3469</v>
      </c>
      <c r="AI742" s="18" t="s">
        <v>3338</v>
      </c>
      <c r="AM742" s="18" t="s">
        <v>3339</v>
      </c>
      <c r="AO742" s="18" t="s">
        <v>3470</v>
      </c>
      <c r="AQ742" s="11" t="s">
        <v>79</v>
      </c>
      <c r="AR742" s="11" t="s">
        <v>259</v>
      </c>
      <c r="AS742" s="11" t="s">
        <v>75</v>
      </c>
      <c r="AT742" s="11" t="s">
        <v>107</v>
      </c>
      <c r="AU742" s="11" t="s">
        <v>189</v>
      </c>
      <c r="AV742" s="18" t="s">
        <v>3065</v>
      </c>
      <c r="AW742" s="11" t="s">
        <v>96</v>
      </c>
      <c r="AX742" s="18" t="str">
        <f t="shared" si="1056"/>
        <v/>
      </c>
      <c r="AY742" s="11"/>
      <c r="AZ742" s="11" t="s">
        <v>132</v>
      </c>
      <c r="BJ742" s="18">
        <v>2024.0</v>
      </c>
      <c r="BK742" s="18">
        <v>2024.0</v>
      </c>
      <c r="BL742" s="16">
        <f t="shared" si="954"/>
        <v>1</v>
      </c>
      <c r="BM742" s="18" t="str">
        <f t="shared" si="955"/>
        <v>2024</v>
      </c>
      <c r="BN742" s="18" t="str">
        <f t="shared" ref="BN742:CC742" si="1095">IF(ISNUMBER(SEARCH(BN$1, $BM742)), ($K742/$BL742), "")</f>
        <v/>
      </c>
      <c r="BO742" s="18" t="str">
        <f t="shared" si="1095"/>
        <v/>
      </c>
      <c r="BP742" s="18" t="str">
        <f t="shared" si="1095"/>
        <v/>
      </c>
      <c r="BQ742" s="18" t="str">
        <f t="shared" si="1095"/>
        <v/>
      </c>
      <c r="BR742" s="20">
        <f t="shared" si="1095"/>
        <v>199392</v>
      </c>
      <c r="BS742" s="18" t="str">
        <f t="shared" si="1095"/>
        <v/>
      </c>
      <c r="BT742" s="18" t="str">
        <f t="shared" si="1095"/>
        <v/>
      </c>
      <c r="BU742" s="18" t="str">
        <f t="shared" si="1095"/>
        <v/>
      </c>
      <c r="BV742" s="18" t="str">
        <f t="shared" si="1095"/>
        <v/>
      </c>
      <c r="BW742" s="18" t="str">
        <f t="shared" si="1095"/>
        <v/>
      </c>
      <c r="BX742" s="18" t="str">
        <f t="shared" si="1095"/>
        <v/>
      </c>
      <c r="BY742" s="18" t="str">
        <f t="shared" si="1095"/>
        <v/>
      </c>
      <c r="BZ742" s="18" t="str">
        <f t="shared" si="1095"/>
        <v/>
      </c>
      <c r="CA742" s="18" t="str">
        <f t="shared" si="1095"/>
        <v/>
      </c>
      <c r="CB742" s="18" t="str">
        <f t="shared" si="1095"/>
        <v/>
      </c>
      <c r="CC742" s="18" t="str">
        <f t="shared" si="1095"/>
        <v/>
      </c>
    </row>
    <row r="743" ht="16.5" customHeight="1">
      <c r="A743" s="18" t="s">
        <v>3471</v>
      </c>
      <c r="B743" s="11" t="s">
        <v>3472</v>
      </c>
      <c r="C743" s="18" t="s">
        <v>3471</v>
      </c>
      <c r="D743" s="11" t="s">
        <v>3270</v>
      </c>
      <c r="E743" s="18">
        <v>6588732.0</v>
      </c>
      <c r="F743" s="18">
        <v>6588732.0</v>
      </c>
      <c r="G743" s="18" t="s">
        <v>151</v>
      </c>
      <c r="H743" s="18">
        <v>7263143.0</v>
      </c>
      <c r="J743" s="20">
        <v>6588732.0</v>
      </c>
      <c r="K743" s="20">
        <v>6588732.0</v>
      </c>
      <c r="L743" s="11" t="s">
        <v>86</v>
      </c>
      <c r="M743" s="11"/>
      <c r="N743" s="18" t="s">
        <v>3473</v>
      </c>
      <c r="O743" s="18" t="s">
        <v>3474</v>
      </c>
      <c r="S743" s="18" t="s">
        <v>3475</v>
      </c>
      <c r="V743" s="18" t="s">
        <v>3476</v>
      </c>
      <c r="W743" s="11"/>
      <c r="X743" s="11" t="s">
        <v>565</v>
      </c>
      <c r="Z743" s="18" t="s">
        <v>3477</v>
      </c>
      <c r="AI743" s="18" t="s">
        <v>3478</v>
      </c>
      <c r="AM743" s="18" t="s">
        <v>185</v>
      </c>
      <c r="AN743" s="11" t="s">
        <v>3479</v>
      </c>
      <c r="AQ743" s="11" t="s">
        <v>79</v>
      </c>
      <c r="AR743" s="11" t="s">
        <v>188</v>
      </c>
      <c r="AS743" s="11" t="s">
        <v>75</v>
      </c>
      <c r="AT743" s="11" t="s">
        <v>107</v>
      </c>
      <c r="AU743" s="11" t="s">
        <v>108</v>
      </c>
      <c r="AV743" s="18" t="s">
        <v>3065</v>
      </c>
      <c r="AW743" s="43" t="s">
        <v>96</v>
      </c>
      <c r="AX743" s="18" t="str">
        <f t="shared" si="1056"/>
        <v/>
      </c>
      <c r="AY743" s="11"/>
      <c r="AZ743" s="11" t="s">
        <v>132</v>
      </c>
      <c r="BJ743" s="18">
        <v>2020.0</v>
      </c>
      <c r="BK743" s="18">
        <v>2025.0</v>
      </c>
      <c r="BL743" s="16">
        <f t="shared" si="954"/>
        <v>6</v>
      </c>
      <c r="BM743" s="18" t="str">
        <f t="shared" si="955"/>
        <v>2020, 2021, 2022, 2023, 2024, 2025</v>
      </c>
      <c r="BN743" s="20">
        <f t="shared" ref="BN743:CC743" si="1096">IF(ISNUMBER(SEARCH(BN$1, $BM743)), ($K743/$BL743), "")</f>
        <v>1098122</v>
      </c>
      <c r="BO743" s="20">
        <f t="shared" si="1096"/>
        <v>1098122</v>
      </c>
      <c r="BP743" s="20">
        <f t="shared" si="1096"/>
        <v>1098122</v>
      </c>
      <c r="BQ743" s="20">
        <f t="shared" si="1096"/>
        <v>1098122</v>
      </c>
      <c r="BR743" s="20">
        <f t="shared" si="1096"/>
        <v>1098122</v>
      </c>
      <c r="BS743" s="20">
        <f t="shared" si="1096"/>
        <v>1098122</v>
      </c>
      <c r="BT743" s="18" t="str">
        <f t="shared" si="1096"/>
        <v/>
      </c>
      <c r="BU743" s="18" t="str">
        <f t="shared" si="1096"/>
        <v/>
      </c>
      <c r="BV743" s="18" t="str">
        <f t="shared" si="1096"/>
        <v/>
      </c>
      <c r="BW743" s="18" t="str">
        <f t="shared" si="1096"/>
        <v/>
      </c>
      <c r="BX743" s="18" t="str">
        <f t="shared" si="1096"/>
        <v/>
      </c>
      <c r="BY743" s="18" t="str">
        <f t="shared" si="1096"/>
        <v/>
      </c>
      <c r="BZ743" s="18" t="str">
        <f t="shared" si="1096"/>
        <v/>
      </c>
      <c r="CA743" s="18" t="str">
        <f t="shared" si="1096"/>
        <v/>
      </c>
      <c r="CB743" s="18" t="str">
        <f t="shared" si="1096"/>
        <v/>
      </c>
      <c r="CC743" s="18" t="str">
        <f t="shared" si="1096"/>
        <v/>
      </c>
    </row>
    <row r="744" ht="16.5" customHeight="1">
      <c r="A744" s="18" t="s">
        <v>3480</v>
      </c>
      <c r="B744" s="18" t="s">
        <v>3481</v>
      </c>
      <c r="C744" s="18" t="s">
        <v>3480</v>
      </c>
      <c r="D744" s="11" t="s">
        <v>3270</v>
      </c>
      <c r="E744" s="18">
        <v>0.0</v>
      </c>
      <c r="F744" s="18">
        <v>0.0</v>
      </c>
      <c r="G744" s="18" t="s">
        <v>151</v>
      </c>
      <c r="H744" s="18">
        <v>0.0</v>
      </c>
      <c r="J744" s="20">
        <v>0.0</v>
      </c>
      <c r="K744" s="20">
        <v>0.0</v>
      </c>
      <c r="L744" s="11" t="s">
        <v>86</v>
      </c>
      <c r="M744" s="11"/>
      <c r="N744" s="18" t="s">
        <v>3482</v>
      </c>
      <c r="O744" s="18" t="s">
        <v>3483</v>
      </c>
      <c r="S744" s="18" t="s">
        <v>3484</v>
      </c>
      <c r="T744" s="18" t="s">
        <v>3485</v>
      </c>
      <c r="V744" s="18" t="s">
        <v>2420</v>
      </c>
      <c r="W744" s="11"/>
      <c r="X744" s="11"/>
      <c r="Z744" s="18" t="s">
        <v>3486</v>
      </c>
      <c r="AI744" s="18" t="s">
        <v>3338</v>
      </c>
      <c r="AM744" s="11" t="s">
        <v>456</v>
      </c>
      <c r="AO744" s="18" t="s">
        <v>3487</v>
      </c>
      <c r="AQ744" s="11" t="s">
        <v>79</v>
      </c>
      <c r="AR744" s="11" t="s">
        <v>334</v>
      </c>
      <c r="AS744" s="11" t="s">
        <v>75</v>
      </c>
      <c r="AT744" s="11" t="s">
        <v>107</v>
      </c>
      <c r="AU744" s="11" t="s">
        <v>108</v>
      </c>
      <c r="AV744" s="18" t="s">
        <v>3065</v>
      </c>
      <c r="AW744" s="11" t="s">
        <v>96</v>
      </c>
      <c r="AX744" s="18" t="str">
        <f t="shared" si="1056"/>
        <v/>
      </c>
      <c r="AY744" s="11"/>
      <c r="AZ744" s="11" t="s">
        <v>132</v>
      </c>
      <c r="BJ744" s="18">
        <v>2024.0</v>
      </c>
      <c r="BK744" s="18">
        <v>2024.0</v>
      </c>
      <c r="BL744" s="16">
        <f t="shared" si="954"/>
        <v>1</v>
      </c>
      <c r="BM744" s="18" t="str">
        <f t="shared" si="955"/>
        <v>2024</v>
      </c>
      <c r="BN744" s="18" t="str">
        <f t="shared" ref="BN744:CC744" si="1097">IF(ISNUMBER(SEARCH(BN$1, $BM744)), ($K744/$BL744), "")</f>
        <v/>
      </c>
      <c r="BO744" s="18" t="str">
        <f t="shared" si="1097"/>
        <v/>
      </c>
      <c r="BP744" s="18" t="str">
        <f t="shared" si="1097"/>
        <v/>
      </c>
      <c r="BQ744" s="18" t="str">
        <f t="shared" si="1097"/>
        <v/>
      </c>
      <c r="BR744" s="20">
        <f t="shared" si="1097"/>
        <v>0</v>
      </c>
      <c r="BS744" s="18" t="str">
        <f t="shared" si="1097"/>
        <v/>
      </c>
      <c r="BT744" s="18" t="str">
        <f t="shared" si="1097"/>
        <v/>
      </c>
      <c r="BU744" s="18" t="str">
        <f t="shared" si="1097"/>
        <v/>
      </c>
      <c r="BV744" s="18" t="str">
        <f t="shared" si="1097"/>
        <v/>
      </c>
      <c r="BW744" s="18" t="str">
        <f t="shared" si="1097"/>
        <v/>
      </c>
      <c r="BX744" s="18" t="str">
        <f t="shared" si="1097"/>
        <v/>
      </c>
      <c r="BY744" s="18" t="str">
        <f t="shared" si="1097"/>
        <v/>
      </c>
      <c r="BZ744" s="18" t="str">
        <f t="shared" si="1097"/>
        <v/>
      </c>
      <c r="CA744" s="18" t="str">
        <f t="shared" si="1097"/>
        <v/>
      </c>
      <c r="CB744" s="18" t="str">
        <f t="shared" si="1097"/>
        <v/>
      </c>
      <c r="CC744" s="18" t="str">
        <f t="shared" si="1097"/>
        <v/>
      </c>
    </row>
    <row r="745" ht="16.5" customHeight="1">
      <c r="A745" s="18" t="s">
        <v>3488</v>
      </c>
      <c r="B745" s="18" t="s">
        <v>3489</v>
      </c>
      <c r="C745" s="18" t="s">
        <v>3488</v>
      </c>
      <c r="D745" s="11" t="s">
        <v>3270</v>
      </c>
      <c r="E745" s="18">
        <v>0.0</v>
      </c>
      <c r="H745" s="18">
        <v>0.0</v>
      </c>
      <c r="J745" s="20"/>
      <c r="K745" s="20"/>
      <c r="L745" s="11" t="s">
        <v>86</v>
      </c>
      <c r="M745" s="11"/>
      <c r="N745" s="18" t="s">
        <v>3490</v>
      </c>
      <c r="O745" s="18" t="s">
        <v>3491</v>
      </c>
      <c r="S745" s="18" t="s">
        <v>3492</v>
      </c>
      <c r="T745" s="18" t="s">
        <v>3493</v>
      </c>
      <c r="W745" s="11"/>
      <c r="X745" s="11"/>
      <c r="AI745" s="18" t="s">
        <v>3338</v>
      </c>
      <c r="AM745" s="18" t="s">
        <v>2296</v>
      </c>
      <c r="AQ745" s="11" t="s">
        <v>79</v>
      </c>
      <c r="AR745" s="11" t="s">
        <v>2178</v>
      </c>
      <c r="AS745" s="11" t="s">
        <v>75</v>
      </c>
      <c r="AT745" s="11" t="s">
        <v>107</v>
      </c>
      <c r="AU745" s="11" t="s">
        <v>108</v>
      </c>
      <c r="AV745" s="18" t="s">
        <v>3065</v>
      </c>
      <c r="AW745" s="11" t="s">
        <v>96</v>
      </c>
      <c r="AX745" s="18" t="str">
        <f t="shared" si="1056"/>
        <v/>
      </c>
      <c r="AY745" s="11"/>
      <c r="AZ745" s="11" t="s">
        <v>132</v>
      </c>
      <c r="BJ745" s="18">
        <v>2024.0</v>
      </c>
      <c r="BK745" s="18">
        <v>2025.0</v>
      </c>
      <c r="BL745" s="16">
        <f t="shared" si="954"/>
        <v>2</v>
      </c>
      <c r="BM745" s="18" t="str">
        <f t="shared" si="955"/>
        <v>2024, 2025</v>
      </c>
      <c r="BN745" s="18" t="str">
        <f t="shared" ref="BN745:CC745" si="1098">IF(ISNUMBER(SEARCH(BN$1, $BM745)), ($K745/$BL745), "")</f>
        <v/>
      </c>
      <c r="BO745" s="18" t="str">
        <f t="shared" si="1098"/>
        <v/>
      </c>
      <c r="BP745" s="18" t="str">
        <f t="shared" si="1098"/>
        <v/>
      </c>
      <c r="BQ745" s="18" t="str">
        <f t="shared" si="1098"/>
        <v/>
      </c>
      <c r="BR745" s="20">
        <f t="shared" si="1098"/>
        <v>0</v>
      </c>
      <c r="BS745" s="20">
        <f t="shared" si="1098"/>
        <v>0</v>
      </c>
      <c r="BT745" s="18" t="str">
        <f t="shared" si="1098"/>
        <v/>
      </c>
      <c r="BU745" s="18" t="str">
        <f t="shared" si="1098"/>
        <v/>
      </c>
      <c r="BV745" s="18" t="str">
        <f t="shared" si="1098"/>
        <v/>
      </c>
      <c r="BW745" s="18" t="str">
        <f t="shared" si="1098"/>
        <v/>
      </c>
      <c r="BX745" s="18" t="str">
        <f t="shared" si="1098"/>
        <v/>
      </c>
      <c r="BY745" s="18" t="str">
        <f t="shared" si="1098"/>
        <v/>
      </c>
      <c r="BZ745" s="18" t="str">
        <f t="shared" si="1098"/>
        <v/>
      </c>
      <c r="CA745" s="18" t="str">
        <f t="shared" si="1098"/>
        <v/>
      </c>
      <c r="CB745" s="18" t="str">
        <f t="shared" si="1098"/>
        <v/>
      </c>
      <c r="CC745" s="18" t="str">
        <f t="shared" si="1098"/>
        <v/>
      </c>
    </row>
    <row r="746" ht="16.5" customHeight="1">
      <c r="A746" s="18" t="s">
        <v>3494</v>
      </c>
      <c r="B746" s="18" t="s">
        <v>3495</v>
      </c>
      <c r="C746" s="18" t="s">
        <v>3496</v>
      </c>
      <c r="D746" s="11" t="s">
        <v>3270</v>
      </c>
      <c r="E746" s="18">
        <v>253000.0</v>
      </c>
      <c r="F746" s="18">
        <v>253000.0</v>
      </c>
      <c r="G746" s="18" t="s">
        <v>151</v>
      </c>
      <c r="H746" s="18">
        <v>299173.0</v>
      </c>
      <c r="J746" s="20">
        <v>253000.0</v>
      </c>
      <c r="K746" s="20">
        <v>253000.0</v>
      </c>
      <c r="L746" s="11" t="s">
        <v>86</v>
      </c>
      <c r="M746" s="11"/>
      <c r="N746" s="18" t="s">
        <v>3333</v>
      </c>
      <c r="O746" s="18" t="s">
        <v>3497</v>
      </c>
      <c r="S746" s="18" t="s">
        <v>3498</v>
      </c>
      <c r="V746" s="18" t="s">
        <v>3499</v>
      </c>
      <c r="W746" s="11"/>
      <c r="X746" s="11"/>
      <c r="Z746" s="18" t="s">
        <v>3500</v>
      </c>
      <c r="AI746" s="18" t="s">
        <v>3375</v>
      </c>
      <c r="AM746" s="18" t="s">
        <v>3339</v>
      </c>
      <c r="AO746" s="18" t="s">
        <v>3376</v>
      </c>
      <c r="AQ746" s="11" t="s">
        <v>79</v>
      </c>
      <c r="AR746" s="11" t="s">
        <v>259</v>
      </c>
      <c r="AS746" s="11" t="s">
        <v>75</v>
      </c>
      <c r="AT746" s="11" t="s">
        <v>80</v>
      </c>
      <c r="AW746" s="11" t="s">
        <v>96</v>
      </c>
      <c r="AX746" s="18" t="str">
        <f t="shared" si="1056"/>
        <v/>
      </c>
      <c r="AY746" s="11"/>
      <c r="AZ746" s="11" t="s">
        <v>132</v>
      </c>
      <c r="BJ746" s="18">
        <v>2021.0</v>
      </c>
      <c r="BK746" s="18">
        <v>2021.0</v>
      </c>
      <c r="BL746" s="16">
        <f t="shared" si="954"/>
        <v>1</v>
      </c>
      <c r="BM746" s="18" t="str">
        <f t="shared" si="955"/>
        <v>2021</v>
      </c>
      <c r="BN746" s="18" t="str">
        <f t="shared" ref="BN746:CC746" si="1099">IF(ISNUMBER(SEARCH(BN$1, $BM746)), ($K746/$BL746), "")</f>
        <v/>
      </c>
      <c r="BO746" s="20">
        <f t="shared" si="1099"/>
        <v>253000</v>
      </c>
      <c r="BP746" s="18" t="str">
        <f t="shared" si="1099"/>
        <v/>
      </c>
      <c r="BQ746" s="18" t="str">
        <f t="shared" si="1099"/>
        <v/>
      </c>
      <c r="BR746" s="18" t="str">
        <f t="shared" si="1099"/>
        <v/>
      </c>
      <c r="BS746" s="18" t="str">
        <f t="shared" si="1099"/>
        <v/>
      </c>
      <c r="BT746" s="18" t="str">
        <f t="shared" si="1099"/>
        <v/>
      </c>
      <c r="BU746" s="18" t="str">
        <f t="shared" si="1099"/>
        <v/>
      </c>
      <c r="BV746" s="18" t="str">
        <f t="shared" si="1099"/>
        <v/>
      </c>
      <c r="BW746" s="18" t="str">
        <f t="shared" si="1099"/>
        <v/>
      </c>
      <c r="BX746" s="18" t="str">
        <f t="shared" si="1099"/>
        <v/>
      </c>
      <c r="BY746" s="18" t="str">
        <f t="shared" si="1099"/>
        <v/>
      </c>
      <c r="BZ746" s="18" t="str">
        <f t="shared" si="1099"/>
        <v/>
      </c>
      <c r="CA746" s="18" t="str">
        <f t="shared" si="1099"/>
        <v/>
      </c>
      <c r="CB746" s="18" t="str">
        <f t="shared" si="1099"/>
        <v/>
      </c>
      <c r="CC746" s="18" t="str">
        <f t="shared" si="1099"/>
        <v/>
      </c>
    </row>
    <row r="747" ht="16.5" customHeight="1">
      <c r="A747" s="18" t="s">
        <v>3501</v>
      </c>
      <c r="B747" s="18" t="s">
        <v>3502</v>
      </c>
      <c r="C747" s="18" t="s">
        <v>3503</v>
      </c>
      <c r="D747" s="11" t="s">
        <v>3270</v>
      </c>
      <c r="E747" s="18">
        <v>49987.0</v>
      </c>
      <c r="F747" s="18">
        <v>49987.0</v>
      </c>
      <c r="G747" s="18" t="s">
        <v>151</v>
      </c>
      <c r="H747" s="18">
        <v>53976.0</v>
      </c>
      <c r="J747" s="20">
        <v>49987.0</v>
      </c>
      <c r="K747" s="20">
        <v>49987.0</v>
      </c>
      <c r="L747" s="11" t="s">
        <v>86</v>
      </c>
      <c r="M747" s="11"/>
      <c r="O747" s="18" t="s">
        <v>3504</v>
      </c>
      <c r="S747" s="18" t="s">
        <v>3505</v>
      </c>
      <c r="T747" s="18" t="s">
        <v>3506</v>
      </c>
      <c r="V747" s="18" t="s">
        <v>3507</v>
      </c>
      <c r="W747" s="11"/>
      <c r="X747" s="11"/>
      <c r="Z747" s="18" t="s">
        <v>3508</v>
      </c>
      <c r="AI747" s="18" t="s">
        <v>3509</v>
      </c>
      <c r="AM747" s="11" t="s">
        <v>1487</v>
      </c>
      <c r="AO747" s="18" t="s">
        <v>3510</v>
      </c>
      <c r="AQ747" s="11" t="s">
        <v>79</v>
      </c>
      <c r="AR747" s="11" t="s">
        <v>565</v>
      </c>
      <c r="AS747" s="11" t="s">
        <v>75</v>
      </c>
      <c r="AT747" s="11" t="s">
        <v>80</v>
      </c>
      <c r="AW747" s="11" t="s">
        <v>96</v>
      </c>
      <c r="AX747" s="18" t="str">
        <f t="shared" si="1056"/>
        <v/>
      </c>
      <c r="AY747" s="11"/>
      <c r="AZ747" s="11" t="s">
        <v>132</v>
      </c>
      <c r="BJ747" s="18">
        <v>2023.0</v>
      </c>
      <c r="BK747" s="18">
        <v>2025.0</v>
      </c>
      <c r="BL747" s="16">
        <f t="shared" si="954"/>
        <v>3</v>
      </c>
      <c r="BM747" s="18" t="str">
        <f t="shared" si="955"/>
        <v>2023, 2024, 2025</v>
      </c>
      <c r="BN747" s="18" t="str">
        <f t="shared" ref="BN747:CC747" si="1100">IF(ISNUMBER(SEARCH(BN$1, $BM747)), ($K747/$BL747), "")</f>
        <v/>
      </c>
      <c r="BO747" s="18" t="str">
        <f t="shared" si="1100"/>
        <v/>
      </c>
      <c r="BP747" s="18" t="str">
        <f t="shared" si="1100"/>
        <v/>
      </c>
      <c r="BQ747" s="20">
        <f t="shared" si="1100"/>
        <v>16662.33333</v>
      </c>
      <c r="BR747" s="20">
        <f t="shared" si="1100"/>
        <v>16662.33333</v>
      </c>
      <c r="BS747" s="20">
        <f t="shared" si="1100"/>
        <v>16662.33333</v>
      </c>
      <c r="BT747" s="18" t="str">
        <f t="shared" si="1100"/>
        <v/>
      </c>
      <c r="BU747" s="18" t="str">
        <f t="shared" si="1100"/>
        <v/>
      </c>
      <c r="BV747" s="18" t="str">
        <f t="shared" si="1100"/>
        <v/>
      </c>
      <c r="BW747" s="18" t="str">
        <f t="shared" si="1100"/>
        <v/>
      </c>
      <c r="BX747" s="18" t="str">
        <f t="shared" si="1100"/>
        <v/>
      </c>
      <c r="BY747" s="18" t="str">
        <f t="shared" si="1100"/>
        <v/>
      </c>
      <c r="BZ747" s="18" t="str">
        <f t="shared" si="1100"/>
        <v/>
      </c>
      <c r="CA747" s="18" t="str">
        <f t="shared" si="1100"/>
        <v/>
      </c>
      <c r="CB747" s="18" t="str">
        <f t="shared" si="1100"/>
        <v/>
      </c>
      <c r="CC747" s="18" t="str">
        <f t="shared" si="1100"/>
        <v/>
      </c>
    </row>
    <row r="748" ht="16.5" customHeight="1">
      <c r="A748" s="18" t="s">
        <v>3511</v>
      </c>
      <c r="B748" s="18" t="s">
        <v>3512</v>
      </c>
      <c r="C748" s="18" t="s">
        <v>3511</v>
      </c>
      <c r="D748" s="11" t="s">
        <v>3270</v>
      </c>
      <c r="E748" s="27">
        <v>125000.0</v>
      </c>
      <c r="F748" s="27">
        <v>100000.0</v>
      </c>
      <c r="G748" s="18" t="s">
        <v>135</v>
      </c>
      <c r="H748" s="18">
        <v>0.0</v>
      </c>
      <c r="J748" s="13">
        <f t="shared" ref="J748:K748" si="1101">E748*1.19</f>
        <v>148750</v>
      </c>
      <c r="K748" s="13">
        <f t="shared" si="1101"/>
        <v>119000</v>
      </c>
      <c r="L748" s="11" t="s">
        <v>86</v>
      </c>
      <c r="M748" s="11"/>
      <c r="N748" s="18" t="s">
        <v>3513</v>
      </c>
      <c r="O748" s="18" t="s">
        <v>3514</v>
      </c>
      <c r="S748" s="18" t="s">
        <v>3515</v>
      </c>
      <c r="T748" s="18" t="s">
        <v>3516</v>
      </c>
      <c r="V748" s="18" t="s">
        <v>3517</v>
      </c>
      <c r="W748" s="11"/>
      <c r="X748" s="11" t="s">
        <v>142</v>
      </c>
      <c r="Z748" s="18" t="s">
        <v>3518</v>
      </c>
      <c r="AI748" s="18" t="s">
        <v>3519</v>
      </c>
      <c r="AM748" s="11" t="s">
        <v>143</v>
      </c>
      <c r="AN748" s="11" t="s">
        <v>144</v>
      </c>
      <c r="AO748" s="18" t="s">
        <v>1722</v>
      </c>
      <c r="AQ748" s="11" t="s">
        <v>79</v>
      </c>
      <c r="AR748" s="11" t="s">
        <v>146</v>
      </c>
      <c r="AS748" s="11" t="s">
        <v>75</v>
      </c>
      <c r="AT748" s="11" t="s">
        <v>80</v>
      </c>
      <c r="AW748" s="11" t="s">
        <v>204</v>
      </c>
      <c r="AX748" s="18" t="str">
        <f t="shared" si="1056"/>
        <v/>
      </c>
      <c r="AY748" s="11"/>
      <c r="AZ748" s="11" t="s">
        <v>132</v>
      </c>
      <c r="BJ748" s="18">
        <v>2022.0</v>
      </c>
      <c r="BK748" s="18">
        <v>2026.0</v>
      </c>
      <c r="BL748" s="16">
        <f t="shared" si="954"/>
        <v>5</v>
      </c>
      <c r="BM748" s="18" t="str">
        <f t="shared" si="955"/>
        <v>2022, 2023, 2024, 2025, 2026</v>
      </c>
      <c r="BN748" s="18" t="str">
        <f t="shared" ref="BN748:CC748" si="1102">IF(ISNUMBER(SEARCH(BN$1, $BM748)), ($K748/$BL748), "")</f>
        <v/>
      </c>
      <c r="BO748" s="18" t="str">
        <f t="shared" si="1102"/>
        <v/>
      </c>
      <c r="BP748" s="20">
        <f t="shared" si="1102"/>
        <v>23800</v>
      </c>
      <c r="BQ748" s="20">
        <f t="shared" si="1102"/>
        <v>23800</v>
      </c>
      <c r="BR748" s="20">
        <f t="shared" si="1102"/>
        <v>23800</v>
      </c>
      <c r="BS748" s="20">
        <f t="shared" si="1102"/>
        <v>23800</v>
      </c>
      <c r="BT748" s="20">
        <f t="shared" si="1102"/>
        <v>23800</v>
      </c>
      <c r="BU748" s="18" t="str">
        <f t="shared" si="1102"/>
        <v/>
      </c>
      <c r="BV748" s="18" t="str">
        <f t="shared" si="1102"/>
        <v/>
      </c>
      <c r="BW748" s="18" t="str">
        <f t="shared" si="1102"/>
        <v/>
      </c>
      <c r="BX748" s="18" t="str">
        <f t="shared" si="1102"/>
        <v/>
      </c>
      <c r="BY748" s="18" t="str">
        <f t="shared" si="1102"/>
        <v/>
      </c>
      <c r="BZ748" s="18" t="str">
        <f t="shared" si="1102"/>
        <v/>
      </c>
      <c r="CA748" s="18" t="str">
        <f t="shared" si="1102"/>
        <v/>
      </c>
      <c r="CB748" s="18" t="str">
        <f t="shared" si="1102"/>
        <v/>
      </c>
      <c r="CC748" s="18" t="str">
        <f t="shared" si="1102"/>
        <v/>
      </c>
    </row>
    <row r="749" ht="16.5" customHeight="1">
      <c r="A749" s="18" t="s">
        <v>3520</v>
      </c>
      <c r="B749" s="11" t="s">
        <v>3521</v>
      </c>
      <c r="C749" s="18" t="s">
        <v>3520</v>
      </c>
      <c r="D749" s="11" t="s">
        <v>3270</v>
      </c>
      <c r="E749" s="18">
        <v>846688.0</v>
      </c>
      <c r="F749" s="18">
        <v>846688.0</v>
      </c>
      <c r="G749" s="18" t="s">
        <v>151</v>
      </c>
      <c r="H749" s="18">
        <v>914133.0</v>
      </c>
      <c r="J749" s="20">
        <v>846688.0</v>
      </c>
      <c r="K749" s="20">
        <v>846688.0</v>
      </c>
      <c r="L749" s="11" t="s">
        <v>86</v>
      </c>
      <c r="M749" s="11"/>
      <c r="N749" s="18" t="s">
        <v>3522</v>
      </c>
      <c r="O749" s="18" t="s">
        <v>3523</v>
      </c>
      <c r="S749" s="18" t="s">
        <v>3524</v>
      </c>
      <c r="W749" s="11"/>
      <c r="X749" s="11"/>
      <c r="AI749" s="18" t="s">
        <v>3281</v>
      </c>
      <c r="AM749" s="18" t="s">
        <v>185</v>
      </c>
      <c r="AN749" s="11" t="s">
        <v>649</v>
      </c>
      <c r="AQ749" s="11" t="s">
        <v>79</v>
      </c>
      <c r="AR749" s="11" t="s">
        <v>188</v>
      </c>
      <c r="AS749" s="11" t="s">
        <v>75</v>
      </c>
      <c r="AT749" s="11" t="s">
        <v>80</v>
      </c>
      <c r="AW749" s="11" t="s">
        <v>96</v>
      </c>
      <c r="AX749" s="18" t="str">
        <f t="shared" si="1056"/>
        <v/>
      </c>
      <c r="AY749" s="11"/>
      <c r="AZ749" s="11" t="s">
        <v>132</v>
      </c>
      <c r="BJ749" s="18">
        <v>2021.0</v>
      </c>
      <c r="BK749" s="18">
        <v>2023.0</v>
      </c>
      <c r="BL749" s="16">
        <f t="shared" si="954"/>
        <v>3</v>
      </c>
      <c r="BM749" s="18" t="str">
        <f t="shared" si="955"/>
        <v>2021, 2022, 2023</v>
      </c>
      <c r="BN749" s="18" t="str">
        <f t="shared" ref="BN749:CC749" si="1103">IF(ISNUMBER(SEARCH(BN$1, $BM749)), ($K749/$BL749), "")</f>
        <v/>
      </c>
      <c r="BO749" s="20">
        <f t="shared" si="1103"/>
        <v>282229.3333</v>
      </c>
      <c r="BP749" s="20">
        <f t="shared" si="1103"/>
        <v>282229.3333</v>
      </c>
      <c r="BQ749" s="20">
        <f t="shared" si="1103"/>
        <v>282229.3333</v>
      </c>
      <c r="BR749" s="18" t="str">
        <f t="shared" si="1103"/>
        <v/>
      </c>
      <c r="BS749" s="18" t="str">
        <f t="shared" si="1103"/>
        <v/>
      </c>
      <c r="BT749" s="18" t="str">
        <f t="shared" si="1103"/>
        <v/>
      </c>
      <c r="BU749" s="18" t="str">
        <f t="shared" si="1103"/>
        <v/>
      </c>
      <c r="BV749" s="18" t="str">
        <f t="shared" si="1103"/>
        <v/>
      </c>
      <c r="BW749" s="18" t="str">
        <f t="shared" si="1103"/>
        <v/>
      </c>
      <c r="BX749" s="18" t="str">
        <f t="shared" si="1103"/>
        <v/>
      </c>
      <c r="BY749" s="18" t="str">
        <f t="shared" si="1103"/>
        <v/>
      </c>
      <c r="BZ749" s="18" t="str">
        <f t="shared" si="1103"/>
        <v/>
      </c>
      <c r="CA749" s="18" t="str">
        <f t="shared" si="1103"/>
        <v/>
      </c>
      <c r="CB749" s="18" t="str">
        <f t="shared" si="1103"/>
        <v/>
      </c>
      <c r="CC749" s="18" t="str">
        <f t="shared" si="1103"/>
        <v/>
      </c>
    </row>
    <row r="750" ht="16.5" customHeight="1">
      <c r="A750" s="11" t="s">
        <v>3525</v>
      </c>
      <c r="B750" s="18" t="s">
        <v>3526</v>
      </c>
      <c r="C750" s="11" t="s">
        <v>3525</v>
      </c>
      <c r="D750" s="11" t="s">
        <v>3270</v>
      </c>
      <c r="E750" s="18">
        <v>7.001776E7</v>
      </c>
      <c r="F750" s="18">
        <v>7.001776E7</v>
      </c>
      <c r="G750" s="18" t="s">
        <v>112</v>
      </c>
      <c r="H750" s="18">
        <v>6982194.0</v>
      </c>
      <c r="J750" s="20">
        <f t="shared" ref="J750:K750" si="1104">E750*0.087</f>
        <v>6091545.12</v>
      </c>
      <c r="K750" s="20">
        <f t="shared" si="1104"/>
        <v>6091545.12</v>
      </c>
      <c r="L750" s="11" t="s">
        <v>86</v>
      </c>
      <c r="M750" s="11"/>
      <c r="N750" s="18" t="s">
        <v>3527</v>
      </c>
      <c r="O750" s="18" t="s">
        <v>3528</v>
      </c>
      <c r="S750" s="18" t="s">
        <v>3529</v>
      </c>
      <c r="T750" s="18" t="s">
        <v>3530</v>
      </c>
      <c r="V750" s="18" t="s">
        <v>116</v>
      </c>
      <c r="W750" s="11"/>
      <c r="X750" s="11"/>
      <c r="Z750" s="18" t="s">
        <v>2499</v>
      </c>
      <c r="AI750" s="18" t="s">
        <v>3375</v>
      </c>
      <c r="AM750" s="11" t="s">
        <v>176</v>
      </c>
      <c r="AO750" s="18" t="s">
        <v>3531</v>
      </c>
      <c r="AQ750" s="11" t="s">
        <v>79</v>
      </c>
      <c r="AR750" s="11" t="s">
        <v>117</v>
      </c>
      <c r="AS750" s="11" t="s">
        <v>75</v>
      </c>
      <c r="AT750" s="11" t="s">
        <v>80</v>
      </c>
      <c r="AW750" s="43" t="s">
        <v>96</v>
      </c>
      <c r="AX750" s="18" t="str">
        <f t="shared" si="1056"/>
        <v/>
      </c>
      <c r="AY750" s="11"/>
      <c r="AZ750" s="11" t="s">
        <v>132</v>
      </c>
      <c r="BJ750" s="18">
        <v>2021.0</v>
      </c>
      <c r="BK750" s="18">
        <v>2025.0</v>
      </c>
      <c r="BL750" s="16">
        <f t="shared" si="954"/>
        <v>5</v>
      </c>
      <c r="BM750" s="18" t="str">
        <f t="shared" si="955"/>
        <v>2021, 2022, 2023, 2024, 2025</v>
      </c>
      <c r="BN750" s="18" t="str">
        <f t="shared" ref="BN750:CC750" si="1105">IF(ISNUMBER(SEARCH(BN$1, $BM750)), ($K750/$BL750), "")</f>
        <v/>
      </c>
      <c r="BO750" s="20">
        <f t="shared" si="1105"/>
        <v>1218309.024</v>
      </c>
      <c r="BP750" s="20">
        <f t="shared" si="1105"/>
        <v>1218309.024</v>
      </c>
      <c r="BQ750" s="20">
        <f t="shared" si="1105"/>
        <v>1218309.024</v>
      </c>
      <c r="BR750" s="20">
        <f t="shared" si="1105"/>
        <v>1218309.024</v>
      </c>
      <c r="BS750" s="20">
        <f t="shared" si="1105"/>
        <v>1218309.024</v>
      </c>
      <c r="BT750" s="18" t="str">
        <f t="shared" si="1105"/>
        <v/>
      </c>
      <c r="BU750" s="18" t="str">
        <f t="shared" si="1105"/>
        <v/>
      </c>
      <c r="BV750" s="18" t="str">
        <f t="shared" si="1105"/>
        <v/>
      </c>
      <c r="BW750" s="18" t="str">
        <f t="shared" si="1105"/>
        <v/>
      </c>
      <c r="BX750" s="18" t="str">
        <f t="shared" si="1105"/>
        <v/>
      </c>
      <c r="BY750" s="18" t="str">
        <f t="shared" si="1105"/>
        <v/>
      </c>
      <c r="BZ750" s="18" t="str">
        <f t="shared" si="1105"/>
        <v/>
      </c>
      <c r="CA750" s="18" t="str">
        <f t="shared" si="1105"/>
        <v/>
      </c>
      <c r="CB750" s="18" t="str">
        <f t="shared" si="1105"/>
        <v/>
      </c>
      <c r="CC750" s="18" t="str">
        <f t="shared" si="1105"/>
        <v/>
      </c>
    </row>
    <row r="751" ht="16.5" customHeight="1">
      <c r="A751" s="18" t="s">
        <v>3532</v>
      </c>
      <c r="B751" s="11" t="s">
        <v>3533</v>
      </c>
      <c r="C751" s="18" t="s">
        <v>3532</v>
      </c>
      <c r="D751" s="11" t="s">
        <v>3270</v>
      </c>
      <c r="E751" s="18">
        <v>0.0</v>
      </c>
      <c r="H751" s="18">
        <v>0.0</v>
      </c>
      <c r="J751" s="20"/>
      <c r="K751" s="20"/>
      <c r="L751" s="11" t="s">
        <v>86</v>
      </c>
      <c r="M751" s="11"/>
      <c r="N751" s="18" t="s">
        <v>3534</v>
      </c>
      <c r="O751" s="18" t="s">
        <v>3535</v>
      </c>
      <c r="S751" s="18" t="s">
        <v>3536</v>
      </c>
      <c r="T751" s="18" t="s">
        <v>3537</v>
      </c>
      <c r="W751" s="11"/>
      <c r="X751" s="11"/>
      <c r="AI751" s="18" t="s">
        <v>3348</v>
      </c>
      <c r="AM751" s="18" t="s">
        <v>2296</v>
      </c>
      <c r="AQ751" s="11" t="s">
        <v>79</v>
      </c>
      <c r="AR751" s="11" t="s">
        <v>2178</v>
      </c>
      <c r="AS751" s="11" t="s">
        <v>75</v>
      </c>
      <c r="AT751" s="11" t="s">
        <v>80</v>
      </c>
      <c r="AW751" s="11" t="s">
        <v>96</v>
      </c>
      <c r="AX751" s="18" t="str">
        <f t="shared" si="1056"/>
        <v/>
      </c>
      <c r="AY751" s="11"/>
      <c r="AZ751" s="11" t="s">
        <v>191</v>
      </c>
      <c r="BJ751" s="18">
        <v>2020.0</v>
      </c>
      <c r="BK751" s="18">
        <v>2023.0</v>
      </c>
      <c r="BL751" s="16">
        <f t="shared" si="954"/>
        <v>4</v>
      </c>
      <c r="BM751" s="18" t="str">
        <f t="shared" si="955"/>
        <v>2020, 2021, 2022, 2023</v>
      </c>
      <c r="BN751" s="20">
        <f t="shared" ref="BN751:CC751" si="1106">IF(ISNUMBER(SEARCH(BN$1, $BM751)), ($K751/$BL751), "")</f>
        <v>0</v>
      </c>
      <c r="BO751" s="20">
        <f t="shared" si="1106"/>
        <v>0</v>
      </c>
      <c r="BP751" s="20">
        <f t="shared" si="1106"/>
        <v>0</v>
      </c>
      <c r="BQ751" s="20">
        <f t="shared" si="1106"/>
        <v>0</v>
      </c>
      <c r="BR751" s="18" t="str">
        <f t="shared" si="1106"/>
        <v/>
      </c>
      <c r="BS751" s="18" t="str">
        <f t="shared" si="1106"/>
        <v/>
      </c>
      <c r="BT751" s="18" t="str">
        <f t="shared" si="1106"/>
        <v/>
      </c>
      <c r="BU751" s="18" t="str">
        <f t="shared" si="1106"/>
        <v/>
      </c>
      <c r="BV751" s="18" t="str">
        <f t="shared" si="1106"/>
        <v/>
      </c>
      <c r="BW751" s="18" t="str">
        <f t="shared" si="1106"/>
        <v/>
      </c>
      <c r="BX751" s="18" t="str">
        <f t="shared" si="1106"/>
        <v/>
      </c>
      <c r="BY751" s="18" t="str">
        <f t="shared" si="1106"/>
        <v/>
      </c>
      <c r="BZ751" s="18" t="str">
        <f t="shared" si="1106"/>
        <v/>
      </c>
      <c r="CA751" s="18" t="str">
        <f t="shared" si="1106"/>
        <v/>
      </c>
      <c r="CB751" s="18" t="str">
        <f t="shared" si="1106"/>
        <v/>
      </c>
      <c r="CC751" s="18" t="str">
        <f t="shared" si="1106"/>
        <v/>
      </c>
    </row>
    <row r="752" ht="16.5" customHeight="1">
      <c r="A752" s="18" t="s">
        <v>3538</v>
      </c>
      <c r="B752" s="18" t="s">
        <v>3539</v>
      </c>
      <c r="C752" s="18" t="s">
        <v>3540</v>
      </c>
      <c r="D752" s="11" t="s">
        <v>3270</v>
      </c>
      <c r="E752" s="18">
        <v>1498300.0</v>
      </c>
      <c r="F752" s="18">
        <v>1498300.0</v>
      </c>
      <c r="G752" s="18" t="s">
        <v>367</v>
      </c>
      <c r="H752" s="18">
        <v>366806.0</v>
      </c>
      <c r="J752" s="13">
        <f t="shared" ref="J752:K752" si="1107">E752*0.23</f>
        <v>344609</v>
      </c>
      <c r="K752" s="13">
        <f t="shared" si="1107"/>
        <v>344609</v>
      </c>
      <c r="L752" s="11" t="s">
        <v>86</v>
      </c>
      <c r="M752" s="11"/>
      <c r="N752" s="18" t="s">
        <v>3541</v>
      </c>
      <c r="O752" s="18" t="s">
        <v>3542</v>
      </c>
      <c r="S752" s="18" t="s">
        <v>3543</v>
      </c>
      <c r="T752" s="18" t="s">
        <v>3544</v>
      </c>
      <c r="V752" s="18" t="s">
        <v>3545</v>
      </c>
      <c r="W752" s="11"/>
      <c r="X752" s="11"/>
      <c r="Z752" s="18" t="s">
        <v>3546</v>
      </c>
      <c r="AI752" s="18" t="s">
        <v>3547</v>
      </c>
      <c r="AM752" s="18" t="s">
        <v>1184</v>
      </c>
      <c r="AO752" s="18" t="s">
        <v>3548</v>
      </c>
      <c r="AQ752" s="11" t="s">
        <v>79</v>
      </c>
      <c r="AR752" s="11" t="s">
        <v>372</v>
      </c>
      <c r="AS752" s="11" t="s">
        <v>75</v>
      </c>
      <c r="AT752" s="11" t="s">
        <v>80</v>
      </c>
      <c r="AW752" s="11" t="s">
        <v>96</v>
      </c>
      <c r="AX752" s="18" t="str">
        <f t="shared" si="1056"/>
        <v/>
      </c>
      <c r="AY752" s="11"/>
      <c r="AZ752" s="11" t="s">
        <v>132</v>
      </c>
      <c r="BJ752" s="18">
        <v>2022.0</v>
      </c>
      <c r="BK752" s="18">
        <v>2025.0</v>
      </c>
      <c r="BL752" s="16">
        <f t="shared" si="954"/>
        <v>4</v>
      </c>
      <c r="BM752" s="18" t="str">
        <f t="shared" si="955"/>
        <v>2022, 2023, 2024, 2025</v>
      </c>
      <c r="BN752" s="18" t="str">
        <f t="shared" ref="BN752:CC752" si="1108">IF(ISNUMBER(SEARCH(BN$1, $BM752)), ($K752/$BL752), "")</f>
        <v/>
      </c>
      <c r="BO752" s="18" t="str">
        <f t="shared" si="1108"/>
        <v/>
      </c>
      <c r="BP752" s="20">
        <f t="shared" si="1108"/>
        <v>86152.25</v>
      </c>
      <c r="BQ752" s="20">
        <f t="shared" si="1108"/>
        <v>86152.25</v>
      </c>
      <c r="BR752" s="20">
        <f t="shared" si="1108"/>
        <v>86152.25</v>
      </c>
      <c r="BS752" s="20">
        <f t="shared" si="1108"/>
        <v>86152.25</v>
      </c>
      <c r="BT752" s="18" t="str">
        <f t="shared" si="1108"/>
        <v/>
      </c>
      <c r="BU752" s="18" t="str">
        <f t="shared" si="1108"/>
        <v/>
      </c>
      <c r="BV752" s="18" t="str">
        <f t="shared" si="1108"/>
        <v/>
      </c>
      <c r="BW752" s="18" t="str">
        <f t="shared" si="1108"/>
        <v/>
      </c>
      <c r="BX752" s="18" t="str">
        <f t="shared" si="1108"/>
        <v/>
      </c>
      <c r="BY752" s="18" t="str">
        <f t="shared" si="1108"/>
        <v/>
      </c>
      <c r="BZ752" s="18" t="str">
        <f t="shared" si="1108"/>
        <v/>
      </c>
      <c r="CA752" s="18" t="str">
        <f t="shared" si="1108"/>
        <v/>
      </c>
      <c r="CB752" s="18" t="str">
        <f t="shared" si="1108"/>
        <v/>
      </c>
      <c r="CC752" s="18" t="str">
        <f t="shared" si="1108"/>
        <v/>
      </c>
    </row>
    <row r="753" ht="16.5" customHeight="1">
      <c r="A753" s="18" t="s">
        <v>3549</v>
      </c>
      <c r="B753" s="11" t="s">
        <v>3550</v>
      </c>
      <c r="C753" s="18" t="s">
        <v>3549</v>
      </c>
      <c r="D753" s="11" t="s">
        <v>3270</v>
      </c>
      <c r="E753" s="18">
        <v>381845.0</v>
      </c>
      <c r="F753" s="18">
        <v>381845.0</v>
      </c>
      <c r="G753" s="18" t="s">
        <v>151</v>
      </c>
      <c r="H753" s="18">
        <v>401478.0</v>
      </c>
      <c r="J753" s="20">
        <v>381845.0</v>
      </c>
      <c r="K753" s="20">
        <v>381845.0</v>
      </c>
      <c r="L753" s="11" t="s">
        <v>86</v>
      </c>
      <c r="M753" s="11"/>
      <c r="N753" s="18" t="s">
        <v>3333</v>
      </c>
      <c r="O753" s="18" t="s">
        <v>3551</v>
      </c>
      <c r="S753" s="18" t="s">
        <v>3552</v>
      </c>
      <c r="W753" s="11"/>
      <c r="X753" s="11"/>
      <c r="AI753" s="18" t="s">
        <v>3306</v>
      </c>
      <c r="AM753" s="18" t="s">
        <v>3339</v>
      </c>
      <c r="AO753" s="18" t="s">
        <v>3553</v>
      </c>
      <c r="AQ753" s="11" t="s">
        <v>79</v>
      </c>
      <c r="AR753" s="11" t="s">
        <v>259</v>
      </c>
      <c r="AS753" s="11" t="s">
        <v>75</v>
      </c>
      <c r="AT753" s="11" t="s">
        <v>80</v>
      </c>
      <c r="AW753" s="11" t="s">
        <v>96</v>
      </c>
      <c r="AX753" s="18" t="str">
        <f t="shared" si="1056"/>
        <v/>
      </c>
      <c r="AY753" s="11"/>
      <c r="AZ753" s="11" t="s">
        <v>395</v>
      </c>
      <c r="BJ753" s="18">
        <v>2022.0</v>
      </c>
      <c r="BK753" s="18">
        <v>2022.0</v>
      </c>
      <c r="BL753" s="16">
        <f t="shared" si="954"/>
        <v>1</v>
      </c>
      <c r="BM753" s="18" t="str">
        <f t="shared" si="955"/>
        <v>2022</v>
      </c>
      <c r="BN753" s="18" t="str">
        <f t="shared" ref="BN753:CC753" si="1109">IF(ISNUMBER(SEARCH(BN$1, $BM753)), ($K753/$BL753), "")</f>
        <v/>
      </c>
      <c r="BO753" s="18" t="str">
        <f t="shared" si="1109"/>
        <v/>
      </c>
      <c r="BP753" s="20">
        <f t="shared" si="1109"/>
        <v>381845</v>
      </c>
      <c r="BQ753" s="18" t="str">
        <f t="shared" si="1109"/>
        <v/>
      </c>
      <c r="BR753" s="18" t="str">
        <f t="shared" si="1109"/>
        <v/>
      </c>
      <c r="BS753" s="18" t="str">
        <f t="shared" si="1109"/>
        <v/>
      </c>
      <c r="BT753" s="18" t="str">
        <f t="shared" si="1109"/>
        <v/>
      </c>
      <c r="BU753" s="18" t="str">
        <f t="shared" si="1109"/>
        <v/>
      </c>
      <c r="BV753" s="18" t="str">
        <f t="shared" si="1109"/>
        <v/>
      </c>
      <c r="BW753" s="18" t="str">
        <f t="shared" si="1109"/>
        <v/>
      </c>
      <c r="BX753" s="18" t="str">
        <f t="shared" si="1109"/>
        <v/>
      </c>
      <c r="BY753" s="18" t="str">
        <f t="shared" si="1109"/>
        <v/>
      </c>
      <c r="BZ753" s="18" t="str">
        <f t="shared" si="1109"/>
        <v/>
      </c>
      <c r="CA753" s="18" t="str">
        <f t="shared" si="1109"/>
        <v/>
      </c>
      <c r="CB753" s="18" t="str">
        <f t="shared" si="1109"/>
        <v/>
      </c>
      <c r="CC753" s="18" t="str">
        <f t="shared" si="1109"/>
        <v/>
      </c>
    </row>
    <row r="754" ht="16.5" customHeight="1">
      <c r="A754" s="18" t="s">
        <v>3554</v>
      </c>
      <c r="B754" s="18" t="s">
        <v>3555</v>
      </c>
      <c r="C754" s="18" t="s">
        <v>3554</v>
      </c>
      <c r="D754" s="11" t="s">
        <v>3270</v>
      </c>
      <c r="E754" s="18">
        <v>2998560.0</v>
      </c>
      <c r="F754" s="18">
        <v>2998560.0</v>
      </c>
      <c r="G754" s="18" t="s">
        <v>65</v>
      </c>
      <c r="H754" s="18">
        <v>429028.0</v>
      </c>
      <c r="J754" s="13">
        <f t="shared" ref="J754:K754" si="1110">E754*0.13</f>
        <v>389812.8</v>
      </c>
      <c r="K754" s="13">
        <f t="shared" si="1110"/>
        <v>389812.8</v>
      </c>
      <c r="L754" s="11" t="s">
        <v>86</v>
      </c>
      <c r="M754" s="11"/>
      <c r="O754" s="18" t="s">
        <v>3556</v>
      </c>
      <c r="S754" s="18" t="s">
        <v>3557</v>
      </c>
      <c r="T754" s="18" t="s">
        <v>1384</v>
      </c>
      <c r="V754" s="18" t="s">
        <v>131</v>
      </c>
      <c r="W754" s="11"/>
      <c r="X754" s="11" t="s">
        <v>74</v>
      </c>
      <c r="Z754" s="18" t="s">
        <v>2508</v>
      </c>
      <c r="AI754" s="18" t="s">
        <v>3338</v>
      </c>
      <c r="AM754" s="18" t="s">
        <v>94</v>
      </c>
      <c r="AO754" s="18" t="s">
        <v>3558</v>
      </c>
      <c r="AQ754" s="11" t="s">
        <v>95</v>
      </c>
      <c r="AR754" s="11" t="s">
        <v>74</v>
      </c>
      <c r="AS754" s="11" t="s">
        <v>75</v>
      </c>
      <c r="AT754" s="11" t="s">
        <v>107</v>
      </c>
      <c r="AU754" s="11" t="s">
        <v>108</v>
      </c>
      <c r="AV754" s="18" t="s">
        <v>3065</v>
      </c>
      <c r="AW754" s="11" t="s">
        <v>96</v>
      </c>
      <c r="AX754" s="18" t="str">
        <f t="shared" si="1056"/>
        <v/>
      </c>
      <c r="AY754" s="11"/>
      <c r="AZ754" s="11" t="s">
        <v>535</v>
      </c>
      <c r="BJ754" s="18">
        <v>2024.0</v>
      </c>
      <c r="BK754" s="18">
        <v>2026.0</v>
      </c>
      <c r="BL754" s="16">
        <f t="shared" si="954"/>
        <v>3</v>
      </c>
      <c r="BM754" s="18" t="str">
        <f t="shared" si="955"/>
        <v>2024, 2025, 2026</v>
      </c>
      <c r="BN754" s="18" t="str">
        <f t="shared" ref="BN754:CC754" si="1111">IF(ISNUMBER(SEARCH(BN$1, $BM754)), ($K754/$BL754), "")</f>
        <v/>
      </c>
      <c r="BO754" s="18" t="str">
        <f t="shared" si="1111"/>
        <v/>
      </c>
      <c r="BP754" s="18" t="str">
        <f t="shared" si="1111"/>
        <v/>
      </c>
      <c r="BQ754" s="18" t="str">
        <f t="shared" si="1111"/>
        <v/>
      </c>
      <c r="BR754" s="20">
        <f t="shared" si="1111"/>
        <v>129937.6</v>
      </c>
      <c r="BS754" s="20">
        <f t="shared" si="1111"/>
        <v>129937.6</v>
      </c>
      <c r="BT754" s="20">
        <f t="shared" si="1111"/>
        <v>129937.6</v>
      </c>
      <c r="BU754" s="18" t="str">
        <f t="shared" si="1111"/>
        <v/>
      </c>
      <c r="BV754" s="18" t="str">
        <f t="shared" si="1111"/>
        <v/>
      </c>
      <c r="BW754" s="18" t="str">
        <f t="shared" si="1111"/>
        <v/>
      </c>
      <c r="BX754" s="18" t="str">
        <f t="shared" si="1111"/>
        <v/>
      </c>
      <c r="BY754" s="18" t="str">
        <f t="shared" si="1111"/>
        <v/>
      </c>
      <c r="BZ754" s="18" t="str">
        <f t="shared" si="1111"/>
        <v/>
      </c>
      <c r="CA754" s="18" t="str">
        <f t="shared" si="1111"/>
        <v/>
      </c>
      <c r="CB754" s="18" t="str">
        <f t="shared" si="1111"/>
        <v/>
      </c>
      <c r="CC754" s="18" t="str">
        <f t="shared" si="1111"/>
        <v/>
      </c>
    </row>
    <row r="755" ht="16.5" customHeight="1">
      <c r="A755" s="18" t="s">
        <v>3559</v>
      </c>
      <c r="B755" s="18" t="s">
        <v>3560</v>
      </c>
      <c r="C755" s="18" t="s">
        <v>3559</v>
      </c>
      <c r="D755" s="11" t="s">
        <v>3270</v>
      </c>
      <c r="E755" s="18">
        <v>9995738.0</v>
      </c>
      <c r="F755" s="18">
        <v>9995738.0</v>
      </c>
      <c r="G755" s="18" t="s">
        <v>65</v>
      </c>
      <c r="H755" s="18">
        <v>1432349.0</v>
      </c>
      <c r="J755" s="13">
        <f t="shared" ref="J755:K755" si="1112">E755*0.13</f>
        <v>1299445.94</v>
      </c>
      <c r="K755" s="13">
        <f t="shared" si="1112"/>
        <v>1299445.94</v>
      </c>
      <c r="L755" s="11" t="s">
        <v>86</v>
      </c>
      <c r="M755" s="11"/>
      <c r="O755" s="18" t="s">
        <v>3561</v>
      </c>
      <c r="S755" s="18" t="s">
        <v>3562</v>
      </c>
      <c r="T755" s="18" t="s">
        <v>3563</v>
      </c>
      <c r="V755" s="18" t="s">
        <v>131</v>
      </c>
      <c r="W755" s="11"/>
      <c r="X755" s="11" t="s">
        <v>74</v>
      </c>
      <c r="Z755" s="18" t="s">
        <v>2508</v>
      </c>
      <c r="AI755" s="18" t="s">
        <v>3366</v>
      </c>
      <c r="AM755" s="18" t="s">
        <v>94</v>
      </c>
      <c r="AO755" s="18" t="s">
        <v>3564</v>
      </c>
      <c r="AQ755" s="11" t="s">
        <v>95</v>
      </c>
      <c r="AR755" s="11" t="s">
        <v>74</v>
      </c>
      <c r="AS755" s="11" t="s">
        <v>75</v>
      </c>
      <c r="AT755" s="11" t="s">
        <v>80</v>
      </c>
      <c r="AW755" s="43" t="s">
        <v>96</v>
      </c>
      <c r="AX755" s="18" t="str">
        <f t="shared" si="1056"/>
        <v/>
      </c>
      <c r="AY755" s="11"/>
      <c r="AZ755" s="11" t="s">
        <v>310</v>
      </c>
      <c r="BJ755" s="18">
        <v>2023.0</v>
      </c>
      <c r="BK755" s="18">
        <v>2027.0</v>
      </c>
      <c r="BL755" s="16">
        <f t="shared" si="954"/>
        <v>5</v>
      </c>
      <c r="BM755" s="18" t="str">
        <f t="shared" si="955"/>
        <v>2023, 2024, 2025, 2026, 2027</v>
      </c>
      <c r="BN755" s="18" t="str">
        <f t="shared" ref="BN755:CC755" si="1113">IF(ISNUMBER(SEARCH(BN$1, $BM755)), ($K755/$BL755), "")</f>
        <v/>
      </c>
      <c r="BO755" s="18" t="str">
        <f t="shared" si="1113"/>
        <v/>
      </c>
      <c r="BP755" s="18" t="str">
        <f t="shared" si="1113"/>
        <v/>
      </c>
      <c r="BQ755" s="20">
        <f t="shared" si="1113"/>
        <v>259889.188</v>
      </c>
      <c r="BR755" s="20">
        <f t="shared" si="1113"/>
        <v>259889.188</v>
      </c>
      <c r="BS755" s="20">
        <f t="shared" si="1113"/>
        <v>259889.188</v>
      </c>
      <c r="BT755" s="20">
        <f t="shared" si="1113"/>
        <v>259889.188</v>
      </c>
      <c r="BU755" s="20">
        <f t="shared" si="1113"/>
        <v>259889.188</v>
      </c>
      <c r="BV755" s="18" t="str">
        <f t="shared" si="1113"/>
        <v/>
      </c>
      <c r="BW755" s="18" t="str">
        <f t="shared" si="1113"/>
        <v/>
      </c>
      <c r="BX755" s="18" t="str">
        <f t="shared" si="1113"/>
        <v/>
      </c>
      <c r="BY755" s="18" t="str">
        <f t="shared" si="1113"/>
        <v/>
      </c>
      <c r="BZ755" s="18" t="str">
        <f t="shared" si="1113"/>
        <v/>
      </c>
      <c r="CA755" s="18" t="str">
        <f t="shared" si="1113"/>
        <v/>
      </c>
      <c r="CB755" s="18" t="str">
        <f t="shared" si="1113"/>
        <v/>
      </c>
      <c r="CC755" s="18" t="str">
        <f t="shared" si="1113"/>
        <v/>
      </c>
    </row>
    <row r="756" ht="16.5" customHeight="1">
      <c r="A756" s="18" t="s">
        <v>3565</v>
      </c>
      <c r="B756" s="18" t="s">
        <v>3566</v>
      </c>
      <c r="C756" s="18" t="s">
        <v>3567</v>
      </c>
      <c r="D756" s="11" t="s">
        <v>3270</v>
      </c>
      <c r="E756" s="18">
        <v>225000.0</v>
      </c>
      <c r="F756" s="18">
        <v>225000.0</v>
      </c>
      <c r="G756" s="18" t="s">
        <v>151</v>
      </c>
      <c r="H756" s="18">
        <v>236568.0</v>
      </c>
      <c r="J756" s="20">
        <v>225000.0</v>
      </c>
      <c r="K756" s="20">
        <v>225000.0</v>
      </c>
      <c r="L756" s="11" t="s">
        <v>86</v>
      </c>
      <c r="M756" s="11"/>
      <c r="N756" s="18" t="s">
        <v>3333</v>
      </c>
      <c r="O756" s="18" t="s">
        <v>3568</v>
      </c>
      <c r="S756" s="18" t="s">
        <v>3569</v>
      </c>
      <c r="V756" s="18" t="s">
        <v>3570</v>
      </c>
      <c r="W756" s="11"/>
      <c r="X756" s="11"/>
      <c r="Z756" s="18" t="s">
        <v>3571</v>
      </c>
      <c r="AI756" s="18" t="s">
        <v>3306</v>
      </c>
      <c r="AM756" s="18" t="s">
        <v>3339</v>
      </c>
      <c r="AO756" s="18" t="s">
        <v>3349</v>
      </c>
      <c r="AQ756" s="11" t="s">
        <v>79</v>
      </c>
      <c r="AR756" s="11" t="s">
        <v>259</v>
      </c>
      <c r="AS756" s="11" t="s">
        <v>75</v>
      </c>
      <c r="AT756" s="11" t="s">
        <v>80</v>
      </c>
      <c r="AW756" s="11" t="s">
        <v>96</v>
      </c>
      <c r="AX756" s="18" t="str">
        <f t="shared" si="1056"/>
        <v/>
      </c>
      <c r="AY756" s="11"/>
      <c r="AZ756" s="11" t="s">
        <v>132</v>
      </c>
      <c r="BJ756" s="18">
        <v>2022.0</v>
      </c>
      <c r="BK756" s="18">
        <v>2022.0</v>
      </c>
      <c r="BL756" s="16">
        <f t="shared" si="954"/>
        <v>1</v>
      </c>
      <c r="BM756" s="18" t="str">
        <f t="shared" si="955"/>
        <v>2022</v>
      </c>
      <c r="BN756" s="18" t="str">
        <f t="shared" ref="BN756:CC756" si="1114">IF(ISNUMBER(SEARCH(BN$1, $BM756)), ($K756/$BL756), "")</f>
        <v/>
      </c>
      <c r="BO756" s="18" t="str">
        <f t="shared" si="1114"/>
        <v/>
      </c>
      <c r="BP756" s="20">
        <f t="shared" si="1114"/>
        <v>225000</v>
      </c>
      <c r="BQ756" s="18" t="str">
        <f t="shared" si="1114"/>
        <v/>
      </c>
      <c r="BR756" s="18" t="str">
        <f t="shared" si="1114"/>
        <v/>
      </c>
      <c r="BS756" s="18" t="str">
        <f t="shared" si="1114"/>
        <v/>
      </c>
      <c r="BT756" s="18" t="str">
        <f t="shared" si="1114"/>
        <v/>
      </c>
      <c r="BU756" s="18" t="str">
        <f t="shared" si="1114"/>
        <v/>
      </c>
      <c r="BV756" s="18" t="str">
        <f t="shared" si="1114"/>
        <v/>
      </c>
      <c r="BW756" s="18" t="str">
        <f t="shared" si="1114"/>
        <v/>
      </c>
      <c r="BX756" s="18" t="str">
        <f t="shared" si="1114"/>
        <v/>
      </c>
      <c r="BY756" s="18" t="str">
        <f t="shared" si="1114"/>
        <v/>
      </c>
      <c r="BZ756" s="18" t="str">
        <f t="shared" si="1114"/>
        <v/>
      </c>
      <c r="CA756" s="18" t="str">
        <f t="shared" si="1114"/>
        <v/>
      </c>
      <c r="CB756" s="18" t="str">
        <f t="shared" si="1114"/>
        <v/>
      </c>
      <c r="CC756" s="18" t="str">
        <f t="shared" si="1114"/>
        <v/>
      </c>
    </row>
    <row r="757" ht="16.5" customHeight="1">
      <c r="A757" s="18" t="s">
        <v>3572</v>
      </c>
      <c r="B757" s="18" t="s">
        <v>3573</v>
      </c>
      <c r="C757" s="18" t="s">
        <v>3574</v>
      </c>
      <c r="D757" s="11" t="s">
        <v>3270</v>
      </c>
      <c r="E757" s="18">
        <v>118750.0</v>
      </c>
      <c r="F757" s="18">
        <v>118750.0</v>
      </c>
      <c r="G757" s="18" t="s">
        <v>151</v>
      </c>
      <c r="H757" s="18">
        <v>128486.0</v>
      </c>
      <c r="J757" s="20">
        <v>118750.0</v>
      </c>
      <c r="K757" s="20">
        <v>118750.0</v>
      </c>
      <c r="L757" s="11" t="s">
        <v>86</v>
      </c>
      <c r="M757" s="11"/>
      <c r="N757" s="18" t="s">
        <v>3333</v>
      </c>
      <c r="O757" s="18" t="s">
        <v>3575</v>
      </c>
      <c r="S757" s="18" t="s">
        <v>3576</v>
      </c>
      <c r="V757" s="18" t="s">
        <v>3346</v>
      </c>
      <c r="W757" s="11"/>
      <c r="X757" s="11"/>
      <c r="Z757" s="18" t="s">
        <v>3347</v>
      </c>
      <c r="AI757" s="18" t="s">
        <v>3366</v>
      </c>
      <c r="AM757" s="18" t="s">
        <v>3339</v>
      </c>
      <c r="AO757" s="18" t="s">
        <v>3349</v>
      </c>
      <c r="AQ757" s="11" t="s">
        <v>79</v>
      </c>
      <c r="AR757" s="11" t="s">
        <v>259</v>
      </c>
      <c r="AS757" s="11" t="s">
        <v>75</v>
      </c>
      <c r="AT757" s="11" t="s">
        <v>80</v>
      </c>
      <c r="AU757" s="16" t="s">
        <v>262</v>
      </c>
      <c r="AV757" s="16"/>
      <c r="AW757" s="11" t="s">
        <v>96</v>
      </c>
      <c r="AX757" s="18" t="str">
        <f t="shared" si="1056"/>
        <v/>
      </c>
      <c r="AY757" s="11"/>
      <c r="AZ757" s="11" t="s">
        <v>132</v>
      </c>
      <c r="BJ757" s="18">
        <v>2023.0</v>
      </c>
      <c r="BK757" s="18">
        <v>2023.0</v>
      </c>
      <c r="BL757" s="16">
        <f t="shared" si="954"/>
        <v>1</v>
      </c>
      <c r="BM757" s="18" t="str">
        <f t="shared" si="955"/>
        <v>2023</v>
      </c>
      <c r="BN757" s="18" t="str">
        <f t="shared" ref="BN757:CC757" si="1115">IF(ISNUMBER(SEARCH(BN$1, $BM757)), ($K757/$BL757), "")</f>
        <v/>
      </c>
      <c r="BO757" s="18" t="str">
        <f t="shared" si="1115"/>
        <v/>
      </c>
      <c r="BP757" s="18" t="str">
        <f t="shared" si="1115"/>
        <v/>
      </c>
      <c r="BQ757" s="20">
        <f t="shared" si="1115"/>
        <v>118750</v>
      </c>
      <c r="BR757" s="18" t="str">
        <f t="shared" si="1115"/>
        <v/>
      </c>
      <c r="BS757" s="18" t="str">
        <f t="shared" si="1115"/>
        <v/>
      </c>
      <c r="BT757" s="18" t="str">
        <f t="shared" si="1115"/>
        <v/>
      </c>
      <c r="BU757" s="18" t="str">
        <f t="shared" si="1115"/>
        <v/>
      </c>
      <c r="BV757" s="18" t="str">
        <f t="shared" si="1115"/>
        <v/>
      </c>
      <c r="BW757" s="18" t="str">
        <f t="shared" si="1115"/>
        <v/>
      </c>
      <c r="BX757" s="18" t="str">
        <f t="shared" si="1115"/>
        <v/>
      </c>
      <c r="BY757" s="18" t="str">
        <f t="shared" si="1115"/>
        <v/>
      </c>
      <c r="BZ757" s="18" t="str">
        <f t="shared" si="1115"/>
        <v/>
      </c>
      <c r="CA757" s="18" t="str">
        <f t="shared" si="1115"/>
        <v/>
      </c>
      <c r="CB757" s="18" t="str">
        <f t="shared" si="1115"/>
        <v/>
      </c>
      <c r="CC757" s="18" t="str">
        <f t="shared" si="1115"/>
        <v/>
      </c>
    </row>
    <row r="758" ht="16.5" customHeight="1">
      <c r="A758" s="18" t="s">
        <v>3577</v>
      </c>
      <c r="B758" s="18" t="s">
        <v>3578</v>
      </c>
      <c r="C758" s="18" t="s">
        <v>3577</v>
      </c>
      <c r="D758" s="11" t="s">
        <v>3270</v>
      </c>
      <c r="E758" s="18">
        <v>2265196.0</v>
      </c>
      <c r="F758" s="18">
        <v>2265196.0</v>
      </c>
      <c r="G758" s="18" t="s">
        <v>65</v>
      </c>
      <c r="H758" s="18">
        <v>324227.0</v>
      </c>
      <c r="J758" s="13">
        <f t="shared" ref="J758:K758" si="1116">E758*0.13</f>
        <v>294475.48</v>
      </c>
      <c r="K758" s="13">
        <f t="shared" si="1116"/>
        <v>294475.48</v>
      </c>
      <c r="L758" s="11" t="s">
        <v>86</v>
      </c>
      <c r="M758" s="11"/>
      <c r="O758" s="18" t="s">
        <v>3579</v>
      </c>
      <c r="S758" s="18" t="s">
        <v>3580</v>
      </c>
      <c r="T758" s="18" t="s">
        <v>3581</v>
      </c>
      <c r="V758" s="18" t="s">
        <v>131</v>
      </c>
      <c r="W758" s="11"/>
      <c r="X758" s="11" t="s">
        <v>74</v>
      </c>
      <c r="Z758" s="18" t="s">
        <v>2508</v>
      </c>
      <c r="AI758" s="18" t="s">
        <v>3338</v>
      </c>
      <c r="AM758" s="18" t="s">
        <v>94</v>
      </c>
      <c r="AO758" s="18" t="s">
        <v>3558</v>
      </c>
      <c r="AQ758" s="11" t="s">
        <v>95</v>
      </c>
      <c r="AR758" s="11" t="s">
        <v>74</v>
      </c>
      <c r="AS758" s="11" t="s">
        <v>75</v>
      </c>
      <c r="AT758" s="11" t="s">
        <v>80</v>
      </c>
      <c r="AW758" s="11" t="s">
        <v>96</v>
      </c>
      <c r="AX758" s="18" t="str">
        <f t="shared" si="1056"/>
        <v/>
      </c>
      <c r="AY758" s="11"/>
      <c r="AZ758" s="11" t="s">
        <v>310</v>
      </c>
      <c r="BJ758" s="18">
        <v>2024.0</v>
      </c>
      <c r="BK758" s="18">
        <v>2026.0</v>
      </c>
      <c r="BL758" s="16">
        <f t="shared" si="954"/>
        <v>3</v>
      </c>
      <c r="BM758" s="18" t="str">
        <f t="shared" si="955"/>
        <v>2024, 2025, 2026</v>
      </c>
      <c r="BN758" s="18" t="str">
        <f t="shared" ref="BN758:CC758" si="1117">IF(ISNUMBER(SEARCH(BN$1, $BM758)), ($K758/$BL758), "")</f>
        <v/>
      </c>
      <c r="BO758" s="18" t="str">
        <f t="shared" si="1117"/>
        <v/>
      </c>
      <c r="BP758" s="18" t="str">
        <f t="shared" si="1117"/>
        <v/>
      </c>
      <c r="BQ758" s="18" t="str">
        <f t="shared" si="1117"/>
        <v/>
      </c>
      <c r="BR758" s="20">
        <f t="shared" si="1117"/>
        <v>98158.49333</v>
      </c>
      <c r="BS758" s="20">
        <f t="shared" si="1117"/>
        <v>98158.49333</v>
      </c>
      <c r="BT758" s="20">
        <f t="shared" si="1117"/>
        <v>98158.49333</v>
      </c>
      <c r="BU758" s="18" t="str">
        <f t="shared" si="1117"/>
        <v/>
      </c>
      <c r="BV758" s="18" t="str">
        <f t="shared" si="1117"/>
        <v/>
      </c>
      <c r="BW758" s="18" t="str">
        <f t="shared" si="1117"/>
        <v/>
      </c>
      <c r="BX758" s="18" t="str">
        <f t="shared" si="1117"/>
        <v/>
      </c>
      <c r="BY758" s="18" t="str">
        <f t="shared" si="1117"/>
        <v/>
      </c>
      <c r="BZ758" s="18" t="str">
        <f t="shared" si="1117"/>
        <v/>
      </c>
      <c r="CA758" s="18" t="str">
        <f t="shared" si="1117"/>
        <v/>
      </c>
      <c r="CB758" s="18" t="str">
        <f t="shared" si="1117"/>
        <v/>
      </c>
      <c r="CC758" s="18" t="str">
        <f t="shared" si="1117"/>
        <v/>
      </c>
    </row>
    <row r="759" ht="16.5" customHeight="1">
      <c r="A759" s="18" t="s">
        <v>3582</v>
      </c>
      <c r="B759" s="18" t="s">
        <v>3583</v>
      </c>
      <c r="C759" s="18" t="s">
        <v>3582</v>
      </c>
      <c r="D759" s="11" t="s">
        <v>3270</v>
      </c>
      <c r="E759" s="18">
        <v>0.0</v>
      </c>
      <c r="F759" s="18">
        <v>0.0</v>
      </c>
      <c r="G759" s="18" t="s">
        <v>151</v>
      </c>
      <c r="H759" s="18">
        <v>0.0</v>
      </c>
      <c r="J759" s="20">
        <v>0.0</v>
      </c>
      <c r="K759" s="20">
        <v>0.0</v>
      </c>
      <c r="L759" s="11" t="s">
        <v>86</v>
      </c>
      <c r="M759" s="11"/>
      <c r="N759" s="18" t="s">
        <v>3584</v>
      </c>
      <c r="O759" s="18" t="s">
        <v>3585</v>
      </c>
      <c r="S759" s="18" t="s">
        <v>3586</v>
      </c>
      <c r="W759" s="11"/>
      <c r="X759" s="11"/>
      <c r="AI759" s="18" t="s">
        <v>3587</v>
      </c>
      <c r="AM759" s="11" t="s">
        <v>456</v>
      </c>
      <c r="AO759" s="18" t="s">
        <v>3588</v>
      </c>
      <c r="AQ759" s="11" t="s">
        <v>79</v>
      </c>
      <c r="AR759" s="11" t="s">
        <v>334</v>
      </c>
      <c r="AS759" s="11" t="s">
        <v>75</v>
      </c>
      <c r="AT759" s="11" t="s">
        <v>80</v>
      </c>
      <c r="AW759" s="11" t="s">
        <v>96</v>
      </c>
      <c r="AX759" s="18" t="str">
        <f t="shared" si="1056"/>
        <v/>
      </c>
      <c r="AY759" s="11"/>
      <c r="AZ759" s="11" t="s">
        <v>132</v>
      </c>
      <c r="BJ759" s="18">
        <v>2020.0</v>
      </c>
      <c r="BK759" s="18">
        <v>2021.0</v>
      </c>
      <c r="BL759" s="16">
        <f t="shared" si="954"/>
        <v>2</v>
      </c>
      <c r="BM759" s="18" t="str">
        <f t="shared" si="955"/>
        <v>2020, 2021</v>
      </c>
      <c r="BN759" s="20">
        <f t="shared" ref="BN759:CC759" si="1118">IF(ISNUMBER(SEARCH(BN$1, $BM759)), ($K759/$BL759), "")</f>
        <v>0</v>
      </c>
      <c r="BO759" s="20">
        <f t="shared" si="1118"/>
        <v>0</v>
      </c>
      <c r="BP759" s="18" t="str">
        <f t="shared" si="1118"/>
        <v/>
      </c>
      <c r="BQ759" s="18" t="str">
        <f t="shared" si="1118"/>
        <v/>
      </c>
      <c r="BR759" s="18" t="str">
        <f t="shared" si="1118"/>
        <v/>
      </c>
      <c r="BS759" s="18" t="str">
        <f t="shared" si="1118"/>
        <v/>
      </c>
      <c r="BT759" s="18" t="str">
        <f t="shared" si="1118"/>
        <v/>
      </c>
      <c r="BU759" s="18" t="str">
        <f t="shared" si="1118"/>
        <v/>
      </c>
      <c r="BV759" s="18" t="str">
        <f t="shared" si="1118"/>
        <v/>
      </c>
      <c r="BW759" s="18" t="str">
        <f t="shared" si="1118"/>
        <v/>
      </c>
      <c r="BX759" s="18" t="str">
        <f t="shared" si="1118"/>
        <v/>
      </c>
      <c r="BY759" s="18" t="str">
        <f t="shared" si="1118"/>
        <v/>
      </c>
      <c r="BZ759" s="18" t="str">
        <f t="shared" si="1118"/>
        <v/>
      </c>
      <c r="CA759" s="18" t="str">
        <f t="shared" si="1118"/>
        <v/>
      </c>
      <c r="CB759" s="18" t="str">
        <f t="shared" si="1118"/>
        <v/>
      </c>
      <c r="CC759" s="18" t="str">
        <f t="shared" si="1118"/>
        <v/>
      </c>
    </row>
    <row r="760" ht="16.5" customHeight="1">
      <c r="A760" s="18" t="s">
        <v>3589</v>
      </c>
      <c r="B760" s="18" t="s">
        <v>3590</v>
      </c>
      <c r="C760" s="18" t="s">
        <v>3589</v>
      </c>
      <c r="D760" s="11" t="s">
        <v>3270</v>
      </c>
      <c r="E760" s="18">
        <v>2771344.0</v>
      </c>
      <c r="F760" s="18">
        <v>2771344.0</v>
      </c>
      <c r="G760" s="18" t="s">
        <v>151</v>
      </c>
      <c r="H760" s="18">
        <v>3032585.0</v>
      </c>
      <c r="J760" s="20">
        <v>2771344.0</v>
      </c>
      <c r="K760" s="20">
        <v>2771344.0</v>
      </c>
      <c r="L760" s="11" t="s">
        <v>86</v>
      </c>
      <c r="M760" s="11"/>
      <c r="N760" s="18" t="s">
        <v>3591</v>
      </c>
      <c r="O760" s="18" t="s">
        <v>3592</v>
      </c>
      <c r="S760" s="18" t="s">
        <v>3593</v>
      </c>
      <c r="W760" s="11"/>
      <c r="X760" s="11"/>
      <c r="AI760" s="18" t="s">
        <v>3594</v>
      </c>
      <c r="AM760" s="18" t="s">
        <v>185</v>
      </c>
      <c r="AN760" s="30" t="s">
        <v>364</v>
      </c>
      <c r="AQ760" s="11" t="s">
        <v>79</v>
      </c>
      <c r="AR760" s="11" t="s">
        <v>188</v>
      </c>
      <c r="AS760" s="11" t="s">
        <v>75</v>
      </c>
      <c r="AT760" s="11" t="s">
        <v>80</v>
      </c>
      <c r="AW760" s="43" t="s">
        <v>96</v>
      </c>
      <c r="AX760" s="18" t="str">
        <f t="shared" si="1056"/>
        <v/>
      </c>
      <c r="AY760" s="11"/>
      <c r="AZ760" s="11" t="s">
        <v>132</v>
      </c>
      <c r="BJ760" s="18">
        <v>2021.0</v>
      </c>
      <c r="BK760" s="18">
        <v>2024.0</v>
      </c>
      <c r="BL760" s="16">
        <f t="shared" si="954"/>
        <v>4</v>
      </c>
      <c r="BM760" s="18" t="str">
        <f t="shared" si="955"/>
        <v>2021, 2022, 2023, 2024</v>
      </c>
      <c r="BN760" s="18" t="str">
        <f t="shared" ref="BN760:CC760" si="1119">IF(ISNUMBER(SEARCH(BN$1, $BM760)), ($K760/$BL760), "")</f>
        <v/>
      </c>
      <c r="BO760" s="20">
        <f t="shared" si="1119"/>
        <v>692836</v>
      </c>
      <c r="BP760" s="20">
        <f t="shared" si="1119"/>
        <v>692836</v>
      </c>
      <c r="BQ760" s="20">
        <f t="shared" si="1119"/>
        <v>692836</v>
      </c>
      <c r="BR760" s="20">
        <f t="shared" si="1119"/>
        <v>692836</v>
      </c>
      <c r="BS760" s="18" t="str">
        <f t="shared" si="1119"/>
        <v/>
      </c>
      <c r="BT760" s="18" t="str">
        <f t="shared" si="1119"/>
        <v/>
      </c>
      <c r="BU760" s="18" t="str">
        <f t="shared" si="1119"/>
        <v/>
      </c>
      <c r="BV760" s="18" t="str">
        <f t="shared" si="1119"/>
        <v/>
      </c>
      <c r="BW760" s="18" t="str">
        <f t="shared" si="1119"/>
        <v/>
      </c>
      <c r="BX760" s="18" t="str">
        <f t="shared" si="1119"/>
        <v/>
      </c>
      <c r="BY760" s="18" t="str">
        <f t="shared" si="1119"/>
        <v/>
      </c>
      <c r="BZ760" s="18" t="str">
        <f t="shared" si="1119"/>
        <v/>
      </c>
      <c r="CA760" s="18" t="str">
        <f t="shared" si="1119"/>
        <v/>
      </c>
      <c r="CB760" s="18" t="str">
        <f t="shared" si="1119"/>
        <v/>
      </c>
      <c r="CC760" s="18" t="str">
        <f t="shared" si="1119"/>
        <v/>
      </c>
    </row>
    <row r="761" ht="16.5" customHeight="1">
      <c r="A761" s="18" t="s">
        <v>3595</v>
      </c>
      <c r="B761" s="18" t="s">
        <v>3596</v>
      </c>
      <c r="C761" s="18" t="s">
        <v>3595</v>
      </c>
      <c r="D761" s="11" t="s">
        <v>3270</v>
      </c>
      <c r="E761" s="18">
        <v>4549989.0</v>
      </c>
      <c r="F761" s="18">
        <v>4549989.0</v>
      </c>
      <c r="G761" s="18" t="s">
        <v>112</v>
      </c>
      <c r="H761" s="18">
        <v>453716.0</v>
      </c>
      <c r="J761" s="20">
        <f t="shared" ref="J761:K761" si="1120">E761*0.087</f>
        <v>395849.043</v>
      </c>
      <c r="K761" s="20">
        <f t="shared" si="1120"/>
        <v>395849.043</v>
      </c>
      <c r="L761" s="11" t="s">
        <v>86</v>
      </c>
      <c r="M761" s="11"/>
      <c r="N761" s="18" t="s">
        <v>3597</v>
      </c>
      <c r="O761" s="18" t="s">
        <v>3598</v>
      </c>
      <c r="S761" s="18" t="s">
        <v>3599</v>
      </c>
      <c r="T761" s="18" t="s">
        <v>3600</v>
      </c>
      <c r="V761" s="18" t="s">
        <v>116</v>
      </c>
      <c r="W761" s="11"/>
      <c r="X761" s="11"/>
      <c r="Z761" s="18" t="s">
        <v>2499</v>
      </c>
      <c r="AI761" s="18" t="s">
        <v>3375</v>
      </c>
      <c r="AM761" s="11" t="s">
        <v>176</v>
      </c>
      <c r="AO761" s="18" t="s">
        <v>3601</v>
      </c>
      <c r="AQ761" s="11" t="s">
        <v>79</v>
      </c>
      <c r="AR761" s="11" t="s">
        <v>117</v>
      </c>
      <c r="AS761" s="11" t="s">
        <v>75</v>
      </c>
      <c r="AT761" s="11" t="s">
        <v>80</v>
      </c>
      <c r="AW761" s="11" t="s">
        <v>96</v>
      </c>
      <c r="AX761" s="18" t="str">
        <f t="shared" si="1056"/>
        <v/>
      </c>
      <c r="AY761" s="11"/>
      <c r="AZ761" s="11" t="s">
        <v>132</v>
      </c>
      <c r="BJ761" s="18">
        <v>2021.0</v>
      </c>
      <c r="BK761" s="18">
        <v>2025.0</v>
      </c>
      <c r="BL761" s="16">
        <f t="shared" si="954"/>
        <v>5</v>
      </c>
      <c r="BM761" s="18" t="str">
        <f t="shared" si="955"/>
        <v>2021, 2022, 2023, 2024, 2025</v>
      </c>
      <c r="BN761" s="18" t="str">
        <f t="shared" ref="BN761:CC761" si="1121">IF(ISNUMBER(SEARCH(BN$1, $BM761)), ($K761/$BL761), "")</f>
        <v/>
      </c>
      <c r="BO761" s="20">
        <f t="shared" si="1121"/>
        <v>79169.8086</v>
      </c>
      <c r="BP761" s="20">
        <f t="shared" si="1121"/>
        <v>79169.8086</v>
      </c>
      <c r="BQ761" s="20">
        <f t="shared" si="1121"/>
        <v>79169.8086</v>
      </c>
      <c r="BR761" s="20">
        <f t="shared" si="1121"/>
        <v>79169.8086</v>
      </c>
      <c r="BS761" s="20">
        <f t="shared" si="1121"/>
        <v>79169.8086</v>
      </c>
      <c r="BT761" s="18" t="str">
        <f t="shared" si="1121"/>
        <v/>
      </c>
      <c r="BU761" s="18" t="str">
        <f t="shared" si="1121"/>
        <v/>
      </c>
      <c r="BV761" s="18" t="str">
        <f t="shared" si="1121"/>
        <v/>
      </c>
      <c r="BW761" s="18" t="str">
        <f t="shared" si="1121"/>
        <v/>
      </c>
      <c r="BX761" s="18" t="str">
        <f t="shared" si="1121"/>
        <v/>
      </c>
      <c r="BY761" s="18" t="str">
        <f t="shared" si="1121"/>
        <v/>
      </c>
      <c r="BZ761" s="18" t="str">
        <f t="shared" si="1121"/>
        <v/>
      </c>
      <c r="CA761" s="18" t="str">
        <f t="shared" si="1121"/>
        <v/>
      </c>
      <c r="CB761" s="18" t="str">
        <f t="shared" si="1121"/>
        <v/>
      </c>
      <c r="CC761" s="18" t="str">
        <f t="shared" si="1121"/>
        <v/>
      </c>
    </row>
    <row r="762" ht="16.5" customHeight="1">
      <c r="A762" s="18" t="s">
        <v>3602</v>
      </c>
      <c r="B762" s="18" t="s">
        <v>3603</v>
      </c>
      <c r="C762" s="18" t="s">
        <v>3604</v>
      </c>
      <c r="D762" s="11" t="s">
        <v>3270</v>
      </c>
      <c r="E762" s="18">
        <v>111250.0</v>
      </c>
      <c r="F762" s="18">
        <v>111250.0</v>
      </c>
      <c r="G762" s="18" t="s">
        <v>151</v>
      </c>
      <c r="H762" s="18">
        <v>116970.0</v>
      </c>
      <c r="J762" s="20">
        <v>111250.0</v>
      </c>
      <c r="K762" s="20">
        <v>111250.0</v>
      </c>
      <c r="L762" s="11" t="s">
        <v>86</v>
      </c>
      <c r="M762" s="11"/>
      <c r="N762" s="18" t="s">
        <v>3333</v>
      </c>
      <c r="O762" s="18" t="s">
        <v>3605</v>
      </c>
      <c r="S762" s="18" t="s">
        <v>3606</v>
      </c>
      <c r="V762" s="18" t="s">
        <v>3607</v>
      </c>
      <c r="W762" s="11"/>
      <c r="X762" s="11"/>
      <c r="Z762" s="18" t="s">
        <v>3608</v>
      </c>
      <c r="AI762" s="18" t="s">
        <v>3306</v>
      </c>
      <c r="AM762" s="18" t="s">
        <v>3339</v>
      </c>
      <c r="AO762" s="18" t="s">
        <v>3349</v>
      </c>
      <c r="AQ762" s="11" t="s">
        <v>79</v>
      </c>
      <c r="AR762" s="11" t="s">
        <v>259</v>
      </c>
      <c r="AS762" s="11" t="s">
        <v>75</v>
      </c>
      <c r="AT762" s="11" t="s">
        <v>107</v>
      </c>
      <c r="AU762" s="11" t="s">
        <v>189</v>
      </c>
      <c r="AV762" s="18" t="s">
        <v>3065</v>
      </c>
      <c r="AW762" s="11" t="s">
        <v>96</v>
      </c>
      <c r="AX762" s="18" t="str">
        <f t="shared" si="1056"/>
        <v/>
      </c>
      <c r="AY762" s="11"/>
      <c r="AZ762" s="11" t="s">
        <v>109</v>
      </c>
      <c r="BJ762" s="18">
        <v>2022.0</v>
      </c>
      <c r="BK762" s="18">
        <v>2022.0</v>
      </c>
      <c r="BL762" s="16">
        <f t="shared" si="954"/>
        <v>1</v>
      </c>
      <c r="BM762" s="18" t="str">
        <f t="shared" si="955"/>
        <v>2022</v>
      </c>
      <c r="BN762" s="18" t="str">
        <f t="shared" ref="BN762:CC762" si="1122">IF(ISNUMBER(SEARCH(BN$1, $BM762)), ($K762/$BL762), "")</f>
        <v/>
      </c>
      <c r="BO762" s="18" t="str">
        <f t="shared" si="1122"/>
        <v/>
      </c>
      <c r="BP762" s="20">
        <f t="shared" si="1122"/>
        <v>111250</v>
      </c>
      <c r="BQ762" s="18" t="str">
        <f t="shared" si="1122"/>
        <v/>
      </c>
      <c r="BR762" s="18" t="str">
        <f t="shared" si="1122"/>
        <v/>
      </c>
      <c r="BS762" s="18" t="str">
        <f t="shared" si="1122"/>
        <v/>
      </c>
      <c r="BT762" s="18" t="str">
        <f t="shared" si="1122"/>
        <v/>
      </c>
      <c r="BU762" s="18" t="str">
        <f t="shared" si="1122"/>
        <v/>
      </c>
      <c r="BV762" s="18" t="str">
        <f t="shared" si="1122"/>
        <v/>
      </c>
      <c r="BW762" s="18" t="str">
        <f t="shared" si="1122"/>
        <v/>
      </c>
      <c r="BX762" s="18" t="str">
        <f t="shared" si="1122"/>
        <v/>
      </c>
      <c r="BY762" s="18" t="str">
        <f t="shared" si="1122"/>
        <v/>
      </c>
      <c r="BZ762" s="18" t="str">
        <f t="shared" si="1122"/>
        <v/>
      </c>
      <c r="CA762" s="18" t="str">
        <f t="shared" si="1122"/>
        <v/>
      </c>
      <c r="CB762" s="18" t="str">
        <f t="shared" si="1122"/>
        <v/>
      </c>
      <c r="CC762" s="18" t="str">
        <f t="shared" si="1122"/>
        <v/>
      </c>
    </row>
    <row r="763" ht="16.5" customHeight="1">
      <c r="A763" s="18" t="s">
        <v>3609</v>
      </c>
      <c r="B763" s="18" t="s">
        <v>3610</v>
      </c>
      <c r="C763" s="18" t="s">
        <v>3611</v>
      </c>
      <c r="D763" s="11" t="s">
        <v>3270</v>
      </c>
      <c r="E763" s="18">
        <v>82951.0</v>
      </c>
      <c r="F763" s="18">
        <v>82951.0</v>
      </c>
      <c r="G763" s="18" t="s">
        <v>151</v>
      </c>
      <c r="H763" s="18">
        <v>94552.0</v>
      </c>
      <c r="J763" s="20">
        <v>82951.0</v>
      </c>
      <c r="K763" s="20">
        <v>82951.0</v>
      </c>
      <c r="L763" s="11" t="s">
        <v>86</v>
      </c>
      <c r="M763" s="11"/>
      <c r="N763" s="18" t="s">
        <v>3333</v>
      </c>
      <c r="O763" s="18" t="s">
        <v>3612</v>
      </c>
      <c r="S763" s="18" t="s">
        <v>3613</v>
      </c>
      <c r="V763" s="18" t="s">
        <v>3614</v>
      </c>
      <c r="W763" s="11"/>
      <c r="X763" s="11"/>
      <c r="Z763" s="18" t="s">
        <v>3615</v>
      </c>
      <c r="AI763" s="18" t="s">
        <v>3348</v>
      </c>
      <c r="AM763" s="18" t="s">
        <v>3339</v>
      </c>
      <c r="AO763" s="18" t="s">
        <v>3349</v>
      </c>
      <c r="AQ763" s="11" t="s">
        <v>79</v>
      </c>
      <c r="AR763" s="11" t="s">
        <v>259</v>
      </c>
      <c r="AS763" s="11" t="s">
        <v>75</v>
      </c>
      <c r="AT763" s="11" t="s">
        <v>80</v>
      </c>
      <c r="AW763" s="11" t="s">
        <v>96</v>
      </c>
      <c r="AX763" s="18" t="str">
        <f t="shared" si="1056"/>
        <v/>
      </c>
      <c r="AY763" s="11"/>
      <c r="AZ763" s="11" t="s">
        <v>520</v>
      </c>
      <c r="BJ763" s="18">
        <v>2020.0</v>
      </c>
      <c r="BK763" s="18">
        <v>2020.0</v>
      </c>
      <c r="BL763" s="16">
        <f t="shared" si="954"/>
        <v>1</v>
      </c>
      <c r="BM763" s="18" t="str">
        <f t="shared" si="955"/>
        <v>2020</v>
      </c>
      <c r="BN763" s="20">
        <f t="shared" ref="BN763:CC763" si="1123">IF(ISNUMBER(SEARCH(BN$1, $BM763)), ($K763/$BL763), "")</f>
        <v>82951</v>
      </c>
      <c r="BO763" s="18" t="str">
        <f t="shared" si="1123"/>
        <v/>
      </c>
      <c r="BP763" s="18" t="str">
        <f t="shared" si="1123"/>
        <v/>
      </c>
      <c r="BQ763" s="18" t="str">
        <f t="shared" si="1123"/>
        <v/>
      </c>
      <c r="BR763" s="18" t="str">
        <f t="shared" si="1123"/>
        <v/>
      </c>
      <c r="BS763" s="18" t="str">
        <f t="shared" si="1123"/>
        <v/>
      </c>
      <c r="BT763" s="18" t="str">
        <f t="shared" si="1123"/>
        <v/>
      </c>
      <c r="BU763" s="18" t="str">
        <f t="shared" si="1123"/>
        <v/>
      </c>
      <c r="BV763" s="18" t="str">
        <f t="shared" si="1123"/>
        <v/>
      </c>
      <c r="BW763" s="18" t="str">
        <f t="shared" si="1123"/>
        <v/>
      </c>
      <c r="BX763" s="18" t="str">
        <f t="shared" si="1123"/>
        <v/>
      </c>
      <c r="BY763" s="18" t="str">
        <f t="shared" si="1123"/>
        <v/>
      </c>
      <c r="BZ763" s="18" t="str">
        <f t="shared" si="1123"/>
        <v/>
      </c>
      <c r="CA763" s="18" t="str">
        <f t="shared" si="1123"/>
        <v/>
      </c>
      <c r="CB763" s="18" t="str">
        <f t="shared" si="1123"/>
        <v/>
      </c>
      <c r="CC763" s="18" t="str">
        <f t="shared" si="1123"/>
        <v/>
      </c>
    </row>
    <row r="764" ht="16.5" customHeight="1">
      <c r="A764" s="18" t="s">
        <v>3616</v>
      </c>
      <c r="B764" s="11" t="s">
        <v>3617</v>
      </c>
      <c r="C764" s="18" t="s">
        <v>3616</v>
      </c>
      <c r="D764" s="11" t="s">
        <v>3270</v>
      </c>
      <c r="E764" s="18">
        <v>379037.0</v>
      </c>
      <c r="F764" s="18">
        <v>379037.0</v>
      </c>
      <c r="G764" s="18" t="s">
        <v>112</v>
      </c>
      <c r="H764" s="18">
        <v>37787.0</v>
      </c>
      <c r="J764" s="20">
        <f t="shared" ref="J764:K764" si="1124">E764*0.087</f>
        <v>32976.219</v>
      </c>
      <c r="K764" s="20">
        <f t="shared" si="1124"/>
        <v>32976.219</v>
      </c>
      <c r="L764" s="11" t="s">
        <v>86</v>
      </c>
      <c r="M764" s="11"/>
      <c r="N764" s="18" t="s">
        <v>3618</v>
      </c>
      <c r="O764" s="18" t="s">
        <v>3619</v>
      </c>
      <c r="S764" s="18" t="s">
        <v>3620</v>
      </c>
      <c r="T764" s="18" t="s">
        <v>3621</v>
      </c>
      <c r="V764" s="18" t="s">
        <v>116</v>
      </c>
      <c r="W764" s="11"/>
      <c r="X764" s="11"/>
      <c r="Z764" s="18" t="s">
        <v>2499</v>
      </c>
      <c r="AI764" s="18" t="s">
        <v>3375</v>
      </c>
      <c r="AM764" s="11" t="s">
        <v>176</v>
      </c>
      <c r="AO764" s="18" t="s">
        <v>3367</v>
      </c>
      <c r="AQ764" s="11" t="s">
        <v>79</v>
      </c>
      <c r="AR764" s="11" t="s">
        <v>117</v>
      </c>
      <c r="AS764" s="11" t="s">
        <v>75</v>
      </c>
      <c r="AT764" s="11" t="s">
        <v>80</v>
      </c>
      <c r="AW764" s="11" t="s">
        <v>96</v>
      </c>
      <c r="AX764" s="18" t="str">
        <f t="shared" si="1056"/>
        <v/>
      </c>
      <c r="AY764" s="11"/>
      <c r="AZ764" s="11" t="s">
        <v>520</v>
      </c>
      <c r="BJ764" s="18">
        <v>2021.0</v>
      </c>
      <c r="BK764" s="18">
        <v>2025.0</v>
      </c>
      <c r="BL764" s="16">
        <f t="shared" si="954"/>
        <v>5</v>
      </c>
      <c r="BM764" s="18" t="str">
        <f t="shared" si="955"/>
        <v>2021, 2022, 2023, 2024, 2025</v>
      </c>
      <c r="BN764" s="18" t="str">
        <f t="shared" ref="BN764:CC764" si="1125">IF(ISNUMBER(SEARCH(BN$1, $BM764)), ($K764/$BL764), "")</f>
        <v/>
      </c>
      <c r="BO764" s="20">
        <f t="shared" si="1125"/>
        <v>6595.2438</v>
      </c>
      <c r="BP764" s="20">
        <f t="shared" si="1125"/>
        <v>6595.2438</v>
      </c>
      <c r="BQ764" s="20">
        <f t="shared" si="1125"/>
        <v>6595.2438</v>
      </c>
      <c r="BR764" s="20">
        <f t="shared" si="1125"/>
        <v>6595.2438</v>
      </c>
      <c r="BS764" s="20">
        <f t="shared" si="1125"/>
        <v>6595.2438</v>
      </c>
      <c r="BT764" s="18" t="str">
        <f t="shared" si="1125"/>
        <v/>
      </c>
      <c r="BU764" s="18" t="str">
        <f t="shared" si="1125"/>
        <v/>
      </c>
      <c r="BV764" s="18" t="str">
        <f t="shared" si="1125"/>
        <v/>
      </c>
      <c r="BW764" s="18" t="str">
        <f t="shared" si="1125"/>
        <v/>
      </c>
      <c r="BX764" s="18" t="str">
        <f t="shared" si="1125"/>
        <v/>
      </c>
      <c r="BY764" s="18" t="str">
        <f t="shared" si="1125"/>
        <v/>
      </c>
      <c r="BZ764" s="18" t="str">
        <f t="shared" si="1125"/>
        <v/>
      </c>
      <c r="CA764" s="18" t="str">
        <f t="shared" si="1125"/>
        <v/>
      </c>
      <c r="CB764" s="18" t="str">
        <f t="shared" si="1125"/>
        <v/>
      </c>
      <c r="CC764" s="18" t="str">
        <f t="shared" si="1125"/>
        <v/>
      </c>
    </row>
    <row r="765" ht="16.5" customHeight="1">
      <c r="A765" s="18" t="s">
        <v>3622</v>
      </c>
      <c r="B765" s="18" t="s">
        <v>3623</v>
      </c>
      <c r="C765" s="18" t="s">
        <v>3622</v>
      </c>
      <c r="D765" s="11" t="s">
        <v>3270</v>
      </c>
      <c r="E765" s="18">
        <v>499999.0</v>
      </c>
      <c r="F765" s="18">
        <v>499999.0</v>
      </c>
      <c r="G765" s="18" t="s">
        <v>112</v>
      </c>
      <c r="H765" s="18">
        <v>55060.0</v>
      </c>
      <c r="J765" s="20">
        <f t="shared" ref="J765:K765" si="1126">E765*0.087</f>
        <v>43499.913</v>
      </c>
      <c r="K765" s="20">
        <f t="shared" si="1126"/>
        <v>43499.913</v>
      </c>
      <c r="L765" s="11" t="s">
        <v>86</v>
      </c>
      <c r="M765" s="11"/>
      <c r="N765" s="18" t="s">
        <v>3624</v>
      </c>
      <c r="O765" s="18" t="s">
        <v>3625</v>
      </c>
      <c r="S765" s="18" t="s">
        <v>3626</v>
      </c>
      <c r="T765" s="18" t="s">
        <v>3627</v>
      </c>
      <c r="W765" s="11"/>
      <c r="X765" s="11"/>
      <c r="AI765" s="18" t="s">
        <v>3375</v>
      </c>
      <c r="AM765" s="11" t="s">
        <v>176</v>
      </c>
      <c r="AO765" s="18" t="s">
        <v>3628</v>
      </c>
      <c r="AQ765" s="11" t="s">
        <v>79</v>
      </c>
      <c r="AR765" s="11" t="s">
        <v>117</v>
      </c>
      <c r="AS765" s="11" t="s">
        <v>75</v>
      </c>
      <c r="AT765" s="11" t="s">
        <v>107</v>
      </c>
      <c r="AU765" s="11" t="s">
        <v>189</v>
      </c>
      <c r="AV765" s="18" t="s">
        <v>3065</v>
      </c>
      <c r="AW765" s="11" t="s">
        <v>96</v>
      </c>
      <c r="AX765" s="18" t="str">
        <f t="shared" si="1056"/>
        <v/>
      </c>
      <c r="AY765" s="11"/>
      <c r="AZ765" s="11" t="s">
        <v>132</v>
      </c>
      <c r="BJ765" s="18">
        <v>2021.0</v>
      </c>
      <c r="BK765" s="18">
        <v>2022.0</v>
      </c>
      <c r="BL765" s="16">
        <f t="shared" si="954"/>
        <v>2</v>
      </c>
      <c r="BM765" s="18" t="str">
        <f t="shared" si="955"/>
        <v>2021, 2022</v>
      </c>
      <c r="BN765" s="18" t="str">
        <f t="shared" ref="BN765:CC765" si="1127">IF(ISNUMBER(SEARCH(BN$1, $BM765)), ($K765/$BL765), "")</f>
        <v/>
      </c>
      <c r="BO765" s="20">
        <f t="shared" si="1127"/>
        <v>21749.9565</v>
      </c>
      <c r="BP765" s="20">
        <f t="shared" si="1127"/>
        <v>21749.9565</v>
      </c>
      <c r="BQ765" s="18" t="str">
        <f t="shared" si="1127"/>
        <v/>
      </c>
      <c r="BR765" s="18" t="str">
        <f t="shared" si="1127"/>
        <v/>
      </c>
      <c r="BS765" s="18" t="str">
        <f t="shared" si="1127"/>
        <v/>
      </c>
      <c r="BT765" s="18" t="str">
        <f t="shared" si="1127"/>
        <v/>
      </c>
      <c r="BU765" s="18" t="str">
        <f t="shared" si="1127"/>
        <v/>
      </c>
      <c r="BV765" s="18" t="str">
        <f t="shared" si="1127"/>
        <v/>
      </c>
      <c r="BW765" s="18" t="str">
        <f t="shared" si="1127"/>
        <v/>
      </c>
      <c r="BX765" s="18" t="str">
        <f t="shared" si="1127"/>
        <v/>
      </c>
      <c r="BY765" s="18" t="str">
        <f t="shared" si="1127"/>
        <v/>
      </c>
      <c r="BZ765" s="18" t="str">
        <f t="shared" si="1127"/>
        <v/>
      </c>
      <c r="CA765" s="18" t="str">
        <f t="shared" si="1127"/>
        <v/>
      </c>
      <c r="CB765" s="18" t="str">
        <f t="shared" si="1127"/>
        <v/>
      </c>
      <c r="CC765" s="18" t="str">
        <f t="shared" si="1127"/>
        <v/>
      </c>
    </row>
    <row r="766" ht="16.5" customHeight="1">
      <c r="A766" s="18" t="s">
        <v>3629</v>
      </c>
      <c r="B766" s="18" t="s">
        <v>3630</v>
      </c>
      <c r="C766" s="18" t="s">
        <v>3629</v>
      </c>
      <c r="D766" s="11" t="s">
        <v>3270</v>
      </c>
      <c r="E766" s="18">
        <v>4.794232E7</v>
      </c>
      <c r="F766" s="18">
        <v>4.794232E7</v>
      </c>
      <c r="G766" s="18" t="s">
        <v>215</v>
      </c>
      <c r="H766" s="18">
        <v>4856910.0</v>
      </c>
      <c r="J766" s="13">
        <f t="shared" ref="J766:K766" si="1128">E766*0.091</f>
        <v>4362751.12</v>
      </c>
      <c r="K766" s="13">
        <f t="shared" si="1128"/>
        <v>4362751.12</v>
      </c>
      <c r="L766" s="11" t="s">
        <v>86</v>
      </c>
      <c r="M766" s="11"/>
      <c r="N766" s="18" t="s">
        <v>3631</v>
      </c>
      <c r="O766" s="18" t="s">
        <v>3632</v>
      </c>
      <c r="S766" s="18" t="s">
        <v>3633</v>
      </c>
      <c r="T766" s="18" t="s">
        <v>3034</v>
      </c>
      <c r="V766" s="18" t="s">
        <v>3035</v>
      </c>
      <c r="W766" s="11"/>
      <c r="X766" s="11"/>
      <c r="Z766" s="18" t="s">
        <v>3634</v>
      </c>
      <c r="AI766" s="18" t="s">
        <v>3635</v>
      </c>
      <c r="AM766" s="11" t="s">
        <v>220</v>
      </c>
      <c r="AO766" s="18" t="s">
        <v>3636</v>
      </c>
      <c r="AQ766" s="11" t="s">
        <v>79</v>
      </c>
      <c r="AR766" s="11" t="s">
        <v>218</v>
      </c>
      <c r="AS766" s="11" t="s">
        <v>75</v>
      </c>
      <c r="AT766" s="11" t="s">
        <v>80</v>
      </c>
      <c r="AU766" s="11" t="s">
        <v>262</v>
      </c>
      <c r="AV766" s="11"/>
      <c r="AW766" s="43" t="s">
        <v>96</v>
      </c>
      <c r="AX766" s="11" t="s">
        <v>82</v>
      </c>
      <c r="AY766" s="11"/>
      <c r="AZ766" s="11" t="s">
        <v>398</v>
      </c>
      <c r="BJ766" s="18">
        <v>2020.0</v>
      </c>
      <c r="BK766" s="18">
        <v>2024.0</v>
      </c>
      <c r="BL766" s="16">
        <f t="shared" si="954"/>
        <v>5</v>
      </c>
      <c r="BM766" s="18" t="str">
        <f t="shared" si="955"/>
        <v>2020, 2021, 2022, 2023, 2024</v>
      </c>
      <c r="BN766" s="20">
        <f t="shared" ref="BN766:CC766" si="1129">IF(ISNUMBER(SEARCH(BN$1, $BM766)), ($K766/$BL766), "")</f>
        <v>872550.224</v>
      </c>
      <c r="BO766" s="20">
        <f t="shared" si="1129"/>
        <v>872550.224</v>
      </c>
      <c r="BP766" s="20">
        <f t="shared" si="1129"/>
        <v>872550.224</v>
      </c>
      <c r="BQ766" s="20">
        <f t="shared" si="1129"/>
        <v>872550.224</v>
      </c>
      <c r="BR766" s="20">
        <f t="shared" si="1129"/>
        <v>872550.224</v>
      </c>
      <c r="BS766" s="18" t="str">
        <f t="shared" si="1129"/>
        <v/>
      </c>
      <c r="BT766" s="18" t="str">
        <f t="shared" si="1129"/>
        <v/>
      </c>
      <c r="BU766" s="18" t="str">
        <f t="shared" si="1129"/>
        <v/>
      </c>
      <c r="BV766" s="18" t="str">
        <f t="shared" si="1129"/>
        <v/>
      </c>
      <c r="BW766" s="18" t="str">
        <f t="shared" si="1129"/>
        <v/>
      </c>
      <c r="BX766" s="18" t="str">
        <f t="shared" si="1129"/>
        <v/>
      </c>
      <c r="BY766" s="18" t="str">
        <f t="shared" si="1129"/>
        <v/>
      </c>
      <c r="BZ766" s="18" t="str">
        <f t="shared" si="1129"/>
        <v/>
      </c>
      <c r="CA766" s="18" t="str">
        <f t="shared" si="1129"/>
        <v/>
      </c>
      <c r="CB766" s="18" t="str">
        <f t="shared" si="1129"/>
        <v/>
      </c>
      <c r="CC766" s="18" t="str">
        <f t="shared" si="1129"/>
        <v/>
      </c>
    </row>
    <row r="767" ht="16.5" customHeight="1">
      <c r="A767" s="18" t="s">
        <v>3637</v>
      </c>
      <c r="B767" s="18" t="s">
        <v>3638</v>
      </c>
      <c r="C767" s="18" t="s">
        <v>3637</v>
      </c>
      <c r="D767" s="11" t="s">
        <v>3270</v>
      </c>
      <c r="E767" s="18">
        <v>5874965.0</v>
      </c>
      <c r="F767" s="18">
        <v>5874965.0</v>
      </c>
      <c r="G767" s="18" t="s">
        <v>215</v>
      </c>
      <c r="H767" s="18">
        <v>556025.0</v>
      </c>
      <c r="J767" s="13">
        <f t="shared" ref="J767:K767" si="1130">E767*0.091</f>
        <v>534621.815</v>
      </c>
      <c r="K767" s="13">
        <f t="shared" si="1130"/>
        <v>534621.815</v>
      </c>
      <c r="L767" s="11" t="s">
        <v>86</v>
      </c>
      <c r="M767" s="11"/>
      <c r="N767" s="18" t="s">
        <v>3639</v>
      </c>
      <c r="O767" s="18" t="s">
        <v>3640</v>
      </c>
      <c r="S767" s="18" t="s">
        <v>3641</v>
      </c>
      <c r="T767" s="18" t="s">
        <v>3642</v>
      </c>
      <c r="V767" s="18" t="s">
        <v>217</v>
      </c>
      <c r="W767" s="11"/>
      <c r="X767" s="11"/>
      <c r="Z767" s="18" t="s">
        <v>2560</v>
      </c>
      <c r="AI767" s="18" t="s">
        <v>3643</v>
      </c>
      <c r="AM767" s="11" t="s">
        <v>220</v>
      </c>
      <c r="AO767" s="18" t="s">
        <v>3644</v>
      </c>
      <c r="AQ767" s="11" t="s">
        <v>79</v>
      </c>
      <c r="AR767" s="11" t="s">
        <v>218</v>
      </c>
      <c r="AS767" s="11" t="s">
        <v>75</v>
      </c>
      <c r="AT767" s="11" t="s">
        <v>80</v>
      </c>
      <c r="AW767" s="11" t="s">
        <v>96</v>
      </c>
      <c r="AX767" s="18" t="str">
        <f t="shared" ref="AX767:AX846" si="1132">IFERROR(INDEX('2025 full data'!AU:AU, MATCH(A767, '2025 full data'!A:A, 0)), "")</f>
        <v/>
      </c>
      <c r="AY767" s="11"/>
      <c r="AZ767" s="11" t="s">
        <v>398</v>
      </c>
      <c r="BJ767" s="18">
        <v>2025.0</v>
      </c>
      <c r="BK767" s="18">
        <v>2028.0</v>
      </c>
      <c r="BL767" s="16">
        <f t="shared" si="954"/>
        <v>4</v>
      </c>
      <c r="BM767" s="18" t="str">
        <f t="shared" si="955"/>
        <v>2025, 2026, 2027, 2028</v>
      </c>
      <c r="BN767" s="18" t="str">
        <f t="shared" ref="BN767:CC767" si="1131">IF(ISNUMBER(SEARCH(BN$1, $BM767)), ($K767/$BL767), "")</f>
        <v/>
      </c>
      <c r="BO767" s="18" t="str">
        <f t="shared" si="1131"/>
        <v/>
      </c>
      <c r="BP767" s="18" t="str">
        <f t="shared" si="1131"/>
        <v/>
      </c>
      <c r="BQ767" s="18" t="str">
        <f t="shared" si="1131"/>
        <v/>
      </c>
      <c r="BR767" s="18" t="str">
        <f t="shared" si="1131"/>
        <v/>
      </c>
      <c r="BS767" s="20">
        <f t="shared" si="1131"/>
        <v>133655.4538</v>
      </c>
      <c r="BT767" s="20">
        <f t="shared" si="1131"/>
        <v>133655.4538</v>
      </c>
      <c r="BU767" s="20">
        <f t="shared" si="1131"/>
        <v>133655.4538</v>
      </c>
      <c r="BV767" s="20">
        <f t="shared" si="1131"/>
        <v>133655.4538</v>
      </c>
      <c r="BW767" s="18" t="str">
        <f t="shared" si="1131"/>
        <v/>
      </c>
      <c r="BX767" s="18" t="str">
        <f t="shared" si="1131"/>
        <v/>
      </c>
      <c r="BY767" s="18" t="str">
        <f t="shared" si="1131"/>
        <v/>
      </c>
      <c r="BZ767" s="18" t="str">
        <f t="shared" si="1131"/>
        <v/>
      </c>
      <c r="CA767" s="18" t="str">
        <f t="shared" si="1131"/>
        <v/>
      </c>
      <c r="CB767" s="18" t="str">
        <f t="shared" si="1131"/>
        <v/>
      </c>
      <c r="CC767" s="18" t="str">
        <f t="shared" si="1131"/>
        <v/>
      </c>
    </row>
    <row r="768" ht="16.5" customHeight="1">
      <c r="A768" s="18" t="s">
        <v>3645</v>
      </c>
      <c r="B768" s="18" t="s">
        <v>3646</v>
      </c>
      <c r="C768" s="18" t="s">
        <v>3645</v>
      </c>
      <c r="D768" s="11" t="s">
        <v>3270</v>
      </c>
      <c r="E768" s="18">
        <v>771372.0</v>
      </c>
      <c r="F768" s="18">
        <v>771372.0</v>
      </c>
      <c r="G768" s="18" t="s">
        <v>151</v>
      </c>
      <c r="H768" s="18">
        <v>862741.0</v>
      </c>
      <c r="J768" s="20">
        <v>771372.0</v>
      </c>
      <c r="K768" s="20">
        <v>771372.0</v>
      </c>
      <c r="L768" s="11" t="s">
        <v>86</v>
      </c>
      <c r="M768" s="11"/>
      <c r="N768" s="18" t="s">
        <v>3647</v>
      </c>
      <c r="O768" s="18" t="s">
        <v>3648</v>
      </c>
      <c r="S768" s="18" t="s">
        <v>3649</v>
      </c>
      <c r="T768" s="18" t="s">
        <v>3650</v>
      </c>
      <c r="W768" s="11"/>
      <c r="X768" s="11"/>
      <c r="AI768" s="18" t="s">
        <v>3651</v>
      </c>
      <c r="AM768" s="18" t="s">
        <v>3652</v>
      </c>
      <c r="AQ768" s="11" t="s">
        <v>79</v>
      </c>
      <c r="AR768" s="11" t="s">
        <v>3180</v>
      </c>
      <c r="AS768" s="11" t="s">
        <v>75</v>
      </c>
      <c r="AT768" s="11" t="s">
        <v>80</v>
      </c>
      <c r="AW768" s="11" t="s">
        <v>96</v>
      </c>
      <c r="AX768" s="18" t="str">
        <f t="shared" si="1132"/>
        <v/>
      </c>
      <c r="AY768" s="11"/>
      <c r="AZ768" s="11" t="s">
        <v>132</v>
      </c>
      <c r="BJ768" s="18">
        <v>2020.0</v>
      </c>
      <c r="BK768" s="18">
        <v>2023.0</v>
      </c>
      <c r="BL768" s="16">
        <f t="shared" si="954"/>
        <v>4</v>
      </c>
      <c r="BM768" s="18" t="str">
        <f t="shared" si="955"/>
        <v>2020, 2021, 2022, 2023</v>
      </c>
      <c r="BN768" s="20">
        <f t="shared" ref="BN768:CC768" si="1133">IF(ISNUMBER(SEARCH(BN$1, $BM768)), ($K768/$BL768), "")</f>
        <v>192843</v>
      </c>
      <c r="BO768" s="20">
        <f t="shared" si="1133"/>
        <v>192843</v>
      </c>
      <c r="BP768" s="20">
        <f t="shared" si="1133"/>
        <v>192843</v>
      </c>
      <c r="BQ768" s="20">
        <f t="shared" si="1133"/>
        <v>192843</v>
      </c>
      <c r="BR768" s="18" t="str">
        <f t="shared" si="1133"/>
        <v/>
      </c>
      <c r="BS768" s="18" t="str">
        <f t="shared" si="1133"/>
        <v/>
      </c>
      <c r="BT768" s="18" t="str">
        <f t="shared" si="1133"/>
        <v/>
      </c>
      <c r="BU768" s="18" t="str">
        <f t="shared" si="1133"/>
        <v/>
      </c>
      <c r="BV768" s="18" t="str">
        <f t="shared" si="1133"/>
        <v/>
      </c>
      <c r="BW768" s="18" t="str">
        <f t="shared" si="1133"/>
        <v/>
      </c>
      <c r="BX768" s="18" t="str">
        <f t="shared" si="1133"/>
        <v/>
      </c>
      <c r="BY768" s="18" t="str">
        <f t="shared" si="1133"/>
        <v/>
      </c>
      <c r="BZ768" s="18" t="str">
        <f t="shared" si="1133"/>
        <v/>
      </c>
      <c r="CA768" s="18" t="str">
        <f t="shared" si="1133"/>
        <v/>
      </c>
      <c r="CB768" s="18" t="str">
        <f t="shared" si="1133"/>
        <v/>
      </c>
      <c r="CC768" s="18" t="str">
        <f t="shared" si="1133"/>
        <v/>
      </c>
    </row>
    <row r="769" ht="16.5" customHeight="1">
      <c r="A769" s="18" t="s">
        <v>3653</v>
      </c>
      <c r="B769" s="18" t="s">
        <v>3654</v>
      </c>
      <c r="C769" s="18" t="s">
        <v>3653</v>
      </c>
      <c r="D769" s="11" t="s">
        <v>3270</v>
      </c>
      <c r="E769" s="44">
        <v>271792.0</v>
      </c>
      <c r="F769" s="44">
        <v>271792.0</v>
      </c>
      <c r="G769" s="48" t="s">
        <v>151</v>
      </c>
      <c r="H769" s="44">
        <v>288454.0</v>
      </c>
      <c r="J769" s="61">
        <v>271792.0</v>
      </c>
      <c r="K769" s="61">
        <v>271792.0</v>
      </c>
      <c r="L769" s="11" t="s">
        <v>86</v>
      </c>
      <c r="M769" s="11"/>
      <c r="N769" s="18" t="s">
        <v>3655</v>
      </c>
      <c r="O769" s="18" t="s">
        <v>3656</v>
      </c>
      <c r="S769" s="18" t="s">
        <v>3657</v>
      </c>
      <c r="W769" s="11"/>
      <c r="X769" s="11"/>
      <c r="AI769" s="18" t="s">
        <v>3454</v>
      </c>
      <c r="AM769" s="11" t="s">
        <v>456</v>
      </c>
      <c r="AO769" s="18" t="s">
        <v>3658</v>
      </c>
      <c r="AQ769" s="11" t="s">
        <v>79</v>
      </c>
      <c r="AR769" s="11" t="s">
        <v>334</v>
      </c>
      <c r="AS769" s="11" t="s">
        <v>75</v>
      </c>
      <c r="AT769" s="11" t="s">
        <v>80</v>
      </c>
      <c r="AW769" s="11" t="s">
        <v>96</v>
      </c>
      <c r="AX769" s="18" t="str">
        <f t="shared" si="1132"/>
        <v/>
      </c>
      <c r="AY769" s="11"/>
      <c r="AZ769" s="11" t="s">
        <v>398</v>
      </c>
      <c r="BJ769" s="18">
        <v>2025.0</v>
      </c>
      <c r="BK769" s="18">
        <v>2027.0</v>
      </c>
      <c r="BL769" s="16">
        <f t="shared" si="954"/>
        <v>3</v>
      </c>
      <c r="BM769" s="18" t="str">
        <f t="shared" si="955"/>
        <v>2025, 2026, 2027</v>
      </c>
      <c r="BN769" s="18" t="str">
        <f t="shared" ref="BN769:CC769" si="1134">IF(ISNUMBER(SEARCH(BN$1, $BM769)), ($K769/$BL769), "")</f>
        <v/>
      </c>
      <c r="BO769" s="18" t="str">
        <f t="shared" si="1134"/>
        <v/>
      </c>
      <c r="BP769" s="18" t="str">
        <f t="shared" si="1134"/>
        <v/>
      </c>
      <c r="BQ769" s="18" t="str">
        <f t="shared" si="1134"/>
        <v/>
      </c>
      <c r="BR769" s="18" t="str">
        <f t="shared" si="1134"/>
        <v/>
      </c>
      <c r="BS769" s="20">
        <f t="shared" si="1134"/>
        <v>90597.33333</v>
      </c>
      <c r="BT769" s="20">
        <f t="shared" si="1134"/>
        <v>90597.33333</v>
      </c>
      <c r="BU769" s="20">
        <f t="shared" si="1134"/>
        <v>90597.33333</v>
      </c>
      <c r="BV769" s="18" t="str">
        <f t="shared" si="1134"/>
        <v/>
      </c>
      <c r="BW769" s="18" t="str">
        <f t="shared" si="1134"/>
        <v/>
      </c>
      <c r="BX769" s="18" t="str">
        <f t="shared" si="1134"/>
        <v/>
      </c>
      <c r="BY769" s="18" t="str">
        <f t="shared" si="1134"/>
        <v/>
      </c>
      <c r="BZ769" s="18" t="str">
        <f t="shared" si="1134"/>
        <v/>
      </c>
      <c r="CA769" s="18" t="str">
        <f t="shared" si="1134"/>
        <v/>
      </c>
      <c r="CB769" s="18" t="str">
        <f t="shared" si="1134"/>
        <v/>
      </c>
      <c r="CC769" s="18" t="str">
        <f t="shared" si="1134"/>
        <v/>
      </c>
    </row>
    <row r="770" ht="16.5" customHeight="1">
      <c r="A770" s="18" t="s">
        <v>1655</v>
      </c>
      <c r="C770" s="18" t="s">
        <v>1655</v>
      </c>
      <c r="D770" s="11" t="s">
        <v>3270</v>
      </c>
      <c r="E770" s="60">
        <v>76494.0</v>
      </c>
      <c r="F770" s="60">
        <v>76494.0</v>
      </c>
      <c r="G770" s="18" t="s">
        <v>135</v>
      </c>
      <c r="H770" s="18">
        <v>99401.0</v>
      </c>
      <c r="J770" s="13">
        <f t="shared" ref="J770:K770" si="1135">E770*1.19</f>
        <v>91027.86</v>
      </c>
      <c r="K770" s="13">
        <f t="shared" si="1135"/>
        <v>91027.86</v>
      </c>
      <c r="L770" s="11" t="s">
        <v>86</v>
      </c>
      <c r="M770" s="11"/>
      <c r="N770" s="18" t="s">
        <v>3659</v>
      </c>
      <c r="O770" s="18" t="s">
        <v>3660</v>
      </c>
      <c r="S770" s="18" t="s">
        <v>3661</v>
      </c>
      <c r="T770" s="18" t="s">
        <v>3662</v>
      </c>
      <c r="V770" s="18" t="s">
        <v>918</v>
      </c>
      <c r="W770" s="11"/>
      <c r="X770" s="11" t="s">
        <v>142</v>
      </c>
      <c r="Z770" s="18" t="s">
        <v>2825</v>
      </c>
      <c r="AI770" s="18" t="s">
        <v>3663</v>
      </c>
      <c r="AM770" s="11" t="s">
        <v>143</v>
      </c>
      <c r="AN770" s="11" t="s">
        <v>695</v>
      </c>
      <c r="AQ770" s="11" t="s">
        <v>79</v>
      </c>
      <c r="AR770" s="11" t="s">
        <v>146</v>
      </c>
      <c r="AS770" s="11" t="s">
        <v>75</v>
      </c>
      <c r="AT770" s="11" t="s">
        <v>80</v>
      </c>
      <c r="AW770" s="11" t="s">
        <v>96</v>
      </c>
      <c r="AX770" s="18" t="str">
        <f t="shared" si="1132"/>
        <v/>
      </c>
      <c r="AY770" s="11"/>
      <c r="AZ770" s="11" t="s">
        <v>191</v>
      </c>
      <c r="BJ770" s="18">
        <v>2020.0</v>
      </c>
      <c r="BK770" s="18">
        <v>2023.0</v>
      </c>
      <c r="BL770" s="16">
        <f t="shared" si="954"/>
        <v>4</v>
      </c>
      <c r="BM770" s="18" t="str">
        <f t="shared" si="955"/>
        <v>2020, 2021, 2022, 2023</v>
      </c>
      <c r="BN770" s="20">
        <f t="shared" ref="BN770:CC770" si="1136">IF(ISNUMBER(SEARCH(BN$1, $BM770)), ($K770/$BL770), "")</f>
        <v>22756.965</v>
      </c>
      <c r="BO770" s="20">
        <f t="shared" si="1136"/>
        <v>22756.965</v>
      </c>
      <c r="BP770" s="20">
        <f t="shared" si="1136"/>
        <v>22756.965</v>
      </c>
      <c r="BQ770" s="20">
        <f t="shared" si="1136"/>
        <v>22756.965</v>
      </c>
      <c r="BR770" s="18" t="str">
        <f t="shared" si="1136"/>
        <v/>
      </c>
      <c r="BS770" s="18" t="str">
        <f t="shared" si="1136"/>
        <v/>
      </c>
      <c r="BT770" s="18" t="str">
        <f t="shared" si="1136"/>
        <v/>
      </c>
      <c r="BU770" s="18" t="str">
        <f t="shared" si="1136"/>
        <v/>
      </c>
      <c r="BV770" s="18" t="str">
        <f t="shared" si="1136"/>
        <v/>
      </c>
      <c r="BW770" s="18" t="str">
        <f t="shared" si="1136"/>
        <v/>
      </c>
      <c r="BX770" s="18" t="str">
        <f t="shared" si="1136"/>
        <v/>
      </c>
      <c r="BY770" s="18" t="str">
        <f t="shared" si="1136"/>
        <v/>
      </c>
      <c r="BZ770" s="18" t="str">
        <f t="shared" si="1136"/>
        <v/>
      </c>
      <c r="CA770" s="18" t="str">
        <f t="shared" si="1136"/>
        <v/>
      </c>
      <c r="CB770" s="18" t="str">
        <f t="shared" si="1136"/>
        <v/>
      </c>
      <c r="CC770" s="18" t="str">
        <f t="shared" si="1136"/>
        <v/>
      </c>
    </row>
    <row r="771" ht="16.5" customHeight="1">
      <c r="A771" s="18" t="s">
        <v>3664</v>
      </c>
      <c r="B771" s="11" t="s">
        <v>3665</v>
      </c>
      <c r="C771" s="18" t="s">
        <v>3664</v>
      </c>
      <c r="D771" s="11" t="s">
        <v>3270</v>
      </c>
      <c r="E771" s="18">
        <v>0.0</v>
      </c>
      <c r="H771" s="18">
        <v>0.0</v>
      </c>
      <c r="J771" s="20"/>
      <c r="K771" s="20"/>
      <c r="L771" s="11" t="s">
        <v>86</v>
      </c>
      <c r="M771" s="11"/>
      <c r="N771" s="18" t="s">
        <v>3666</v>
      </c>
      <c r="O771" s="18" t="s">
        <v>3667</v>
      </c>
      <c r="S771" s="18" t="s">
        <v>3668</v>
      </c>
      <c r="T771" s="18" t="s">
        <v>3669</v>
      </c>
      <c r="V771" s="18" t="s">
        <v>3670</v>
      </c>
      <c r="W771" s="11"/>
      <c r="X771" s="11"/>
      <c r="Z771" s="18" t="s">
        <v>3671</v>
      </c>
      <c r="AI771" s="18" t="s">
        <v>3338</v>
      </c>
      <c r="AM771" s="18" t="s">
        <v>2296</v>
      </c>
      <c r="AQ771" s="11" t="s">
        <v>79</v>
      </c>
      <c r="AR771" s="11" t="s">
        <v>2178</v>
      </c>
      <c r="AS771" s="11" t="s">
        <v>75</v>
      </c>
      <c r="AT771" s="11" t="s">
        <v>107</v>
      </c>
      <c r="AU771" s="11" t="s">
        <v>189</v>
      </c>
      <c r="AV771" s="18" t="s">
        <v>3065</v>
      </c>
      <c r="AW771" s="11" t="s">
        <v>96</v>
      </c>
      <c r="AX771" s="18" t="str">
        <f t="shared" si="1132"/>
        <v/>
      </c>
      <c r="AY771" s="11"/>
      <c r="AZ771" s="11" t="s">
        <v>535</v>
      </c>
      <c r="BF771" s="11" t="s">
        <v>3665</v>
      </c>
      <c r="BJ771" s="18">
        <v>2024.0</v>
      </c>
      <c r="BK771" s="18">
        <v>2025.0</v>
      </c>
      <c r="BL771" s="16">
        <f t="shared" si="954"/>
        <v>2</v>
      </c>
      <c r="BM771" s="18" t="str">
        <f t="shared" si="955"/>
        <v>2024, 2025</v>
      </c>
      <c r="BN771" s="18" t="str">
        <f t="shared" ref="BN771:CC771" si="1137">IF(ISNUMBER(SEARCH(BN$1, $BM771)), ($K771/$BL771), "")</f>
        <v/>
      </c>
      <c r="BO771" s="18" t="str">
        <f t="shared" si="1137"/>
        <v/>
      </c>
      <c r="BP771" s="18" t="str">
        <f t="shared" si="1137"/>
        <v/>
      </c>
      <c r="BQ771" s="18" t="str">
        <f t="shared" si="1137"/>
        <v/>
      </c>
      <c r="BR771" s="20">
        <f t="shared" si="1137"/>
        <v>0</v>
      </c>
      <c r="BS771" s="20">
        <f t="shared" si="1137"/>
        <v>0</v>
      </c>
      <c r="BT771" s="18" t="str">
        <f t="shared" si="1137"/>
        <v/>
      </c>
      <c r="BU771" s="18" t="str">
        <f t="shared" si="1137"/>
        <v/>
      </c>
      <c r="BV771" s="18" t="str">
        <f t="shared" si="1137"/>
        <v/>
      </c>
      <c r="BW771" s="18" t="str">
        <f t="shared" si="1137"/>
        <v/>
      </c>
      <c r="BX771" s="18" t="str">
        <f t="shared" si="1137"/>
        <v/>
      </c>
      <c r="BY771" s="18" t="str">
        <f t="shared" si="1137"/>
        <v/>
      </c>
      <c r="BZ771" s="18" t="str">
        <f t="shared" si="1137"/>
        <v/>
      </c>
      <c r="CA771" s="18" t="str">
        <f t="shared" si="1137"/>
        <v/>
      </c>
      <c r="CB771" s="18" t="str">
        <f t="shared" si="1137"/>
        <v/>
      </c>
      <c r="CC771" s="18" t="str">
        <f t="shared" si="1137"/>
        <v/>
      </c>
    </row>
    <row r="772" ht="16.5" customHeight="1">
      <c r="A772" s="18" t="s">
        <v>3672</v>
      </c>
      <c r="B772" s="11" t="s">
        <v>3673</v>
      </c>
      <c r="C772" s="18" t="s">
        <v>3672</v>
      </c>
      <c r="D772" s="11" t="s">
        <v>3270</v>
      </c>
      <c r="E772" s="18">
        <v>0.0</v>
      </c>
      <c r="H772" s="18">
        <v>0.0</v>
      </c>
      <c r="J772" s="20"/>
      <c r="K772" s="20"/>
      <c r="L772" s="11" t="s">
        <v>86</v>
      </c>
      <c r="M772" s="11"/>
      <c r="N772" s="18" t="s">
        <v>3674</v>
      </c>
      <c r="O772" s="18" t="s">
        <v>3675</v>
      </c>
      <c r="S772" s="18" t="s">
        <v>3676</v>
      </c>
      <c r="T772" s="18" t="s">
        <v>3677</v>
      </c>
      <c r="V772" s="18" t="s">
        <v>3678</v>
      </c>
      <c r="W772" s="11"/>
      <c r="X772" s="11"/>
      <c r="Z772" s="18" t="s">
        <v>3679</v>
      </c>
      <c r="AI772" s="18" t="s">
        <v>3643</v>
      </c>
      <c r="AM772" s="18" t="s">
        <v>2296</v>
      </c>
      <c r="AQ772" s="11" t="s">
        <v>79</v>
      </c>
      <c r="AR772" s="11" t="s">
        <v>2178</v>
      </c>
      <c r="AS772" s="11" t="s">
        <v>75</v>
      </c>
      <c r="AT772" s="11" t="s">
        <v>80</v>
      </c>
      <c r="AW772" s="11" t="s">
        <v>96</v>
      </c>
      <c r="AX772" s="18" t="str">
        <f t="shared" si="1132"/>
        <v/>
      </c>
      <c r="AY772" s="11"/>
      <c r="AZ772" s="11" t="s">
        <v>132</v>
      </c>
      <c r="BF772" s="11" t="s">
        <v>3673</v>
      </c>
      <c r="BJ772" s="18">
        <v>2025.0</v>
      </c>
      <c r="BK772" s="18">
        <v>2026.0</v>
      </c>
      <c r="BL772" s="16">
        <f t="shared" si="954"/>
        <v>2</v>
      </c>
      <c r="BM772" s="18" t="str">
        <f t="shared" si="955"/>
        <v>2025, 2026</v>
      </c>
      <c r="BN772" s="18" t="str">
        <f t="shared" ref="BN772:CC772" si="1138">IF(ISNUMBER(SEARCH(BN$1, $BM772)), ($K772/$BL772), "")</f>
        <v/>
      </c>
      <c r="BO772" s="18" t="str">
        <f t="shared" si="1138"/>
        <v/>
      </c>
      <c r="BP772" s="18" t="str">
        <f t="shared" si="1138"/>
        <v/>
      </c>
      <c r="BQ772" s="18" t="str">
        <f t="shared" si="1138"/>
        <v/>
      </c>
      <c r="BR772" s="18" t="str">
        <f t="shared" si="1138"/>
        <v/>
      </c>
      <c r="BS772" s="20">
        <f t="shared" si="1138"/>
        <v>0</v>
      </c>
      <c r="BT772" s="20">
        <f t="shared" si="1138"/>
        <v>0</v>
      </c>
      <c r="BU772" s="18" t="str">
        <f t="shared" si="1138"/>
        <v/>
      </c>
      <c r="BV772" s="18" t="str">
        <f t="shared" si="1138"/>
        <v/>
      </c>
      <c r="BW772" s="18" t="str">
        <f t="shared" si="1138"/>
        <v/>
      </c>
      <c r="BX772" s="18" t="str">
        <f t="shared" si="1138"/>
        <v/>
      </c>
      <c r="BY772" s="18" t="str">
        <f t="shared" si="1138"/>
        <v/>
      </c>
      <c r="BZ772" s="18" t="str">
        <f t="shared" si="1138"/>
        <v/>
      </c>
      <c r="CA772" s="18" t="str">
        <f t="shared" si="1138"/>
        <v/>
      </c>
      <c r="CB772" s="18" t="str">
        <f t="shared" si="1138"/>
        <v/>
      </c>
      <c r="CC772" s="18" t="str">
        <f t="shared" si="1138"/>
        <v/>
      </c>
    </row>
    <row r="773" ht="16.5" customHeight="1">
      <c r="A773" s="18" t="s">
        <v>3680</v>
      </c>
      <c r="B773" s="18" t="s">
        <v>3681</v>
      </c>
      <c r="C773" s="18" t="s">
        <v>3680</v>
      </c>
      <c r="D773" s="11" t="s">
        <v>3270</v>
      </c>
      <c r="E773" s="18">
        <v>152700.0</v>
      </c>
      <c r="F773" s="18">
        <v>152700.0</v>
      </c>
      <c r="G773" s="18" t="s">
        <v>151</v>
      </c>
      <c r="H773" s="18">
        <v>175678.0</v>
      </c>
      <c r="J773" s="20">
        <v>152700.0</v>
      </c>
      <c r="K773" s="20">
        <v>152700.0</v>
      </c>
      <c r="L773" s="11" t="s">
        <v>86</v>
      </c>
      <c r="M773" s="11"/>
      <c r="N773" s="18" t="s">
        <v>3682</v>
      </c>
      <c r="O773" s="18" t="s">
        <v>3683</v>
      </c>
      <c r="S773" s="18" t="s">
        <v>3684</v>
      </c>
      <c r="T773" s="18" t="s">
        <v>3685</v>
      </c>
      <c r="W773" s="11"/>
      <c r="X773" s="11"/>
      <c r="AI773" s="18" t="s">
        <v>3651</v>
      </c>
      <c r="AM773" s="18" t="s">
        <v>3652</v>
      </c>
      <c r="AQ773" s="11" t="s">
        <v>79</v>
      </c>
      <c r="AR773" s="11" t="s">
        <v>3180</v>
      </c>
      <c r="AS773" s="11" t="s">
        <v>75</v>
      </c>
      <c r="AT773" s="11" t="s">
        <v>80</v>
      </c>
      <c r="AU773" s="11" t="s">
        <v>262</v>
      </c>
      <c r="AV773" s="11"/>
      <c r="AW773" s="11" t="s">
        <v>96</v>
      </c>
      <c r="AX773" s="18" t="str">
        <f t="shared" si="1132"/>
        <v/>
      </c>
      <c r="AY773" s="11"/>
      <c r="AZ773" s="11" t="s">
        <v>132</v>
      </c>
      <c r="BF773" s="18" t="s">
        <v>3681</v>
      </c>
      <c r="BJ773" s="18">
        <v>2020.0</v>
      </c>
      <c r="BK773" s="18">
        <v>2021.0</v>
      </c>
      <c r="BL773" s="16">
        <f t="shared" si="954"/>
        <v>2</v>
      </c>
      <c r="BM773" s="18" t="str">
        <f t="shared" si="955"/>
        <v>2020, 2021</v>
      </c>
      <c r="BN773" s="20">
        <f t="shared" ref="BN773:CC773" si="1139">IF(ISNUMBER(SEARCH(BN$1, $BM773)), ($K773/$BL773), "")</f>
        <v>76350</v>
      </c>
      <c r="BO773" s="20">
        <f t="shared" si="1139"/>
        <v>76350</v>
      </c>
      <c r="BP773" s="18" t="str">
        <f t="shared" si="1139"/>
        <v/>
      </c>
      <c r="BQ773" s="18" t="str">
        <f t="shared" si="1139"/>
        <v/>
      </c>
      <c r="BR773" s="18" t="str">
        <f t="shared" si="1139"/>
        <v/>
      </c>
      <c r="BS773" s="18" t="str">
        <f t="shared" si="1139"/>
        <v/>
      </c>
      <c r="BT773" s="18" t="str">
        <f t="shared" si="1139"/>
        <v/>
      </c>
      <c r="BU773" s="18" t="str">
        <f t="shared" si="1139"/>
        <v/>
      </c>
      <c r="BV773" s="18" t="str">
        <f t="shared" si="1139"/>
        <v/>
      </c>
      <c r="BW773" s="18" t="str">
        <f t="shared" si="1139"/>
        <v/>
      </c>
      <c r="BX773" s="18" t="str">
        <f t="shared" si="1139"/>
        <v/>
      </c>
      <c r="BY773" s="18" t="str">
        <f t="shared" si="1139"/>
        <v/>
      </c>
      <c r="BZ773" s="18" t="str">
        <f t="shared" si="1139"/>
        <v/>
      </c>
      <c r="CA773" s="18" t="str">
        <f t="shared" si="1139"/>
        <v/>
      </c>
      <c r="CB773" s="18" t="str">
        <f t="shared" si="1139"/>
        <v/>
      </c>
      <c r="CC773" s="18" t="str">
        <f t="shared" si="1139"/>
        <v/>
      </c>
    </row>
    <row r="774" ht="16.5" customHeight="1">
      <c r="A774" s="18" t="s">
        <v>3686</v>
      </c>
      <c r="B774" s="18" t="s">
        <v>3687</v>
      </c>
      <c r="C774" s="18" t="s">
        <v>3686</v>
      </c>
      <c r="D774" s="11" t="s">
        <v>3270</v>
      </c>
      <c r="E774" s="27">
        <v>125000.0</v>
      </c>
      <c r="F774" s="27">
        <v>100000.0</v>
      </c>
      <c r="G774" s="18" t="s">
        <v>135</v>
      </c>
      <c r="H774" s="18">
        <v>0.0</v>
      </c>
      <c r="J774" s="13">
        <f t="shared" ref="J774:K774" si="1140">E774*1.19</f>
        <v>148750</v>
      </c>
      <c r="K774" s="13">
        <f t="shared" si="1140"/>
        <v>119000</v>
      </c>
      <c r="L774" s="11" t="s">
        <v>86</v>
      </c>
      <c r="M774" s="11"/>
      <c r="N774" s="18" t="s">
        <v>3688</v>
      </c>
      <c r="O774" s="18" t="s">
        <v>3689</v>
      </c>
      <c r="S774" s="18" t="s">
        <v>3690</v>
      </c>
      <c r="T774" s="18" t="s">
        <v>3691</v>
      </c>
      <c r="V774" s="18" t="s">
        <v>684</v>
      </c>
      <c r="W774" s="11"/>
      <c r="X774" s="11" t="s">
        <v>142</v>
      </c>
      <c r="Z774" s="18" t="s">
        <v>2909</v>
      </c>
      <c r="AI774" s="18" t="s">
        <v>3692</v>
      </c>
      <c r="AM774" s="11" t="s">
        <v>143</v>
      </c>
      <c r="AN774" s="11" t="s">
        <v>144</v>
      </c>
      <c r="AO774" s="18" t="s">
        <v>1722</v>
      </c>
      <c r="AQ774" s="11" t="s">
        <v>79</v>
      </c>
      <c r="AR774" s="11" t="s">
        <v>146</v>
      </c>
      <c r="AS774" s="11" t="s">
        <v>75</v>
      </c>
      <c r="AT774" s="11" t="s">
        <v>80</v>
      </c>
      <c r="AW774" s="11" t="s">
        <v>204</v>
      </c>
      <c r="AX774" s="18" t="str">
        <f t="shared" si="1132"/>
        <v/>
      </c>
      <c r="AY774" s="11"/>
      <c r="AZ774" s="11" t="s">
        <v>132</v>
      </c>
      <c r="BF774" s="18" t="s">
        <v>3687</v>
      </c>
      <c r="BJ774" s="18">
        <v>2024.0</v>
      </c>
      <c r="BK774" s="18">
        <v>2028.0</v>
      </c>
      <c r="BL774" s="16">
        <f t="shared" si="954"/>
        <v>5</v>
      </c>
      <c r="BM774" s="18" t="str">
        <f t="shared" si="955"/>
        <v>2024, 2025, 2026, 2027, 2028</v>
      </c>
      <c r="BN774" s="18" t="str">
        <f t="shared" ref="BN774:CC774" si="1141">IF(ISNUMBER(SEARCH(BN$1, $BM774)), ($K774/$BL774), "")</f>
        <v/>
      </c>
      <c r="BO774" s="18" t="str">
        <f t="shared" si="1141"/>
        <v/>
      </c>
      <c r="BP774" s="18" t="str">
        <f t="shared" si="1141"/>
        <v/>
      </c>
      <c r="BQ774" s="18" t="str">
        <f t="shared" si="1141"/>
        <v/>
      </c>
      <c r="BR774" s="20">
        <f t="shared" si="1141"/>
        <v>23800</v>
      </c>
      <c r="BS774" s="20">
        <f t="shared" si="1141"/>
        <v>23800</v>
      </c>
      <c r="BT774" s="20">
        <f t="shared" si="1141"/>
        <v>23800</v>
      </c>
      <c r="BU774" s="20">
        <f t="shared" si="1141"/>
        <v>23800</v>
      </c>
      <c r="BV774" s="20">
        <f t="shared" si="1141"/>
        <v>23800</v>
      </c>
      <c r="BW774" s="18" t="str">
        <f t="shared" si="1141"/>
        <v/>
      </c>
      <c r="BX774" s="18" t="str">
        <f t="shared" si="1141"/>
        <v/>
      </c>
      <c r="BY774" s="18" t="str">
        <f t="shared" si="1141"/>
        <v/>
      </c>
      <c r="BZ774" s="18" t="str">
        <f t="shared" si="1141"/>
        <v/>
      </c>
      <c r="CA774" s="18" t="str">
        <f t="shared" si="1141"/>
        <v/>
      </c>
      <c r="CB774" s="18" t="str">
        <f t="shared" si="1141"/>
        <v/>
      </c>
      <c r="CC774" s="18" t="str">
        <f t="shared" si="1141"/>
        <v/>
      </c>
    </row>
    <row r="775" ht="16.5" customHeight="1">
      <c r="A775" s="18" t="s">
        <v>3693</v>
      </c>
      <c r="B775" s="18" t="s">
        <v>3694</v>
      </c>
      <c r="C775" s="18" t="s">
        <v>3693</v>
      </c>
      <c r="D775" s="11" t="s">
        <v>3270</v>
      </c>
      <c r="E775" s="18">
        <v>444851.0</v>
      </c>
      <c r="F775" s="18">
        <v>444851.0</v>
      </c>
      <c r="G775" s="18" t="s">
        <v>151</v>
      </c>
      <c r="H775" s="18">
        <v>476622.0</v>
      </c>
      <c r="J775" s="20">
        <v>444851.0</v>
      </c>
      <c r="K775" s="20">
        <v>444851.0</v>
      </c>
      <c r="L775" s="11" t="s">
        <v>86</v>
      </c>
      <c r="M775" s="11"/>
      <c r="N775" s="18" t="s">
        <v>3695</v>
      </c>
      <c r="O775" s="18" t="s">
        <v>3696</v>
      </c>
      <c r="S775" s="18" t="s">
        <v>3697</v>
      </c>
      <c r="T775" s="18" t="s">
        <v>3698</v>
      </c>
      <c r="V775" s="18" t="s">
        <v>3699</v>
      </c>
      <c r="W775" s="11"/>
      <c r="X775" s="11"/>
      <c r="Z775" s="18" t="s">
        <v>3700</v>
      </c>
      <c r="AI775" s="18" t="s">
        <v>3701</v>
      </c>
      <c r="AM775" s="11" t="s">
        <v>308</v>
      </c>
      <c r="AQ775" s="11" t="s">
        <v>79</v>
      </c>
      <c r="AR775" s="11" t="s">
        <v>183</v>
      </c>
      <c r="AS775" s="11" t="s">
        <v>75</v>
      </c>
      <c r="AT775" s="11" t="s">
        <v>80</v>
      </c>
      <c r="AW775" s="11" t="s">
        <v>96</v>
      </c>
      <c r="AX775" s="18" t="str">
        <f t="shared" si="1132"/>
        <v/>
      </c>
      <c r="AY775" s="11"/>
      <c r="AZ775" s="11" t="s">
        <v>310</v>
      </c>
      <c r="BF775" s="18" t="s">
        <v>3694</v>
      </c>
      <c r="BJ775" s="18">
        <v>2022.0</v>
      </c>
      <c r="BK775" s="18">
        <v>2026.0</v>
      </c>
      <c r="BL775" s="16">
        <f t="shared" si="954"/>
        <v>5</v>
      </c>
      <c r="BM775" s="18" t="str">
        <f t="shared" si="955"/>
        <v>2022, 2023, 2024, 2025, 2026</v>
      </c>
      <c r="BN775" s="18" t="str">
        <f t="shared" ref="BN775:CC775" si="1142">IF(ISNUMBER(SEARCH(BN$1, $BM775)), ($K775/$BL775), "")</f>
        <v/>
      </c>
      <c r="BO775" s="18" t="str">
        <f t="shared" si="1142"/>
        <v/>
      </c>
      <c r="BP775" s="20">
        <f t="shared" si="1142"/>
        <v>88970.2</v>
      </c>
      <c r="BQ775" s="20">
        <f t="shared" si="1142"/>
        <v>88970.2</v>
      </c>
      <c r="BR775" s="20">
        <f t="shared" si="1142"/>
        <v>88970.2</v>
      </c>
      <c r="BS775" s="20">
        <f t="shared" si="1142"/>
        <v>88970.2</v>
      </c>
      <c r="BT775" s="20">
        <f t="shared" si="1142"/>
        <v>88970.2</v>
      </c>
      <c r="BU775" s="18" t="str">
        <f t="shared" si="1142"/>
        <v/>
      </c>
      <c r="BV775" s="18" t="str">
        <f t="shared" si="1142"/>
        <v/>
      </c>
      <c r="BW775" s="18" t="str">
        <f t="shared" si="1142"/>
        <v/>
      </c>
      <c r="BX775" s="18" t="str">
        <f t="shared" si="1142"/>
        <v/>
      </c>
      <c r="BY775" s="18" t="str">
        <f t="shared" si="1142"/>
        <v/>
      </c>
      <c r="BZ775" s="18" t="str">
        <f t="shared" si="1142"/>
        <v/>
      </c>
      <c r="CA775" s="18" t="str">
        <f t="shared" si="1142"/>
        <v/>
      </c>
      <c r="CB775" s="18" t="str">
        <f t="shared" si="1142"/>
        <v/>
      </c>
      <c r="CC775" s="18" t="str">
        <f t="shared" si="1142"/>
        <v/>
      </c>
    </row>
    <row r="776" ht="16.5" customHeight="1">
      <c r="A776" s="18" t="s">
        <v>3702</v>
      </c>
      <c r="B776" s="18" t="s">
        <v>3703</v>
      </c>
      <c r="C776" s="18" t="s">
        <v>3702</v>
      </c>
      <c r="D776" s="11" t="s">
        <v>3270</v>
      </c>
      <c r="E776" s="18">
        <v>2400000.0</v>
      </c>
      <c r="F776" s="18">
        <v>2400000.0</v>
      </c>
      <c r="G776" s="18" t="s">
        <v>65</v>
      </c>
      <c r="H776" s="18">
        <v>354244.0</v>
      </c>
      <c r="J776" s="13">
        <f t="shared" ref="J776:K776" si="1143">E776*0.13</f>
        <v>312000</v>
      </c>
      <c r="K776" s="13">
        <f t="shared" si="1143"/>
        <v>312000</v>
      </c>
      <c r="L776" s="11" t="s">
        <v>86</v>
      </c>
      <c r="M776" s="11"/>
      <c r="O776" s="18" t="s">
        <v>3704</v>
      </c>
      <c r="S776" s="18" t="s">
        <v>3705</v>
      </c>
      <c r="T776" s="18" t="s">
        <v>3706</v>
      </c>
      <c r="V776" s="18" t="s">
        <v>91</v>
      </c>
      <c r="W776" s="11"/>
      <c r="X776" s="11" t="s">
        <v>74</v>
      </c>
      <c r="Z776" s="18" t="s">
        <v>3707</v>
      </c>
      <c r="AI776" s="18" t="s">
        <v>3411</v>
      </c>
      <c r="AM776" s="18" t="s">
        <v>94</v>
      </c>
      <c r="AO776" s="18" t="s">
        <v>3558</v>
      </c>
      <c r="AQ776" s="11" t="s">
        <v>95</v>
      </c>
      <c r="AR776" s="11" t="s">
        <v>74</v>
      </c>
      <c r="AS776" s="11" t="s">
        <v>75</v>
      </c>
      <c r="AT776" s="11" t="s">
        <v>80</v>
      </c>
      <c r="AW776" s="11" t="s">
        <v>96</v>
      </c>
      <c r="AX776" s="18" t="str">
        <f t="shared" si="1132"/>
        <v/>
      </c>
      <c r="AY776" s="11"/>
      <c r="AZ776" s="11" t="s">
        <v>191</v>
      </c>
      <c r="BF776" s="18" t="s">
        <v>3703</v>
      </c>
      <c r="BJ776" s="18">
        <v>2021.0</v>
      </c>
      <c r="BK776" s="18">
        <v>2023.0</v>
      </c>
      <c r="BL776" s="16">
        <f t="shared" si="954"/>
        <v>3</v>
      </c>
      <c r="BM776" s="18" t="str">
        <f t="shared" si="955"/>
        <v>2021, 2022, 2023</v>
      </c>
      <c r="BN776" s="18" t="str">
        <f t="shared" ref="BN776:CC776" si="1144">IF(ISNUMBER(SEARCH(BN$1, $BM776)), ($K776/$BL776), "")</f>
        <v/>
      </c>
      <c r="BO776" s="20">
        <f t="shared" si="1144"/>
        <v>104000</v>
      </c>
      <c r="BP776" s="20">
        <f t="shared" si="1144"/>
        <v>104000</v>
      </c>
      <c r="BQ776" s="20">
        <f t="shared" si="1144"/>
        <v>104000</v>
      </c>
      <c r="BR776" s="18" t="str">
        <f t="shared" si="1144"/>
        <v/>
      </c>
      <c r="BS776" s="18" t="str">
        <f t="shared" si="1144"/>
        <v/>
      </c>
      <c r="BT776" s="18" t="str">
        <f t="shared" si="1144"/>
        <v/>
      </c>
      <c r="BU776" s="18" t="str">
        <f t="shared" si="1144"/>
        <v/>
      </c>
      <c r="BV776" s="18" t="str">
        <f t="shared" si="1144"/>
        <v/>
      </c>
      <c r="BW776" s="18" t="str">
        <f t="shared" si="1144"/>
        <v/>
      </c>
      <c r="BX776" s="18" t="str">
        <f t="shared" si="1144"/>
        <v/>
      </c>
      <c r="BY776" s="18" t="str">
        <f t="shared" si="1144"/>
        <v/>
      </c>
      <c r="BZ776" s="18" t="str">
        <f t="shared" si="1144"/>
        <v/>
      </c>
      <c r="CA776" s="18" t="str">
        <f t="shared" si="1144"/>
        <v/>
      </c>
      <c r="CB776" s="18" t="str">
        <f t="shared" si="1144"/>
        <v/>
      </c>
      <c r="CC776" s="18" t="str">
        <f t="shared" si="1144"/>
        <v/>
      </c>
    </row>
    <row r="777" ht="16.5" customHeight="1">
      <c r="A777" s="18" t="s">
        <v>3708</v>
      </c>
      <c r="B777" s="18" t="s">
        <v>3709</v>
      </c>
      <c r="C777" s="18" t="s">
        <v>3710</v>
      </c>
      <c r="D777" s="11" t="s">
        <v>3270</v>
      </c>
      <c r="E777" s="18">
        <v>237500.0</v>
      </c>
      <c r="F777" s="18">
        <v>237500.0</v>
      </c>
      <c r="G777" s="18" t="s">
        <v>151</v>
      </c>
      <c r="H777" s="18">
        <v>249711.0</v>
      </c>
      <c r="J777" s="20">
        <v>237500.0</v>
      </c>
      <c r="K777" s="20">
        <v>237500.0</v>
      </c>
      <c r="L777" s="11" t="s">
        <v>86</v>
      </c>
      <c r="M777" s="11"/>
      <c r="N777" s="18" t="s">
        <v>3333</v>
      </c>
      <c r="O777" s="18" t="s">
        <v>3711</v>
      </c>
      <c r="S777" s="18" t="s">
        <v>3712</v>
      </c>
      <c r="V777" s="18" t="s">
        <v>3336</v>
      </c>
      <c r="W777" s="11"/>
      <c r="X777" s="11"/>
      <c r="Z777" s="18" t="s">
        <v>3337</v>
      </c>
      <c r="AI777" s="18" t="s">
        <v>3306</v>
      </c>
      <c r="AM777" s="18" t="s">
        <v>3339</v>
      </c>
      <c r="AO777" s="18" t="s">
        <v>3349</v>
      </c>
      <c r="AQ777" s="11" t="s">
        <v>79</v>
      </c>
      <c r="AR777" s="11" t="s">
        <v>259</v>
      </c>
      <c r="AS777" s="11" t="s">
        <v>75</v>
      </c>
      <c r="AT777" s="11" t="s">
        <v>80</v>
      </c>
      <c r="AW777" s="11" t="s">
        <v>96</v>
      </c>
      <c r="AX777" s="18" t="str">
        <f t="shared" si="1132"/>
        <v/>
      </c>
      <c r="AY777" s="11"/>
      <c r="AZ777" s="11" t="s">
        <v>132</v>
      </c>
      <c r="BF777" s="18" t="s">
        <v>3713</v>
      </c>
      <c r="BJ777" s="18">
        <v>2022.0</v>
      </c>
      <c r="BK777" s="18">
        <v>2022.0</v>
      </c>
      <c r="BL777" s="16">
        <f t="shared" si="954"/>
        <v>1</v>
      </c>
      <c r="BM777" s="18" t="str">
        <f t="shared" si="955"/>
        <v>2022</v>
      </c>
      <c r="BN777" s="18" t="str">
        <f t="shared" ref="BN777:CC777" si="1145">IF(ISNUMBER(SEARCH(BN$1, $BM777)), ($K777/$BL777), "")</f>
        <v/>
      </c>
      <c r="BO777" s="18" t="str">
        <f t="shared" si="1145"/>
        <v/>
      </c>
      <c r="BP777" s="20">
        <f t="shared" si="1145"/>
        <v>237500</v>
      </c>
      <c r="BQ777" s="18" t="str">
        <f t="shared" si="1145"/>
        <v/>
      </c>
      <c r="BR777" s="18" t="str">
        <f t="shared" si="1145"/>
        <v/>
      </c>
      <c r="BS777" s="18" t="str">
        <f t="shared" si="1145"/>
        <v/>
      </c>
      <c r="BT777" s="18" t="str">
        <f t="shared" si="1145"/>
        <v/>
      </c>
      <c r="BU777" s="18" t="str">
        <f t="shared" si="1145"/>
        <v/>
      </c>
      <c r="BV777" s="18" t="str">
        <f t="shared" si="1145"/>
        <v/>
      </c>
      <c r="BW777" s="18" t="str">
        <f t="shared" si="1145"/>
        <v/>
      </c>
      <c r="BX777" s="18" t="str">
        <f t="shared" si="1145"/>
        <v/>
      </c>
      <c r="BY777" s="18" t="str">
        <f t="shared" si="1145"/>
        <v/>
      </c>
      <c r="BZ777" s="18" t="str">
        <f t="shared" si="1145"/>
        <v/>
      </c>
      <c r="CA777" s="18" t="str">
        <f t="shared" si="1145"/>
        <v/>
      </c>
      <c r="CB777" s="18" t="str">
        <f t="shared" si="1145"/>
        <v/>
      </c>
      <c r="CC777" s="18" t="str">
        <f t="shared" si="1145"/>
        <v/>
      </c>
    </row>
    <row r="778" ht="16.5" customHeight="1">
      <c r="A778" s="18" t="s">
        <v>3714</v>
      </c>
      <c r="B778" s="18" t="s">
        <v>3715</v>
      </c>
      <c r="C778" s="18" t="s">
        <v>3714</v>
      </c>
      <c r="D778" s="11" t="s">
        <v>3270</v>
      </c>
      <c r="E778" s="60">
        <v>437538.0</v>
      </c>
      <c r="F778" s="60">
        <v>437538.0</v>
      </c>
      <c r="G778" s="18" t="s">
        <v>135</v>
      </c>
      <c r="H778" s="18">
        <v>601459.0</v>
      </c>
      <c r="J778" s="13">
        <f t="shared" ref="J778:K778" si="1146">E778*1.19</f>
        <v>520670.22</v>
      </c>
      <c r="K778" s="13">
        <f t="shared" si="1146"/>
        <v>520670.22</v>
      </c>
      <c r="L778" s="11" t="s">
        <v>86</v>
      </c>
      <c r="M778" s="11"/>
      <c r="N778" s="18" t="s">
        <v>3716</v>
      </c>
      <c r="O778" s="18" t="s">
        <v>3717</v>
      </c>
      <c r="S778" s="18" t="s">
        <v>3718</v>
      </c>
      <c r="T778" s="18" t="s">
        <v>3719</v>
      </c>
      <c r="V778" s="18" t="s">
        <v>1870</v>
      </c>
      <c r="W778" s="11"/>
      <c r="X778" s="11" t="s">
        <v>142</v>
      </c>
      <c r="Z778" s="18" t="s">
        <v>3428</v>
      </c>
      <c r="AI778" s="18" t="s">
        <v>3720</v>
      </c>
      <c r="AM778" s="11" t="s">
        <v>143</v>
      </c>
      <c r="AN778" s="41" t="s">
        <v>1503</v>
      </c>
      <c r="AO778" s="18" t="s">
        <v>3430</v>
      </c>
      <c r="AQ778" s="11" t="s">
        <v>79</v>
      </c>
      <c r="AR778" s="11" t="s">
        <v>146</v>
      </c>
      <c r="AS778" s="11" t="s">
        <v>75</v>
      </c>
      <c r="AT778" s="11" t="s">
        <v>80</v>
      </c>
      <c r="AW778" s="11" t="s">
        <v>96</v>
      </c>
      <c r="AX778" s="18" t="str">
        <f t="shared" si="1132"/>
        <v/>
      </c>
      <c r="AY778" s="11"/>
      <c r="AZ778" s="11" t="s">
        <v>398</v>
      </c>
      <c r="BF778" s="18" t="s">
        <v>3715</v>
      </c>
      <c r="BJ778" s="18">
        <v>2021.0</v>
      </c>
      <c r="BK778" s="18">
        <v>2024.0</v>
      </c>
      <c r="BL778" s="16">
        <f t="shared" si="954"/>
        <v>4</v>
      </c>
      <c r="BM778" s="18" t="str">
        <f t="shared" si="955"/>
        <v>2021, 2022, 2023, 2024</v>
      </c>
      <c r="BN778" s="18" t="str">
        <f t="shared" ref="BN778:CC778" si="1147">IF(ISNUMBER(SEARCH(BN$1, $BM778)), ($K778/$BL778), "")</f>
        <v/>
      </c>
      <c r="BO778" s="20">
        <f t="shared" si="1147"/>
        <v>130167.555</v>
      </c>
      <c r="BP778" s="20">
        <f t="shared" si="1147"/>
        <v>130167.555</v>
      </c>
      <c r="BQ778" s="20">
        <f t="shared" si="1147"/>
        <v>130167.555</v>
      </c>
      <c r="BR778" s="20">
        <f t="shared" si="1147"/>
        <v>130167.555</v>
      </c>
      <c r="BS778" s="18" t="str">
        <f t="shared" si="1147"/>
        <v/>
      </c>
      <c r="BT778" s="18" t="str">
        <f t="shared" si="1147"/>
        <v/>
      </c>
      <c r="BU778" s="18" t="str">
        <f t="shared" si="1147"/>
        <v/>
      </c>
      <c r="BV778" s="18" t="str">
        <f t="shared" si="1147"/>
        <v/>
      </c>
      <c r="BW778" s="18" t="str">
        <f t="shared" si="1147"/>
        <v/>
      </c>
      <c r="BX778" s="18" t="str">
        <f t="shared" si="1147"/>
        <v/>
      </c>
      <c r="BY778" s="18" t="str">
        <f t="shared" si="1147"/>
        <v/>
      </c>
      <c r="BZ778" s="18" t="str">
        <f t="shared" si="1147"/>
        <v/>
      </c>
      <c r="CA778" s="18" t="str">
        <f t="shared" si="1147"/>
        <v/>
      </c>
      <c r="CB778" s="18" t="str">
        <f t="shared" si="1147"/>
        <v/>
      </c>
      <c r="CC778" s="18" t="str">
        <f t="shared" si="1147"/>
        <v/>
      </c>
    </row>
    <row r="779" ht="16.5" customHeight="1">
      <c r="A779" s="18" t="s">
        <v>3721</v>
      </c>
      <c r="B779" s="11" t="s">
        <v>3722</v>
      </c>
      <c r="C779" s="18" t="s">
        <v>3721</v>
      </c>
      <c r="D779" s="11" t="s">
        <v>3270</v>
      </c>
      <c r="E779" s="18">
        <v>248059.0</v>
      </c>
      <c r="F779" s="18">
        <v>248059.0</v>
      </c>
      <c r="G779" s="18" t="s">
        <v>726</v>
      </c>
      <c r="H779" s="18">
        <v>272403.0</v>
      </c>
      <c r="J779" s="13">
        <f t="shared" ref="J779:K779" si="1148">E779*1.07</f>
        <v>265423.13</v>
      </c>
      <c r="K779" s="13">
        <f t="shared" si="1148"/>
        <v>265423.13</v>
      </c>
      <c r="L779" s="11" t="s">
        <v>86</v>
      </c>
      <c r="M779" s="11"/>
      <c r="N779" s="18" t="s">
        <v>3723</v>
      </c>
      <c r="O779" s="18" t="s">
        <v>3724</v>
      </c>
      <c r="S779" s="18" t="s">
        <v>3725</v>
      </c>
      <c r="T779" s="18" t="s">
        <v>3726</v>
      </c>
      <c r="V779" s="18" t="s">
        <v>3727</v>
      </c>
      <c r="W779" s="11"/>
      <c r="X779" s="11"/>
      <c r="Z779" s="18" t="s">
        <v>3728</v>
      </c>
      <c r="AI779" s="18" t="s">
        <v>3281</v>
      </c>
      <c r="AM779" s="11" t="s">
        <v>2637</v>
      </c>
      <c r="AO779" s="18" t="s">
        <v>3729</v>
      </c>
      <c r="AQ779" s="11" t="s">
        <v>79</v>
      </c>
      <c r="AR779" s="11" t="s">
        <v>731</v>
      </c>
      <c r="AS779" s="11" t="s">
        <v>75</v>
      </c>
      <c r="AT779" s="11" t="s">
        <v>80</v>
      </c>
      <c r="AW779" s="11" t="s">
        <v>96</v>
      </c>
      <c r="AX779" s="18" t="str">
        <f t="shared" si="1132"/>
        <v/>
      </c>
      <c r="AY779" s="11"/>
      <c r="AZ779" s="11" t="s">
        <v>398</v>
      </c>
      <c r="BF779" s="11" t="s">
        <v>3722</v>
      </c>
      <c r="BJ779" s="18">
        <v>2021.0</v>
      </c>
      <c r="BK779" s="18">
        <v>2024.0</v>
      </c>
      <c r="BL779" s="16">
        <f t="shared" si="954"/>
        <v>4</v>
      </c>
      <c r="BM779" s="18" t="str">
        <f t="shared" si="955"/>
        <v>2021, 2022, 2023, 2024</v>
      </c>
      <c r="BN779" s="18" t="str">
        <f t="shared" ref="BN779:CC779" si="1149">IF(ISNUMBER(SEARCH(BN$1, $BM779)), ($K779/$BL779), "")</f>
        <v/>
      </c>
      <c r="BO779" s="20">
        <f t="shared" si="1149"/>
        <v>66355.7825</v>
      </c>
      <c r="BP779" s="20">
        <f t="shared" si="1149"/>
        <v>66355.7825</v>
      </c>
      <c r="BQ779" s="20">
        <f t="shared" si="1149"/>
        <v>66355.7825</v>
      </c>
      <c r="BR779" s="20">
        <f t="shared" si="1149"/>
        <v>66355.7825</v>
      </c>
      <c r="BS779" s="18" t="str">
        <f t="shared" si="1149"/>
        <v/>
      </c>
      <c r="BT779" s="18" t="str">
        <f t="shared" si="1149"/>
        <v/>
      </c>
      <c r="BU779" s="18" t="str">
        <f t="shared" si="1149"/>
        <v/>
      </c>
      <c r="BV779" s="18" t="str">
        <f t="shared" si="1149"/>
        <v/>
      </c>
      <c r="BW779" s="18" t="str">
        <f t="shared" si="1149"/>
        <v/>
      </c>
      <c r="BX779" s="18" t="str">
        <f t="shared" si="1149"/>
        <v/>
      </c>
      <c r="BY779" s="18" t="str">
        <f t="shared" si="1149"/>
        <v/>
      </c>
      <c r="BZ779" s="18" t="str">
        <f t="shared" si="1149"/>
        <v/>
      </c>
      <c r="CA779" s="18" t="str">
        <f t="shared" si="1149"/>
        <v/>
      </c>
      <c r="CB779" s="18" t="str">
        <f t="shared" si="1149"/>
        <v/>
      </c>
      <c r="CC779" s="18" t="str">
        <f t="shared" si="1149"/>
        <v/>
      </c>
    </row>
    <row r="780" ht="16.5" customHeight="1">
      <c r="A780" s="18" t="s">
        <v>3730</v>
      </c>
      <c r="B780" s="11" t="s">
        <v>3731</v>
      </c>
      <c r="C780" s="18" t="s">
        <v>3730</v>
      </c>
      <c r="D780" s="11" t="s">
        <v>3270</v>
      </c>
      <c r="E780" s="18">
        <v>0.0</v>
      </c>
      <c r="F780" s="18">
        <v>0.0</v>
      </c>
      <c r="G780" s="18" t="s">
        <v>151</v>
      </c>
      <c r="H780" s="18">
        <v>0.0</v>
      </c>
      <c r="J780" s="20">
        <v>0.0</v>
      </c>
      <c r="K780" s="20">
        <v>0.0</v>
      </c>
      <c r="L780" s="11" t="s">
        <v>86</v>
      </c>
      <c r="M780" s="11"/>
      <c r="N780" s="18" t="s">
        <v>3732</v>
      </c>
      <c r="O780" s="18" t="s">
        <v>3733</v>
      </c>
      <c r="S780" s="18" t="s">
        <v>3734</v>
      </c>
      <c r="W780" s="11"/>
      <c r="X780" s="11"/>
      <c r="AI780" s="18" t="s">
        <v>3274</v>
      </c>
      <c r="AM780" s="11" t="s">
        <v>456</v>
      </c>
      <c r="AO780" s="18" t="s">
        <v>3275</v>
      </c>
      <c r="AQ780" s="11" t="s">
        <v>79</v>
      </c>
      <c r="AR780" s="11" t="s">
        <v>334</v>
      </c>
      <c r="AS780" s="11" t="s">
        <v>75</v>
      </c>
      <c r="AT780" s="11" t="s">
        <v>80</v>
      </c>
      <c r="AW780" s="11" t="s">
        <v>96</v>
      </c>
      <c r="AX780" s="18" t="str">
        <f t="shared" si="1132"/>
        <v/>
      </c>
      <c r="AY780" s="11"/>
      <c r="AZ780" s="11" t="s">
        <v>191</v>
      </c>
      <c r="BF780" s="11" t="s">
        <v>3731</v>
      </c>
      <c r="BJ780" s="18">
        <v>2024.0</v>
      </c>
      <c r="BK780" s="18">
        <v>2025.0</v>
      </c>
      <c r="BL780" s="16">
        <f t="shared" si="954"/>
        <v>2</v>
      </c>
      <c r="BM780" s="18" t="str">
        <f t="shared" si="955"/>
        <v>2024, 2025</v>
      </c>
      <c r="BN780" s="18" t="str">
        <f t="shared" ref="BN780:CC780" si="1150">IF(ISNUMBER(SEARCH(BN$1, $BM780)), ($K780/$BL780), "")</f>
        <v/>
      </c>
      <c r="BO780" s="18" t="str">
        <f t="shared" si="1150"/>
        <v/>
      </c>
      <c r="BP780" s="18" t="str">
        <f t="shared" si="1150"/>
        <v/>
      </c>
      <c r="BQ780" s="18" t="str">
        <f t="shared" si="1150"/>
        <v/>
      </c>
      <c r="BR780" s="20">
        <f t="shared" si="1150"/>
        <v>0</v>
      </c>
      <c r="BS780" s="20">
        <f t="shared" si="1150"/>
        <v>0</v>
      </c>
      <c r="BT780" s="18" t="str">
        <f t="shared" si="1150"/>
        <v/>
      </c>
      <c r="BU780" s="18" t="str">
        <f t="shared" si="1150"/>
        <v/>
      </c>
      <c r="BV780" s="18" t="str">
        <f t="shared" si="1150"/>
        <v/>
      </c>
      <c r="BW780" s="18" t="str">
        <f t="shared" si="1150"/>
        <v/>
      </c>
      <c r="BX780" s="18" t="str">
        <f t="shared" si="1150"/>
        <v/>
      </c>
      <c r="BY780" s="18" t="str">
        <f t="shared" si="1150"/>
        <v/>
      </c>
      <c r="BZ780" s="18" t="str">
        <f t="shared" si="1150"/>
        <v/>
      </c>
      <c r="CA780" s="18" t="str">
        <f t="shared" si="1150"/>
        <v/>
      </c>
      <c r="CB780" s="18" t="str">
        <f t="shared" si="1150"/>
        <v/>
      </c>
      <c r="CC780" s="18" t="str">
        <f t="shared" si="1150"/>
        <v/>
      </c>
    </row>
    <row r="781" ht="16.5" customHeight="1">
      <c r="A781" s="18" t="s">
        <v>3735</v>
      </c>
      <c r="B781" s="18" t="s">
        <v>3736</v>
      </c>
      <c r="C781" s="18" t="s">
        <v>3735</v>
      </c>
      <c r="D781" s="11" t="s">
        <v>3270</v>
      </c>
      <c r="E781" s="18">
        <v>285264.0</v>
      </c>
      <c r="F781" s="18">
        <v>285264.0</v>
      </c>
      <c r="G781" s="18" t="s">
        <v>151</v>
      </c>
      <c r="H781" s="18">
        <v>305090.0</v>
      </c>
      <c r="J781" s="20">
        <v>285264.0</v>
      </c>
      <c r="K781" s="20">
        <v>285264.0</v>
      </c>
      <c r="L781" s="11" t="s">
        <v>86</v>
      </c>
      <c r="M781" s="11"/>
      <c r="N781" s="18" t="s">
        <v>3737</v>
      </c>
      <c r="O781" s="18" t="s">
        <v>3738</v>
      </c>
      <c r="S781" s="18" t="s">
        <v>3739</v>
      </c>
      <c r="T781" s="18" t="s">
        <v>3740</v>
      </c>
      <c r="V781" s="18" t="s">
        <v>3741</v>
      </c>
      <c r="W781" s="11"/>
      <c r="X781" s="11"/>
      <c r="Z781" s="18" t="s">
        <v>3742</v>
      </c>
      <c r="AI781" s="18" t="s">
        <v>3743</v>
      </c>
      <c r="AM781" s="18" t="s">
        <v>3744</v>
      </c>
      <c r="AO781" s="18" t="s">
        <v>3745</v>
      </c>
      <c r="AQ781" s="11" t="s">
        <v>79</v>
      </c>
      <c r="AR781" s="11" t="s">
        <v>548</v>
      </c>
      <c r="AS781" s="11" t="s">
        <v>75</v>
      </c>
      <c r="AT781" s="11" t="s">
        <v>80</v>
      </c>
      <c r="AW781" s="11" t="s">
        <v>96</v>
      </c>
      <c r="AX781" s="18" t="str">
        <f t="shared" si="1132"/>
        <v/>
      </c>
      <c r="AY781" s="11"/>
      <c r="AZ781" s="11" t="s">
        <v>742</v>
      </c>
      <c r="BF781" s="18" t="s">
        <v>3736</v>
      </c>
      <c r="BJ781" s="18">
        <v>2022.0</v>
      </c>
      <c r="BK781" s="18">
        <v>2026.0</v>
      </c>
      <c r="BL781" s="16">
        <f t="shared" si="954"/>
        <v>5</v>
      </c>
      <c r="BM781" s="18" t="str">
        <f t="shared" si="955"/>
        <v>2022, 2023, 2024, 2025, 2026</v>
      </c>
      <c r="BN781" s="18" t="str">
        <f t="shared" ref="BN781:CC781" si="1151">IF(ISNUMBER(SEARCH(BN$1, $BM781)), ($K781/$BL781), "")</f>
        <v/>
      </c>
      <c r="BO781" s="18" t="str">
        <f t="shared" si="1151"/>
        <v/>
      </c>
      <c r="BP781" s="20">
        <f t="shared" si="1151"/>
        <v>57052.8</v>
      </c>
      <c r="BQ781" s="20">
        <f t="shared" si="1151"/>
        <v>57052.8</v>
      </c>
      <c r="BR781" s="20">
        <f t="shared" si="1151"/>
        <v>57052.8</v>
      </c>
      <c r="BS781" s="20">
        <f t="shared" si="1151"/>
        <v>57052.8</v>
      </c>
      <c r="BT781" s="20">
        <f t="shared" si="1151"/>
        <v>57052.8</v>
      </c>
      <c r="BU781" s="18" t="str">
        <f t="shared" si="1151"/>
        <v/>
      </c>
      <c r="BV781" s="18" t="str">
        <f t="shared" si="1151"/>
        <v/>
      </c>
      <c r="BW781" s="18" t="str">
        <f t="shared" si="1151"/>
        <v/>
      </c>
      <c r="BX781" s="18" t="str">
        <f t="shared" si="1151"/>
        <v/>
      </c>
      <c r="BY781" s="18" t="str">
        <f t="shared" si="1151"/>
        <v/>
      </c>
      <c r="BZ781" s="18" t="str">
        <f t="shared" si="1151"/>
        <v/>
      </c>
      <c r="CA781" s="18" t="str">
        <f t="shared" si="1151"/>
        <v/>
      </c>
      <c r="CB781" s="18" t="str">
        <f t="shared" si="1151"/>
        <v/>
      </c>
      <c r="CC781" s="18" t="str">
        <f t="shared" si="1151"/>
        <v/>
      </c>
    </row>
    <row r="782" ht="16.5" customHeight="1">
      <c r="A782" s="18" t="s">
        <v>3746</v>
      </c>
      <c r="B782" s="18" t="s">
        <v>3747</v>
      </c>
      <c r="C782" s="18" t="s">
        <v>3748</v>
      </c>
      <c r="D782" s="11" t="s">
        <v>3270</v>
      </c>
      <c r="E782" s="18">
        <v>0.0</v>
      </c>
      <c r="H782" s="18">
        <v>0.0</v>
      </c>
      <c r="J782" s="20"/>
      <c r="K782" s="20"/>
      <c r="L782" s="11" t="s">
        <v>86</v>
      </c>
      <c r="M782" s="11"/>
      <c r="N782" s="18" t="s">
        <v>3749</v>
      </c>
      <c r="O782" s="18" t="s">
        <v>3750</v>
      </c>
      <c r="V782" s="18" t="s">
        <v>3751</v>
      </c>
      <c r="W782" s="11"/>
      <c r="X782" s="11"/>
      <c r="Z782" s="18" t="s">
        <v>3752</v>
      </c>
      <c r="AI782" s="18" t="s">
        <v>3651</v>
      </c>
      <c r="AM782" s="11" t="s">
        <v>549</v>
      </c>
      <c r="AO782" s="18" t="s">
        <v>3753</v>
      </c>
      <c r="AQ782" s="11" t="s">
        <v>79</v>
      </c>
      <c r="AR782" s="11" t="s">
        <v>548</v>
      </c>
      <c r="AS782" s="11" t="s">
        <v>75</v>
      </c>
      <c r="AT782" s="11" t="s">
        <v>107</v>
      </c>
      <c r="AU782" s="11" t="s">
        <v>189</v>
      </c>
      <c r="AV782" s="18" t="s">
        <v>3065</v>
      </c>
      <c r="AW782" s="11" t="s">
        <v>204</v>
      </c>
      <c r="AX782" s="18" t="str">
        <f t="shared" si="1132"/>
        <v/>
      </c>
      <c r="AY782" s="11"/>
      <c r="AZ782" s="11" t="s">
        <v>535</v>
      </c>
      <c r="BF782" s="11" t="s">
        <v>3754</v>
      </c>
      <c r="BJ782" s="18">
        <v>2020.0</v>
      </c>
      <c r="BK782" s="18">
        <v>2022.0</v>
      </c>
      <c r="BL782" s="16">
        <f t="shared" si="954"/>
        <v>3</v>
      </c>
      <c r="BM782" s="18" t="str">
        <f t="shared" si="955"/>
        <v>2020, 2021, 2022</v>
      </c>
      <c r="BN782" s="20">
        <f t="shared" ref="BN782:CC782" si="1152">IF(ISNUMBER(SEARCH(BN$1, $BM782)), ($K782/$BL782), "")</f>
        <v>0</v>
      </c>
      <c r="BO782" s="20">
        <f t="shared" si="1152"/>
        <v>0</v>
      </c>
      <c r="BP782" s="20">
        <f t="shared" si="1152"/>
        <v>0</v>
      </c>
      <c r="BQ782" s="18" t="str">
        <f t="shared" si="1152"/>
        <v/>
      </c>
      <c r="BR782" s="18" t="str">
        <f t="shared" si="1152"/>
        <v/>
      </c>
      <c r="BS782" s="18" t="str">
        <f t="shared" si="1152"/>
        <v/>
      </c>
      <c r="BT782" s="18" t="str">
        <f t="shared" si="1152"/>
        <v/>
      </c>
      <c r="BU782" s="18" t="str">
        <f t="shared" si="1152"/>
        <v/>
      </c>
      <c r="BV782" s="18" t="str">
        <f t="shared" si="1152"/>
        <v/>
      </c>
      <c r="BW782" s="18" t="str">
        <f t="shared" si="1152"/>
        <v/>
      </c>
      <c r="BX782" s="18" t="str">
        <f t="shared" si="1152"/>
        <v/>
      </c>
      <c r="BY782" s="18" t="str">
        <f t="shared" si="1152"/>
        <v/>
      </c>
      <c r="BZ782" s="18" t="str">
        <f t="shared" si="1152"/>
        <v/>
      </c>
      <c r="CA782" s="18" t="str">
        <f t="shared" si="1152"/>
        <v/>
      </c>
      <c r="CB782" s="18" t="str">
        <f t="shared" si="1152"/>
        <v/>
      </c>
      <c r="CC782" s="18" t="str">
        <f t="shared" si="1152"/>
        <v/>
      </c>
    </row>
    <row r="783" ht="16.5" customHeight="1">
      <c r="A783" s="18" t="s">
        <v>3755</v>
      </c>
      <c r="B783" s="18" t="s">
        <v>3756</v>
      </c>
      <c r="C783" s="18" t="s">
        <v>3755</v>
      </c>
      <c r="D783" s="11" t="s">
        <v>3270</v>
      </c>
      <c r="E783" s="18">
        <v>187572.0</v>
      </c>
      <c r="F783" s="18">
        <v>187572.0</v>
      </c>
      <c r="G783" s="18" t="s">
        <v>151</v>
      </c>
      <c r="H783" s="18">
        <v>217675.0</v>
      </c>
      <c r="J783" s="20">
        <v>187572.0</v>
      </c>
      <c r="K783" s="20">
        <v>187572.0</v>
      </c>
      <c r="L783" s="11" t="s">
        <v>86</v>
      </c>
      <c r="M783" s="11"/>
      <c r="N783" s="18" t="s">
        <v>3757</v>
      </c>
      <c r="O783" s="18" t="s">
        <v>3758</v>
      </c>
      <c r="V783" s="18" t="s">
        <v>2420</v>
      </c>
      <c r="W783" s="11"/>
      <c r="X783" s="11" t="s">
        <v>334</v>
      </c>
      <c r="Z783" s="18" t="s">
        <v>3486</v>
      </c>
      <c r="AI783" s="18" t="s">
        <v>3759</v>
      </c>
      <c r="AM783" s="18" t="s">
        <v>185</v>
      </c>
      <c r="AN783" s="11" t="s">
        <v>503</v>
      </c>
      <c r="AQ783" s="11" t="s">
        <v>79</v>
      </c>
      <c r="AR783" s="11" t="s">
        <v>188</v>
      </c>
      <c r="AS783" s="11" t="s">
        <v>75</v>
      </c>
      <c r="AT783" s="11" t="s">
        <v>107</v>
      </c>
      <c r="AU783" s="11" t="s">
        <v>108</v>
      </c>
      <c r="AV783" s="18" t="s">
        <v>3065</v>
      </c>
      <c r="AW783" s="11" t="s">
        <v>204</v>
      </c>
      <c r="AX783" s="18" t="str">
        <f t="shared" si="1132"/>
        <v/>
      </c>
      <c r="AY783" s="11"/>
      <c r="AZ783" s="11" t="s">
        <v>132</v>
      </c>
      <c r="BF783" s="18" t="s">
        <v>3756</v>
      </c>
      <c r="BJ783" s="18">
        <v>2020.0</v>
      </c>
      <c r="BK783" s="18">
        <v>2022.0</v>
      </c>
      <c r="BL783" s="16">
        <f t="shared" si="954"/>
        <v>3</v>
      </c>
      <c r="BM783" s="18" t="str">
        <f t="shared" si="955"/>
        <v>2020, 2021, 2022</v>
      </c>
      <c r="BN783" s="20">
        <f t="shared" ref="BN783:CC783" si="1153">IF(ISNUMBER(SEARCH(BN$1, $BM783)), ($K783/$BL783), "")</f>
        <v>62524</v>
      </c>
      <c r="BO783" s="20">
        <f t="shared" si="1153"/>
        <v>62524</v>
      </c>
      <c r="BP783" s="20">
        <f t="shared" si="1153"/>
        <v>62524</v>
      </c>
      <c r="BQ783" s="18" t="str">
        <f t="shared" si="1153"/>
        <v/>
      </c>
      <c r="BR783" s="18" t="str">
        <f t="shared" si="1153"/>
        <v/>
      </c>
      <c r="BS783" s="18" t="str">
        <f t="shared" si="1153"/>
        <v/>
      </c>
      <c r="BT783" s="18" t="str">
        <f t="shared" si="1153"/>
        <v/>
      </c>
      <c r="BU783" s="18" t="str">
        <f t="shared" si="1153"/>
        <v/>
      </c>
      <c r="BV783" s="18" t="str">
        <f t="shared" si="1153"/>
        <v/>
      </c>
      <c r="BW783" s="18" t="str">
        <f t="shared" si="1153"/>
        <v/>
      </c>
      <c r="BX783" s="18" t="str">
        <f t="shared" si="1153"/>
        <v/>
      </c>
      <c r="BY783" s="18" t="str">
        <f t="shared" si="1153"/>
        <v/>
      </c>
      <c r="BZ783" s="18" t="str">
        <f t="shared" si="1153"/>
        <v/>
      </c>
      <c r="CA783" s="18" t="str">
        <f t="shared" si="1153"/>
        <v/>
      </c>
      <c r="CB783" s="18" t="str">
        <f t="shared" si="1153"/>
        <v/>
      </c>
      <c r="CC783" s="18" t="str">
        <f t="shared" si="1153"/>
        <v/>
      </c>
    </row>
    <row r="784" ht="16.5" customHeight="1">
      <c r="A784" s="18" t="s">
        <v>3760</v>
      </c>
      <c r="B784" s="11" t="s">
        <v>3761</v>
      </c>
      <c r="C784" s="18" t="s">
        <v>3760</v>
      </c>
      <c r="D784" s="11" t="s">
        <v>3270</v>
      </c>
      <c r="E784" s="18">
        <v>0.0</v>
      </c>
      <c r="H784" s="18">
        <v>0.0</v>
      </c>
      <c r="J784" s="20"/>
      <c r="K784" s="20"/>
      <c r="L784" s="11" t="s">
        <v>86</v>
      </c>
      <c r="M784" s="11"/>
      <c r="N784" s="18" t="s">
        <v>3762</v>
      </c>
      <c r="O784" s="18" t="s">
        <v>3763</v>
      </c>
      <c r="T784" s="18" t="s">
        <v>3764</v>
      </c>
      <c r="V784" s="18" t="s">
        <v>3678</v>
      </c>
      <c r="W784" s="11"/>
      <c r="X784" s="11"/>
      <c r="Z784" s="18" t="s">
        <v>3679</v>
      </c>
      <c r="AI784" s="18" t="s">
        <v>3306</v>
      </c>
      <c r="AM784" s="18" t="s">
        <v>2296</v>
      </c>
      <c r="AQ784" s="11" t="s">
        <v>79</v>
      </c>
      <c r="AR784" s="11" t="s">
        <v>2178</v>
      </c>
      <c r="AS784" s="11" t="s">
        <v>75</v>
      </c>
      <c r="AT784" s="11" t="s">
        <v>80</v>
      </c>
      <c r="AW784" s="11" t="s">
        <v>96</v>
      </c>
      <c r="AX784" s="18" t="str">
        <f t="shared" si="1132"/>
        <v/>
      </c>
      <c r="AY784" s="11"/>
      <c r="AZ784" s="11" t="s">
        <v>132</v>
      </c>
      <c r="BF784" s="11" t="s">
        <v>3761</v>
      </c>
      <c r="BJ784" s="18">
        <v>2022.0</v>
      </c>
      <c r="BK784" s="18">
        <v>2023.0</v>
      </c>
      <c r="BL784" s="16">
        <f t="shared" si="954"/>
        <v>2</v>
      </c>
      <c r="BM784" s="18" t="str">
        <f t="shared" si="955"/>
        <v>2022, 2023</v>
      </c>
      <c r="BN784" s="18" t="str">
        <f t="shared" ref="BN784:CC784" si="1154">IF(ISNUMBER(SEARCH(BN$1, $BM784)), ($K784/$BL784), "")</f>
        <v/>
      </c>
      <c r="BO784" s="18" t="str">
        <f t="shared" si="1154"/>
        <v/>
      </c>
      <c r="BP784" s="20">
        <f t="shared" si="1154"/>
        <v>0</v>
      </c>
      <c r="BQ784" s="20">
        <f t="shared" si="1154"/>
        <v>0</v>
      </c>
      <c r="BR784" s="18" t="str">
        <f t="shared" si="1154"/>
        <v/>
      </c>
      <c r="BS784" s="18" t="str">
        <f t="shared" si="1154"/>
        <v/>
      </c>
      <c r="BT784" s="18" t="str">
        <f t="shared" si="1154"/>
        <v/>
      </c>
      <c r="BU784" s="18" t="str">
        <f t="shared" si="1154"/>
        <v/>
      </c>
      <c r="BV784" s="18" t="str">
        <f t="shared" si="1154"/>
        <v/>
      </c>
      <c r="BW784" s="18" t="str">
        <f t="shared" si="1154"/>
        <v/>
      </c>
      <c r="BX784" s="18" t="str">
        <f t="shared" si="1154"/>
        <v/>
      </c>
      <c r="BY784" s="18" t="str">
        <f t="shared" si="1154"/>
        <v/>
      </c>
      <c r="BZ784" s="18" t="str">
        <f t="shared" si="1154"/>
        <v/>
      </c>
      <c r="CA784" s="18" t="str">
        <f t="shared" si="1154"/>
        <v/>
      </c>
      <c r="CB784" s="18" t="str">
        <f t="shared" si="1154"/>
        <v/>
      </c>
      <c r="CC784" s="18" t="str">
        <f t="shared" si="1154"/>
        <v/>
      </c>
    </row>
    <row r="785" ht="16.5" customHeight="1">
      <c r="A785" s="18" t="s">
        <v>3765</v>
      </c>
      <c r="B785" s="18" t="s">
        <v>3766</v>
      </c>
      <c r="C785" s="18" t="s">
        <v>3765</v>
      </c>
      <c r="D785" s="11" t="s">
        <v>3270</v>
      </c>
      <c r="E785" s="18">
        <v>2240171.0</v>
      </c>
      <c r="F785" s="18">
        <v>2240171.0</v>
      </c>
      <c r="G785" s="18" t="s">
        <v>215</v>
      </c>
      <c r="H785" s="18">
        <v>212000.0</v>
      </c>
      <c r="J785" s="13">
        <f t="shared" ref="J785:K785" si="1155">E785*0.091</f>
        <v>203855.561</v>
      </c>
      <c r="K785" s="13">
        <f t="shared" si="1155"/>
        <v>203855.561</v>
      </c>
      <c r="L785" s="11" t="s">
        <v>86</v>
      </c>
      <c r="M785" s="11"/>
      <c r="N785" s="18" t="s">
        <v>3767</v>
      </c>
      <c r="O785" s="18" t="s">
        <v>3768</v>
      </c>
      <c r="T785" s="18" t="s">
        <v>3769</v>
      </c>
      <c r="W785" s="11"/>
      <c r="X785" s="11"/>
      <c r="AI785" s="18" t="s">
        <v>3770</v>
      </c>
      <c r="AM785" s="18" t="s">
        <v>2631</v>
      </c>
      <c r="AO785" s="18" t="s">
        <v>3644</v>
      </c>
      <c r="AQ785" s="11" t="s">
        <v>79</v>
      </c>
      <c r="AR785" s="11" t="s">
        <v>218</v>
      </c>
      <c r="AS785" s="11" t="s">
        <v>75</v>
      </c>
      <c r="AT785" s="11" t="s">
        <v>80</v>
      </c>
      <c r="AW785" s="11" t="s">
        <v>96</v>
      </c>
      <c r="AX785" s="18" t="str">
        <f t="shared" si="1132"/>
        <v/>
      </c>
      <c r="AY785" s="11"/>
      <c r="AZ785" s="11" t="s">
        <v>132</v>
      </c>
      <c r="BF785" s="18" t="s">
        <v>3766</v>
      </c>
      <c r="BJ785" s="18">
        <v>2024.0</v>
      </c>
      <c r="BK785" s="18">
        <v>2026.0</v>
      </c>
      <c r="BL785" s="16">
        <f t="shared" si="954"/>
        <v>3</v>
      </c>
      <c r="BM785" s="18" t="str">
        <f t="shared" si="955"/>
        <v>2024, 2025, 2026</v>
      </c>
      <c r="BN785" s="18" t="str">
        <f t="shared" ref="BN785:CC785" si="1156">IF(ISNUMBER(SEARCH(BN$1, $BM785)), ($K785/$BL785), "")</f>
        <v/>
      </c>
      <c r="BO785" s="18" t="str">
        <f t="shared" si="1156"/>
        <v/>
      </c>
      <c r="BP785" s="18" t="str">
        <f t="shared" si="1156"/>
        <v/>
      </c>
      <c r="BQ785" s="18" t="str">
        <f t="shared" si="1156"/>
        <v/>
      </c>
      <c r="BR785" s="20">
        <f t="shared" si="1156"/>
        <v>67951.85367</v>
      </c>
      <c r="BS785" s="20">
        <f t="shared" si="1156"/>
        <v>67951.85367</v>
      </c>
      <c r="BT785" s="20">
        <f t="shared" si="1156"/>
        <v>67951.85367</v>
      </c>
      <c r="BU785" s="18" t="str">
        <f t="shared" si="1156"/>
        <v/>
      </c>
      <c r="BV785" s="18" t="str">
        <f t="shared" si="1156"/>
        <v/>
      </c>
      <c r="BW785" s="18" t="str">
        <f t="shared" si="1156"/>
        <v/>
      </c>
      <c r="BX785" s="18" t="str">
        <f t="shared" si="1156"/>
        <v/>
      </c>
      <c r="BY785" s="18" t="str">
        <f t="shared" si="1156"/>
        <v/>
      </c>
      <c r="BZ785" s="18" t="str">
        <f t="shared" si="1156"/>
        <v/>
      </c>
      <c r="CA785" s="18" t="str">
        <f t="shared" si="1156"/>
        <v/>
      </c>
      <c r="CB785" s="18" t="str">
        <f t="shared" si="1156"/>
        <v/>
      </c>
      <c r="CC785" s="18" t="str">
        <f t="shared" si="1156"/>
        <v/>
      </c>
    </row>
    <row r="786" ht="16.5" customHeight="1">
      <c r="A786" s="18" t="s">
        <v>3771</v>
      </c>
      <c r="B786" s="18" t="s">
        <v>3772</v>
      </c>
      <c r="C786" s="18" t="s">
        <v>3771</v>
      </c>
      <c r="D786" s="11" t="s">
        <v>3270</v>
      </c>
      <c r="E786" s="18">
        <v>247553.0</v>
      </c>
      <c r="F786" s="18">
        <v>247553.0</v>
      </c>
      <c r="G786" s="18" t="s">
        <v>151</v>
      </c>
      <c r="H786" s="18">
        <v>262721.0</v>
      </c>
      <c r="J786" s="20">
        <v>247553.0</v>
      </c>
      <c r="K786" s="20">
        <v>247553.0</v>
      </c>
      <c r="L786" s="11" t="s">
        <v>86</v>
      </c>
      <c r="M786" s="11"/>
      <c r="N786" s="18" t="s">
        <v>3773</v>
      </c>
      <c r="O786" s="18" t="s">
        <v>3774</v>
      </c>
      <c r="V786" s="18" t="s">
        <v>91</v>
      </c>
      <c r="W786" s="11"/>
      <c r="X786" s="11" t="s">
        <v>74</v>
      </c>
      <c r="Z786" s="18" t="s">
        <v>3707</v>
      </c>
      <c r="AI786" s="18" t="s">
        <v>3775</v>
      </c>
      <c r="AM786" s="18" t="s">
        <v>185</v>
      </c>
      <c r="AN786" s="11" t="s">
        <v>503</v>
      </c>
      <c r="AQ786" s="11" t="s">
        <v>79</v>
      </c>
      <c r="AR786" s="11" t="s">
        <v>188</v>
      </c>
      <c r="AS786" s="11" t="s">
        <v>75</v>
      </c>
      <c r="AT786" s="11" t="s">
        <v>80</v>
      </c>
      <c r="AW786" s="11" t="s">
        <v>204</v>
      </c>
      <c r="AX786" s="18" t="str">
        <f t="shared" si="1132"/>
        <v/>
      </c>
      <c r="AY786" s="11"/>
      <c r="AZ786" s="11" t="s">
        <v>520</v>
      </c>
      <c r="BF786" s="18" t="s">
        <v>3772</v>
      </c>
      <c r="BJ786" s="18">
        <v>2025.0</v>
      </c>
      <c r="BK786" s="18">
        <v>2027.0</v>
      </c>
      <c r="BL786" s="16">
        <f t="shared" si="954"/>
        <v>3</v>
      </c>
      <c r="BM786" s="18" t="str">
        <f t="shared" si="955"/>
        <v>2025, 2026, 2027</v>
      </c>
      <c r="BN786" s="18" t="str">
        <f t="shared" ref="BN786:CC786" si="1157">IF(ISNUMBER(SEARCH(BN$1, $BM786)), ($K786/$BL786), "")</f>
        <v/>
      </c>
      <c r="BO786" s="18" t="str">
        <f t="shared" si="1157"/>
        <v/>
      </c>
      <c r="BP786" s="18" t="str">
        <f t="shared" si="1157"/>
        <v/>
      </c>
      <c r="BQ786" s="18" t="str">
        <f t="shared" si="1157"/>
        <v/>
      </c>
      <c r="BR786" s="18" t="str">
        <f t="shared" si="1157"/>
        <v/>
      </c>
      <c r="BS786" s="20">
        <f t="shared" si="1157"/>
        <v>82517.66667</v>
      </c>
      <c r="BT786" s="20">
        <f t="shared" si="1157"/>
        <v>82517.66667</v>
      </c>
      <c r="BU786" s="20">
        <f t="shared" si="1157"/>
        <v>82517.66667</v>
      </c>
      <c r="BV786" s="18" t="str">
        <f t="shared" si="1157"/>
        <v/>
      </c>
      <c r="BW786" s="18" t="str">
        <f t="shared" si="1157"/>
        <v/>
      </c>
      <c r="BX786" s="18" t="str">
        <f t="shared" si="1157"/>
        <v/>
      </c>
      <c r="BY786" s="18" t="str">
        <f t="shared" si="1157"/>
        <v/>
      </c>
      <c r="BZ786" s="18" t="str">
        <f t="shared" si="1157"/>
        <v/>
      </c>
      <c r="CA786" s="18" t="str">
        <f t="shared" si="1157"/>
        <v/>
      </c>
      <c r="CB786" s="18" t="str">
        <f t="shared" si="1157"/>
        <v/>
      </c>
      <c r="CC786" s="18" t="str">
        <f t="shared" si="1157"/>
        <v/>
      </c>
    </row>
    <row r="787" ht="16.5" customHeight="1">
      <c r="A787" s="18" t="s">
        <v>3776</v>
      </c>
      <c r="B787" s="18" t="s">
        <v>3777</v>
      </c>
      <c r="C787" s="18" t="s">
        <v>3776</v>
      </c>
      <c r="D787" s="11" t="s">
        <v>3270</v>
      </c>
      <c r="E787" s="18">
        <v>1.1999996E7</v>
      </c>
      <c r="F787" s="18">
        <v>1.1999996E7</v>
      </c>
      <c r="G787" s="18" t="s">
        <v>112</v>
      </c>
      <c r="H787" s="18">
        <v>1088718.0</v>
      </c>
      <c r="J787" s="20">
        <f t="shared" ref="J787:K787" si="1158">E787*0.087</f>
        <v>1043999.652</v>
      </c>
      <c r="K787" s="20">
        <f t="shared" si="1158"/>
        <v>1043999.652</v>
      </c>
      <c r="L787" s="11" t="s">
        <v>86</v>
      </c>
      <c r="M787" s="11"/>
      <c r="N787" s="18" t="s">
        <v>3778</v>
      </c>
      <c r="O787" s="18" t="s">
        <v>3779</v>
      </c>
      <c r="T787" s="18" t="s">
        <v>3190</v>
      </c>
      <c r="V787" s="18" t="s">
        <v>116</v>
      </c>
      <c r="W787" s="11"/>
      <c r="X787" s="11"/>
      <c r="Z787" s="18" t="s">
        <v>2499</v>
      </c>
      <c r="AI787" s="18" t="s">
        <v>3643</v>
      </c>
      <c r="AM787" s="11" t="s">
        <v>176</v>
      </c>
      <c r="AO787" s="18" t="s">
        <v>3780</v>
      </c>
      <c r="AQ787" s="11" t="s">
        <v>79</v>
      </c>
      <c r="AR787" s="11" t="s">
        <v>117</v>
      </c>
      <c r="AS787" s="11" t="s">
        <v>75</v>
      </c>
      <c r="AT787" s="11" t="s">
        <v>375</v>
      </c>
      <c r="AW787" s="43" t="s">
        <v>96</v>
      </c>
      <c r="AX787" s="18" t="str">
        <f t="shared" si="1132"/>
        <v/>
      </c>
      <c r="AY787" s="11"/>
      <c r="AZ787" s="11" t="s">
        <v>529</v>
      </c>
      <c r="BF787" s="18" t="s">
        <v>3777</v>
      </c>
      <c r="BJ787" s="18">
        <v>2025.0</v>
      </c>
      <c r="BK787" s="18">
        <v>2027.0</v>
      </c>
      <c r="BL787" s="16">
        <f t="shared" si="954"/>
        <v>3</v>
      </c>
      <c r="BM787" s="18" t="str">
        <f t="shared" si="955"/>
        <v>2025, 2026, 2027</v>
      </c>
      <c r="BN787" s="18" t="str">
        <f t="shared" ref="BN787:CC787" si="1159">IF(ISNUMBER(SEARCH(BN$1, $BM787)), ($K787/$BL787), "")</f>
        <v/>
      </c>
      <c r="BO787" s="18" t="str">
        <f t="shared" si="1159"/>
        <v/>
      </c>
      <c r="BP787" s="18" t="str">
        <f t="shared" si="1159"/>
        <v/>
      </c>
      <c r="BQ787" s="18" t="str">
        <f t="shared" si="1159"/>
        <v/>
      </c>
      <c r="BR787" s="18" t="str">
        <f t="shared" si="1159"/>
        <v/>
      </c>
      <c r="BS787" s="20">
        <f t="shared" si="1159"/>
        <v>347999.884</v>
      </c>
      <c r="BT787" s="20">
        <f t="shared" si="1159"/>
        <v>347999.884</v>
      </c>
      <c r="BU787" s="20">
        <f t="shared" si="1159"/>
        <v>347999.884</v>
      </c>
      <c r="BV787" s="18" t="str">
        <f t="shared" si="1159"/>
        <v/>
      </c>
      <c r="BW787" s="18" t="str">
        <f t="shared" si="1159"/>
        <v/>
      </c>
      <c r="BX787" s="18" t="str">
        <f t="shared" si="1159"/>
        <v/>
      </c>
      <c r="BY787" s="18" t="str">
        <f t="shared" si="1159"/>
        <v/>
      </c>
      <c r="BZ787" s="18" t="str">
        <f t="shared" si="1159"/>
        <v/>
      </c>
      <c r="CA787" s="18" t="str">
        <f t="shared" si="1159"/>
        <v/>
      </c>
      <c r="CB787" s="18" t="str">
        <f t="shared" si="1159"/>
        <v/>
      </c>
      <c r="CC787" s="18" t="str">
        <f t="shared" si="1159"/>
        <v/>
      </c>
    </row>
    <row r="788" ht="16.5" customHeight="1">
      <c r="A788" s="18" t="s">
        <v>3781</v>
      </c>
      <c r="B788" s="18" t="s">
        <v>3782</v>
      </c>
      <c r="C788" s="18" t="s">
        <v>3781</v>
      </c>
      <c r="D788" s="11" t="s">
        <v>3270</v>
      </c>
      <c r="E788" s="60">
        <v>173199.0</v>
      </c>
      <c r="F788" s="60">
        <v>173199.0</v>
      </c>
      <c r="G788" s="18" t="s">
        <v>135</v>
      </c>
      <c r="H788" s="18">
        <v>238080.0</v>
      </c>
      <c r="J788" s="13">
        <f t="shared" ref="J788:K788" si="1160">E788*1.19</f>
        <v>206106.81</v>
      </c>
      <c r="K788" s="13">
        <f t="shared" si="1160"/>
        <v>206106.81</v>
      </c>
      <c r="L788" s="11" t="s">
        <v>86</v>
      </c>
      <c r="M788" s="11"/>
      <c r="N788" s="18" t="s">
        <v>3783</v>
      </c>
      <c r="O788" s="18" t="s">
        <v>3784</v>
      </c>
      <c r="T788" s="18" t="s">
        <v>3785</v>
      </c>
      <c r="V788" s="18" t="s">
        <v>3786</v>
      </c>
      <c r="W788" s="11"/>
      <c r="X788" s="11" t="s">
        <v>142</v>
      </c>
      <c r="Z788" s="18" t="s">
        <v>3787</v>
      </c>
      <c r="AI788" s="18" t="s">
        <v>3788</v>
      </c>
      <c r="AM788" s="11" t="s">
        <v>143</v>
      </c>
      <c r="AN788" s="11" t="s">
        <v>764</v>
      </c>
      <c r="AO788" s="18" t="s">
        <v>3430</v>
      </c>
      <c r="AQ788" s="11" t="s">
        <v>79</v>
      </c>
      <c r="AR788" s="11" t="s">
        <v>146</v>
      </c>
      <c r="AS788" s="11" t="s">
        <v>75</v>
      </c>
      <c r="AT788" s="11" t="s">
        <v>80</v>
      </c>
      <c r="AW788" s="11" t="s">
        <v>96</v>
      </c>
      <c r="AX788" s="18" t="str">
        <f t="shared" si="1132"/>
        <v/>
      </c>
      <c r="AY788" s="11"/>
      <c r="AZ788" s="11" t="s">
        <v>520</v>
      </c>
      <c r="BF788" s="18" t="s">
        <v>3782</v>
      </c>
      <c r="BJ788" s="18">
        <v>2021.0</v>
      </c>
      <c r="BK788" s="18">
        <v>2025.0</v>
      </c>
      <c r="BL788" s="16">
        <f t="shared" si="954"/>
        <v>5</v>
      </c>
      <c r="BM788" s="18" t="str">
        <f t="shared" si="955"/>
        <v>2021, 2022, 2023, 2024, 2025</v>
      </c>
      <c r="BN788" s="18" t="str">
        <f t="shared" ref="BN788:CC788" si="1161">IF(ISNUMBER(SEARCH(BN$1, $BM788)), ($K788/$BL788), "")</f>
        <v/>
      </c>
      <c r="BO788" s="20">
        <f t="shared" si="1161"/>
        <v>41221.362</v>
      </c>
      <c r="BP788" s="20">
        <f t="shared" si="1161"/>
        <v>41221.362</v>
      </c>
      <c r="BQ788" s="20">
        <f t="shared" si="1161"/>
        <v>41221.362</v>
      </c>
      <c r="BR788" s="20">
        <f t="shared" si="1161"/>
        <v>41221.362</v>
      </c>
      <c r="BS788" s="20">
        <f t="shared" si="1161"/>
        <v>41221.362</v>
      </c>
      <c r="BT788" s="18" t="str">
        <f t="shared" si="1161"/>
        <v/>
      </c>
      <c r="BU788" s="18" t="str">
        <f t="shared" si="1161"/>
        <v/>
      </c>
      <c r="BV788" s="18" t="str">
        <f t="shared" si="1161"/>
        <v/>
      </c>
      <c r="BW788" s="18" t="str">
        <f t="shared" si="1161"/>
        <v/>
      </c>
      <c r="BX788" s="18" t="str">
        <f t="shared" si="1161"/>
        <v/>
      </c>
      <c r="BY788" s="18" t="str">
        <f t="shared" si="1161"/>
        <v/>
      </c>
      <c r="BZ788" s="18" t="str">
        <f t="shared" si="1161"/>
        <v/>
      </c>
      <c r="CA788" s="18" t="str">
        <f t="shared" si="1161"/>
        <v/>
      </c>
      <c r="CB788" s="18" t="str">
        <f t="shared" si="1161"/>
        <v/>
      </c>
      <c r="CC788" s="18" t="str">
        <f t="shared" si="1161"/>
        <v/>
      </c>
    </row>
    <row r="789" ht="16.5" customHeight="1">
      <c r="A789" s="18" t="s">
        <v>3789</v>
      </c>
      <c r="B789" s="18" t="s">
        <v>3790</v>
      </c>
      <c r="C789" s="18" t="s">
        <v>3789</v>
      </c>
      <c r="D789" s="11" t="s">
        <v>3270</v>
      </c>
      <c r="E789" s="18">
        <v>2780000.0</v>
      </c>
      <c r="F789" s="18">
        <v>2780000.0</v>
      </c>
      <c r="G789" s="18" t="s">
        <v>215</v>
      </c>
      <c r="H789" s="18">
        <v>263338.0</v>
      </c>
      <c r="J789" s="13">
        <f t="shared" ref="J789:K789" si="1162">E789*0.091</f>
        <v>252980</v>
      </c>
      <c r="K789" s="13">
        <f t="shared" si="1162"/>
        <v>252980</v>
      </c>
      <c r="L789" s="11" t="s">
        <v>86</v>
      </c>
      <c r="M789" s="11"/>
      <c r="N789" s="18" t="s">
        <v>3791</v>
      </c>
      <c r="O789" s="18" t="s">
        <v>3792</v>
      </c>
      <c r="T789" s="18" t="s">
        <v>3793</v>
      </c>
      <c r="W789" s="11"/>
      <c r="X789" s="11"/>
      <c r="AI789" s="18" t="s">
        <v>3794</v>
      </c>
      <c r="AM789" s="18" t="s">
        <v>2631</v>
      </c>
      <c r="AO789" s="18" t="s">
        <v>3795</v>
      </c>
      <c r="AQ789" s="11" t="s">
        <v>79</v>
      </c>
      <c r="AR789" s="11" t="s">
        <v>218</v>
      </c>
      <c r="AS789" s="11" t="s">
        <v>75</v>
      </c>
      <c r="AT789" s="11" t="s">
        <v>80</v>
      </c>
      <c r="AW789" s="11" t="s">
        <v>96</v>
      </c>
      <c r="AX789" s="18" t="str">
        <f t="shared" si="1132"/>
        <v/>
      </c>
      <c r="AY789" s="11"/>
      <c r="AZ789" s="11" t="s">
        <v>132</v>
      </c>
      <c r="BF789" s="18" t="s">
        <v>3790</v>
      </c>
      <c r="BJ789" s="18">
        <v>2022.0</v>
      </c>
      <c r="BK789" s="18">
        <v>2024.0</v>
      </c>
      <c r="BL789" s="16">
        <f t="shared" si="954"/>
        <v>3</v>
      </c>
      <c r="BM789" s="18" t="str">
        <f t="shared" si="955"/>
        <v>2022, 2023, 2024</v>
      </c>
      <c r="BN789" s="18" t="str">
        <f t="shared" ref="BN789:CC789" si="1163">IF(ISNUMBER(SEARCH(BN$1, $BM789)), ($K789/$BL789), "")</f>
        <v/>
      </c>
      <c r="BO789" s="18" t="str">
        <f t="shared" si="1163"/>
        <v/>
      </c>
      <c r="BP789" s="20">
        <f t="shared" si="1163"/>
        <v>84326.66667</v>
      </c>
      <c r="BQ789" s="20">
        <f t="shared" si="1163"/>
        <v>84326.66667</v>
      </c>
      <c r="BR789" s="20">
        <f t="shared" si="1163"/>
        <v>84326.66667</v>
      </c>
      <c r="BS789" s="18" t="str">
        <f t="shared" si="1163"/>
        <v/>
      </c>
      <c r="BT789" s="18" t="str">
        <f t="shared" si="1163"/>
        <v/>
      </c>
      <c r="BU789" s="18" t="str">
        <f t="shared" si="1163"/>
        <v/>
      </c>
      <c r="BV789" s="18" t="str">
        <f t="shared" si="1163"/>
        <v/>
      </c>
      <c r="BW789" s="18" t="str">
        <f t="shared" si="1163"/>
        <v/>
      </c>
      <c r="BX789" s="18" t="str">
        <f t="shared" si="1163"/>
        <v/>
      </c>
      <c r="BY789" s="18" t="str">
        <f t="shared" si="1163"/>
        <v/>
      </c>
      <c r="BZ789" s="18" t="str">
        <f t="shared" si="1163"/>
        <v/>
      </c>
      <c r="CA789" s="18" t="str">
        <f t="shared" si="1163"/>
        <v/>
      </c>
      <c r="CB789" s="18" t="str">
        <f t="shared" si="1163"/>
        <v/>
      </c>
      <c r="CC789" s="18" t="str">
        <f t="shared" si="1163"/>
        <v/>
      </c>
    </row>
    <row r="790" ht="16.5" customHeight="1">
      <c r="A790" s="18" t="s">
        <v>3796</v>
      </c>
      <c r="B790" s="18" t="s">
        <v>3797</v>
      </c>
      <c r="C790" s="18" t="s">
        <v>3796</v>
      </c>
      <c r="D790" s="11" t="s">
        <v>3270</v>
      </c>
      <c r="E790" s="60">
        <v>49987.0</v>
      </c>
      <c r="F790" s="60">
        <v>49987.0</v>
      </c>
      <c r="G790" s="18" t="s">
        <v>135</v>
      </c>
      <c r="H790" s="18">
        <v>62142.0</v>
      </c>
      <c r="J790" s="13">
        <f t="shared" ref="J790:K790" si="1164">E790*1.19</f>
        <v>59484.53</v>
      </c>
      <c r="K790" s="13">
        <f t="shared" si="1164"/>
        <v>59484.53</v>
      </c>
      <c r="L790" s="11" t="s">
        <v>86</v>
      </c>
      <c r="M790" s="11"/>
      <c r="N790" s="18" t="s">
        <v>3798</v>
      </c>
      <c r="O790" s="18" t="s">
        <v>3799</v>
      </c>
      <c r="T790" s="18" t="s">
        <v>3800</v>
      </c>
      <c r="W790" s="11"/>
      <c r="X790" s="11" t="s">
        <v>142</v>
      </c>
      <c r="AI790" s="18" t="s">
        <v>3801</v>
      </c>
      <c r="AM790" s="11" t="s">
        <v>143</v>
      </c>
      <c r="AN790" s="11" t="s">
        <v>695</v>
      </c>
      <c r="AO790" s="18" t="s">
        <v>3802</v>
      </c>
      <c r="AQ790" s="11" t="s">
        <v>79</v>
      </c>
      <c r="AR790" s="11" t="s">
        <v>146</v>
      </c>
      <c r="AS790" s="11" t="s">
        <v>75</v>
      </c>
      <c r="AT790" s="11" t="s">
        <v>107</v>
      </c>
      <c r="AU790" s="11" t="s">
        <v>189</v>
      </c>
      <c r="AV790" s="11"/>
      <c r="AW790" s="11" t="s">
        <v>96</v>
      </c>
      <c r="AX790" s="18" t="str">
        <f t="shared" si="1132"/>
        <v/>
      </c>
      <c r="AY790" s="11" t="s">
        <v>299</v>
      </c>
      <c r="AZ790" s="11" t="s">
        <v>109</v>
      </c>
      <c r="BF790" s="18" t="s">
        <v>3797</v>
      </c>
      <c r="BJ790" s="18">
        <v>2023.0</v>
      </c>
      <c r="BK790" s="18">
        <v>2023.0</v>
      </c>
      <c r="BL790" s="16">
        <f t="shared" si="954"/>
        <v>1</v>
      </c>
      <c r="BM790" s="18" t="str">
        <f t="shared" si="955"/>
        <v>2023</v>
      </c>
      <c r="BN790" s="18" t="str">
        <f t="shared" ref="BN790:CC790" si="1165">IF(ISNUMBER(SEARCH(BN$1, $BM790)), ($K790/$BL790), "")</f>
        <v/>
      </c>
      <c r="BO790" s="18" t="str">
        <f t="shared" si="1165"/>
        <v/>
      </c>
      <c r="BP790" s="18" t="str">
        <f t="shared" si="1165"/>
        <v/>
      </c>
      <c r="BQ790" s="20">
        <f t="shared" si="1165"/>
        <v>59484.53</v>
      </c>
      <c r="BR790" s="18" t="str">
        <f t="shared" si="1165"/>
        <v/>
      </c>
      <c r="BS790" s="18" t="str">
        <f t="shared" si="1165"/>
        <v/>
      </c>
      <c r="BT790" s="18" t="str">
        <f t="shared" si="1165"/>
        <v/>
      </c>
      <c r="BU790" s="18" t="str">
        <f t="shared" si="1165"/>
        <v/>
      </c>
      <c r="BV790" s="18" t="str">
        <f t="shared" si="1165"/>
        <v/>
      </c>
      <c r="BW790" s="18" t="str">
        <f t="shared" si="1165"/>
        <v/>
      </c>
      <c r="BX790" s="18" t="str">
        <f t="shared" si="1165"/>
        <v/>
      </c>
      <c r="BY790" s="18" t="str">
        <f t="shared" si="1165"/>
        <v/>
      </c>
      <c r="BZ790" s="18" t="str">
        <f t="shared" si="1165"/>
        <v/>
      </c>
      <c r="CA790" s="18" t="str">
        <f t="shared" si="1165"/>
        <v/>
      </c>
      <c r="CB790" s="18" t="str">
        <f t="shared" si="1165"/>
        <v/>
      </c>
      <c r="CC790" s="18" t="str">
        <f t="shared" si="1165"/>
        <v/>
      </c>
    </row>
    <row r="791" ht="16.5" customHeight="1">
      <c r="A791" s="18" t="s">
        <v>3803</v>
      </c>
      <c r="B791" s="18" t="s">
        <v>3804</v>
      </c>
      <c r="C791" s="18" t="s">
        <v>3803</v>
      </c>
      <c r="D791" s="11" t="s">
        <v>3270</v>
      </c>
      <c r="E791" s="18">
        <v>2402579.0</v>
      </c>
      <c r="F791" s="18">
        <v>2402579.0</v>
      </c>
      <c r="G791" s="18" t="s">
        <v>65</v>
      </c>
      <c r="H791" s="18">
        <v>346170.0</v>
      </c>
      <c r="J791" s="13">
        <f t="shared" ref="J791:K791" si="1166">E791*0.13</f>
        <v>312335.27</v>
      </c>
      <c r="K791" s="13">
        <f t="shared" si="1166"/>
        <v>312335.27</v>
      </c>
      <c r="L791" s="11" t="s">
        <v>86</v>
      </c>
      <c r="M791" s="11"/>
      <c r="O791" s="18" t="s">
        <v>3805</v>
      </c>
      <c r="T791" s="18" t="s">
        <v>3806</v>
      </c>
      <c r="V791" s="18" t="s">
        <v>91</v>
      </c>
      <c r="W791" s="11"/>
      <c r="X791" s="11" t="s">
        <v>74</v>
      </c>
      <c r="Z791" s="18" t="s">
        <v>3707</v>
      </c>
      <c r="AI791" s="18" t="s">
        <v>3366</v>
      </c>
      <c r="AM791" s="18" t="s">
        <v>94</v>
      </c>
      <c r="AO791" s="18" t="s">
        <v>3807</v>
      </c>
      <c r="AQ791" s="11" t="s">
        <v>95</v>
      </c>
      <c r="AR791" s="11" t="s">
        <v>74</v>
      </c>
      <c r="AS791" s="11" t="s">
        <v>75</v>
      </c>
      <c r="AT791" s="11" t="s">
        <v>80</v>
      </c>
      <c r="AW791" s="11" t="s">
        <v>96</v>
      </c>
      <c r="AX791" s="18" t="str">
        <f t="shared" si="1132"/>
        <v/>
      </c>
      <c r="AY791" s="11"/>
      <c r="AZ791" s="11" t="s">
        <v>132</v>
      </c>
      <c r="BF791" s="18" t="s">
        <v>3804</v>
      </c>
      <c r="BJ791" s="18">
        <v>2023.0</v>
      </c>
      <c r="BK791" s="18">
        <v>2025.0</v>
      </c>
      <c r="BL791" s="16">
        <f t="shared" si="954"/>
        <v>3</v>
      </c>
      <c r="BM791" s="18" t="str">
        <f t="shared" si="955"/>
        <v>2023, 2024, 2025</v>
      </c>
      <c r="BN791" s="18" t="str">
        <f t="shared" ref="BN791:CC791" si="1167">IF(ISNUMBER(SEARCH(BN$1, $BM791)), ($K791/$BL791), "")</f>
        <v/>
      </c>
      <c r="BO791" s="18" t="str">
        <f t="shared" si="1167"/>
        <v/>
      </c>
      <c r="BP791" s="18" t="str">
        <f t="shared" si="1167"/>
        <v/>
      </c>
      <c r="BQ791" s="20">
        <f t="shared" si="1167"/>
        <v>104111.7567</v>
      </c>
      <c r="BR791" s="20">
        <f t="shared" si="1167"/>
        <v>104111.7567</v>
      </c>
      <c r="BS791" s="20">
        <f t="shared" si="1167"/>
        <v>104111.7567</v>
      </c>
      <c r="BT791" s="18" t="str">
        <f t="shared" si="1167"/>
        <v/>
      </c>
      <c r="BU791" s="18" t="str">
        <f t="shared" si="1167"/>
        <v/>
      </c>
      <c r="BV791" s="18" t="str">
        <f t="shared" si="1167"/>
        <v/>
      </c>
      <c r="BW791" s="18" t="str">
        <f t="shared" si="1167"/>
        <v/>
      </c>
      <c r="BX791" s="18" t="str">
        <f t="shared" si="1167"/>
        <v/>
      </c>
      <c r="BY791" s="18" t="str">
        <f t="shared" si="1167"/>
        <v/>
      </c>
      <c r="BZ791" s="18" t="str">
        <f t="shared" si="1167"/>
        <v/>
      </c>
      <c r="CA791" s="18" t="str">
        <f t="shared" si="1167"/>
        <v/>
      </c>
      <c r="CB791" s="18" t="str">
        <f t="shared" si="1167"/>
        <v/>
      </c>
      <c r="CC791" s="18" t="str">
        <f t="shared" si="1167"/>
        <v/>
      </c>
    </row>
    <row r="792" ht="16.5" customHeight="1">
      <c r="A792" s="18" t="s">
        <v>3808</v>
      </c>
      <c r="B792" s="18" t="s">
        <v>3809</v>
      </c>
      <c r="C792" s="11" t="s">
        <v>3810</v>
      </c>
      <c r="D792" s="11" t="s">
        <v>3270</v>
      </c>
      <c r="E792" s="18">
        <v>121126.0</v>
      </c>
      <c r="F792" s="18">
        <v>121126.0</v>
      </c>
      <c r="G792" s="18" t="s">
        <v>151</v>
      </c>
      <c r="H792" s="18">
        <v>127353.0</v>
      </c>
      <c r="J792" s="20">
        <v>121126.0</v>
      </c>
      <c r="K792" s="20">
        <v>121126.0</v>
      </c>
      <c r="L792" s="11" t="s">
        <v>86</v>
      </c>
      <c r="M792" s="11"/>
      <c r="N792" s="18" t="s">
        <v>3333</v>
      </c>
      <c r="O792" s="18" t="s">
        <v>3811</v>
      </c>
      <c r="V792" s="18" t="s">
        <v>3812</v>
      </c>
      <c r="W792" s="11"/>
      <c r="X792" s="11"/>
      <c r="Z792" s="18" t="s">
        <v>3813</v>
      </c>
      <c r="AI792" s="18" t="s">
        <v>3306</v>
      </c>
      <c r="AM792" s="18" t="s">
        <v>3339</v>
      </c>
      <c r="AO792" s="18" t="s">
        <v>3470</v>
      </c>
      <c r="AQ792" s="11" t="s">
        <v>79</v>
      </c>
      <c r="AR792" s="11" t="s">
        <v>259</v>
      </c>
      <c r="AS792" s="11" t="s">
        <v>75</v>
      </c>
      <c r="AT792" s="11" t="s">
        <v>80</v>
      </c>
      <c r="AW792" s="11" t="s">
        <v>96</v>
      </c>
      <c r="AX792" s="18" t="str">
        <f t="shared" si="1132"/>
        <v/>
      </c>
      <c r="AY792" s="11"/>
      <c r="AZ792" s="11" t="s">
        <v>132</v>
      </c>
      <c r="BF792" s="11" t="s">
        <v>3814</v>
      </c>
      <c r="BJ792" s="18">
        <v>2022.0</v>
      </c>
      <c r="BK792" s="18">
        <v>2022.0</v>
      </c>
      <c r="BL792" s="16">
        <f t="shared" si="954"/>
        <v>1</v>
      </c>
      <c r="BM792" s="18" t="str">
        <f t="shared" si="955"/>
        <v>2022</v>
      </c>
      <c r="BN792" s="18" t="str">
        <f t="shared" ref="BN792:CC792" si="1168">IF(ISNUMBER(SEARCH(BN$1, $BM792)), ($K792/$BL792), "")</f>
        <v/>
      </c>
      <c r="BO792" s="18" t="str">
        <f t="shared" si="1168"/>
        <v/>
      </c>
      <c r="BP792" s="20">
        <f t="shared" si="1168"/>
        <v>121126</v>
      </c>
      <c r="BQ792" s="18" t="str">
        <f t="shared" si="1168"/>
        <v/>
      </c>
      <c r="BR792" s="18" t="str">
        <f t="shared" si="1168"/>
        <v/>
      </c>
      <c r="BS792" s="18" t="str">
        <f t="shared" si="1168"/>
        <v/>
      </c>
      <c r="BT792" s="18" t="str">
        <f t="shared" si="1168"/>
        <v/>
      </c>
      <c r="BU792" s="18" t="str">
        <f t="shared" si="1168"/>
        <v/>
      </c>
      <c r="BV792" s="18" t="str">
        <f t="shared" si="1168"/>
        <v/>
      </c>
      <c r="BW792" s="18" t="str">
        <f t="shared" si="1168"/>
        <v/>
      </c>
      <c r="BX792" s="18" t="str">
        <f t="shared" si="1168"/>
        <v/>
      </c>
      <c r="BY792" s="18" t="str">
        <f t="shared" si="1168"/>
        <v/>
      </c>
      <c r="BZ792" s="18" t="str">
        <f t="shared" si="1168"/>
        <v/>
      </c>
      <c r="CA792" s="18" t="str">
        <f t="shared" si="1168"/>
        <v/>
      </c>
      <c r="CB792" s="18" t="str">
        <f t="shared" si="1168"/>
        <v/>
      </c>
      <c r="CC792" s="18" t="str">
        <f t="shared" si="1168"/>
        <v/>
      </c>
    </row>
    <row r="793" ht="16.5" customHeight="1">
      <c r="A793" s="18" t="s">
        <v>3815</v>
      </c>
      <c r="B793" s="18" t="s">
        <v>3816</v>
      </c>
      <c r="C793" s="18" t="s">
        <v>3815</v>
      </c>
      <c r="D793" s="11" t="s">
        <v>3270</v>
      </c>
      <c r="E793" s="27">
        <v>125000.0</v>
      </c>
      <c r="F793" s="27">
        <v>100000.0</v>
      </c>
      <c r="G793" s="18" t="s">
        <v>135</v>
      </c>
      <c r="H793" s="18">
        <v>0.0</v>
      </c>
      <c r="J793" s="13">
        <f t="shared" ref="J793:K793" si="1169">E793*1.19</f>
        <v>148750</v>
      </c>
      <c r="K793" s="13">
        <f t="shared" si="1169"/>
        <v>119000</v>
      </c>
      <c r="L793" s="11" t="s">
        <v>86</v>
      </c>
      <c r="M793" s="11"/>
      <c r="N793" s="18" t="s">
        <v>3817</v>
      </c>
      <c r="O793" s="18" t="s">
        <v>3818</v>
      </c>
      <c r="T793" s="18" t="s">
        <v>3819</v>
      </c>
      <c r="V793" s="18" t="s">
        <v>1176</v>
      </c>
      <c r="W793" s="11"/>
      <c r="X793" s="11" t="s">
        <v>142</v>
      </c>
      <c r="Z793" s="18" t="s">
        <v>3820</v>
      </c>
      <c r="AI793" s="18" t="s">
        <v>3821</v>
      </c>
      <c r="AM793" s="11" t="s">
        <v>143</v>
      </c>
      <c r="AN793" s="11" t="s">
        <v>144</v>
      </c>
      <c r="AO793" s="18" t="s">
        <v>1722</v>
      </c>
      <c r="AQ793" s="11" t="s">
        <v>79</v>
      </c>
      <c r="AR793" s="11" t="s">
        <v>146</v>
      </c>
      <c r="AS793" s="11" t="s">
        <v>75</v>
      </c>
      <c r="AT793" s="11" t="s">
        <v>80</v>
      </c>
      <c r="AW793" s="11" t="s">
        <v>204</v>
      </c>
      <c r="AX793" s="18" t="str">
        <f t="shared" si="1132"/>
        <v/>
      </c>
      <c r="AY793" s="11"/>
      <c r="AZ793" s="11" t="s">
        <v>520</v>
      </c>
      <c r="BF793" s="18" t="s">
        <v>3816</v>
      </c>
      <c r="BJ793" s="18">
        <v>2023.0</v>
      </c>
      <c r="BK793" s="18">
        <v>2027.0</v>
      </c>
      <c r="BL793" s="16">
        <f t="shared" si="954"/>
        <v>5</v>
      </c>
      <c r="BM793" s="18" t="str">
        <f t="shared" si="955"/>
        <v>2023, 2024, 2025, 2026, 2027</v>
      </c>
      <c r="BN793" s="18" t="str">
        <f t="shared" ref="BN793:CC793" si="1170">IF(ISNUMBER(SEARCH(BN$1, $BM793)), ($K793/$BL793), "")</f>
        <v/>
      </c>
      <c r="BO793" s="18" t="str">
        <f t="shared" si="1170"/>
        <v/>
      </c>
      <c r="BP793" s="18" t="str">
        <f t="shared" si="1170"/>
        <v/>
      </c>
      <c r="BQ793" s="20">
        <f t="shared" si="1170"/>
        <v>23800</v>
      </c>
      <c r="BR793" s="20">
        <f t="shared" si="1170"/>
        <v>23800</v>
      </c>
      <c r="BS793" s="20">
        <f t="shared" si="1170"/>
        <v>23800</v>
      </c>
      <c r="BT793" s="20">
        <f t="shared" si="1170"/>
        <v>23800</v>
      </c>
      <c r="BU793" s="20">
        <f t="shared" si="1170"/>
        <v>23800</v>
      </c>
      <c r="BV793" s="18" t="str">
        <f t="shared" si="1170"/>
        <v/>
      </c>
      <c r="BW793" s="18" t="str">
        <f t="shared" si="1170"/>
        <v/>
      </c>
      <c r="BX793" s="18" t="str">
        <f t="shared" si="1170"/>
        <v/>
      </c>
      <c r="BY793" s="18" t="str">
        <f t="shared" si="1170"/>
        <v/>
      </c>
      <c r="BZ793" s="18" t="str">
        <f t="shared" si="1170"/>
        <v/>
      </c>
      <c r="CA793" s="18" t="str">
        <f t="shared" si="1170"/>
        <v/>
      </c>
      <c r="CB793" s="18" t="str">
        <f t="shared" si="1170"/>
        <v/>
      </c>
      <c r="CC793" s="18" t="str">
        <f t="shared" si="1170"/>
        <v/>
      </c>
    </row>
    <row r="794" ht="16.5" customHeight="1">
      <c r="A794" s="18" t="s">
        <v>3822</v>
      </c>
      <c r="B794" s="18" t="s">
        <v>3823</v>
      </c>
      <c r="C794" s="18" t="s">
        <v>3822</v>
      </c>
      <c r="D794" s="11" t="s">
        <v>3270</v>
      </c>
      <c r="E794" s="18">
        <v>215534.0</v>
      </c>
      <c r="F794" s="18">
        <v>215534.0</v>
      </c>
      <c r="G794" s="18" t="s">
        <v>151</v>
      </c>
      <c r="H794" s="18">
        <v>231898.0</v>
      </c>
      <c r="J794" s="20">
        <v>215534.0</v>
      </c>
      <c r="K794" s="20">
        <v>215534.0</v>
      </c>
      <c r="L794" s="11" t="s">
        <v>86</v>
      </c>
      <c r="M794" s="11"/>
      <c r="N794" s="18" t="s">
        <v>3824</v>
      </c>
      <c r="O794" s="18" t="s">
        <v>3825</v>
      </c>
      <c r="V794" s="18" t="s">
        <v>3826</v>
      </c>
      <c r="W794" s="11"/>
      <c r="X794" s="11" t="s">
        <v>353</v>
      </c>
      <c r="Z794" s="18" t="s">
        <v>3827</v>
      </c>
      <c r="AI794" s="18" t="s">
        <v>3289</v>
      </c>
      <c r="AM794" s="18" t="s">
        <v>185</v>
      </c>
      <c r="AN794" s="11" t="s">
        <v>503</v>
      </c>
      <c r="AQ794" s="11" t="s">
        <v>79</v>
      </c>
      <c r="AR794" s="11" t="s">
        <v>188</v>
      </c>
      <c r="AS794" s="11" t="s">
        <v>75</v>
      </c>
      <c r="AT794" s="11" t="s">
        <v>80</v>
      </c>
      <c r="AW794" s="11" t="s">
        <v>204</v>
      </c>
      <c r="AX794" s="18" t="str">
        <f t="shared" si="1132"/>
        <v/>
      </c>
      <c r="AY794" s="11"/>
      <c r="AZ794" s="11" t="s">
        <v>132</v>
      </c>
      <c r="BF794" s="18" t="s">
        <v>3823</v>
      </c>
      <c r="BJ794" s="18">
        <v>2023.0</v>
      </c>
      <c r="BK794" s="18">
        <v>2025.0</v>
      </c>
      <c r="BL794" s="16">
        <f t="shared" si="954"/>
        <v>3</v>
      </c>
      <c r="BM794" s="18" t="str">
        <f t="shared" si="955"/>
        <v>2023, 2024, 2025</v>
      </c>
      <c r="BN794" s="18" t="str">
        <f t="shared" ref="BN794:CC794" si="1171">IF(ISNUMBER(SEARCH(BN$1, $BM794)), ($K794/$BL794), "")</f>
        <v/>
      </c>
      <c r="BO794" s="18" t="str">
        <f t="shared" si="1171"/>
        <v/>
      </c>
      <c r="BP794" s="18" t="str">
        <f t="shared" si="1171"/>
        <v/>
      </c>
      <c r="BQ794" s="20">
        <f t="shared" si="1171"/>
        <v>71844.66667</v>
      </c>
      <c r="BR794" s="20">
        <f t="shared" si="1171"/>
        <v>71844.66667</v>
      </c>
      <c r="BS794" s="20">
        <f t="shared" si="1171"/>
        <v>71844.66667</v>
      </c>
      <c r="BT794" s="18" t="str">
        <f t="shared" si="1171"/>
        <v/>
      </c>
      <c r="BU794" s="18" t="str">
        <f t="shared" si="1171"/>
        <v/>
      </c>
      <c r="BV794" s="18" t="str">
        <f t="shared" si="1171"/>
        <v/>
      </c>
      <c r="BW794" s="18" t="str">
        <f t="shared" si="1171"/>
        <v/>
      </c>
      <c r="BX794" s="18" t="str">
        <f t="shared" si="1171"/>
        <v/>
      </c>
      <c r="BY794" s="18" t="str">
        <f t="shared" si="1171"/>
        <v/>
      </c>
      <c r="BZ794" s="18" t="str">
        <f t="shared" si="1171"/>
        <v/>
      </c>
      <c r="CA794" s="18" t="str">
        <f t="shared" si="1171"/>
        <v/>
      </c>
      <c r="CB794" s="18" t="str">
        <f t="shared" si="1171"/>
        <v/>
      </c>
      <c r="CC794" s="18" t="str">
        <f t="shared" si="1171"/>
        <v/>
      </c>
    </row>
    <row r="795" ht="16.5" customHeight="1">
      <c r="A795" s="18" t="s">
        <v>3828</v>
      </c>
      <c r="B795" s="18" t="s">
        <v>3829</v>
      </c>
      <c r="C795" s="18" t="s">
        <v>3828</v>
      </c>
      <c r="D795" s="11" t="s">
        <v>3270</v>
      </c>
      <c r="E795" s="18">
        <v>5297783.0</v>
      </c>
      <c r="F795" s="18">
        <v>5297783.0</v>
      </c>
      <c r="G795" s="18" t="s">
        <v>215</v>
      </c>
      <c r="H795" s="18">
        <v>500584.0</v>
      </c>
      <c r="J795" s="13">
        <f t="shared" ref="J795:K795" si="1172">E795*0.091</f>
        <v>482098.253</v>
      </c>
      <c r="K795" s="13">
        <f t="shared" si="1172"/>
        <v>482098.253</v>
      </c>
      <c r="L795" s="11" t="s">
        <v>86</v>
      </c>
      <c r="M795" s="11"/>
      <c r="N795" s="18" t="s">
        <v>3830</v>
      </c>
      <c r="O795" s="18" t="s">
        <v>3831</v>
      </c>
      <c r="W795" s="11"/>
      <c r="X795" s="11"/>
      <c r="AI795" s="18" t="s">
        <v>3832</v>
      </c>
      <c r="AM795" s="18" t="s">
        <v>3833</v>
      </c>
      <c r="AO795" s="18" t="s">
        <v>3834</v>
      </c>
      <c r="AQ795" s="11" t="s">
        <v>79</v>
      </c>
      <c r="AR795" s="11" t="s">
        <v>218</v>
      </c>
      <c r="AS795" s="11" t="s">
        <v>75</v>
      </c>
      <c r="AT795" s="11" t="s">
        <v>80</v>
      </c>
      <c r="AU795" s="11" t="s">
        <v>262</v>
      </c>
      <c r="AV795" s="11"/>
      <c r="AW795" s="11" t="s">
        <v>96</v>
      </c>
      <c r="AX795" s="18" t="str">
        <f t="shared" si="1132"/>
        <v/>
      </c>
      <c r="AY795" s="11" t="s">
        <v>444</v>
      </c>
      <c r="AZ795" s="11" t="s">
        <v>132</v>
      </c>
      <c r="BF795" s="18" t="s">
        <v>3829</v>
      </c>
      <c r="BJ795" s="18">
        <v>2023.0</v>
      </c>
      <c r="BK795" s="18">
        <v>2025.0</v>
      </c>
      <c r="BL795" s="16">
        <f t="shared" si="954"/>
        <v>3</v>
      </c>
      <c r="BM795" s="18" t="str">
        <f t="shared" si="955"/>
        <v>2023, 2024, 2025</v>
      </c>
      <c r="BN795" s="18" t="str">
        <f t="shared" ref="BN795:CC795" si="1173">IF(ISNUMBER(SEARCH(BN$1, $BM795)), ($K795/$BL795), "")</f>
        <v/>
      </c>
      <c r="BO795" s="18" t="str">
        <f t="shared" si="1173"/>
        <v/>
      </c>
      <c r="BP795" s="18" t="str">
        <f t="shared" si="1173"/>
        <v/>
      </c>
      <c r="BQ795" s="20">
        <f t="shared" si="1173"/>
        <v>160699.4177</v>
      </c>
      <c r="BR795" s="20">
        <f t="shared" si="1173"/>
        <v>160699.4177</v>
      </c>
      <c r="BS795" s="20">
        <f t="shared" si="1173"/>
        <v>160699.4177</v>
      </c>
      <c r="BT795" s="18" t="str">
        <f t="shared" si="1173"/>
        <v/>
      </c>
      <c r="BU795" s="18" t="str">
        <f t="shared" si="1173"/>
        <v/>
      </c>
      <c r="BV795" s="18" t="str">
        <f t="shared" si="1173"/>
        <v/>
      </c>
      <c r="BW795" s="18" t="str">
        <f t="shared" si="1173"/>
        <v/>
      </c>
      <c r="BX795" s="18" t="str">
        <f t="shared" si="1173"/>
        <v/>
      </c>
      <c r="BY795" s="18" t="str">
        <f t="shared" si="1173"/>
        <v/>
      </c>
      <c r="BZ795" s="18" t="str">
        <f t="shared" si="1173"/>
        <v/>
      </c>
      <c r="CA795" s="18" t="str">
        <f t="shared" si="1173"/>
        <v/>
      </c>
      <c r="CB795" s="18" t="str">
        <f t="shared" si="1173"/>
        <v/>
      </c>
      <c r="CC795" s="18" t="str">
        <f t="shared" si="1173"/>
        <v/>
      </c>
    </row>
    <row r="796" ht="16.5" customHeight="1">
      <c r="A796" s="18" t="s">
        <v>3835</v>
      </c>
      <c r="B796" s="18" t="s">
        <v>3836</v>
      </c>
      <c r="C796" s="18" t="s">
        <v>3837</v>
      </c>
      <c r="D796" s="11" t="s">
        <v>3270</v>
      </c>
      <c r="E796" s="18">
        <v>234740.0</v>
      </c>
      <c r="F796" s="18">
        <v>234740.0</v>
      </c>
      <c r="G796" s="18" t="s">
        <v>151</v>
      </c>
      <c r="H796" s="18">
        <v>277581.0</v>
      </c>
      <c r="J796" s="20">
        <v>234740.0</v>
      </c>
      <c r="K796" s="20">
        <v>234740.0</v>
      </c>
      <c r="L796" s="11" t="s">
        <v>86</v>
      </c>
      <c r="M796" s="11"/>
      <c r="N796" s="18" t="s">
        <v>3333</v>
      </c>
      <c r="O796" s="18" t="s">
        <v>3838</v>
      </c>
      <c r="V796" s="18" t="s">
        <v>3839</v>
      </c>
      <c r="W796" s="11"/>
      <c r="X796" s="11"/>
      <c r="Z796" s="18" t="s">
        <v>3840</v>
      </c>
      <c r="AI796" s="18" t="s">
        <v>3375</v>
      </c>
      <c r="AM796" s="18" t="s">
        <v>3339</v>
      </c>
      <c r="AO796" s="18" t="s">
        <v>3349</v>
      </c>
      <c r="AQ796" s="11" t="s">
        <v>79</v>
      </c>
      <c r="AR796" s="11" t="s">
        <v>259</v>
      </c>
      <c r="AS796" s="11" t="s">
        <v>75</v>
      </c>
      <c r="AT796" s="11" t="s">
        <v>80</v>
      </c>
      <c r="AW796" s="11" t="s">
        <v>96</v>
      </c>
      <c r="AX796" s="18" t="str">
        <f t="shared" si="1132"/>
        <v/>
      </c>
      <c r="AY796" s="11" t="s">
        <v>444</v>
      </c>
      <c r="AZ796" s="11" t="s">
        <v>191</v>
      </c>
      <c r="BF796" s="11" t="s">
        <v>3841</v>
      </c>
      <c r="BJ796" s="18">
        <v>2021.0</v>
      </c>
      <c r="BK796" s="18">
        <v>2021.0</v>
      </c>
      <c r="BL796" s="16">
        <f t="shared" si="954"/>
        <v>1</v>
      </c>
      <c r="BM796" s="18" t="str">
        <f t="shared" si="955"/>
        <v>2021</v>
      </c>
      <c r="BN796" s="18" t="str">
        <f t="shared" ref="BN796:CC796" si="1174">IF(ISNUMBER(SEARCH(BN$1, $BM796)), ($K796/$BL796), "")</f>
        <v/>
      </c>
      <c r="BO796" s="20">
        <f t="shared" si="1174"/>
        <v>234740</v>
      </c>
      <c r="BP796" s="18" t="str">
        <f t="shared" si="1174"/>
        <v/>
      </c>
      <c r="BQ796" s="18" t="str">
        <f t="shared" si="1174"/>
        <v/>
      </c>
      <c r="BR796" s="18" t="str">
        <f t="shared" si="1174"/>
        <v/>
      </c>
      <c r="BS796" s="18" t="str">
        <f t="shared" si="1174"/>
        <v/>
      </c>
      <c r="BT796" s="18" t="str">
        <f t="shared" si="1174"/>
        <v/>
      </c>
      <c r="BU796" s="18" t="str">
        <f t="shared" si="1174"/>
        <v/>
      </c>
      <c r="BV796" s="18" t="str">
        <f t="shared" si="1174"/>
        <v/>
      </c>
      <c r="BW796" s="18" t="str">
        <f t="shared" si="1174"/>
        <v/>
      </c>
      <c r="BX796" s="18" t="str">
        <f t="shared" si="1174"/>
        <v/>
      </c>
      <c r="BY796" s="18" t="str">
        <f t="shared" si="1174"/>
        <v/>
      </c>
      <c r="BZ796" s="18" t="str">
        <f t="shared" si="1174"/>
        <v/>
      </c>
      <c r="CA796" s="18" t="str">
        <f t="shared" si="1174"/>
        <v/>
      </c>
      <c r="CB796" s="18" t="str">
        <f t="shared" si="1174"/>
        <v/>
      </c>
      <c r="CC796" s="18" t="str">
        <f t="shared" si="1174"/>
        <v/>
      </c>
    </row>
    <row r="797" ht="16.5" customHeight="1">
      <c r="A797" s="18" t="s">
        <v>3842</v>
      </c>
      <c r="B797" s="18" t="s">
        <v>3843</v>
      </c>
      <c r="C797" s="18" t="s">
        <v>3844</v>
      </c>
      <c r="D797" s="11" t="s">
        <v>3270</v>
      </c>
      <c r="E797" s="44">
        <v>40000.0</v>
      </c>
      <c r="F797" s="44">
        <v>40000.0</v>
      </c>
      <c r="G797" s="48" t="s">
        <v>151</v>
      </c>
      <c r="H797" s="44">
        <v>42452.0</v>
      </c>
      <c r="J797" s="61">
        <v>40000.0</v>
      </c>
      <c r="K797" s="61">
        <v>40000.0</v>
      </c>
      <c r="L797" s="11" t="s">
        <v>86</v>
      </c>
      <c r="M797" s="11"/>
      <c r="N797" s="18" t="s">
        <v>3845</v>
      </c>
      <c r="O797" s="18" t="s">
        <v>3846</v>
      </c>
      <c r="W797" s="11"/>
      <c r="X797" s="11"/>
      <c r="AI797" s="18" t="s">
        <v>3461</v>
      </c>
      <c r="AM797" s="11" t="s">
        <v>456</v>
      </c>
      <c r="AO797" s="18" t="s">
        <v>3847</v>
      </c>
      <c r="AQ797" s="11" t="s">
        <v>79</v>
      </c>
      <c r="AR797" s="11" t="s">
        <v>334</v>
      </c>
      <c r="AS797" s="11" t="s">
        <v>75</v>
      </c>
      <c r="AT797" s="11" t="s">
        <v>80</v>
      </c>
      <c r="AW797" s="11" t="s">
        <v>96</v>
      </c>
      <c r="AX797" s="18" t="str">
        <f t="shared" si="1132"/>
        <v/>
      </c>
      <c r="AY797" s="11"/>
      <c r="AZ797" s="11" t="s">
        <v>398</v>
      </c>
      <c r="BF797" s="18" t="s">
        <v>3843</v>
      </c>
      <c r="BJ797" s="18">
        <v>2025.0</v>
      </c>
      <c r="BK797" s="18">
        <v>2026.0</v>
      </c>
      <c r="BL797" s="16">
        <f t="shared" si="954"/>
        <v>2</v>
      </c>
      <c r="BM797" s="18" t="str">
        <f t="shared" si="955"/>
        <v>2025, 2026</v>
      </c>
      <c r="BN797" s="18" t="str">
        <f t="shared" ref="BN797:CC797" si="1175">IF(ISNUMBER(SEARCH(BN$1, $BM797)), ($K797/$BL797), "")</f>
        <v/>
      </c>
      <c r="BO797" s="18" t="str">
        <f t="shared" si="1175"/>
        <v/>
      </c>
      <c r="BP797" s="18" t="str">
        <f t="shared" si="1175"/>
        <v/>
      </c>
      <c r="BQ797" s="18" t="str">
        <f t="shared" si="1175"/>
        <v/>
      </c>
      <c r="BR797" s="18" t="str">
        <f t="shared" si="1175"/>
        <v/>
      </c>
      <c r="BS797" s="20">
        <f t="shared" si="1175"/>
        <v>20000</v>
      </c>
      <c r="BT797" s="20">
        <f t="shared" si="1175"/>
        <v>20000</v>
      </c>
      <c r="BU797" s="18" t="str">
        <f t="shared" si="1175"/>
        <v/>
      </c>
      <c r="BV797" s="18" t="str">
        <f t="shared" si="1175"/>
        <v/>
      </c>
      <c r="BW797" s="18" t="str">
        <f t="shared" si="1175"/>
        <v/>
      </c>
      <c r="BX797" s="18" t="str">
        <f t="shared" si="1175"/>
        <v/>
      </c>
      <c r="BY797" s="18" t="str">
        <f t="shared" si="1175"/>
        <v/>
      </c>
      <c r="BZ797" s="18" t="str">
        <f t="shared" si="1175"/>
        <v/>
      </c>
      <c r="CA797" s="18" t="str">
        <f t="shared" si="1175"/>
        <v/>
      </c>
      <c r="CB797" s="18" t="str">
        <f t="shared" si="1175"/>
        <v/>
      </c>
      <c r="CC797" s="18" t="str">
        <f t="shared" si="1175"/>
        <v/>
      </c>
    </row>
    <row r="798" ht="16.5" customHeight="1">
      <c r="A798" s="18" t="s">
        <v>3848</v>
      </c>
      <c r="B798" s="11" t="s">
        <v>3849</v>
      </c>
      <c r="C798" s="18" t="s">
        <v>3848</v>
      </c>
      <c r="D798" s="11" t="s">
        <v>3270</v>
      </c>
      <c r="E798" s="18">
        <v>5060547.0</v>
      </c>
      <c r="F798" s="18">
        <v>5060547.0</v>
      </c>
      <c r="G798" s="18" t="s">
        <v>151</v>
      </c>
      <c r="H798" s="18">
        <v>5423046.0</v>
      </c>
      <c r="J798" s="20">
        <v>5060547.0</v>
      </c>
      <c r="K798" s="20">
        <v>5060547.0</v>
      </c>
      <c r="L798" s="11" t="s">
        <v>86</v>
      </c>
      <c r="M798" s="11"/>
      <c r="N798" s="18" t="s">
        <v>3850</v>
      </c>
      <c r="O798" s="18" t="s">
        <v>3851</v>
      </c>
      <c r="V798" s="18" t="s">
        <v>3852</v>
      </c>
      <c r="W798" s="11"/>
      <c r="X798" s="11" t="s">
        <v>565</v>
      </c>
      <c r="Z798" s="18" t="s">
        <v>3853</v>
      </c>
      <c r="AI798" s="18" t="s">
        <v>3366</v>
      </c>
      <c r="AM798" s="18" t="s">
        <v>185</v>
      </c>
      <c r="AN798" s="11" t="s">
        <v>3854</v>
      </c>
      <c r="AQ798" s="11" t="s">
        <v>79</v>
      </c>
      <c r="AR798" s="11" t="s">
        <v>188</v>
      </c>
      <c r="AS798" s="11" t="s">
        <v>75</v>
      </c>
      <c r="AT798" s="11" t="s">
        <v>80</v>
      </c>
      <c r="AU798" s="11" t="s">
        <v>262</v>
      </c>
      <c r="AV798" s="11"/>
      <c r="AW798" s="43" t="s">
        <v>96</v>
      </c>
      <c r="AX798" s="18" t="str">
        <f t="shared" si="1132"/>
        <v/>
      </c>
      <c r="AY798" s="11"/>
      <c r="AZ798" s="11" t="s">
        <v>310</v>
      </c>
      <c r="BF798" s="11" t="s">
        <v>3849</v>
      </c>
      <c r="BJ798" s="18">
        <v>2023.0</v>
      </c>
      <c r="BK798" s="18">
        <v>2026.0</v>
      </c>
      <c r="BL798" s="16">
        <f t="shared" si="954"/>
        <v>4</v>
      </c>
      <c r="BM798" s="18" t="str">
        <f t="shared" si="955"/>
        <v>2023, 2024, 2025, 2026</v>
      </c>
      <c r="BN798" s="18" t="str">
        <f t="shared" ref="BN798:CC798" si="1176">IF(ISNUMBER(SEARCH(BN$1, $BM798)), ($K798/$BL798), "")</f>
        <v/>
      </c>
      <c r="BO798" s="18" t="str">
        <f t="shared" si="1176"/>
        <v/>
      </c>
      <c r="BP798" s="18" t="str">
        <f t="shared" si="1176"/>
        <v/>
      </c>
      <c r="BQ798" s="20">
        <f t="shared" si="1176"/>
        <v>1265136.75</v>
      </c>
      <c r="BR798" s="20">
        <f t="shared" si="1176"/>
        <v>1265136.75</v>
      </c>
      <c r="BS798" s="20">
        <f t="shared" si="1176"/>
        <v>1265136.75</v>
      </c>
      <c r="BT798" s="20">
        <f t="shared" si="1176"/>
        <v>1265136.75</v>
      </c>
      <c r="BU798" s="18" t="str">
        <f t="shared" si="1176"/>
        <v/>
      </c>
      <c r="BV798" s="18" t="str">
        <f t="shared" si="1176"/>
        <v/>
      </c>
      <c r="BW798" s="18" t="str">
        <f t="shared" si="1176"/>
        <v/>
      </c>
      <c r="BX798" s="18" t="str">
        <f t="shared" si="1176"/>
        <v/>
      </c>
      <c r="BY798" s="18" t="str">
        <f t="shared" si="1176"/>
        <v/>
      </c>
      <c r="BZ798" s="18" t="str">
        <f t="shared" si="1176"/>
        <v/>
      </c>
      <c r="CA798" s="18" t="str">
        <f t="shared" si="1176"/>
        <v/>
      </c>
      <c r="CB798" s="18" t="str">
        <f t="shared" si="1176"/>
        <v/>
      </c>
      <c r="CC798" s="18" t="str">
        <f t="shared" si="1176"/>
        <v/>
      </c>
      <c r="CD798" s="11"/>
      <c r="CE798" s="11"/>
    </row>
    <row r="799" ht="16.5" customHeight="1">
      <c r="A799" s="18" t="s">
        <v>3855</v>
      </c>
      <c r="B799" s="18" t="s">
        <v>3856</v>
      </c>
      <c r="C799" s="18" t="s">
        <v>3857</v>
      </c>
      <c r="D799" s="11" t="s">
        <v>3270</v>
      </c>
      <c r="E799" s="18">
        <v>110000.0</v>
      </c>
      <c r="F799" s="18">
        <v>110000.0</v>
      </c>
      <c r="G799" s="18" t="s">
        <v>151</v>
      </c>
      <c r="H799" s="18">
        <v>115655.0</v>
      </c>
      <c r="J799" s="20">
        <v>110000.0</v>
      </c>
      <c r="K799" s="20">
        <v>110000.0</v>
      </c>
      <c r="L799" s="11" t="s">
        <v>86</v>
      </c>
      <c r="M799" s="11"/>
      <c r="N799" s="18" t="s">
        <v>3333</v>
      </c>
      <c r="O799" s="18" t="s">
        <v>3858</v>
      </c>
      <c r="V799" s="18" t="s">
        <v>3859</v>
      </c>
      <c r="W799" s="11"/>
      <c r="X799" s="11"/>
      <c r="Z799" s="18" t="s">
        <v>3860</v>
      </c>
      <c r="AI799" s="18" t="s">
        <v>3306</v>
      </c>
      <c r="AM799" s="18" t="s">
        <v>3339</v>
      </c>
      <c r="AO799" s="18" t="s">
        <v>3349</v>
      </c>
      <c r="AQ799" s="11" t="s">
        <v>79</v>
      </c>
      <c r="AR799" s="11" t="s">
        <v>259</v>
      </c>
      <c r="AS799" s="11" t="s">
        <v>75</v>
      </c>
      <c r="AT799" s="11" t="s">
        <v>80</v>
      </c>
      <c r="AW799" s="11" t="s">
        <v>96</v>
      </c>
      <c r="AX799" s="18" t="str">
        <f t="shared" si="1132"/>
        <v/>
      </c>
      <c r="AY799" s="11"/>
      <c r="AZ799" s="11" t="s">
        <v>132</v>
      </c>
      <c r="BF799" s="11" t="s">
        <v>3861</v>
      </c>
      <c r="BJ799" s="18">
        <v>2022.0</v>
      </c>
      <c r="BK799" s="18">
        <v>2022.0</v>
      </c>
      <c r="BL799" s="16">
        <f t="shared" si="954"/>
        <v>1</v>
      </c>
      <c r="BM799" s="18" t="str">
        <f t="shared" si="955"/>
        <v>2022</v>
      </c>
      <c r="BN799" s="18" t="str">
        <f t="shared" ref="BN799:CC799" si="1177">IF(ISNUMBER(SEARCH(BN$1, $BM799)), ($K799/$BL799), "")</f>
        <v/>
      </c>
      <c r="BO799" s="18" t="str">
        <f t="shared" si="1177"/>
        <v/>
      </c>
      <c r="BP799" s="20">
        <f t="shared" si="1177"/>
        <v>110000</v>
      </c>
      <c r="BQ799" s="18" t="str">
        <f t="shared" si="1177"/>
        <v/>
      </c>
      <c r="BR799" s="18" t="str">
        <f t="shared" si="1177"/>
        <v/>
      </c>
      <c r="BS799" s="18" t="str">
        <f t="shared" si="1177"/>
        <v/>
      </c>
      <c r="BT799" s="18" t="str">
        <f t="shared" si="1177"/>
        <v/>
      </c>
      <c r="BU799" s="18" t="str">
        <f t="shared" si="1177"/>
        <v/>
      </c>
      <c r="BV799" s="18" t="str">
        <f t="shared" si="1177"/>
        <v/>
      </c>
      <c r="BW799" s="18" t="str">
        <f t="shared" si="1177"/>
        <v/>
      </c>
      <c r="BX799" s="18" t="str">
        <f t="shared" si="1177"/>
        <v/>
      </c>
      <c r="BY799" s="18" t="str">
        <f t="shared" si="1177"/>
        <v/>
      </c>
      <c r="BZ799" s="18" t="str">
        <f t="shared" si="1177"/>
        <v/>
      </c>
      <c r="CA799" s="18" t="str">
        <f t="shared" si="1177"/>
        <v/>
      </c>
      <c r="CB799" s="18" t="str">
        <f t="shared" si="1177"/>
        <v/>
      </c>
      <c r="CC799" s="18" t="str">
        <f t="shared" si="1177"/>
        <v/>
      </c>
    </row>
    <row r="800" ht="16.5" customHeight="1">
      <c r="A800" s="18" t="s">
        <v>3862</v>
      </c>
      <c r="B800" s="18" t="s">
        <v>3863</v>
      </c>
      <c r="C800" s="18" t="s">
        <v>3862</v>
      </c>
      <c r="D800" s="11" t="s">
        <v>3270</v>
      </c>
      <c r="E800" s="18">
        <v>0.0</v>
      </c>
      <c r="H800" s="18">
        <v>0.0</v>
      </c>
      <c r="J800" s="20"/>
      <c r="K800" s="20"/>
      <c r="L800" s="11" t="s">
        <v>86</v>
      </c>
      <c r="M800" s="11"/>
      <c r="N800" s="18" t="s">
        <v>3864</v>
      </c>
      <c r="O800" s="18" t="s">
        <v>3865</v>
      </c>
      <c r="T800" s="18" t="s">
        <v>3866</v>
      </c>
      <c r="V800" s="18" t="s">
        <v>3867</v>
      </c>
      <c r="W800" s="11"/>
      <c r="X800" s="11"/>
      <c r="Z800" s="18" t="s">
        <v>3868</v>
      </c>
      <c r="AI800" s="18" t="s">
        <v>3643</v>
      </c>
      <c r="AM800" s="18" t="s">
        <v>2296</v>
      </c>
      <c r="AQ800" s="11" t="s">
        <v>79</v>
      </c>
      <c r="AR800" s="11" t="s">
        <v>2178</v>
      </c>
      <c r="AS800" s="11" t="s">
        <v>75</v>
      </c>
      <c r="AT800" s="11" t="s">
        <v>80</v>
      </c>
      <c r="AW800" s="11" t="s">
        <v>96</v>
      </c>
      <c r="AX800" s="18" t="str">
        <f t="shared" si="1132"/>
        <v/>
      </c>
      <c r="AY800" s="11"/>
      <c r="AZ800" s="11" t="s">
        <v>191</v>
      </c>
      <c r="BF800" s="18" t="s">
        <v>3863</v>
      </c>
      <c r="BJ800" s="18">
        <v>2025.0</v>
      </c>
      <c r="BK800" s="18">
        <v>2026.0</v>
      </c>
      <c r="BL800" s="16">
        <f t="shared" si="954"/>
        <v>2</v>
      </c>
      <c r="BM800" s="18" t="str">
        <f t="shared" si="955"/>
        <v>2025, 2026</v>
      </c>
      <c r="BN800" s="18" t="str">
        <f t="shared" ref="BN800:CC800" si="1178">IF(ISNUMBER(SEARCH(BN$1, $BM800)), ($K800/$BL800), "")</f>
        <v/>
      </c>
      <c r="BO800" s="18" t="str">
        <f t="shared" si="1178"/>
        <v/>
      </c>
      <c r="BP800" s="18" t="str">
        <f t="shared" si="1178"/>
        <v/>
      </c>
      <c r="BQ800" s="18" t="str">
        <f t="shared" si="1178"/>
        <v/>
      </c>
      <c r="BR800" s="18" t="str">
        <f t="shared" si="1178"/>
        <v/>
      </c>
      <c r="BS800" s="20">
        <f t="shared" si="1178"/>
        <v>0</v>
      </c>
      <c r="BT800" s="20">
        <f t="shared" si="1178"/>
        <v>0</v>
      </c>
      <c r="BU800" s="18" t="str">
        <f t="shared" si="1178"/>
        <v/>
      </c>
      <c r="BV800" s="18" t="str">
        <f t="shared" si="1178"/>
        <v/>
      </c>
      <c r="BW800" s="18" t="str">
        <f t="shared" si="1178"/>
        <v/>
      </c>
      <c r="BX800" s="18" t="str">
        <f t="shared" si="1178"/>
        <v/>
      </c>
      <c r="BY800" s="18" t="str">
        <f t="shared" si="1178"/>
        <v/>
      </c>
      <c r="BZ800" s="18" t="str">
        <f t="shared" si="1178"/>
        <v/>
      </c>
      <c r="CA800" s="18" t="str">
        <f t="shared" si="1178"/>
        <v/>
      </c>
      <c r="CB800" s="18" t="str">
        <f t="shared" si="1178"/>
        <v/>
      </c>
      <c r="CC800" s="18" t="str">
        <f t="shared" si="1178"/>
        <v/>
      </c>
    </row>
    <row r="801" ht="16.5" customHeight="1">
      <c r="A801" s="18" t="s">
        <v>3869</v>
      </c>
      <c r="B801" s="18" t="s">
        <v>3870</v>
      </c>
      <c r="C801" s="18" t="s">
        <v>3869</v>
      </c>
      <c r="D801" s="11" t="s">
        <v>3270</v>
      </c>
      <c r="E801" s="18">
        <v>1100000.0</v>
      </c>
      <c r="G801" s="18" t="s">
        <v>65</v>
      </c>
      <c r="H801" s="18">
        <v>157382.0</v>
      </c>
      <c r="J801" s="13">
        <f t="shared" ref="J801:K801" si="1179">E801*0.13</f>
        <v>143000</v>
      </c>
      <c r="K801" s="13">
        <f t="shared" si="1179"/>
        <v>0</v>
      </c>
      <c r="L801" s="11" t="s">
        <v>86</v>
      </c>
      <c r="M801" s="11"/>
      <c r="O801" s="18" t="s">
        <v>3871</v>
      </c>
      <c r="V801" s="18" t="s">
        <v>91</v>
      </c>
      <c r="W801" s="11"/>
      <c r="X801" s="11" t="s">
        <v>74</v>
      </c>
      <c r="Z801" s="18" t="s">
        <v>3707</v>
      </c>
      <c r="AI801" s="18" t="s">
        <v>3338</v>
      </c>
      <c r="AM801" s="18" t="s">
        <v>3872</v>
      </c>
      <c r="AO801" s="18" t="s">
        <v>3873</v>
      </c>
      <c r="AQ801" s="39" t="s">
        <v>79</v>
      </c>
      <c r="AR801" s="11" t="s">
        <v>74</v>
      </c>
      <c r="AS801" s="11" t="s">
        <v>75</v>
      </c>
      <c r="AT801" s="11" t="s">
        <v>80</v>
      </c>
      <c r="AW801" s="11" t="s">
        <v>96</v>
      </c>
      <c r="AX801" s="18" t="str">
        <f t="shared" si="1132"/>
        <v/>
      </c>
      <c r="AY801" s="11"/>
      <c r="AZ801" s="11" t="s">
        <v>132</v>
      </c>
      <c r="BF801" s="18" t="s">
        <v>3874</v>
      </c>
      <c r="BJ801" s="18">
        <v>2024.0</v>
      </c>
      <c r="BK801" s="18">
        <v>2026.0</v>
      </c>
      <c r="BL801" s="16">
        <f t="shared" si="954"/>
        <v>3</v>
      </c>
      <c r="BM801" s="18" t="str">
        <f t="shared" si="955"/>
        <v>2024, 2025, 2026</v>
      </c>
      <c r="BN801" s="18" t="str">
        <f t="shared" ref="BN801:CC801" si="1180">IF(ISNUMBER(SEARCH(BN$1, $BM801)), ($K801/$BL801), "")</f>
        <v/>
      </c>
      <c r="BO801" s="18" t="str">
        <f t="shared" si="1180"/>
        <v/>
      </c>
      <c r="BP801" s="18" t="str">
        <f t="shared" si="1180"/>
        <v/>
      </c>
      <c r="BQ801" s="18" t="str">
        <f t="shared" si="1180"/>
        <v/>
      </c>
      <c r="BR801" s="20">
        <f t="shared" si="1180"/>
        <v>0</v>
      </c>
      <c r="BS801" s="20">
        <f t="shared" si="1180"/>
        <v>0</v>
      </c>
      <c r="BT801" s="20">
        <f t="shared" si="1180"/>
        <v>0</v>
      </c>
      <c r="BU801" s="18" t="str">
        <f t="shared" si="1180"/>
        <v/>
      </c>
      <c r="BV801" s="18" t="str">
        <f t="shared" si="1180"/>
        <v/>
      </c>
      <c r="BW801" s="18" t="str">
        <f t="shared" si="1180"/>
        <v/>
      </c>
      <c r="BX801" s="18" t="str">
        <f t="shared" si="1180"/>
        <v/>
      </c>
      <c r="BY801" s="18" t="str">
        <f t="shared" si="1180"/>
        <v/>
      </c>
      <c r="BZ801" s="18" t="str">
        <f t="shared" si="1180"/>
        <v/>
      </c>
      <c r="CA801" s="18" t="str">
        <f t="shared" si="1180"/>
        <v/>
      </c>
      <c r="CB801" s="18" t="str">
        <f t="shared" si="1180"/>
        <v/>
      </c>
      <c r="CC801" s="18" t="str">
        <f t="shared" si="1180"/>
        <v/>
      </c>
    </row>
    <row r="802" ht="16.5" customHeight="1">
      <c r="A802" s="18" t="s">
        <v>3875</v>
      </c>
      <c r="B802" s="18" t="s">
        <v>3876</v>
      </c>
      <c r="C802" s="18" t="s">
        <v>3875</v>
      </c>
      <c r="D802" s="11" t="s">
        <v>3270</v>
      </c>
      <c r="E802" s="18">
        <v>395000.0</v>
      </c>
      <c r="F802" s="18">
        <v>395000.0</v>
      </c>
      <c r="G802" s="18" t="s">
        <v>215</v>
      </c>
      <c r="H802" s="18">
        <v>43896.0</v>
      </c>
      <c r="J802" s="13">
        <f t="shared" ref="J802:K802" si="1181">E802*0.091</f>
        <v>35945</v>
      </c>
      <c r="K802" s="13">
        <f t="shared" si="1181"/>
        <v>35945</v>
      </c>
      <c r="L802" s="11" t="s">
        <v>86</v>
      </c>
      <c r="M802" s="11"/>
      <c r="N802" s="18" t="s">
        <v>3877</v>
      </c>
      <c r="O802" s="18" t="s">
        <v>3878</v>
      </c>
      <c r="T802" s="18" t="s">
        <v>3074</v>
      </c>
      <c r="V802" s="18" t="s">
        <v>423</v>
      </c>
      <c r="W802" s="11"/>
      <c r="X802" s="11"/>
      <c r="Z802" s="18" t="s">
        <v>2529</v>
      </c>
      <c r="AI802" s="18" t="s">
        <v>3478</v>
      </c>
      <c r="AM802" s="18" t="s">
        <v>2631</v>
      </c>
      <c r="AO802" s="18" t="s">
        <v>3879</v>
      </c>
      <c r="AQ802" s="11" t="s">
        <v>79</v>
      </c>
      <c r="AR802" s="11" t="s">
        <v>218</v>
      </c>
      <c r="AS802" s="11" t="s">
        <v>75</v>
      </c>
      <c r="AT802" s="11" t="s">
        <v>80</v>
      </c>
      <c r="AW802" s="11" t="s">
        <v>96</v>
      </c>
      <c r="AX802" s="18" t="str">
        <f t="shared" si="1132"/>
        <v/>
      </c>
      <c r="AY802" s="11"/>
      <c r="AZ802" s="11" t="s">
        <v>395</v>
      </c>
      <c r="BF802" s="18" t="s">
        <v>3876</v>
      </c>
      <c r="BJ802" s="18">
        <v>2020.0</v>
      </c>
      <c r="BK802" s="18">
        <v>2022.0</v>
      </c>
      <c r="BL802" s="16">
        <f t="shared" si="954"/>
        <v>3</v>
      </c>
      <c r="BM802" s="18" t="str">
        <f t="shared" si="955"/>
        <v>2020, 2021, 2022</v>
      </c>
      <c r="BN802" s="20">
        <f t="shared" ref="BN802:CC802" si="1182">IF(ISNUMBER(SEARCH(BN$1, $BM802)), ($K802/$BL802), "")</f>
        <v>11981.66667</v>
      </c>
      <c r="BO802" s="20">
        <f t="shared" si="1182"/>
        <v>11981.66667</v>
      </c>
      <c r="BP802" s="20">
        <f t="shared" si="1182"/>
        <v>11981.66667</v>
      </c>
      <c r="BQ802" s="18" t="str">
        <f t="shared" si="1182"/>
        <v/>
      </c>
      <c r="BR802" s="18" t="str">
        <f t="shared" si="1182"/>
        <v/>
      </c>
      <c r="BS802" s="18" t="str">
        <f t="shared" si="1182"/>
        <v/>
      </c>
      <c r="BT802" s="18" t="str">
        <f t="shared" si="1182"/>
        <v/>
      </c>
      <c r="BU802" s="18" t="str">
        <f t="shared" si="1182"/>
        <v/>
      </c>
      <c r="BV802" s="18" t="str">
        <f t="shared" si="1182"/>
        <v/>
      </c>
      <c r="BW802" s="18" t="str">
        <f t="shared" si="1182"/>
        <v/>
      </c>
      <c r="BX802" s="18" t="str">
        <f t="shared" si="1182"/>
        <v/>
      </c>
      <c r="BY802" s="18" t="str">
        <f t="shared" si="1182"/>
        <v/>
      </c>
      <c r="BZ802" s="18" t="str">
        <f t="shared" si="1182"/>
        <v/>
      </c>
      <c r="CA802" s="18" t="str">
        <f t="shared" si="1182"/>
        <v/>
      </c>
      <c r="CB802" s="18" t="str">
        <f t="shared" si="1182"/>
        <v/>
      </c>
      <c r="CC802" s="18" t="str">
        <f t="shared" si="1182"/>
        <v/>
      </c>
    </row>
    <row r="803" ht="16.5" customHeight="1">
      <c r="A803" s="18" t="s">
        <v>3880</v>
      </c>
      <c r="B803" s="18" t="s">
        <v>3881</v>
      </c>
      <c r="C803" s="18" t="s">
        <v>3880</v>
      </c>
      <c r="D803" s="11" t="s">
        <v>3270</v>
      </c>
      <c r="E803" s="18">
        <v>0.0</v>
      </c>
      <c r="F803" s="18">
        <v>0.0</v>
      </c>
      <c r="G803" s="18" t="s">
        <v>151</v>
      </c>
      <c r="H803" s="18">
        <v>0.0</v>
      </c>
      <c r="J803" s="20">
        <v>0.0</v>
      </c>
      <c r="K803" s="20">
        <v>0.0</v>
      </c>
      <c r="L803" s="11" t="s">
        <v>86</v>
      </c>
      <c r="M803" s="11"/>
      <c r="O803" s="18" t="s">
        <v>3882</v>
      </c>
      <c r="T803" s="18" t="s">
        <v>3883</v>
      </c>
      <c r="W803" s="11"/>
      <c r="X803" s="11"/>
      <c r="AI803" s="18" t="s">
        <v>3884</v>
      </c>
      <c r="AM803" s="11" t="s">
        <v>456</v>
      </c>
      <c r="AQ803" s="11" t="s">
        <v>79</v>
      </c>
      <c r="AR803" s="11" t="s">
        <v>334</v>
      </c>
      <c r="AS803" s="11" t="s">
        <v>75</v>
      </c>
      <c r="AT803" s="11" t="s">
        <v>80</v>
      </c>
      <c r="AW803" s="11" t="s">
        <v>96</v>
      </c>
      <c r="AX803" s="18" t="str">
        <f t="shared" si="1132"/>
        <v/>
      </c>
      <c r="AY803" s="11"/>
      <c r="AZ803" s="11" t="s">
        <v>132</v>
      </c>
      <c r="BF803" s="18" t="s">
        <v>3881</v>
      </c>
      <c r="BJ803" s="18">
        <v>2022.0</v>
      </c>
      <c r="BK803" s="18">
        <v>2028.0</v>
      </c>
      <c r="BL803" s="16">
        <f t="shared" si="954"/>
        <v>7</v>
      </c>
      <c r="BM803" s="18" t="str">
        <f t="shared" si="955"/>
        <v>2022, 2023, 2024, 2025, 2026, 2027, 2028</v>
      </c>
      <c r="BN803" s="18" t="str">
        <f t="shared" ref="BN803:CC803" si="1183">IF(ISNUMBER(SEARCH(BN$1, $BM803)), ($K803/$BL803), "")</f>
        <v/>
      </c>
      <c r="BO803" s="18" t="str">
        <f t="shared" si="1183"/>
        <v/>
      </c>
      <c r="BP803" s="20">
        <f t="shared" si="1183"/>
        <v>0</v>
      </c>
      <c r="BQ803" s="20">
        <f t="shared" si="1183"/>
        <v>0</v>
      </c>
      <c r="BR803" s="20">
        <f t="shared" si="1183"/>
        <v>0</v>
      </c>
      <c r="BS803" s="20">
        <f t="shared" si="1183"/>
        <v>0</v>
      </c>
      <c r="BT803" s="20">
        <f t="shared" si="1183"/>
        <v>0</v>
      </c>
      <c r="BU803" s="20">
        <f t="shared" si="1183"/>
        <v>0</v>
      </c>
      <c r="BV803" s="20">
        <f t="shared" si="1183"/>
        <v>0</v>
      </c>
      <c r="BW803" s="18" t="str">
        <f t="shared" si="1183"/>
        <v/>
      </c>
      <c r="BX803" s="18" t="str">
        <f t="shared" si="1183"/>
        <v/>
      </c>
      <c r="BY803" s="18" t="str">
        <f t="shared" si="1183"/>
        <v/>
      </c>
      <c r="BZ803" s="18" t="str">
        <f t="shared" si="1183"/>
        <v/>
      </c>
      <c r="CA803" s="18" t="str">
        <f t="shared" si="1183"/>
        <v/>
      </c>
      <c r="CB803" s="18" t="str">
        <f t="shared" si="1183"/>
        <v/>
      </c>
      <c r="CC803" s="18" t="str">
        <f t="shared" si="1183"/>
        <v/>
      </c>
    </row>
    <row r="804" ht="16.5" customHeight="1">
      <c r="A804" s="18" t="s">
        <v>3885</v>
      </c>
      <c r="C804" s="18" t="s">
        <v>3885</v>
      </c>
      <c r="D804" s="11" t="s">
        <v>3270</v>
      </c>
      <c r="E804" s="18">
        <v>0.0</v>
      </c>
      <c r="H804" s="18">
        <v>0.0</v>
      </c>
      <c r="J804" s="20"/>
      <c r="K804" s="20"/>
      <c r="L804" s="11" t="s">
        <v>86</v>
      </c>
      <c r="M804" s="11"/>
      <c r="O804" s="18" t="s">
        <v>3886</v>
      </c>
      <c r="T804" s="18" t="s">
        <v>3887</v>
      </c>
      <c r="V804" s="18" t="s">
        <v>3888</v>
      </c>
      <c r="W804" s="11"/>
      <c r="X804" s="11"/>
      <c r="Z804" s="18" t="s">
        <v>3889</v>
      </c>
      <c r="AI804" s="18" t="s">
        <v>3375</v>
      </c>
      <c r="AM804" s="11" t="s">
        <v>1487</v>
      </c>
      <c r="AQ804" s="11" t="s">
        <v>79</v>
      </c>
      <c r="AR804" s="11" t="s">
        <v>565</v>
      </c>
      <c r="AS804" s="11" t="s">
        <v>75</v>
      </c>
      <c r="AT804" s="11" t="s">
        <v>107</v>
      </c>
      <c r="AU804" s="11" t="s">
        <v>108</v>
      </c>
      <c r="AV804" s="18" t="s">
        <v>3065</v>
      </c>
      <c r="AW804" s="11" t="s">
        <v>96</v>
      </c>
      <c r="AX804" s="18" t="str">
        <f t="shared" si="1132"/>
        <v/>
      </c>
      <c r="AY804" s="11"/>
      <c r="AZ804" s="11" t="s">
        <v>132</v>
      </c>
      <c r="BJ804" s="18">
        <v>2021.0</v>
      </c>
      <c r="BK804" s="18">
        <v>2024.0</v>
      </c>
      <c r="BL804" s="16">
        <f t="shared" si="954"/>
        <v>4</v>
      </c>
      <c r="BM804" s="18" t="str">
        <f t="shared" si="955"/>
        <v>2021, 2022, 2023, 2024</v>
      </c>
      <c r="BN804" s="18" t="str">
        <f t="shared" ref="BN804:CC804" si="1184">IF(ISNUMBER(SEARCH(BN$1, $BM804)), ($K804/$BL804), "")</f>
        <v/>
      </c>
      <c r="BO804" s="20">
        <f t="shared" si="1184"/>
        <v>0</v>
      </c>
      <c r="BP804" s="20">
        <f t="shared" si="1184"/>
        <v>0</v>
      </c>
      <c r="BQ804" s="20">
        <f t="shared" si="1184"/>
        <v>0</v>
      </c>
      <c r="BR804" s="20">
        <f t="shared" si="1184"/>
        <v>0</v>
      </c>
      <c r="BS804" s="18" t="str">
        <f t="shared" si="1184"/>
        <v/>
      </c>
      <c r="BT804" s="18" t="str">
        <f t="shared" si="1184"/>
        <v/>
      </c>
      <c r="BU804" s="18" t="str">
        <f t="shared" si="1184"/>
        <v/>
      </c>
      <c r="BV804" s="18" t="str">
        <f t="shared" si="1184"/>
        <v/>
      </c>
      <c r="BW804" s="18" t="str">
        <f t="shared" si="1184"/>
        <v/>
      </c>
      <c r="BX804" s="18" t="str">
        <f t="shared" si="1184"/>
        <v/>
      </c>
      <c r="BY804" s="18" t="str">
        <f t="shared" si="1184"/>
        <v/>
      </c>
      <c r="BZ804" s="18" t="str">
        <f t="shared" si="1184"/>
        <v/>
      </c>
      <c r="CA804" s="18" t="str">
        <f t="shared" si="1184"/>
        <v/>
      </c>
      <c r="CB804" s="18" t="str">
        <f t="shared" si="1184"/>
        <v/>
      </c>
      <c r="CC804" s="18" t="str">
        <f t="shared" si="1184"/>
        <v/>
      </c>
    </row>
    <row r="805" ht="16.5" customHeight="1">
      <c r="A805" s="18" t="s">
        <v>3890</v>
      </c>
      <c r="B805" s="18" t="s">
        <v>3891</v>
      </c>
      <c r="C805" s="18" t="s">
        <v>3892</v>
      </c>
      <c r="D805" s="11" t="s">
        <v>3270</v>
      </c>
      <c r="E805" s="18">
        <v>87500.0</v>
      </c>
      <c r="F805" s="18">
        <v>87500.0</v>
      </c>
      <c r="G805" s="18" t="s">
        <v>151</v>
      </c>
      <c r="H805" s="18">
        <v>91998.0</v>
      </c>
      <c r="J805" s="20">
        <v>87500.0</v>
      </c>
      <c r="K805" s="20">
        <v>87500.0</v>
      </c>
      <c r="L805" s="11" t="s">
        <v>86</v>
      </c>
      <c r="M805" s="11"/>
      <c r="N805" s="18" t="s">
        <v>3333</v>
      </c>
      <c r="O805" s="18" t="s">
        <v>3893</v>
      </c>
      <c r="V805" s="18" t="s">
        <v>3894</v>
      </c>
      <c r="W805" s="11"/>
      <c r="X805" s="11"/>
      <c r="Z805" s="18" t="s">
        <v>3895</v>
      </c>
      <c r="AI805" s="18" t="s">
        <v>3306</v>
      </c>
      <c r="AM805" s="18" t="s">
        <v>3339</v>
      </c>
      <c r="AO805" s="18" t="s">
        <v>3349</v>
      </c>
      <c r="AQ805" s="11" t="s">
        <v>79</v>
      </c>
      <c r="AR805" s="11" t="s">
        <v>259</v>
      </c>
      <c r="AS805" s="11" t="s">
        <v>75</v>
      </c>
      <c r="AT805" s="11" t="s">
        <v>80</v>
      </c>
      <c r="AW805" s="11" t="s">
        <v>96</v>
      </c>
      <c r="AX805" s="18" t="str">
        <f t="shared" si="1132"/>
        <v/>
      </c>
      <c r="AY805" s="11"/>
      <c r="AZ805" s="11" t="s">
        <v>132</v>
      </c>
      <c r="BF805" s="11" t="s">
        <v>3896</v>
      </c>
      <c r="BJ805" s="18">
        <v>2022.0</v>
      </c>
      <c r="BK805" s="18">
        <v>2022.0</v>
      </c>
      <c r="BL805" s="16">
        <f t="shared" si="954"/>
        <v>1</v>
      </c>
      <c r="BM805" s="18" t="str">
        <f t="shared" si="955"/>
        <v>2022</v>
      </c>
      <c r="BN805" s="18" t="str">
        <f t="shared" ref="BN805:CC805" si="1185">IF(ISNUMBER(SEARCH(BN$1, $BM805)), ($K805/$BL805), "")</f>
        <v/>
      </c>
      <c r="BO805" s="18" t="str">
        <f t="shared" si="1185"/>
        <v/>
      </c>
      <c r="BP805" s="20">
        <f t="shared" si="1185"/>
        <v>87500</v>
      </c>
      <c r="BQ805" s="18" t="str">
        <f t="shared" si="1185"/>
        <v/>
      </c>
      <c r="BR805" s="18" t="str">
        <f t="shared" si="1185"/>
        <v/>
      </c>
      <c r="BS805" s="18" t="str">
        <f t="shared" si="1185"/>
        <v/>
      </c>
      <c r="BT805" s="18" t="str">
        <f t="shared" si="1185"/>
        <v/>
      </c>
      <c r="BU805" s="18" t="str">
        <f t="shared" si="1185"/>
        <v/>
      </c>
      <c r="BV805" s="18" t="str">
        <f t="shared" si="1185"/>
        <v/>
      </c>
      <c r="BW805" s="18" t="str">
        <f t="shared" si="1185"/>
        <v/>
      </c>
      <c r="BX805" s="18" t="str">
        <f t="shared" si="1185"/>
        <v/>
      </c>
      <c r="BY805" s="18" t="str">
        <f t="shared" si="1185"/>
        <v/>
      </c>
      <c r="BZ805" s="18" t="str">
        <f t="shared" si="1185"/>
        <v/>
      </c>
      <c r="CA805" s="18" t="str">
        <f t="shared" si="1185"/>
        <v/>
      </c>
      <c r="CB805" s="18" t="str">
        <f t="shared" si="1185"/>
        <v/>
      </c>
      <c r="CC805" s="18" t="str">
        <f t="shared" si="1185"/>
        <v/>
      </c>
    </row>
    <row r="806" ht="16.5" customHeight="1">
      <c r="A806" s="18" t="s">
        <v>3897</v>
      </c>
      <c r="B806" s="18" t="s">
        <v>3898</v>
      </c>
      <c r="C806" s="18" t="s">
        <v>3897</v>
      </c>
      <c r="D806" s="11" t="s">
        <v>3270</v>
      </c>
      <c r="E806" s="18">
        <v>2450000.0</v>
      </c>
      <c r="F806" s="18">
        <v>2450000.0</v>
      </c>
      <c r="G806" s="18" t="s">
        <v>151</v>
      </c>
      <c r="H806" s="18">
        <v>2641489.0</v>
      </c>
      <c r="J806" s="20">
        <v>2450000.0</v>
      </c>
      <c r="K806" s="20">
        <v>2450000.0</v>
      </c>
      <c r="L806" s="11" t="s">
        <v>86</v>
      </c>
      <c r="M806" s="11"/>
      <c r="N806" s="18" t="s">
        <v>3899</v>
      </c>
      <c r="O806" s="18" t="s">
        <v>3900</v>
      </c>
      <c r="V806" s="49" t="s">
        <v>3901</v>
      </c>
      <c r="W806" s="11"/>
      <c r="X806" s="11" t="s">
        <v>548</v>
      </c>
      <c r="Y806" s="62" t="s">
        <v>75</v>
      </c>
      <c r="AI806" s="18" t="s">
        <v>3439</v>
      </c>
      <c r="AM806" s="18" t="s">
        <v>185</v>
      </c>
      <c r="AN806" s="11" t="s">
        <v>443</v>
      </c>
      <c r="AQ806" s="11" t="s">
        <v>79</v>
      </c>
      <c r="AR806" s="11" t="s">
        <v>188</v>
      </c>
      <c r="AS806" s="11" t="s">
        <v>75</v>
      </c>
      <c r="AT806" s="11" t="s">
        <v>80</v>
      </c>
      <c r="AW806" s="43" t="s">
        <v>96</v>
      </c>
      <c r="AX806" s="18" t="str">
        <f t="shared" si="1132"/>
        <v/>
      </c>
      <c r="AY806" s="11"/>
      <c r="AZ806" s="11" t="s">
        <v>132</v>
      </c>
      <c r="BF806" s="18" t="s">
        <v>3898</v>
      </c>
      <c r="BJ806" s="18">
        <v>2023.0</v>
      </c>
      <c r="BK806" s="18">
        <v>2025.0</v>
      </c>
      <c r="BL806" s="16">
        <f t="shared" si="954"/>
        <v>3</v>
      </c>
      <c r="BM806" s="18" t="str">
        <f t="shared" si="955"/>
        <v>2023, 2024, 2025</v>
      </c>
      <c r="BN806" s="18" t="str">
        <f t="shared" ref="BN806:CC806" si="1186">IF(ISNUMBER(SEARCH(BN$1, $BM806)), ($K806/$BL806), "")</f>
        <v/>
      </c>
      <c r="BO806" s="18" t="str">
        <f t="shared" si="1186"/>
        <v/>
      </c>
      <c r="BP806" s="18" t="str">
        <f t="shared" si="1186"/>
        <v/>
      </c>
      <c r="BQ806" s="20">
        <f t="shared" si="1186"/>
        <v>816666.6667</v>
      </c>
      <c r="BR806" s="20">
        <f t="shared" si="1186"/>
        <v>816666.6667</v>
      </c>
      <c r="BS806" s="20">
        <f t="shared" si="1186"/>
        <v>816666.6667</v>
      </c>
      <c r="BT806" s="18" t="str">
        <f t="shared" si="1186"/>
        <v/>
      </c>
      <c r="BU806" s="18" t="str">
        <f t="shared" si="1186"/>
        <v/>
      </c>
      <c r="BV806" s="18" t="str">
        <f t="shared" si="1186"/>
        <v/>
      </c>
      <c r="BW806" s="18" t="str">
        <f t="shared" si="1186"/>
        <v/>
      </c>
      <c r="BX806" s="18" t="str">
        <f t="shared" si="1186"/>
        <v/>
      </c>
      <c r="BY806" s="18" t="str">
        <f t="shared" si="1186"/>
        <v/>
      </c>
      <c r="BZ806" s="18" t="str">
        <f t="shared" si="1186"/>
        <v/>
      </c>
      <c r="CA806" s="18" t="str">
        <f t="shared" si="1186"/>
        <v/>
      </c>
      <c r="CB806" s="18" t="str">
        <f t="shared" si="1186"/>
        <v/>
      </c>
      <c r="CC806" s="18" t="str">
        <f t="shared" si="1186"/>
        <v/>
      </c>
    </row>
    <row r="807" ht="16.5" customHeight="1">
      <c r="A807" s="18" t="s">
        <v>3902</v>
      </c>
      <c r="B807" s="18" t="s">
        <v>3903</v>
      </c>
      <c r="C807" s="18" t="s">
        <v>3902</v>
      </c>
      <c r="D807" s="11" t="s">
        <v>3270</v>
      </c>
      <c r="E807" s="18">
        <v>1966611.0</v>
      </c>
      <c r="F807" s="18">
        <v>1966611.0</v>
      </c>
      <c r="G807" s="18" t="s">
        <v>215</v>
      </c>
      <c r="H807" s="18">
        <v>215763.0</v>
      </c>
      <c r="J807" s="13">
        <f t="shared" ref="J807:K807" si="1187">E807*0.091</f>
        <v>178961.601</v>
      </c>
      <c r="K807" s="13">
        <f t="shared" si="1187"/>
        <v>178961.601</v>
      </c>
      <c r="L807" s="11" t="s">
        <v>86</v>
      </c>
      <c r="M807" s="11"/>
      <c r="N807" s="18" t="s">
        <v>3904</v>
      </c>
      <c r="O807" s="18" t="s">
        <v>3905</v>
      </c>
      <c r="T807" s="18" t="s">
        <v>3906</v>
      </c>
      <c r="V807" s="18" t="s">
        <v>3907</v>
      </c>
      <c r="W807" s="11"/>
      <c r="X807" s="11"/>
      <c r="Z807" s="18" t="s">
        <v>2516</v>
      </c>
      <c r="AI807" s="18" t="s">
        <v>3908</v>
      </c>
      <c r="AM807" s="18" t="s">
        <v>2631</v>
      </c>
      <c r="AO807" s="18" t="s">
        <v>3909</v>
      </c>
      <c r="AQ807" s="11" t="s">
        <v>79</v>
      </c>
      <c r="AR807" s="11" t="s">
        <v>218</v>
      </c>
      <c r="AS807" s="11" t="s">
        <v>75</v>
      </c>
      <c r="AT807" s="11" t="s">
        <v>107</v>
      </c>
      <c r="AU807" s="11" t="s">
        <v>108</v>
      </c>
      <c r="AV807" s="11"/>
      <c r="AW807" s="11" t="s">
        <v>96</v>
      </c>
      <c r="AX807" s="18" t="str">
        <f t="shared" si="1132"/>
        <v/>
      </c>
      <c r="AY807" s="11" t="s">
        <v>299</v>
      </c>
      <c r="AZ807" s="11" t="s">
        <v>124</v>
      </c>
      <c r="BF807" s="18" t="s">
        <v>3903</v>
      </c>
      <c r="BJ807" s="18">
        <v>2020.0</v>
      </c>
      <c r="BK807" s="18">
        <v>2021.0</v>
      </c>
      <c r="BL807" s="16">
        <f t="shared" si="954"/>
        <v>2</v>
      </c>
      <c r="BM807" s="18" t="str">
        <f t="shared" si="955"/>
        <v>2020, 2021</v>
      </c>
      <c r="BN807" s="20">
        <f t="shared" ref="BN807:CC807" si="1188">IF(ISNUMBER(SEARCH(BN$1, $BM807)), ($K807/$BL807), "")</f>
        <v>89480.8005</v>
      </c>
      <c r="BO807" s="20">
        <f t="shared" si="1188"/>
        <v>89480.8005</v>
      </c>
      <c r="BP807" s="18" t="str">
        <f t="shared" si="1188"/>
        <v/>
      </c>
      <c r="BQ807" s="18" t="str">
        <f t="shared" si="1188"/>
        <v/>
      </c>
      <c r="BR807" s="18" t="str">
        <f t="shared" si="1188"/>
        <v/>
      </c>
      <c r="BS807" s="18" t="str">
        <f t="shared" si="1188"/>
        <v/>
      </c>
      <c r="BT807" s="18" t="str">
        <f t="shared" si="1188"/>
        <v/>
      </c>
      <c r="BU807" s="18" t="str">
        <f t="shared" si="1188"/>
        <v/>
      </c>
      <c r="BV807" s="18" t="str">
        <f t="shared" si="1188"/>
        <v/>
      </c>
      <c r="BW807" s="18" t="str">
        <f t="shared" si="1188"/>
        <v/>
      </c>
      <c r="BX807" s="18" t="str">
        <f t="shared" si="1188"/>
        <v/>
      </c>
      <c r="BY807" s="18" t="str">
        <f t="shared" si="1188"/>
        <v/>
      </c>
      <c r="BZ807" s="18" t="str">
        <f t="shared" si="1188"/>
        <v/>
      </c>
      <c r="CA807" s="18" t="str">
        <f t="shared" si="1188"/>
        <v/>
      </c>
      <c r="CB807" s="18" t="str">
        <f t="shared" si="1188"/>
        <v/>
      </c>
      <c r="CC807" s="18" t="str">
        <f t="shared" si="1188"/>
        <v/>
      </c>
    </row>
    <row r="808" ht="16.5" customHeight="1">
      <c r="A808" s="18" t="s">
        <v>3910</v>
      </c>
      <c r="B808" s="11" t="s">
        <v>3911</v>
      </c>
      <c r="C808" s="18" t="s">
        <v>3910</v>
      </c>
      <c r="D808" s="11" t="s">
        <v>3270</v>
      </c>
      <c r="E808" s="18">
        <v>643115.0</v>
      </c>
      <c r="F808" s="18">
        <v>643115.0</v>
      </c>
      <c r="G808" s="18" t="s">
        <v>112</v>
      </c>
      <c r="H808" s="18">
        <v>64120.0</v>
      </c>
      <c r="J808" s="20">
        <f t="shared" ref="J808:K808" si="1189">E808*0.087</f>
        <v>55951.005</v>
      </c>
      <c r="K808" s="20">
        <f t="shared" si="1189"/>
        <v>55951.005</v>
      </c>
      <c r="L808" s="11" t="s">
        <v>86</v>
      </c>
      <c r="M808" s="11"/>
      <c r="N808" s="18" t="s">
        <v>3912</v>
      </c>
      <c r="O808" s="18" t="s">
        <v>3913</v>
      </c>
      <c r="T808" s="18" t="s">
        <v>3914</v>
      </c>
      <c r="V808" s="18" t="s">
        <v>3364</v>
      </c>
      <c r="W808" s="11"/>
      <c r="X808" s="11"/>
      <c r="Z808" s="18" t="s">
        <v>3365</v>
      </c>
      <c r="AI808" s="18" t="s">
        <v>3375</v>
      </c>
      <c r="AM808" s="11" t="s">
        <v>176</v>
      </c>
      <c r="AO808" s="18" t="s">
        <v>3367</v>
      </c>
      <c r="AQ808" s="11" t="s">
        <v>79</v>
      </c>
      <c r="AR808" s="11" t="s">
        <v>117</v>
      </c>
      <c r="AS808" s="11" t="s">
        <v>75</v>
      </c>
      <c r="AT808" s="11" t="s">
        <v>80</v>
      </c>
      <c r="AW808" s="11" t="s">
        <v>96</v>
      </c>
      <c r="AX808" s="18" t="str">
        <f t="shared" si="1132"/>
        <v/>
      </c>
      <c r="AY808" s="11"/>
      <c r="AZ808" s="11" t="s">
        <v>310</v>
      </c>
      <c r="BF808" s="11" t="s">
        <v>3911</v>
      </c>
      <c r="BJ808" s="18">
        <v>2021.0</v>
      </c>
      <c r="BK808" s="18">
        <v>2025.0</v>
      </c>
      <c r="BL808" s="16">
        <f t="shared" si="954"/>
        <v>5</v>
      </c>
      <c r="BM808" s="18" t="str">
        <f t="shared" si="955"/>
        <v>2021, 2022, 2023, 2024, 2025</v>
      </c>
      <c r="BN808" s="18" t="str">
        <f t="shared" ref="BN808:CC808" si="1190">IF(ISNUMBER(SEARCH(BN$1, $BM808)), ($K808/$BL808), "")</f>
        <v/>
      </c>
      <c r="BO808" s="20">
        <f t="shared" si="1190"/>
        <v>11190.201</v>
      </c>
      <c r="BP808" s="20">
        <f t="shared" si="1190"/>
        <v>11190.201</v>
      </c>
      <c r="BQ808" s="20">
        <f t="shared" si="1190"/>
        <v>11190.201</v>
      </c>
      <c r="BR808" s="20">
        <f t="shared" si="1190"/>
        <v>11190.201</v>
      </c>
      <c r="BS808" s="20">
        <f t="shared" si="1190"/>
        <v>11190.201</v>
      </c>
      <c r="BT808" s="18" t="str">
        <f t="shared" si="1190"/>
        <v/>
      </c>
      <c r="BU808" s="18" t="str">
        <f t="shared" si="1190"/>
        <v/>
      </c>
      <c r="BV808" s="18" t="str">
        <f t="shared" si="1190"/>
        <v/>
      </c>
      <c r="BW808" s="18" t="str">
        <f t="shared" si="1190"/>
        <v/>
      </c>
      <c r="BX808" s="18" t="str">
        <f t="shared" si="1190"/>
        <v/>
      </c>
      <c r="BY808" s="18" t="str">
        <f t="shared" si="1190"/>
        <v/>
      </c>
      <c r="BZ808" s="18" t="str">
        <f t="shared" si="1190"/>
        <v/>
      </c>
      <c r="CA808" s="18" t="str">
        <f t="shared" si="1190"/>
        <v/>
      </c>
      <c r="CB808" s="18" t="str">
        <f t="shared" si="1190"/>
        <v/>
      </c>
      <c r="CC808" s="18" t="str">
        <f t="shared" si="1190"/>
        <v/>
      </c>
    </row>
    <row r="809" ht="16.5" customHeight="1">
      <c r="A809" s="18" t="s">
        <v>3915</v>
      </c>
      <c r="B809" s="18" t="s">
        <v>3916</v>
      </c>
      <c r="C809" s="18" t="s">
        <v>3915</v>
      </c>
      <c r="D809" s="11" t="s">
        <v>3270</v>
      </c>
      <c r="E809" s="18">
        <v>4535098.0</v>
      </c>
      <c r="F809" s="18">
        <v>4535098.0</v>
      </c>
      <c r="G809" s="18" t="s">
        <v>151</v>
      </c>
      <c r="H809" s="18">
        <v>4844356.0</v>
      </c>
      <c r="J809" s="20">
        <v>4535098.0</v>
      </c>
      <c r="K809" s="20">
        <v>4535098.0</v>
      </c>
      <c r="L809" s="11" t="s">
        <v>86</v>
      </c>
      <c r="M809" s="11"/>
      <c r="N809" s="18" t="s">
        <v>3917</v>
      </c>
      <c r="O809" s="18" t="s">
        <v>3918</v>
      </c>
      <c r="V809" s="18" t="s">
        <v>3919</v>
      </c>
      <c r="W809" s="11"/>
      <c r="X809" s="11" t="s">
        <v>259</v>
      </c>
      <c r="Z809" s="18" t="s">
        <v>3920</v>
      </c>
      <c r="AI809" s="18" t="s">
        <v>3832</v>
      </c>
      <c r="AM809" s="18" t="s">
        <v>185</v>
      </c>
      <c r="AN809" s="11" t="s">
        <v>261</v>
      </c>
      <c r="AQ809" s="11" t="s">
        <v>79</v>
      </c>
      <c r="AR809" s="11" t="s">
        <v>188</v>
      </c>
      <c r="AS809" s="11" t="s">
        <v>75</v>
      </c>
      <c r="AT809" s="11" t="s">
        <v>107</v>
      </c>
      <c r="AU809" s="16" t="s">
        <v>189</v>
      </c>
      <c r="AV809" s="16"/>
      <c r="AW809" s="43" t="s">
        <v>96</v>
      </c>
      <c r="AX809" s="18" t="str">
        <f t="shared" si="1132"/>
        <v/>
      </c>
      <c r="AY809" s="11"/>
      <c r="AZ809" s="11" t="s">
        <v>132</v>
      </c>
      <c r="BF809" s="18" t="s">
        <v>3916</v>
      </c>
      <c r="BJ809" s="18">
        <v>2023.0</v>
      </c>
      <c r="BK809" s="18">
        <v>2027.0</v>
      </c>
      <c r="BL809" s="16">
        <f t="shared" si="954"/>
        <v>5</v>
      </c>
      <c r="BM809" s="18" t="str">
        <f t="shared" si="955"/>
        <v>2023, 2024, 2025, 2026, 2027</v>
      </c>
      <c r="BN809" s="18" t="str">
        <f t="shared" ref="BN809:CC809" si="1191">IF(ISNUMBER(SEARCH(BN$1, $BM809)), ($K809/$BL809), "")</f>
        <v/>
      </c>
      <c r="BO809" s="18" t="str">
        <f t="shared" si="1191"/>
        <v/>
      </c>
      <c r="BP809" s="18" t="str">
        <f t="shared" si="1191"/>
        <v/>
      </c>
      <c r="BQ809" s="20">
        <f t="shared" si="1191"/>
        <v>907019.6</v>
      </c>
      <c r="BR809" s="20">
        <f t="shared" si="1191"/>
        <v>907019.6</v>
      </c>
      <c r="BS809" s="20">
        <f t="shared" si="1191"/>
        <v>907019.6</v>
      </c>
      <c r="BT809" s="20">
        <f t="shared" si="1191"/>
        <v>907019.6</v>
      </c>
      <c r="BU809" s="20">
        <f t="shared" si="1191"/>
        <v>907019.6</v>
      </c>
      <c r="BV809" s="18" t="str">
        <f t="shared" si="1191"/>
        <v/>
      </c>
      <c r="BW809" s="18" t="str">
        <f t="shared" si="1191"/>
        <v/>
      </c>
      <c r="BX809" s="18" t="str">
        <f t="shared" si="1191"/>
        <v/>
      </c>
      <c r="BY809" s="18" t="str">
        <f t="shared" si="1191"/>
        <v/>
      </c>
      <c r="BZ809" s="18" t="str">
        <f t="shared" si="1191"/>
        <v/>
      </c>
      <c r="CA809" s="18" t="str">
        <f t="shared" si="1191"/>
        <v/>
      </c>
      <c r="CB809" s="18" t="str">
        <f t="shared" si="1191"/>
        <v/>
      </c>
      <c r="CC809" s="18" t="str">
        <f t="shared" si="1191"/>
        <v/>
      </c>
    </row>
    <row r="810" ht="16.5" customHeight="1">
      <c r="A810" s="18" t="s">
        <v>3921</v>
      </c>
      <c r="B810" s="18" t="s">
        <v>3922</v>
      </c>
      <c r="C810" s="18" t="s">
        <v>3923</v>
      </c>
      <c r="D810" s="11" t="s">
        <v>3270</v>
      </c>
      <c r="E810" s="18">
        <v>248050.0</v>
      </c>
      <c r="F810" s="18">
        <v>248050.0</v>
      </c>
      <c r="G810" s="18" t="s">
        <v>151</v>
      </c>
      <c r="H810" s="18">
        <v>293320.0</v>
      </c>
      <c r="J810" s="20">
        <v>248050.0</v>
      </c>
      <c r="K810" s="20">
        <v>248050.0</v>
      </c>
      <c r="L810" s="11" t="s">
        <v>86</v>
      </c>
      <c r="M810" s="11"/>
      <c r="N810" s="18" t="s">
        <v>3333</v>
      </c>
      <c r="O810" s="18" t="s">
        <v>3924</v>
      </c>
      <c r="V810" s="18" t="s">
        <v>3336</v>
      </c>
      <c r="W810" s="11"/>
      <c r="X810" s="11"/>
      <c r="Z810" s="18" t="s">
        <v>3337</v>
      </c>
      <c r="AI810" s="18" t="s">
        <v>3375</v>
      </c>
      <c r="AM810" s="18" t="s">
        <v>3339</v>
      </c>
      <c r="AO810" s="18" t="s">
        <v>3349</v>
      </c>
      <c r="AQ810" s="11" t="s">
        <v>79</v>
      </c>
      <c r="AR810" s="11" t="s">
        <v>259</v>
      </c>
      <c r="AS810" s="11" t="s">
        <v>75</v>
      </c>
      <c r="AT810" s="11" t="s">
        <v>107</v>
      </c>
      <c r="AU810" s="11" t="s">
        <v>108</v>
      </c>
      <c r="AV810" s="18" t="s">
        <v>3065</v>
      </c>
      <c r="AW810" s="11" t="s">
        <v>96</v>
      </c>
      <c r="AX810" s="18" t="str">
        <f t="shared" si="1132"/>
        <v/>
      </c>
      <c r="AY810" s="11"/>
      <c r="AZ810" s="11" t="s">
        <v>535</v>
      </c>
      <c r="BF810" s="18" t="s">
        <v>3925</v>
      </c>
      <c r="BJ810" s="18">
        <v>2021.0</v>
      </c>
      <c r="BK810" s="18">
        <v>2021.0</v>
      </c>
      <c r="BL810" s="16">
        <f t="shared" si="954"/>
        <v>1</v>
      </c>
      <c r="BM810" s="18" t="str">
        <f t="shared" si="955"/>
        <v>2021</v>
      </c>
      <c r="BN810" s="18" t="str">
        <f t="shared" ref="BN810:CC810" si="1192">IF(ISNUMBER(SEARCH(BN$1, $BM810)), ($K810/$BL810), "")</f>
        <v/>
      </c>
      <c r="BO810" s="20">
        <f t="shared" si="1192"/>
        <v>248050</v>
      </c>
      <c r="BP810" s="18" t="str">
        <f t="shared" si="1192"/>
        <v/>
      </c>
      <c r="BQ810" s="18" t="str">
        <f t="shared" si="1192"/>
        <v/>
      </c>
      <c r="BR810" s="18" t="str">
        <f t="shared" si="1192"/>
        <v/>
      </c>
      <c r="BS810" s="18" t="str">
        <f t="shared" si="1192"/>
        <v/>
      </c>
      <c r="BT810" s="18" t="str">
        <f t="shared" si="1192"/>
        <v/>
      </c>
      <c r="BU810" s="18" t="str">
        <f t="shared" si="1192"/>
        <v/>
      </c>
      <c r="BV810" s="18" t="str">
        <f t="shared" si="1192"/>
        <v/>
      </c>
      <c r="BW810" s="18" t="str">
        <f t="shared" si="1192"/>
        <v/>
      </c>
      <c r="BX810" s="18" t="str">
        <f t="shared" si="1192"/>
        <v/>
      </c>
      <c r="BY810" s="18" t="str">
        <f t="shared" si="1192"/>
        <v/>
      </c>
      <c r="BZ810" s="18" t="str">
        <f t="shared" si="1192"/>
        <v/>
      </c>
      <c r="CA810" s="18" t="str">
        <f t="shared" si="1192"/>
        <v/>
      </c>
      <c r="CB810" s="18" t="str">
        <f t="shared" si="1192"/>
        <v/>
      </c>
      <c r="CC810" s="18" t="str">
        <f t="shared" si="1192"/>
        <v/>
      </c>
    </row>
    <row r="811" ht="16.5" customHeight="1">
      <c r="A811" s="18" t="s">
        <v>3926</v>
      </c>
      <c r="B811" s="18" t="s">
        <v>3927</v>
      </c>
      <c r="C811" s="18" t="s">
        <v>3926</v>
      </c>
      <c r="D811" s="11" t="s">
        <v>3270</v>
      </c>
      <c r="E811" s="60">
        <v>24910.0</v>
      </c>
      <c r="F811" s="60">
        <v>24910.0</v>
      </c>
      <c r="G811" s="18" t="s">
        <v>135</v>
      </c>
      <c r="H811" s="18">
        <v>34233.0</v>
      </c>
      <c r="J811" s="13">
        <f t="shared" ref="J811:K811" si="1193">E811*1.19</f>
        <v>29642.9</v>
      </c>
      <c r="K811" s="13">
        <f t="shared" si="1193"/>
        <v>29642.9</v>
      </c>
      <c r="L811" s="11" t="s">
        <v>86</v>
      </c>
      <c r="M811" s="11"/>
      <c r="N811" s="18" t="s">
        <v>3928</v>
      </c>
      <c r="O811" s="18" t="s">
        <v>3929</v>
      </c>
      <c r="T811" s="18" t="s">
        <v>3930</v>
      </c>
      <c r="V811" s="18" t="s">
        <v>3931</v>
      </c>
      <c r="W811" s="11"/>
      <c r="X811" s="11" t="s">
        <v>3932</v>
      </c>
      <c r="Z811" s="18" t="s">
        <v>3728</v>
      </c>
      <c r="AI811" s="18" t="s">
        <v>3933</v>
      </c>
      <c r="AM811" s="18" t="s">
        <v>3934</v>
      </c>
      <c r="AQ811" s="11" t="s">
        <v>79</v>
      </c>
      <c r="AR811" s="11" t="s">
        <v>146</v>
      </c>
      <c r="AS811" s="11" t="s">
        <v>75</v>
      </c>
      <c r="AT811" s="11" t="s">
        <v>80</v>
      </c>
      <c r="AW811" s="11" t="s">
        <v>96</v>
      </c>
      <c r="AX811" s="18" t="str">
        <f t="shared" si="1132"/>
        <v/>
      </c>
      <c r="AY811" s="11"/>
      <c r="AZ811" s="11" t="s">
        <v>132</v>
      </c>
      <c r="BF811" s="18" t="s">
        <v>3927</v>
      </c>
      <c r="BJ811" s="18">
        <v>2021.0</v>
      </c>
      <c r="BK811" s="18">
        <v>2023.0</v>
      </c>
      <c r="BL811" s="16">
        <f t="shared" si="954"/>
        <v>3</v>
      </c>
      <c r="BM811" s="18" t="str">
        <f t="shared" si="955"/>
        <v>2021, 2022, 2023</v>
      </c>
      <c r="BN811" s="18" t="str">
        <f t="shared" ref="BN811:CC811" si="1194">IF(ISNUMBER(SEARCH(BN$1, $BM811)), ($K811/$BL811), "")</f>
        <v/>
      </c>
      <c r="BO811" s="20">
        <f t="shared" si="1194"/>
        <v>9880.966667</v>
      </c>
      <c r="BP811" s="20">
        <f t="shared" si="1194"/>
        <v>9880.966667</v>
      </c>
      <c r="BQ811" s="20">
        <f t="shared" si="1194"/>
        <v>9880.966667</v>
      </c>
      <c r="BR811" s="18" t="str">
        <f t="shared" si="1194"/>
        <v/>
      </c>
      <c r="BS811" s="18" t="str">
        <f t="shared" si="1194"/>
        <v/>
      </c>
      <c r="BT811" s="18" t="str">
        <f t="shared" si="1194"/>
        <v/>
      </c>
      <c r="BU811" s="18" t="str">
        <f t="shared" si="1194"/>
        <v/>
      </c>
      <c r="BV811" s="18" t="str">
        <f t="shared" si="1194"/>
        <v/>
      </c>
      <c r="BW811" s="18" t="str">
        <f t="shared" si="1194"/>
        <v/>
      </c>
      <c r="BX811" s="18" t="str">
        <f t="shared" si="1194"/>
        <v/>
      </c>
      <c r="BY811" s="18" t="str">
        <f t="shared" si="1194"/>
        <v/>
      </c>
      <c r="BZ811" s="18" t="str">
        <f t="shared" si="1194"/>
        <v/>
      </c>
      <c r="CA811" s="18" t="str">
        <f t="shared" si="1194"/>
        <v/>
      </c>
      <c r="CB811" s="18" t="str">
        <f t="shared" si="1194"/>
        <v/>
      </c>
      <c r="CC811" s="18" t="str">
        <f t="shared" si="1194"/>
        <v/>
      </c>
    </row>
    <row r="812" ht="16.5" customHeight="1">
      <c r="A812" s="18" t="s">
        <v>3935</v>
      </c>
      <c r="B812" s="18" t="s">
        <v>3936</v>
      </c>
      <c r="C812" s="18" t="s">
        <v>3935</v>
      </c>
      <c r="D812" s="11" t="s">
        <v>3270</v>
      </c>
      <c r="E812" s="18">
        <v>9338219.0</v>
      </c>
      <c r="F812" s="18">
        <v>9338219.0</v>
      </c>
      <c r="G812" s="18" t="s">
        <v>215</v>
      </c>
      <c r="H812" s="18">
        <v>883380.0</v>
      </c>
      <c r="J812" s="13">
        <f t="shared" ref="J812:K812" si="1195">E812*0.091</f>
        <v>849777.929</v>
      </c>
      <c r="K812" s="13">
        <f t="shared" si="1195"/>
        <v>849777.929</v>
      </c>
      <c r="L812" s="11" t="s">
        <v>86</v>
      </c>
      <c r="M812" s="11"/>
      <c r="N812" s="18" t="s">
        <v>3937</v>
      </c>
      <c r="O812" s="18" t="s">
        <v>3938</v>
      </c>
      <c r="V812" s="18" t="s">
        <v>423</v>
      </c>
      <c r="W812" s="11"/>
      <c r="X812" s="11"/>
      <c r="Z812" s="18" t="s">
        <v>2529</v>
      </c>
      <c r="AI812" s="18" t="s">
        <v>3939</v>
      </c>
      <c r="AM812" s="18" t="s">
        <v>3833</v>
      </c>
      <c r="AO812" s="18" t="s">
        <v>3834</v>
      </c>
      <c r="AQ812" s="11" t="s">
        <v>79</v>
      </c>
      <c r="AR812" s="11" t="s">
        <v>218</v>
      </c>
      <c r="AS812" s="11" t="s">
        <v>75</v>
      </c>
      <c r="AT812" s="11" t="s">
        <v>80</v>
      </c>
      <c r="AW812" s="11" t="s">
        <v>96</v>
      </c>
      <c r="AX812" s="18" t="str">
        <f t="shared" si="1132"/>
        <v/>
      </c>
      <c r="AY812" s="11"/>
      <c r="AZ812" s="11" t="s">
        <v>132</v>
      </c>
      <c r="BF812" s="18" t="s">
        <v>3936</v>
      </c>
      <c r="BJ812" s="18">
        <v>2023.0</v>
      </c>
      <c r="BK812" s="18">
        <v>2026.0</v>
      </c>
      <c r="BL812" s="16">
        <f t="shared" si="954"/>
        <v>4</v>
      </c>
      <c r="BM812" s="18" t="str">
        <f t="shared" si="955"/>
        <v>2023, 2024, 2025, 2026</v>
      </c>
      <c r="BN812" s="18" t="str">
        <f t="shared" ref="BN812:CC812" si="1196">IF(ISNUMBER(SEARCH(BN$1, $BM812)), ($K812/$BL812), "")</f>
        <v/>
      </c>
      <c r="BO812" s="18" t="str">
        <f t="shared" si="1196"/>
        <v/>
      </c>
      <c r="BP812" s="18" t="str">
        <f t="shared" si="1196"/>
        <v/>
      </c>
      <c r="BQ812" s="20">
        <f t="shared" si="1196"/>
        <v>212444.4823</v>
      </c>
      <c r="BR812" s="20">
        <f t="shared" si="1196"/>
        <v>212444.4823</v>
      </c>
      <c r="BS812" s="20">
        <f t="shared" si="1196"/>
        <v>212444.4823</v>
      </c>
      <c r="BT812" s="20">
        <f t="shared" si="1196"/>
        <v>212444.4823</v>
      </c>
      <c r="BU812" s="18" t="str">
        <f t="shared" si="1196"/>
        <v/>
      </c>
      <c r="BV812" s="18" t="str">
        <f t="shared" si="1196"/>
        <v/>
      </c>
      <c r="BW812" s="18" t="str">
        <f t="shared" si="1196"/>
        <v/>
      </c>
      <c r="BX812" s="18" t="str">
        <f t="shared" si="1196"/>
        <v/>
      </c>
      <c r="BY812" s="18" t="str">
        <f t="shared" si="1196"/>
        <v/>
      </c>
      <c r="BZ812" s="18" t="str">
        <f t="shared" si="1196"/>
        <v/>
      </c>
      <c r="CA812" s="18" t="str">
        <f t="shared" si="1196"/>
        <v/>
      </c>
      <c r="CB812" s="18" t="str">
        <f t="shared" si="1196"/>
        <v/>
      </c>
      <c r="CC812" s="18" t="str">
        <f t="shared" si="1196"/>
        <v/>
      </c>
    </row>
    <row r="813" ht="16.5" customHeight="1">
      <c r="A813" s="18" t="s">
        <v>3940</v>
      </c>
      <c r="B813" s="18" t="s">
        <v>3941</v>
      </c>
      <c r="C813" s="18" t="s">
        <v>3940</v>
      </c>
      <c r="D813" s="11" t="s">
        <v>3270</v>
      </c>
      <c r="E813" s="60">
        <v>286882.0</v>
      </c>
      <c r="F813" s="60">
        <v>286882.0</v>
      </c>
      <c r="G813" s="18" t="s">
        <v>135</v>
      </c>
      <c r="H813" s="18">
        <v>356650.0</v>
      </c>
      <c r="J813" s="13">
        <f t="shared" ref="J813:K813" si="1197">E813*1.19</f>
        <v>341389.58</v>
      </c>
      <c r="K813" s="13">
        <f t="shared" si="1197"/>
        <v>341389.58</v>
      </c>
      <c r="L813" s="11" t="s">
        <v>86</v>
      </c>
      <c r="M813" s="11"/>
      <c r="N813" s="18" t="s">
        <v>3942</v>
      </c>
      <c r="O813" s="18" t="s">
        <v>3943</v>
      </c>
      <c r="T813" s="18" t="s">
        <v>3944</v>
      </c>
      <c r="V813" s="18" t="s">
        <v>3945</v>
      </c>
      <c r="W813" s="11"/>
      <c r="X813" s="11" t="s">
        <v>142</v>
      </c>
      <c r="Z813" s="18" t="s">
        <v>3946</v>
      </c>
      <c r="AI813" s="18" t="s">
        <v>3421</v>
      </c>
      <c r="AM813" s="11" t="s">
        <v>143</v>
      </c>
      <c r="AN813" s="11" t="s">
        <v>695</v>
      </c>
      <c r="AO813" s="18" t="s">
        <v>2738</v>
      </c>
      <c r="AQ813" s="11" t="s">
        <v>79</v>
      </c>
      <c r="AR813" s="11" t="s">
        <v>146</v>
      </c>
      <c r="AS813" s="11" t="s">
        <v>75</v>
      </c>
      <c r="AT813" s="11" t="s">
        <v>80</v>
      </c>
      <c r="AW813" s="11" t="s">
        <v>96</v>
      </c>
      <c r="AX813" s="18" t="str">
        <f t="shared" si="1132"/>
        <v/>
      </c>
      <c r="AY813" s="11"/>
      <c r="AZ813" s="11" t="s">
        <v>191</v>
      </c>
      <c r="BF813" s="18" t="s">
        <v>3941</v>
      </c>
      <c r="BJ813" s="18">
        <v>2023.0</v>
      </c>
      <c r="BK813" s="18">
        <v>2025.0</v>
      </c>
      <c r="BL813" s="16">
        <f t="shared" si="954"/>
        <v>3</v>
      </c>
      <c r="BM813" s="18" t="str">
        <f t="shared" si="955"/>
        <v>2023, 2024, 2025</v>
      </c>
      <c r="BN813" s="18" t="str">
        <f t="shared" ref="BN813:CC813" si="1198">IF(ISNUMBER(SEARCH(BN$1, $BM813)), ($K813/$BL813), "")</f>
        <v/>
      </c>
      <c r="BO813" s="18" t="str">
        <f t="shared" si="1198"/>
        <v/>
      </c>
      <c r="BP813" s="18" t="str">
        <f t="shared" si="1198"/>
        <v/>
      </c>
      <c r="BQ813" s="20">
        <f t="shared" si="1198"/>
        <v>113796.5267</v>
      </c>
      <c r="BR813" s="20">
        <f t="shared" si="1198"/>
        <v>113796.5267</v>
      </c>
      <c r="BS813" s="20">
        <f t="shared" si="1198"/>
        <v>113796.5267</v>
      </c>
      <c r="BT813" s="18" t="str">
        <f t="shared" si="1198"/>
        <v/>
      </c>
      <c r="BU813" s="18" t="str">
        <f t="shared" si="1198"/>
        <v/>
      </c>
      <c r="BV813" s="18" t="str">
        <f t="shared" si="1198"/>
        <v/>
      </c>
      <c r="BW813" s="18" t="str">
        <f t="shared" si="1198"/>
        <v/>
      </c>
      <c r="BX813" s="18" t="str">
        <f t="shared" si="1198"/>
        <v/>
      </c>
      <c r="BY813" s="18" t="str">
        <f t="shared" si="1198"/>
        <v/>
      </c>
      <c r="BZ813" s="18" t="str">
        <f t="shared" si="1198"/>
        <v/>
      </c>
      <c r="CA813" s="18" t="str">
        <f t="shared" si="1198"/>
        <v/>
      </c>
      <c r="CB813" s="18" t="str">
        <f t="shared" si="1198"/>
        <v/>
      </c>
      <c r="CC813" s="18" t="str">
        <f t="shared" si="1198"/>
        <v/>
      </c>
    </row>
    <row r="814" ht="16.5" customHeight="1">
      <c r="A814" s="18" t="s">
        <v>3947</v>
      </c>
      <c r="B814" s="18" t="s">
        <v>3948</v>
      </c>
      <c r="C814" s="18" t="s">
        <v>3949</v>
      </c>
      <c r="D814" s="11" t="s">
        <v>3270</v>
      </c>
      <c r="E814" s="18">
        <v>202070.0</v>
      </c>
      <c r="F814" s="18">
        <v>202070.0</v>
      </c>
      <c r="G814" s="18" t="s">
        <v>151</v>
      </c>
      <c r="H814" s="18">
        <v>238948.0</v>
      </c>
      <c r="J814" s="20">
        <v>202070.0</v>
      </c>
      <c r="K814" s="20">
        <v>202070.0</v>
      </c>
      <c r="L814" s="11" t="s">
        <v>86</v>
      </c>
      <c r="M814" s="11"/>
      <c r="N814" s="18" t="s">
        <v>3333</v>
      </c>
      <c r="O814" s="18" t="s">
        <v>3950</v>
      </c>
      <c r="V814" s="18" t="s">
        <v>3336</v>
      </c>
      <c r="W814" s="11"/>
      <c r="X814" s="11"/>
      <c r="Z814" s="18" t="s">
        <v>3337</v>
      </c>
      <c r="AI814" s="18" t="s">
        <v>3375</v>
      </c>
      <c r="AM814" s="18" t="s">
        <v>3339</v>
      </c>
      <c r="AO814" s="18" t="s">
        <v>3349</v>
      </c>
      <c r="AQ814" s="11" t="s">
        <v>79</v>
      </c>
      <c r="AR814" s="11" t="s">
        <v>259</v>
      </c>
      <c r="AS814" s="11" t="s">
        <v>75</v>
      </c>
      <c r="AT814" s="11" t="s">
        <v>80</v>
      </c>
      <c r="AU814" s="16" t="s">
        <v>262</v>
      </c>
      <c r="AV814" s="16"/>
      <c r="AW814" s="11" t="s">
        <v>96</v>
      </c>
      <c r="AX814" s="18" t="str">
        <f t="shared" si="1132"/>
        <v/>
      </c>
      <c r="AY814" s="11"/>
      <c r="AZ814" s="11" t="s">
        <v>191</v>
      </c>
      <c r="BF814" s="11" t="s">
        <v>3951</v>
      </c>
      <c r="BJ814" s="18">
        <v>2021.0</v>
      </c>
      <c r="BK814" s="18">
        <v>2021.0</v>
      </c>
      <c r="BL814" s="16">
        <f t="shared" si="954"/>
        <v>1</v>
      </c>
      <c r="BM814" s="18" t="str">
        <f t="shared" si="955"/>
        <v>2021</v>
      </c>
      <c r="BN814" s="18" t="str">
        <f t="shared" ref="BN814:CC814" si="1199">IF(ISNUMBER(SEARCH(BN$1, $BM814)), ($K814/$BL814), "")</f>
        <v/>
      </c>
      <c r="BO814" s="20">
        <f t="shared" si="1199"/>
        <v>202070</v>
      </c>
      <c r="BP814" s="18" t="str">
        <f t="shared" si="1199"/>
        <v/>
      </c>
      <c r="BQ814" s="18" t="str">
        <f t="shared" si="1199"/>
        <v/>
      </c>
      <c r="BR814" s="18" t="str">
        <f t="shared" si="1199"/>
        <v/>
      </c>
      <c r="BS814" s="18" t="str">
        <f t="shared" si="1199"/>
        <v/>
      </c>
      <c r="BT814" s="18" t="str">
        <f t="shared" si="1199"/>
        <v/>
      </c>
      <c r="BU814" s="18" t="str">
        <f t="shared" si="1199"/>
        <v/>
      </c>
      <c r="BV814" s="18" t="str">
        <f t="shared" si="1199"/>
        <v/>
      </c>
      <c r="BW814" s="18" t="str">
        <f t="shared" si="1199"/>
        <v/>
      </c>
      <c r="BX814" s="18" t="str">
        <f t="shared" si="1199"/>
        <v/>
      </c>
      <c r="BY814" s="18" t="str">
        <f t="shared" si="1199"/>
        <v/>
      </c>
      <c r="BZ814" s="18" t="str">
        <f t="shared" si="1199"/>
        <v/>
      </c>
      <c r="CA814" s="18" t="str">
        <f t="shared" si="1199"/>
        <v/>
      </c>
      <c r="CB814" s="18" t="str">
        <f t="shared" si="1199"/>
        <v/>
      </c>
      <c r="CC814" s="18" t="str">
        <f t="shared" si="1199"/>
        <v/>
      </c>
    </row>
    <row r="815" ht="16.5" customHeight="1">
      <c r="A815" s="18" t="s">
        <v>3952</v>
      </c>
      <c r="B815" s="18" t="s">
        <v>3953</v>
      </c>
      <c r="C815" s="18" t="s">
        <v>3952</v>
      </c>
      <c r="D815" s="11" t="s">
        <v>3270</v>
      </c>
      <c r="E815" s="18">
        <v>5676744.0</v>
      </c>
      <c r="F815" s="18">
        <v>5676744.0</v>
      </c>
      <c r="G815" s="18" t="s">
        <v>151</v>
      </c>
      <c r="H815" s="18">
        <v>6161761.0</v>
      </c>
      <c r="J815" s="20">
        <v>5676744.0</v>
      </c>
      <c r="K815" s="20">
        <v>5676744.0</v>
      </c>
      <c r="L815" s="11" t="s">
        <v>86</v>
      </c>
      <c r="M815" s="11"/>
      <c r="N815" s="18" t="s">
        <v>3954</v>
      </c>
      <c r="O815" s="18" t="s">
        <v>3955</v>
      </c>
      <c r="V815" s="18" t="s">
        <v>3956</v>
      </c>
      <c r="W815" s="11"/>
      <c r="X815" s="11" t="s">
        <v>334</v>
      </c>
      <c r="Z815" s="18" t="s">
        <v>3957</v>
      </c>
      <c r="AI815" s="18" t="s">
        <v>3594</v>
      </c>
      <c r="AM815" s="18" t="s">
        <v>185</v>
      </c>
      <c r="AN815" s="11" t="s">
        <v>3479</v>
      </c>
      <c r="AQ815" s="11" t="s">
        <v>79</v>
      </c>
      <c r="AR815" s="11" t="s">
        <v>188</v>
      </c>
      <c r="AS815" s="11" t="s">
        <v>75</v>
      </c>
      <c r="AT815" s="11" t="s">
        <v>107</v>
      </c>
      <c r="AU815" s="11" t="s">
        <v>189</v>
      </c>
      <c r="AV815" s="18" t="s">
        <v>3065</v>
      </c>
      <c r="AW815" s="43" t="s">
        <v>96</v>
      </c>
      <c r="AX815" s="18" t="str">
        <f t="shared" si="1132"/>
        <v/>
      </c>
      <c r="AY815" s="11"/>
      <c r="AZ815" s="11" t="s">
        <v>109</v>
      </c>
      <c r="BF815" s="18" t="s">
        <v>3953</v>
      </c>
      <c r="BJ815" s="18">
        <v>2021.0</v>
      </c>
      <c r="BK815" s="18">
        <v>2025.0</v>
      </c>
      <c r="BL815" s="16">
        <f t="shared" si="954"/>
        <v>5</v>
      </c>
      <c r="BM815" s="18" t="str">
        <f t="shared" si="955"/>
        <v>2021, 2022, 2023, 2024, 2025</v>
      </c>
      <c r="BN815" s="18" t="str">
        <f t="shared" ref="BN815:CC815" si="1200">IF(ISNUMBER(SEARCH(BN$1, $BM815)), ($K815/$BL815), "")</f>
        <v/>
      </c>
      <c r="BO815" s="20">
        <f t="shared" si="1200"/>
        <v>1135348.8</v>
      </c>
      <c r="BP815" s="20">
        <f t="shared" si="1200"/>
        <v>1135348.8</v>
      </c>
      <c r="BQ815" s="20">
        <f t="shared" si="1200"/>
        <v>1135348.8</v>
      </c>
      <c r="BR815" s="20">
        <f t="shared" si="1200"/>
        <v>1135348.8</v>
      </c>
      <c r="BS815" s="20">
        <f t="shared" si="1200"/>
        <v>1135348.8</v>
      </c>
      <c r="BT815" s="18" t="str">
        <f t="shared" si="1200"/>
        <v/>
      </c>
      <c r="BU815" s="18" t="str">
        <f t="shared" si="1200"/>
        <v/>
      </c>
      <c r="BV815" s="18" t="str">
        <f t="shared" si="1200"/>
        <v/>
      </c>
      <c r="BW815" s="18" t="str">
        <f t="shared" si="1200"/>
        <v/>
      </c>
      <c r="BX815" s="18" t="str">
        <f t="shared" si="1200"/>
        <v/>
      </c>
      <c r="BY815" s="18" t="str">
        <f t="shared" si="1200"/>
        <v/>
      </c>
      <c r="BZ815" s="18" t="str">
        <f t="shared" si="1200"/>
        <v/>
      </c>
      <c r="CA815" s="18" t="str">
        <f t="shared" si="1200"/>
        <v/>
      </c>
      <c r="CB815" s="18" t="str">
        <f t="shared" si="1200"/>
        <v/>
      </c>
      <c r="CC815" s="18" t="str">
        <f t="shared" si="1200"/>
        <v/>
      </c>
    </row>
    <row r="816" ht="16.5" customHeight="1">
      <c r="A816" s="18" t="s">
        <v>3958</v>
      </c>
      <c r="B816" s="18" t="s">
        <v>3959</v>
      </c>
      <c r="C816" s="18" t="s">
        <v>3958</v>
      </c>
      <c r="D816" s="11" t="s">
        <v>3270</v>
      </c>
      <c r="E816" s="18">
        <v>9999140.0</v>
      </c>
      <c r="F816" s="18">
        <v>9999140.0</v>
      </c>
      <c r="G816" s="18" t="s">
        <v>65</v>
      </c>
      <c r="H816" s="18">
        <v>1452369.0</v>
      </c>
      <c r="J816" s="13">
        <f t="shared" ref="J816:K816" si="1201">E816*0.13</f>
        <v>1299888.2</v>
      </c>
      <c r="K816" s="13">
        <f t="shared" si="1201"/>
        <v>1299888.2</v>
      </c>
      <c r="L816" s="11" t="s">
        <v>86</v>
      </c>
      <c r="M816" s="11"/>
      <c r="O816" s="18" t="s">
        <v>3960</v>
      </c>
      <c r="T816" s="18" t="s">
        <v>3961</v>
      </c>
      <c r="V816" s="18" t="s">
        <v>131</v>
      </c>
      <c r="W816" s="11"/>
      <c r="X816" s="11" t="s">
        <v>74</v>
      </c>
      <c r="Z816" s="18" t="s">
        <v>2508</v>
      </c>
      <c r="AI816" s="18" t="s">
        <v>3375</v>
      </c>
      <c r="AM816" s="18" t="s">
        <v>94</v>
      </c>
      <c r="AO816" s="18" t="s">
        <v>3564</v>
      </c>
      <c r="AQ816" s="11" t="s">
        <v>95</v>
      </c>
      <c r="AR816" s="11" t="s">
        <v>74</v>
      </c>
      <c r="AS816" s="11" t="s">
        <v>75</v>
      </c>
      <c r="AT816" s="11" t="s">
        <v>107</v>
      </c>
      <c r="AU816" s="11" t="s">
        <v>108</v>
      </c>
      <c r="AV816" s="18" t="s">
        <v>3065</v>
      </c>
      <c r="AW816" s="43" t="s">
        <v>96</v>
      </c>
      <c r="AX816" s="18" t="str">
        <f t="shared" si="1132"/>
        <v/>
      </c>
      <c r="AY816" s="11"/>
      <c r="AZ816" s="11" t="s">
        <v>535</v>
      </c>
      <c r="BF816" s="18" t="s">
        <v>3959</v>
      </c>
      <c r="BJ816" s="18">
        <v>2021.0</v>
      </c>
      <c r="BK816" s="18">
        <v>2027.0</v>
      </c>
      <c r="BL816" s="16">
        <f t="shared" si="954"/>
        <v>7</v>
      </c>
      <c r="BM816" s="18" t="str">
        <f t="shared" si="955"/>
        <v>2021, 2022, 2023, 2024, 2025, 2026, 2027</v>
      </c>
      <c r="BN816" s="18" t="str">
        <f t="shared" ref="BN816:CC816" si="1202">IF(ISNUMBER(SEARCH(BN$1, $BM816)), ($K816/$BL816), "")</f>
        <v/>
      </c>
      <c r="BO816" s="20">
        <f t="shared" si="1202"/>
        <v>185698.3143</v>
      </c>
      <c r="BP816" s="20">
        <f t="shared" si="1202"/>
        <v>185698.3143</v>
      </c>
      <c r="BQ816" s="20">
        <f t="shared" si="1202"/>
        <v>185698.3143</v>
      </c>
      <c r="BR816" s="20">
        <f t="shared" si="1202"/>
        <v>185698.3143</v>
      </c>
      <c r="BS816" s="20">
        <f t="shared" si="1202"/>
        <v>185698.3143</v>
      </c>
      <c r="BT816" s="20">
        <f t="shared" si="1202"/>
        <v>185698.3143</v>
      </c>
      <c r="BU816" s="20">
        <f t="shared" si="1202"/>
        <v>185698.3143</v>
      </c>
      <c r="BV816" s="18" t="str">
        <f t="shared" si="1202"/>
        <v/>
      </c>
      <c r="BW816" s="18" t="str">
        <f t="shared" si="1202"/>
        <v/>
      </c>
      <c r="BX816" s="18" t="str">
        <f t="shared" si="1202"/>
        <v/>
      </c>
      <c r="BY816" s="18" t="str">
        <f t="shared" si="1202"/>
        <v/>
      </c>
      <c r="BZ816" s="18" t="str">
        <f t="shared" si="1202"/>
        <v/>
      </c>
      <c r="CA816" s="18" t="str">
        <f t="shared" si="1202"/>
        <v/>
      </c>
      <c r="CB816" s="18" t="str">
        <f t="shared" si="1202"/>
        <v/>
      </c>
      <c r="CC816" s="18" t="str">
        <f t="shared" si="1202"/>
        <v/>
      </c>
    </row>
    <row r="817" ht="16.5" customHeight="1">
      <c r="A817" s="18" t="s">
        <v>3962</v>
      </c>
      <c r="B817" s="18" t="s">
        <v>3963</v>
      </c>
      <c r="C817" s="18" t="s">
        <v>3962</v>
      </c>
      <c r="D817" s="11" t="s">
        <v>3270</v>
      </c>
      <c r="E817" s="60">
        <v>193375.0</v>
      </c>
      <c r="F817" s="60">
        <v>193375.0</v>
      </c>
      <c r="G817" s="18" t="s">
        <v>135</v>
      </c>
      <c r="H817" s="18">
        <v>240397.0</v>
      </c>
      <c r="J817" s="13">
        <f t="shared" ref="J817:K817" si="1203">E817*1.19</f>
        <v>230116.25</v>
      </c>
      <c r="K817" s="13">
        <f t="shared" si="1203"/>
        <v>230116.25</v>
      </c>
      <c r="L817" s="11" t="s">
        <v>86</v>
      </c>
      <c r="M817" s="11"/>
      <c r="N817" s="18" t="s">
        <v>3964</v>
      </c>
      <c r="O817" s="18" t="s">
        <v>3965</v>
      </c>
      <c r="T817" s="18" t="s">
        <v>3966</v>
      </c>
      <c r="V817" s="18" t="s">
        <v>1117</v>
      </c>
      <c r="W817" s="11"/>
      <c r="X817" s="11" t="s">
        <v>142</v>
      </c>
      <c r="Z817" s="18" t="s">
        <v>3150</v>
      </c>
      <c r="AI817" s="18" t="s">
        <v>3366</v>
      </c>
      <c r="AM817" s="11" t="s">
        <v>143</v>
      </c>
      <c r="AN817" s="18" t="s">
        <v>1785</v>
      </c>
      <c r="AO817" s="18" t="s">
        <v>3430</v>
      </c>
      <c r="AQ817" s="11" t="s">
        <v>79</v>
      </c>
      <c r="AR817" s="11" t="s">
        <v>146</v>
      </c>
      <c r="AS817" s="11" t="s">
        <v>75</v>
      </c>
      <c r="AT817" s="11" t="s">
        <v>80</v>
      </c>
      <c r="AW817" s="11" t="s">
        <v>96</v>
      </c>
      <c r="AX817" s="18" t="str">
        <f t="shared" si="1132"/>
        <v/>
      </c>
      <c r="AY817" s="11"/>
      <c r="AZ817" s="11" t="s">
        <v>520</v>
      </c>
      <c r="BF817" s="18" t="s">
        <v>3963</v>
      </c>
      <c r="BJ817" s="18">
        <v>2023.0</v>
      </c>
      <c r="BK817" s="18">
        <v>2025.0</v>
      </c>
      <c r="BL817" s="16">
        <f t="shared" si="954"/>
        <v>3</v>
      </c>
      <c r="BM817" s="18" t="str">
        <f t="shared" si="955"/>
        <v>2023, 2024, 2025</v>
      </c>
      <c r="BN817" s="18" t="str">
        <f t="shared" ref="BN817:CC817" si="1204">IF(ISNUMBER(SEARCH(BN$1, $BM817)), ($K817/$BL817), "")</f>
        <v/>
      </c>
      <c r="BO817" s="18" t="str">
        <f t="shared" si="1204"/>
        <v/>
      </c>
      <c r="BP817" s="18" t="str">
        <f t="shared" si="1204"/>
        <v/>
      </c>
      <c r="BQ817" s="20">
        <f t="shared" si="1204"/>
        <v>76705.41667</v>
      </c>
      <c r="BR817" s="20">
        <f t="shared" si="1204"/>
        <v>76705.41667</v>
      </c>
      <c r="BS817" s="20">
        <f t="shared" si="1204"/>
        <v>76705.41667</v>
      </c>
      <c r="BT817" s="18" t="str">
        <f t="shared" si="1204"/>
        <v/>
      </c>
      <c r="BU817" s="18" t="str">
        <f t="shared" si="1204"/>
        <v/>
      </c>
      <c r="BV817" s="18" t="str">
        <f t="shared" si="1204"/>
        <v/>
      </c>
      <c r="BW817" s="18" t="str">
        <f t="shared" si="1204"/>
        <v/>
      </c>
      <c r="BX817" s="18" t="str">
        <f t="shared" si="1204"/>
        <v/>
      </c>
      <c r="BY817" s="18" t="str">
        <f t="shared" si="1204"/>
        <v/>
      </c>
      <c r="BZ817" s="18" t="str">
        <f t="shared" si="1204"/>
        <v/>
      </c>
      <c r="CA817" s="18" t="str">
        <f t="shared" si="1204"/>
        <v/>
      </c>
      <c r="CB817" s="18" t="str">
        <f t="shared" si="1204"/>
        <v/>
      </c>
      <c r="CC817" s="18" t="str">
        <f t="shared" si="1204"/>
        <v/>
      </c>
    </row>
    <row r="818" ht="16.5" customHeight="1">
      <c r="A818" s="18" t="s">
        <v>3967</v>
      </c>
      <c r="B818" s="18" t="s">
        <v>3968</v>
      </c>
      <c r="C818" s="18" t="s">
        <v>3969</v>
      </c>
      <c r="D818" s="11" t="s">
        <v>3270</v>
      </c>
      <c r="E818" s="18">
        <v>0.0</v>
      </c>
      <c r="H818" s="18">
        <v>0.0</v>
      </c>
      <c r="J818" s="20"/>
      <c r="K818" s="20"/>
      <c r="L818" s="11" t="s">
        <v>86</v>
      </c>
      <c r="M818" s="11"/>
      <c r="N818" s="18" t="s">
        <v>3970</v>
      </c>
      <c r="O818" s="18" t="s">
        <v>3971</v>
      </c>
      <c r="V818" s="18" t="s">
        <v>547</v>
      </c>
      <c r="W818" s="11"/>
      <c r="X818" s="11"/>
      <c r="Z818" s="18" t="s">
        <v>3972</v>
      </c>
      <c r="AI818" s="18" t="s">
        <v>3375</v>
      </c>
      <c r="AM818" s="11" t="s">
        <v>549</v>
      </c>
      <c r="AO818" s="18" t="s">
        <v>3973</v>
      </c>
      <c r="AQ818" s="11" t="s">
        <v>79</v>
      </c>
      <c r="AR818" s="11" t="s">
        <v>548</v>
      </c>
      <c r="AS818" s="11" t="s">
        <v>75</v>
      </c>
      <c r="AT818" s="11" t="s">
        <v>80</v>
      </c>
      <c r="AW818" s="11" t="s">
        <v>96</v>
      </c>
      <c r="AX818" s="18" t="str">
        <f t="shared" si="1132"/>
        <v/>
      </c>
      <c r="AY818" s="11"/>
      <c r="AZ818" s="11" t="s">
        <v>191</v>
      </c>
      <c r="BF818" s="11" t="s">
        <v>3974</v>
      </c>
      <c r="BJ818" s="18">
        <v>2021.0</v>
      </c>
      <c r="BK818" s="18">
        <v>2021.0</v>
      </c>
      <c r="BL818" s="16">
        <f t="shared" si="954"/>
        <v>1</v>
      </c>
      <c r="BM818" s="18" t="str">
        <f t="shared" si="955"/>
        <v>2021</v>
      </c>
      <c r="BN818" s="18" t="str">
        <f t="shared" ref="BN818:CC818" si="1205">IF(ISNUMBER(SEARCH(BN$1, $BM818)), ($K818/$BL818), "")</f>
        <v/>
      </c>
      <c r="BO818" s="20">
        <f t="shared" si="1205"/>
        <v>0</v>
      </c>
      <c r="BP818" s="18" t="str">
        <f t="shared" si="1205"/>
        <v/>
      </c>
      <c r="BQ818" s="18" t="str">
        <f t="shared" si="1205"/>
        <v/>
      </c>
      <c r="BR818" s="18" t="str">
        <f t="shared" si="1205"/>
        <v/>
      </c>
      <c r="BS818" s="18" t="str">
        <f t="shared" si="1205"/>
        <v/>
      </c>
      <c r="BT818" s="18" t="str">
        <f t="shared" si="1205"/>
        <v/>
      </c>
      <c r="BU818" s="18" t="str">
        <f t="shared" si="1205"/>
        <v/>
      </c>
      <c r="BV818" s="18" t="str">
        <f t="shared" si="1205"/>
        <v/>
      </c>
      <c r="BW818" s="18" t="str">
        <f t="shared" si="1205"/>
        <v/>
      </c>
      <c r="BX818" s="18" t="str">
        <f t="shared" si="1205"/>
        <v/>
      </c>
      <c r="BY818" s="18" t="str">
        <f t="shared" si="1205"/>
        <v/>
      </c>
      <c r="BZ818" s="18" t="str">
        <f t="shared" si="1205"/>
        <v/>
      </c>
      <c r="CA818" s="18" t="str">
        <f t="shared" si="1205"/>
        <v/>
      </c>
      <c r="CB818" s="18" t="str">
        <f t="shared" si="1205"/>
        <v/>
      </c>
      <c r="CC818" s="18" t="str">
        <f t="shared" si="1205"/>
        <v/>
      </c>
    </row>
    <row r="819" ht="16.5" customHeight="1">
      <c r="A819" s="18" t="s">
        <v>3975</v>
      </c>
      <c r="B819" s="18" t="s">
        <v>3976</v>
      </c>
      <c r="C819" s="18" t="s">
        <v>3975</v>
      </c>
      <c r="D819" s="11" t="s">
        <v>3270</v>
      </c>
      <c r="E819" s="18">
        <v>0.0</v>
      </c>
      <c r="H819" s="18">
        <v>0.0</v>
      </c>
      <c r="J819" s="20"/>
      <c r="K819" s="20"/>
      <c r="L819" s="11" t="s">
        <v>86</v>
      </c>
      <c r="M819" s="11"/>
      <c r="N819" s="18" t="s">
        <v>3977</v>
      </c>
      <c r="O819" s="18" t="s">
        <v>3978</v>
      </c>
      <c r="T819" s="18" t="s">
        <v>3979</v>
      </c>
      <c r="V819" s="18" t="s">
        <v>3980</v>
      </c>
      <c r="W819" s="11"/>
      <c r="X819" s="11"/>
      <c r="Z819" s="18" t="s">
        <v>3981</v>
      </c>
      <c r="AI819" s="18" t="s">
        <v>3366</v>
      </c>
      <c r="AM819" s="11" t="s">
        <v>2168</v>
      </c>
      <c r="AO819" s="18" t="s">
        <v>3982</v>
      </c>
      <c r="AQ819" s="11" t="s">
        <v>79</v>
      </c>
      <c r="AR819" s="11" t="s">
        <v>155</v>
      </c>
      <c r="AS819" s="11" t="s">
        <v>75</v>
      </c>
      <c r="AT819" s="11" t="s">
        <v>80</v>
      </c>
      <c r="AW819" s="11" t="s">
        <v>96</v>
      </c>
      <c r="AX819" s="18" t="str">
        <f t="shared" si="1132"/>
        <v/>
      </c>
      <c r="AY819" s="11"/>
      <c r="AZ819" s="11" t="s">
        <v>310</v>
      </c>
      <c r="BF819" s="18" t="s">
        <v>3976</v>
      </c>
      <c r="BJ819" s="18">
        <v>2023.0</v>
      </c>
      <c r="BL819" s="16">
        <f t="shared" si="954"/>
        <v>-2022</v>
      </c>
      <c r="BM819" s="18" t="str">
        <f t="shared" si="955"/>
        <v>#NUM!</v>
      </c>
      <c r="BN819" s="18" t="str">
        <f t="shared" ref="BN819:CC819" si="1206">IF(ISNUMBER(SEARCH(BN$1, $BM819)), ($K819/$BL819), "")</f>
        <v/>
      </c>
      <c r="BO819" s="18" t="str">
        <f t="shared" si="1206"/>
        <v/>
      </c>
      <c r="BP819" s="18" t="str">
        <f t="shared" si="1206"/>
        <v/>
      </c>
      <c r="BQ819" s="18" t="str">
        <f t="shared" si="1206"/>
        <v/>
      </c>
      <c r="BR819" s="18" t="str">
        <f t="shared" si="1206"/>
        <v/>
      </c>
      <c r="BS819" s="18" t="str">
        <f t="shared" si="1206"/>
        <v/>
      </c>
      <c r="BT819" s="18" t="str">
        <f t="shared" si="1206"/>
        <v/>
      </c>
      <c r="BU819" s="18" t="str">
        <f t="shared" si="1206"/>
        <v/>
      </c>
      <c r="BV819" s="18" t="str">
        <f t="shared" si="1206"/>
        <v/>
      </c>
      <c r="BW819" s="18" t="str">
        <f t="shared" si="1206"/>
        <v/>
      </c>
      <c r="BX819" s="18" t="str">
        <f t="shared" si="1206"/>
        <v/>
      </c>
      <c r="BY819" s="18" t="str">
        <f t="shared" si="1206"/>
        <v/>
      </c>
      <c r="BZ819" s="18" t="str">
        <f t="shared" si="1206"/>
        <v/>
      </c>
      <c r="CA819" s="18" t="str">
        <f t="shared" si="1206"/>
        <v/>
      </c>
      <c r="CB819" s="18" t="str">
        <f t="shared" si="1206"/>
        <v/>
      </c>
      <c r="CC819" s="18" t="str">
        <f t="shared" si="1206"/>
        <v/>
      </c>
    </row>
    <row r="820" ht="16.5" customHeight="1">
      <c r="A820" s="18" t="s">
        <v>3983</v>
      </c>
      <c r="B820" s="18" t="s">
        <v>3984</v>
      </c>
      <c r="C820" s="18" t="s">
        <v>3983</v>
      </c>
      <c r="D820" s="11" t="s">
        <v>3270</v>
      </c>
      <c r="E820" s="27">
        <v>125000.0</v>
      </c>
      <c r="F820" s="27">
        <v>100000.0</v>
      </c>
      <c r="G820" s="18" t="s">
        <v>135</v>
      </c>
      <c r="H820" s="18">
        <v>0.0</v>
      </c>
      <c r="J820" s="13">
        <f t="shared" ref="J820:K820" si="1207">E820*1.19</f>
        <v>148750</v>
      </c>
      <c r="K820" s="13">
        <f t="shared" si="1207"/>
        <v>119000</v>
      </c>
      <c r="L820" s="11" t="s">
        <v>86</v>
      </c>
      <c r="M820" s="11"/>
      <c r="N820" s="18" t="s">
        <v>3985</v>
      </c>
      <c r="O820" s="18" t="s">
        <v>3986</v>
      </c>
      <c r="T820" s="18" t="s">
        <v>3987</v>
      </c>
      <c r="V820" s="18" t="s">
        <v>918</v>
      </c>
      <c r="W820" s="11"/>
      <c r="X820" s="11" t="s">
        <v>142</v>
      </c>
      <c r="Y820" s="11" t="s">
        <v>75</v>
      </c>
      <c r="Z820" s="18" t="s">
        <v>2825</v>
      </c>
      <c r="AI820" s="18" t="s">
        <v>3692</v>
      </c>
      <c r="AM820" s="11" t="s">
        <v>143</v>
      </c>
      <c r="AN820" s="41" t="s">
        <v>1503</v>
      </c>
      <c r="AQ820" s="11" t="s">
        <v>79</v>
      </c>
      <c r="AR820" s="11" t="s">
        <v>146</v>
      </c>
      <c r="AS820" s="11" t="s">
        <v>75</v>
      </c>
      <c r="AT820" s="25" t="s">
        <v>122</v>
      </c>
      <c r="AW820" s="11" t="s">
        <v>204</v>
      </c>
      <c r="AX820" s="18" t="str">
        <f t="shared" si="1132"/>
        <v/>
      </c>
      <c r="AY820" s="11"/>
      <c r="AZ820" s="11" t="s">
        <v>290</v>
      </c>
      <c r="BD820" s="15">
        <v>45761.0</v>
      </c>
      <c r="BE820" s="15">
        <v>45779.0</v>
      </c>
      <c r="BF820" s="18" t="s">
        <v>3984</v>
      </c>
      <c r="BJ820" s="18">
        <v>2024.0</v>
      </c>
      <c r="BK820" s="18">
        <v>2028.0</v>
      </c>
      <c r="BL820" s="16">
        <f t="shared" si="954"/>
        <v>5</v>
      </c>
      <c r="BM820" s="18" t="str">
        <f t="shared" si="955"/>
        <v>2024, 2025, 2026, 2027, 2028</v>
      </c>
      <c r="BN820" s="18" t="str">
        <f t="shared" ref="BN820:CC820" si="1208">IF(ISNUMBER(SEARCH(BN$1, $BM820)), ($K820/$BL820), "")</f>
        <v/>
      </c>
      <c r="BO820" s="18" t="str">
        <f t="shared" si="1208"/>
        <v/>
      </c>
      <c r="BP820" s="18" t="str">
        <f t="shared" si="1208"/>
        <v/>
      </c>
      <c r="BQ820" s="18" t="str">
        <f t="shared" si="1208"/>
        <v/>
      </c>
      <c r="BR820" s="20">
        <f t="shared" si="1208"/>
        <v>23800</v>
      </c>
      <c r="BS820" s="20">
        <f t="shared" si="1208"/>
        <v>23800</v>
      </c>
      <c r="BT820" s="20">
        <f t="shared" si="1208"/>
        <v>23800</v>
      </c>
      <c r="BU820" s="20">
        <f t="shared" si="1208"/>
        <v>23800</v>
      </c>
      <c r="BV820" s="20">
        <f t="shared" si="1208"/>
        <v>23800</v>
      </c>
      <c r="BW820" s="18" t="str">
        <f t="shared" si="1208"/>
        <v/>
      </c>
      <c r="BX820" s="18" t="str">
        <f t="shared" si="1208"/>
        <v/>
      </c>
      <c r="BY820" s="18" t="str">
        <f t="shared" si="1208"/>
        <v/>
      </c>
      <c r="BZ820" s="18" t="str">
        <f t="shared" si="1208"/>
        <v/>
      </c>
      <c r="CA820" s="18" t="str">
        <f t="shared" si="1208"/>
        <v/>
      </c>
      <c r="CB820" s="18" t="str">
        <f t="shared" si="1208"/>
        <v/>
      </c>
      <c r="CC820" s="18" t="str">
        <f t="shared" si="1208"/>
        <v/>
      </c>
    </row>
    <row r="821" ht="16.5" customHeight="1">
      <c r="A821" s="18" t="s">
        <v>3988</v>
      </c>
      <c r="B821" s="18" t="s">
        <v>3989</v>
      </c>
      <c r="C821" s="18" t="s">
        <v>3988</v>
      </c>
      <c r="D821" s="11" t="s">
        <v>3270</v>
      </c>
      <c r="E821" s="18">
        <v>6964800.0</v>
      </c>
      <c r="F821" s="18">
        <v>6964800.0</v>
      </c>
      <c r="G821" s="18" t="s">
        <v>873</v>
      </c>
      <c r="H821" s="18">
        <v>295760.0</v>
      </c>
      <c r="J821" s="13">
        <f t="shared" ref="J821:K821" si="1209">E821*0.04</f>
        <v>278592</v>
      </c>
      <c r="K821" s="13">
        <f t="shared" si="1209"/>
        <v>278592</v>
      </c>
      <c r="L821" s="11" t="s">
        <v>86</v>
      </c>
      <c r="M821" s="11"/>
      <c r="N821" s="18" t="s">
        <v>3990</v>
      </c>
      <c r="O821" s="18" t="s">
        <v>3991</v>
      </c>
      <c r="T821" s="18" t="s">
        <v>3992</v>
      </c>
      <c r="V821" s="18" t="s">
        <v>3993</v>
      </c>
      <c r="W821" s="11"/>
      <c r="X821" s="11" t="s">
        <v>876</v>
      </c>
      <c r="Z821" s="18" t="s">
        <v>3994</v>
      </c>
      <c r="AI821" s="18" t="s">
        <v>3995</v>
      </c>
      <c r="AM821" s="11" t="s">
        <v>3996</v>
      </c>
      <c r="AQ821" s="11" t="s">
        <v>79</v>
      </c>
      <c r="AR821" s="11" t="s">
        <v>878</v>
      </c>
      <c r="AS821" s="11" t="s">
        <v>75</v>
      </c>
      <c r="AT821" s="11" t="s">
        <v>80</v>
      </c>
      <c r="AW821" s="11" t="s">
        <v>96</v>
      </c>
      <c r="AX821" s="18" t="str">
        <f t="shared" si="1132"/>
        <v/>
      </c>
      <c r="AY821" s="11"/>
      <c r="AZ821" s="11" t="s">
        <v>191</v>
      </c>
      <c r="BF821" s="18" t="s">
        <v>3997</v>
      </c>
      <c r="BJ821" s="18">
        <v>2024.0</v>
      </c>
      <c r="BK821" s="18">
        <v>2027.0</v>
      </c>
      <c r="BL821" s="16">
        <f t="shared" si="954"/>
        <v>4</v>
      </c>
      <c r="BM821" s="18" t="str">
        <f t="shared" si="955"/>
        <v>2024, 2025, 2026, 2027</v>
      </c>
      <c r="BN821" s="18" t="str">
        <f t="shared" ref="BN821:CC821" si="1210">IF(ISNUMBER(SEARCH(BN$1, $BM821)), ($K821/$BL821), "")</f>
        <v/>
      </c>
      <c r="BO821" s="18" t="str">
        <f t="shared" si="1210"/>
        <v/>
      </c>
      <c r="BP821" s="18" t="str">
        <f t="shared" si="1210"/>
        <v/>
      </c>
      <c r="BQ821" s="18" t="str">
        <f t="shared" si="1210"/>
        <v/>
      </c>
      <c r="BR821" s="20">
        <f t="shared" si="1210"/>
        <v>69648</v>
      </c>
      <c r="BS821" s="20">
        <f t="shared" si="1210"/>
        <v>69648</v>
      </c>
      <c r="BT821" s="20">
        <f t="shared" si="1210"/>
        <v>69648</v>
      </c>
      <c r="BU821" s="20">
        <f t="shared" si="1210"/>
        <v>69648</v>
      </c>
      <c r="BV821" s="18" t="str">
        <f t="shared" si="1210"/>
        <v/>
      </c>
      <c r="BW821" s="18" t="str">
        <f t="shared" si="1210"/>
        <v/>
      </c>
      <c r="BX821" s="18" t="str">
        <f t="shared" si="1210"/>
        <v/>
      </c>
      <c r="BY821" s="18" t="str">
        <f t="shared" si="1210"/>
        <v/>
      </c>
      <c r="BZ821" s="18" t="str">
        <f t="shared" si="1210"/>
        <v/>
      </c>
      <c r="CA821" s="18" t="str">
        <f t="shared" si="1210"/>
        <v/>
      </c>
      <c r="CB821" s="18" t="str">
        <f t="shared" si="1210"/>
        <v/>
      </c>
      <c r="CC821" s="18" t="str">
        <f t="shared" si="1210"/>
        <v/>
      </c>
    </row>
    <row r="822" ht="16.5" customHeight="1">
      <c r="A822" s="18" t="s">
        <v>3998</v>
      </c>
      <c r="B822" s="18" t="s">
        <v>3999</v>
      </c>
      <c r="C822" s="18" t="s">
        <v>3998</v>
      </c>
      <c r="D822" s="11" t="s">
        <v>3270</v>
      </c>
      <c r="E822" s="18">
        <v>40000.0</v>
      </c>
      <c r="F822" s="18">
        <v>40000.0</v>
      </c>
      <c r="G822" s="18" t="s">
        <v>151</v>
      </c>
      <c r="H822" s="18">
        <v>45594.0</v>
      </c>
      <c r="J822" s="20">
        <v>40000.0</v>
      </c>
      <c r="K822" s="20">
        <v>40000.0</v>
      </c>
      <c r="L822" s="11" t="s">
        <v>86</v>
      </c>
      <c r="M822" s="11"/>
      <c r="N822" s="18" t="s">
        <v>4000</v>
      </c>
      <c r="O822" s="18" t="s">
        <v>4001</v>
      </c>
      <c r="T822" s="18" t="s">
        <v>4002</v>
      </c>
      <c r="W822" s="11"/>
      <c r="X822" s="11"/>
      <c r="AI822" s="18" t="s">
        <v>4003</v>
      </c>
      <c r="AM822" s="11" t="s">
        <v>456</v>
      </c>
      <c r="AO822" s="18" t="s">
        <v>4004</v>
      </c>
      <c r="AQ822" s="11" t="s">
        <v>79</v>
      </c>
      <c r="AR822" s="11" t="s">
        <v>334</v>
      </c>
      <c r="AS822" s="11" t="s">
        <v>75</v>
      </c>
      <c r="AT822" s="11" t="s">
        <v>80</v>
      </c>
      <c r="AW822" s="11" t="s">
        <v>96</v>
      </c>
      <c r="AX822" s="18" t="str">
        <f t="shared" si="1132"/>
        <v/>
      </c>
      <c r="AY822" s="11"/>
      <c r="AZ822" s="11" t="s">
        <v>191</v>
      </c>
      <c r="BF822" s="18" t="s">
        <v>3999</v>
      </c>
      <c r="BJ822" s="18">
        <v>2020.0</v>
      </c>
      <c r="BK822" s="11">
        <v>2020.0</v>
      </c>
      <c r="BL822" s="16">
        <f t="shared" si="954"/>
        <v>1</v>
      </c>
      <c r="BM822" s="18" t="str">
        <f t="shared" si="955"/>
        <v>2020</v>
      </c>
      <c r="BN822" s="20">
        <f t="shared" ref="BN822:CC822" si="1211">IF(ISNUMBER(SEARCH(BN$1, $BM822)), ($K822/$BL822), "")</f>
        <v>40000</v>
      </c>
      <c r="BO822" s="18" t="str">
        <f t="shared" si="1211"/>
        <v/>
      </c>
      <c r="BP822" s="18" t="str">
        <f t="shared" si="1211"/>
        <v/>
      </c>
      <c r="BQ822" s="18" t="str">
        <f t="shared" si="1211"/>
        <v/>
      </c>
      <c r="BR822" s="18" t="str">
        <f t="shared" si="1211"/>
        <v/>
      </c>
      <c r="BS822" s="18" t="str">
        <f t="shared" si="1211"/>
        <v/>
      </c>
      <c r="BT822" s="18" t="str">
        <f t="shared" si="1211"/>
        <v/>
      </c>
      <c r="BU822" s="18" t="str">
        <f t="shared" si="1211"/>
        <v/>
      </c>
      <c r="BV822" s="18" t="str">
        <f t="shared" si="1211"/>
        <v/>
      </c>
      <c r="BW822" s="18" t="str">
        <f t="shared" si="1211"/>
        <v/>
      </c>
      <c r="BX822" s="18" t="str">
        <f t="shared" si="1211"/>
        <v/>
      </c>
      <c r="BY822" s="18" t="str">
        <f t="shared" si="1211"/>
        <v/>
      </c>
      <c r="BZ822" s="18" t="str">
        <f t="shared" si="1211"/>
        <v/>
      </c>
      <c r="CA822" s="18" t="str">
        <f t="shared" si="1211"/>
        <v/>
      </c>
      <c r="CB822" s="18" t="str">
        <f t="shared" si="1211"/>
        <v/>
      </c>
      <c r="CC822" s="18" t="str">
        <f t="shared" si="1211"/>
        <v/>
      </c>
    </row>
    <row r="823" ht="16.5" customHeight="1">
      <c r="A823" s="18" t="s">
        <v>4005</v>
      </c>
      <c r="B823" s="18" t="s">
        <v>4006</v>
      </c>
      <c r="C823" s="18" t="s">
        <v>4005</v>
      </c>
      <c r="D823" s="11" t="s">
        <v>3270</v>
      </c>
      <c r="E823" s="18">
        <v>336000.0</v>
      </c>
      <c r="F823" s="18">
        <v>336000.0</v>
      </c>
      <c r="G823" s="18" t="s">
        <v>151</v>
      </c>
      <c r="H823" s="18">
        <v>377175.0</v>
      </c>
      <c r="J823" s="20">
        <v>336000.0</v>
      </c>
      <c r="K823" s="20">
        <v>336000.0</v>
      </c>
      <c r="L823" s="11" t="s">
        <v>86</v>
      </c>
      <c r="M823" s="11"/>
      <c r="N823" s="18" t="s">
        <v>4007</v>
      </c>
      <c r="O823" s="18" t="s">
        <v>4008</v>
      </c>
      <c r="V823" s="18" t="s">
        <v>4009</v>
      </c>
      <c r="W823" s="11"/>
      <c r="X823" s="11"/>
      <c r="Z823" s="18" t="s">
        <v>4010</v>
      </c>
      <c r="AI823" s="18" t="s">
        <v>4011</v>
      </c>
      <c r="AM823" s="18" t="s">
        <v>165</v>
      </c>
      <c r="AO823" s="18" t="s">
        <v>4012</v>
      </c>
      <c r="AQ823" s="11" t="s">
        <v>79</v>
      </c>
      <c r="AR823" s="11" t="s">
        <v>164</v>
      </c>
      <c r="AS823" s="11" t="s">
        <v>75</v>
      </c>
      <c r="AT823" s="11" t="s">
        <v>80</v>
      </c>
      <c r="AW823" s="11" t="s">
        <v>96</v>
      </c>
      <c r="AX823" s="18" t="str">
        <f t="shared" si="1132"/>
        <v/>
      </c>
      <c r="AY823" s="11"/>
      <c r="AZ823" s="11" t="s">
        <v>398</v>
      </c>
      <c r="BF823" s="11" t="s">
        <v>4013</v>
      </c>
      <c r="BJ823" s="18">
        <v>2020.0</v>
      </c>
      <c r="BK823" s="18">
        <v>2022.0</v>
      </c>
      <c r="BL823" s="16">
        <f t="shared" si="954"/>
        <v>3</v>
      </c>
      <c r="BM823" s="18" t="str">
        <f t="shared" si="955"/>
        <v>2020, 2021, 2022</v>
      </c>
      <c r="BN823" s="20">
        <f t="shared" ref="BN823:CC823" si="1212">IF(ISNUMBER(SEARCH(BN$1, $BM823)), ($K823/$BL823), "")</f>
        <v>112000</v>
      </c>
      <c r="BO823" s="20">
        <f t="shared" si="1212"/>
        <v>112000</v>
      </c>
      <c r="BP823" s="20">
        <f t="shared" si="1212"/>
        <v>112000</v>
      </c>
      <c r="BQ823" s="18" t="str">
        <f t="shared" si="1212"/>
        <v/>
      </c>
      <c r="BR823" s="18" t="str">
        <f t="shared" si="1212"/>
        <v/>
      </c>
      <c r="BS823" s="18" t="str">
        <f t="shared" si="1212"/>
        <v/>
      </c>
      <c r="BT823" s="18" t="str">
        <f t="shared" si="1212"/>
        <v/>
      </c>
      <c r="BU823" s="18" t="str">
        <f t="shared" si="1212"/>
        <v/>
      </c>
      <c r="BV823" s="18" t="str">
        <f t="shared" si="1212"/>
        <v/>
      </c>
      <c r="BW823" s="18" t="str">
        <f t="shared" si="1212"/>
        <v/>
      </c>
      <c r="BX823" s="18" t="str">
        <f t="shared" si="1212"/>
        <v/>
      </c>
      <c r="BY823" s="18" t="str">
        <f t="shared" si="1212"/>
        <v/>
      </c>
      <c r="BZ823" s="18" t="str">
        <f t="shared" si="1212"/>
        <v/>
      </c>
      <c r="CA823" s="18" t="str">
        <f t="shared" si="1212"/>
        <v/>
      </c>
      <c r="CB823" s="18" t="str">
        <f t="shared" si="1212"/>
        <v/>
      </c>
      <c r="CC823" s="18" t="str">
        <f t="shared" si="1212"/>
        <v/>
      </c>
    </row>
    <row r="824" ht="16.5" customHeight="1">
      <c r="A824" s="18" t="s">
        <v>4014</v>
      </c>
      <c r="B824" s="18" t="s">
        <v>4015</v>
      </c>
      <c r="C824" s="18" t="s">
        <v>4016</v>
      </c>
      <c r="D824" s="11" t="s">
        <v>3270</v>
      </c>
      <c r="E824" s="18">
        <v>49834.0</v>
      </c>
      <c r="F824" s="18">
        <v>49834.0</v>
      </c>
      <c r="G824" s="18" t="s">
        <v>151</v>
      </c>
      <c r="H824" s="18">
        <v>53909.0</v>
      </c>
      <c r="J824" s="20">
        <v>49834.0</v>
      </c>
      <c r="K824" s="20">
        <v>49834.0</v>
      </c>
      <c r="L824" s="11" t="s">
        <v>86</v>
      </c>
      <c r="M824" s="11"/>
      <c r="O824" s="18" t="s">
        <v>4017</v>
      </c>
      <c r="T824" s="18" t="s">
        <v>4018</v>
      </c>
      <c r="V824" s="18" t="s">
        <v>4019</v>
      </c>
      <c r="W824" s="11"/>
      <c r="X824" s="11"/>
      <c r="Z824" s="18" t="s">
        <v>4020</v>
      </c>
      <c r="AI824" s="18" t="s">
        <v>3439</v>
      </c>
      <c r="AM824" s="11" t="s">
        <v>1487</v>
      </c>
      <c r="AO824" s="18" t="s">
        <v>3510</v>
      </c>
      <c r="AQ824" s="11" t="s">
        <v>79</v>
      </c>
      <c r="AR824" s="11" t="s">
        <v>565</v>
      </c>
      <c r="AS824" s="11" t="s">
        <v>75</v>
      </c>
      <c r="AT824" s="11" t="s">
        <v>107</v>
      </c>
      <c r="AU824" s="11" t="s">
        <v>189</v>
      </c>
      <c r="AV824" s="11"/>
      <c r="AW824" s="11" t="s">
        <v>96</v>
      </c>
      <c r="AX824" s="18" t="str">
        <f t="shared" si="1132"/>
        <v/>
      </c>
      <c r="AY824" s="62"/>
      <c r="AZ824" s="11" t="s">
        <v>109</v>
      </c>
      <c r="BF824" s="18" t="s">
        <v>4021</v>
      </c>
      <c r="BJ824" s="18">
        <v>2023.0</v>
      </c>
      <c r="BK824" s="18">
        <v>2024.0</v>
      </c>
      <c r="BL824" s="16">
        <f t="shared" si="954"/>
        <v>2</v>
      </c>
      <c r="BM824" s="18" t="str">
        <f t="shared" si="955"/>
        <v>2023, 2024</v>
      </c>
      <c r="BN824" s="18" t="str">
        <f t="shared" ref="BN824:CC824" si="1213">IF(ISNUMBER(SEARCH(BN$1, $BM824)), ($K824/$BL824), "")</f>
        <v/>
      </c>
      <c r="BO824" s="18" t="str">
        <f t="shared" si="1213"/>
        <v/>
      </c>
      <c r="BP824" s="18" t="str">
        <f t="shared" si="1213"/>
        <v/>
      </c>
      <c r="BQ824" s="20">
        <f t="shared" si="1213"/>
        <v>24917</v>
      </c>
      <c r="BR824" s="20">
        <f t="shared" si="1213"/>
        <v>24917</v>
      </c>
      <c r="BS824" s="18" t="str">
        <f t="shared" si="1213"/>
        <v/>
      </c>
      <c r="BT824" s="18" t="str">
        <f t="shared" si="1213"/>
        <v/>
      </c>
      <c r="BU824" s="18" t="str">
        <f t="shared" si="1213"/>
        <v/>
      </c>
      <c r="BV824" s="18" t="str">
        <f t="shared" si="1213"/>
        <v/>
      </c>
      <c r="BW824" s="18" t="str">
        <f t="shared" si="1213"/>
        <v/>
      </c>
      <c r="BX824" s="18" t="str">
        <f t="shared" si="1213"/>
        <v/>
      </c>
      <c r="BY824" s="18" t="str">
        <f t="shared" si="1213"/>
        <v/>
      </c>
      <c r="BZ824" s="18" t="str">
        <f t="shared" si="1213"/>
        <v/>
      </c>
      <c r="CA824" s="18" t="str">
        <f t="shared" si="1213"/>
        <v/>
      </c>
      <c r="CB824" s="18" t="str">
        <f t="shared" si="1213"/>
        <v/>
      </c>
      <c r="CC824" s="18" t="str">
        <f t="shared" si="1213"/>
        <v/>
      </c>
    </row>
    <row r="825" ht="16.5" customHeight="1">
      <c r="A825" s="18" t="s">
        <v>4022</v>
      </c>
      <c r="B825" s="18" t="s">
        <v>4023</v>
      </c>
      <c r="C825" s="18" t="s">
        <v>4022</v>
      </c>
      <c r="D825" s="11" t="s">
        <v>3270</v>
      </c>
      <c r="E825" s="18">
        <v>2316994.0</v>
      </c>
      <c r="F825" s="18">
        <v>2316994.0</v>
      </c>
      <c r="G825" s="18" t="s">
        <v>112</v>
      </c>
      <c r="H825" s="18">
        <v>211510.0</v>
      </c>
      <c r="J825" s="20">
        <f t="shared" ref="J825:K825" si="1214">E825*0.087</f>
        <v>201578.478</v>
      </c>
      <c r="K825" s="20">
        <f t="shared" si="1214"/>
        <v>201578.478</v>
      </c>
      <c r="L825" s="11" t="s">
        <v>86</v>
      </c>
      <c r="M825" s="11"/>
      <c r="N825" s="18" t="s">
        <v>4024</v>
      </c>
      <c r="O825" s="18" t="s">
        <v>4025</v>
      </c>
      <c r="T825" s="18" t="s">
        <v>4026</v>
      </c>
      <c r="V825" s="18" t="s">
        <v>4027</v>
      </c>
      <c r="W825" s="11"/>
      <c r="X825" s="11"/>
      <c r="Z825" s="18" t="s">
        <v>2624</v>
      </c>
      <c r="AI825" s="18" t="s">
        <v>3338</v>
      </c>
      <c r="AM825" s="11" t="s">
        <v>176</v>
      </c>
      <c r="AO825" s="18" t="s">
        <v>3383</v>
      </c>
      <c r="AQ825" s="11" t="s">
        <v>79</v>
      </c>
      <c r="AR825" s="11" t="s">
        <v>117</v>
      </c>
      <c r="AS825" s="11" t="s">
        <v>75</v>
      </c>
      <c r="AT825" s="11" t="s">
        <v>80</v>
      </c>
      <c r="AW825" s="11" t="s">
        <v>96</v>
      </c>
      <c r="AX825" s="18" t="str">
        <f t="shared" si="1132"/>
        <v/>
      </c>
      <c r="AY825" s="11"/>
      <c r="AZ825" s="11" t="s">
        <v>398</v>
      </c>
      <c r="BF825" s="18" t="s">
        <v>4023</v>
      </c>
      <c r="BJ825" s="18">
        <v>2024.0</v>
      </c>
      <c r="BK825" s="18">
        <v>2027.0</v>
      </c>
      <c r="BL825" s="16">
        <f t="shared" si="954"/>
        <v>4</v>
      </c>
      <c r="BM825" s="18" t="str">
        <f t="shared" si="955"/>
        <v>2024, 2025, 2026, 2027</v>
      </c>
      <c r="BN825" s="18" t="str">
        <f t="shared" ref="BN825:CC825" si="1215">IF(ISNUMBER(SEARCH(BN$1, $BM825)), ($K825/$BL825), "")</f>
        <v/>
      </c>
      <c r="BO825" s="18" t="str">
        <f t="shared" si="1215"/>
        <v/>
      </c>
      <c r="BP825" s="18" t="str">
        <f t="shared" si="1215"/>
        <v/>
      </c>
      <c r="BQ825" s="18" t="str">
        <f t="shared" si="1215"/>
        <v/>
      </c>
      <c r="BR825" s="20">
        <f t="shared" si="1215"/>
        <v>50394.6195</v>
      </c>
      <c r="BS825" s="20">
        <f t="shared" si="1215"/>
        <v>50394.6195</v>
      </c>
      <c r="BT825" s="20">
        <f t="shared" si="1215"/>
        <v>50394.6195</v>
      </c>
      <c r="BU825" s="20">
        <f t="shared" si="1215"/>
        <v>50394.6195</v>
      </c>
      <c r="BV825" s="18" t="str">
        <f t="shared" si="1215"/>
        <v/>
      </c>
      <c r="BW825" s="18" t="str">
        <f t="shared" si="1215"/>
        <v/>
      </c>
      <c r="BX825" s="18" t="str">
        <f t="shared" si="1215"/>
        <v/>
      </c>
      <c r="BY825" s="18" t="str">
        <f t="shared" si="1215"/>
        <v/>
      </c>
      <c r="BZ825" s="18" t="str">
        <f t="shared" si="1215"/>
        <v/>
      </c>
      <c r="CA825" s="18" t="str">
        <f t="shared" si="1215"/>
        <v/>
      </c>
      <c r="CB825" s="18" t="str">
        <f t="shared" si="1215"/>
        <v/>
      </c>
      <c r="CC825" s="18" t="str">
        <f t="shared" si="1215"/>
        <v/>
      </c>
    </row>
    <row r="826" ht="16.5" customHeight="1">
      <c r="A826" s="18" t="s">
        <v>4028</v>
      </c>
      <c r="B826" s="18" t="s">
        <v>4029</v>
      </c>
      <c r="C826" s="18" t="s">
        <v>4028</v>
      </c>
      <c r="D826" s="11" t="s">
        <v>3270</v>
      </c>
      <c r="E826" s="18">
        <v>2355741.0</v>
      </c>
      <c r="F826" s="18">
        <v>2355741.0</v>
      </c>
      <c r="G826" s="18" t="s">
        <v>151</v>
      </c>
      <c r="H826" s="18">
        <v>2512325.0</v>
      </c>
      <c r="J826" s="20">
        <v>2355741.0</v>
      </c>
      <c r="K826" s="20">
        <v>2355741.0</v>
      </c>
      <c r="L826" s="11" t="s">
        <v>86</v>
      </c>
      <c r="M826" s="11"/>
      <c r="N826" s="18" t="s">
        <v>4030</v>
      </c>
      <c r="O826" s="18" t="s">
        <v>4031</v>
      </c>
      <c r="V826" s="18" t="s">
        <v>3336</v>
      </c>
      <c r="W826" s="11"/>
      <c r="X826" s="11" t="s">
        <v>259</v>
      </c>
      <c r="Z826" s="18" t="s">
        <v>3337</v>
      </c>
      <c r="AI826" s="18" t="s">
        <v>4032</v>
      </c>
      <c r="AM826" s="18" t="s">
        <v>185</v>
      </c>
      <c r="AN826" s="11" t="s">
        <v>774</v>
      </c>
      <c r="AQ826" s="11" t="s">
        <v>79</v>
      </c>
      <c r="AR826" s="11" t="s">
        <v>188</v>
      </c>
      <c r="AS826" s="11" t="s">
        <v>75</v>
      </c>
      <c r="AT826" s="11" t="s">
        <v>80</v>
      </c>
      <c r="AW826" s="43" t="s">
        <v>96</v>
      </c>
      <c r="AX826" s="18" t="str">
        <f t="shared" si="1132"/>
        <v/>
      </c>
      <c r="AY826" s="11"/>
      <c r="AZ826" s="11" t="s">
        <v>520</v>
      </c>
      <c r="BF826" s="18" t="s">
        <v>4029</v>
      </c>
      <c r="BJ826" s="18">
        <v>2023.0</v>
      </c>
      <c r="BK826" s="18">
        <v>2028.0</v>
      </c>
      <c r="BL826" s="16">
        <f t="shared" si="954"/>
        <v>6</v>
      </c>
      <c r="BM826" s="18" t="str">
        <f t="shared" si="955"/>
        <v>2023, 2024, 2025, 2026, 2027, 2028</v>
      </c>
      <c r="BN826" s="18" t="str">
        <f t="shared" ref="BN826:CC826" si="1216">IF(ISNUMBER(SEARCH(BN$1, $BM826)), ($K826/$BL826), "")</f>
        <v/>
      </c>
      <c r="BO826" s="18" t="str">
        <f t="shared" si="1216"/>
        <v/>
      </c>
      <c r="BP826" s="18" t="str">
        <f t="shared" si="1216"/>
        <v/>
      </c>
      <c r="BQ826" s="20">
        <f t="shared" si="1216"/>
        <v>392623.5</v>
      </c>
      <c r="BR826" s="20">
        <f t="shared" si="1216"/>
        <v>392623.5</v>
      </c>
      <c r="BS826" s="20">
        <f t="shared" si="1216"/>
        <v>392623.5</v>
      </c>
      <c r="BT826" s="20">
        <f t="shared" si="1216"/>
        <v>392623.5</v>
      </c>
      <c r="BU826" s="20">
        <f t="shared" si="1216"/>
        <v>392623.5</v>
      </c>
      <c r="BV826" s="20">
        <f t="shared" si="1216"/>
        <v>392623.5</v>
      </c>
      <c r="BW826" s="18" t="str">
        <f t="shared" si="1216"/>
        <v/>
      </c>
      <c r="BX826" s="18" t="str">
        <f t="shared" si="1216"/>
        <v/>
      </c>
      <c r="BY826" s="18" t="str">
        <f t="shared" si="1216"/>
        <v/>
      </c>
      <c r="BZ826" s="18" t="str">
        <f t="shared" si="1216"/>
        <v/>
      </c>
      <c r="CA826" s="18" t="str">
        <f t="shared" si="1216"/>
        <v/>
      </c>
      <c r="CB826" s="18" t="str">
        <f t="shared" si="1216"/>
        <v/>
      </c>
      <c r="CC826" s="18" t="str">
        <f t="shared" si="1216"/>
        <v/>
      </c>
    </row>
    <row r="827" ht="16.5" customHeight="1">
      <c r="A827" s="18" t="s">
        <v>4033</v>
      </c>
      <c r="B827" s="18" t="s">
        <v>4034</v>
      </c>
      <c r="C827" s="18" t="s">
        <v>4033</v>
      </c>
      <c r="D827" s="11" t="s">
        <v>3270</v>
      </c>
      <c r="E827" s="27">
        <v>125000.0</v>
      </c>
      <c r="F827" s="27">
        <v>100000.0</v>
      </c>
      <c r="G827" s="18" t="s">
        <v>135</v>
      </c>
      <c r="H827" s="18">
        <v>0.0</v>
      </c>
      <c r="J827" s="13">
        <f t="shared" ref="J827:K827" si="1217">E827*1.19</f>
        <v>148750</v>
      </c>
      <c r="K827" s="13">
        <f t="shared" si="1217"/>
        <v>119000</v>
      </c>
      <c r="L827" s="11" t="s">
        <v>86</v>
      </c>
      <c r="M827" s="11"/>
      <c r="N827" s="18" t="s">
        <v>4035</v>
      </c>
      <c r="O827" s="18" t="s">
        <v>4036</v>
      </c>
      <c r="T827" s="18" t="s">
        <v>4037</v>
      </c>
      <c r="V827" s="18" t="s">
        <v>1117</v>
      </c>
      <c r="W827" s="11"/>
      <c r="X827" s="11" t="s">
        <v>142</v>
      </c>
      <c r="Z827" s="18" t="s">
        <v>3150</v>
      </c>
      <c r="AI827" s="18" t="s">
        <v>3692</v>
      </c>
      <c r="AM827" s="11" t="s">
        <v>143</v>
      </c>
      <c r="AN827" s="41" t="s">
        <v>202</v>
      </c>
      <c r="AO827" s="18" t="s">
        <v>1722</v>
      </c>
      <c r="AQ827" s="11" t="s">
        <v>79</v>
      </c>
      <c r="AR827" s="11" t="s">
        <v>146</v>
      </c>
      <c r="AS827" s="11" t="s">
        <v>75</v>
      </c>
      <c r="AT827" s="11" t="s">
        <v>107</v>
      </c>
      <c r="AU827" s="11" t="s">
        <v>189</v>
      </c>
      <c r="AV827" s="11"/>
      <c r="AW827" s="11" t="s">
        <v>204</v>
      </c>
      <c r="AX827" s="18" t="str">
        <f t="shared" si="1132"/>
        <v/>
      </c>
      <c r="AY827" s="11"/>
      <c r="AZ827" s="11" t="s">
        <v>520</v>
      </c>
      <c r="BF827" s="18" t="s">
        <v>4034</v>
      </c>
      <c r="BJ827" s="18">
        <v>2024.0</v>
      </c>
      <c r="BK827" s="18">
        <v>2028.0</v>
      </c>
      <c r="BL827" s="16">
        <f t="shared" si="954"/>
        <v>5</v>
      </c>
      <c r="BM827" s="18" t="str">
        <f t="shared" si="955"/>
        <v>2024, 2025, 2026, 2027, 2028</v>
      </c>
      <c r="BN827" s="18" t="str">
        <f t="shared" ref="BN827:CC827" si="1218">IF(ISNUMBER(SEARCH(BN$1, $BM827)), ($K827/$BL827), "")</f>
        <v/>
      </c>
      <c r="BO827" s="18" t="str">
        <f t="shared" si="1218"/>
        <v/>
      </c>
      <c r="BP827" s="18" t="str">
        <f t="shared" si="1218"/>
        <v/>
      </c>
      <c r="BQ827" s="18" t="str">
        <f t="shared" si="1218"/>
        <v/>
      </c>
      <c r="BR827" s="20">
        <f t="shared" si="1218"/>
        <v>23800</v>
      </c>
      <c r="BS827" s="20">
        <f t="shared" si="1218"/>
        <v>23800</v>
      </c>
      <c r="BT827" s="20">
        <f t="shared" si="1218"/>
        <v>23800</v>
      </c>
      <c r="BU827" s="20">
        <f t="shared" si="1218"/>
        <v>23800</v>
      </c>
      <c r="BV827" s="20">
        <f t="shared" si="1218"/>
        <v>23800</v>
      </c>
      <c r="BW827" s="18" t="str">
        <f t="shared" si="1218"/>
        <v/>
      </c>
      <c r="BX827" s="18" t="str">
        <f t="shared" si="1218"/>
        <v/>
      </c>
      <c r="BY827" s="18" t="str">
        <f t="shared" si="1218"/>
        <v/>
      </c>
      <c r="BZ827" s="18" t="str">
        <f t="shared" si="1218"/>
        <v/>
      </c>
      <c r="CA827" s="18" t="str">
        <f t="shared" si="1218"/>
        <v/>
      </c>
      <c r="CB827" s="18" t="str">
        <f t="shared" si="1218"/>
        <v/>
      </c>
      <c r="CC827" s="18" t="str">
        <f t="shared" si="1218"/>
        <v/>
      </c>
    </row>
    <row r="828" ht="16.5" customHeight="1">
      <c r="A828" s="18" t="s">
        <v>4038</v>
      </c>
      <c r="B828" s="18" t="s">
        <v>4039</v>
      </c>
      <c r="C828" s="18" t="s">
        <v>4038</v>
      </c>
      <c r="D828" s="11" t="s">
        <v>3270</v>
      </c>
      <c r="E828" s="27">
        <v>125000.0</v>
      </c>
      <c r="F828" s="27">
        <v>100000.0</v>
      </c>
      <c r="G828" s="18" t="s">
        <v>135</v>
      </c>
      <c r="H828" s="18">
        <v>0.0</v>
      </c>
      <c r="J828" s="13">
        <f t="shared" ref="J828:K828" si="1219">E828*1.19</f>
        <v>148750</v>
      </c>
      <c r="K828" s="13">
        <f t="shared" si="1219"/>
        <v>119000</v>
      </c>
      <c r="L828" s="11" t="s">
        <v>86</v>
      </c>
      <c r="M828" s="11"/>
      <c r="O828" s="18" t="s">
        <v>4040</v>
      </c>
      <c r="T828" s="18" t="s">
        <v>4041</v>
      </c>
      <c r="V828" s="18" t="s">
        <v>884</v>
      </c>
      <c r="W828" s="11"/>
      <c r="X828" s="11" t="s">
        <v>142</v>
      </c>
      <c r="Z828" s="18" t="s">
        <v>4042</v>
      </c>
      <c r="AI828" s="18" t="s">
        <v>4043</v>
      </c>
      <c r="AM828" s="18" t="s">
        <v>3140</v>
      </c>
      <c r="AO828" s="18" t="s">
        <v>4044</v>
      </c>
      <c r="AQ828" s="11" t="s">
        <v>95</v>
      </c>
      <c r="AR828" s="11" t="s">
        <v>146</v>
      </c>
      <c r="AS828" s="11" t="s">
        <v>75</v>
      </c>
      <c r="AT828" s="11" t="s">
        <v>80</v>
      </c>
      <c r="AW828" s="11" t="s">
        <v>204</v>
      </c>
      <c r="AX828" s="18" t="str">
        <f t="shared" si="1132"/>
        <v/>
      </c>
      <c r="AY828" s="11"/>
      <c r="AZ828" s="11" t="s">
        <v>310</v>
      </c>
      <c r="BF828" s="18" t="s">
        <v>4039</v>
      </c>
      <c r="BJ828" s="18">
        <v>2022.0</v>
      </c>
      <c r="BK828" s="18">
        <v>2025.0</v>
      </c>
      <c r="BL828" s="16">
        <f t="shared" si="954"/>
        <v>4</v>
      </c>
      <c r="BM828" s="18" t="str">
        <f t="shared" si="955"/>
        <v>2022, 2023, 2024, 2025</v>
      </c>
      <c r="BN828" s="18" t="str">
        <f t="shared" ref="BN828:CC828" si="1220">IF(ISNUMBER(SEARCH(BN$1, $BM828)), ($K828/$BL828), "")</f>
        <v/>
      </c>
      <c r="BO828" s="18" t="str">
        <f t="shared" si="1220"/>
        <v/>
      </c>
      <c r="BP828" s="20">
        <f t="shared" si="1220"/>
        <v>29750</v>
      </c>
      <c r="BQ828" s="20">
        <f t="shared" si="1220"/>
        <v>29750</v>
      </c>
      <c r="BR828" s="20">
        <f t="shared" si="1220"/>
        <v>29750</v>
      </c>
      <c r="BS828" s="20">
        <f t="shared" si="1220"/>
        <v>29750</v>
      </c>
      <c r="BT828" s="18" t="str">
        <f t="shared" si="1220"/>
        <v/>
      </c>
      <c r="BU828" s="18" t="str">
        <f t="shared" si="1220"/>
        <v/>
      </c>
      <c r="BV828" s="18" t="str">
        <f t="shared" si="1220"/>
        <v/>
      </c>
      <c r="BW828" s="18" t="str">
        <f t="shared" si="1220"/>
        <v/>
      </c>
      <c r="BX828" s="18" t="str">
        <f t="shared" si="1220"/>
        <v/>
      </c>
      <c r="BY828" s="18" t="str">
        <f t="shared" si="1220"/>
        <v/>
      </c>
      <c r="BZ828" s="18" t="str">
        <f t="shared" si="1220"/>
        <v/>
      </c>
      <c r="CA828" s="18" t="str">
        <f t="shared" si="1220"/>
        <v/>
      </c>
      <c r="CB828" s="18" t="str">
        <f t="shared" si="1220"/>
        <v/>
      </c>
      <c r="CC828" s="18" t="str">
        <f t="shared" si="1220"/>
        <v/>
      </c>
    </row>
    <row r="829" ht="16.5" customHeight="1">
      <c r="A829" s="18" t="s">
        <v>4045</v>
      </c>
      <c r="B829" s="18" t="s">
        <v>4046</v>
      </c>
      <c r="C829" s="18" t="s">
        <v>4045</v>
      </c>
      <c r="D829" s="11" t="s">
        <v>3270</v>
      </c>
      <c r="E829" s="18">
        <v>398000.0</v>
      </c>
      <c r="F829" s="18">
        <v>398000.0</v>
      </c>
      <c r="G829" s="18" t="s">
        <v>215</v>
      </c>
      <c r="H829" s="18">
        <v>39318.0</v>
      </c>
      <c r="J829" s="13">
        <f t="shared" ref="J829:K829" si="1221">E829*0.091</f>
        <v>36218</v>
      </c>
      <c r="K829" s="13">
        <f t="shared" si="1221"/>
        <v>36218</v>
      </c>
      <c r="L829" s="11" t="s">
        <v>86</v>
      </c>
      <c r="M829" s="11"/>
      <c r="N829" s="18" t="s">
        <v>4047</v>
      </c>
      <c r="O829" s="18" t="s">
        <v>4048</v>
      </c>
      <c r="T829" s="18" t="s">
        <v>4049</v>
      </c>
      <c r="V829" s="18" t="s">
        <v>429</v>
      </c>
      <c r="W829" s="11"/>
      <c r="X829" s="11"/>
      <c r="Z829" s="18" t="s">
        <v>2560</v>
      </c>
      <c r="AI829" s="18" t="s">
        <v>4050</v>
      </c>
      <c r="AM829" s="18" t="s">
        <v>2631</v>
      </c>
      <c r="AO829" s="18" t="s">
        <v>4051</v>
      </c>
      <c r="AQ829" s="11" t="s">
        <v>79</v>
      </c>
      <c r="AR829" s="11" t="s">
        <v>218</v>
      </c>
      <c r="AS829" s="11" t="s">
        <v>75</v>
      </c>
      <c r="AT829" s="11" t="s">
        <v>107</v>
      </c>
      <c r="AW829" s="11" t="s">
        <v>96</v>
      </c>
      <c r="AX829" s="18" t="str">
        <f t="shared" si="1132"/>
        <v/>
      </c>
      <c r="AY829" s="11"/>
      <c r="AZ829" s="11" t="s">
        <v>109</v>
      </c>
      <c r="BF829" s="18" t="s">
        <v>4046</v>
      </c>
      <c r="BJ829" s="18">
        <v>2022.0</v>
      </c>
      <c r="BK829" s="18">
        <v>2022.0</v>
      </c>
      <c r="BL829" s="16">
        <f t="shared" si="954"/>
        <v>1</v>
      </c>
      <c r="BM829" s="18" t="str">
        <f t="shared" si="955"/>
        <v>2022</v>
      </c>
      <c r="BN829" s="18" t="str">
        <f t="shared" ref="BN829:CC829" si="1222">IF(ISNUMBER(SEARCH(BN$1, $BM829)), ($K829/$BL829), "")</f>
        <v/>
      </c>
      <c r="BO829" s="18" t="str">
        <f t="shared" si="1222"/>
        <v/>
      </c>
      <c r="BP829" s="20">
        <f t="shared" si="1222"/>
        <v>36218</v>
      </c>
      <c r="BQ829" s="18" t="str">
        <f t="shared" si="1222"/>
        <v/>
      </c>
      <c r="BR829" s="18" t="str">
        <f t="shared" si="1222"/>
        <v/>
      </c>
      <c r="BS829" s="18" t="str">
        <f t="shared" si="1222"/>
        <v/>
      </c>
      <c r="BT829" s="18" t="str">
        <f t="shared" si="1222"/>
        <v/>
      </c>
      <c r="BU829" s="18" t="str">
        <f t="shared" si="1222"/>
        <v/>
      </c>
      <c r="BV829" s="18" t="str">
        <f t="shared" si="1222"/>
        <v/>
      </c>
      <c r="BW829" s="18" t="str">
        <f t="shared" si="1222"/>
        <v/>
      </c>
      <c r="BX829" s="18" t="str">
        <f t="shared" si="1222"/>
        <v/>
      </c>
      <c r="BY829" s="18" t="str">
        <f t="shared" si="1222"/>
        <v/>
      </c>
      <c r="BZ829" s="18" t="str">
        <f t="shared" si="1222"/>
        <v/>
      </c>
      <c r="CA829" s="18" t="str">
        <f t="shared" si="1222"/>
        <v/>
      </c>
      <c r="CB829" s="18" t="str">
        <f t="shared" si="1222"/>
        <v/>
      </c>
      <c r="CC829" s="18" t="str">
        <f t="shared" si="1222"/>
        <v/>
      </c>
    </row>
    <row r="830" ht="16.5" customHeight="1">
      <c r="A830" s="18" t="s">
        <v>4052</v>
      </c>
      <c r="B830" s="18" t="s">
        <v>4053</v>
      </c>
      <c r="C830" s="18" t="s">
        <v>4052</v>
      </c>
      <c r="D830" s="11" t="s">
        <v>3270</v>
      </c>
      <c r="E830" s="18">
        <v>194075.0</v>
      </c>
      <c r="F830" s="18">
        <v>194075.0</v>
      </c>
      <c r="G830" s="18" t="s">
        <v>151</v>
      </c>
      <c r="H830" s="18">
        <v>205963.0</v>
      </c>
      <c r="J830" s="20">
        <v>194075.0</v>
      </c>
      <c r="K830" s="20">
        <v>194075.0</v>
      </c>
      <c r="L830" s="11" t="s">
        <v>86</v>
      </c>
      <c r="M830" s="11"/>
      <c r="N830" s="18" t="s">
        <v>4054</v>
      </c>
      <c r="O830" s="18" t="s">
        <v>4055</v>
      </c>
      <c r="V830" s="18" t="s">
        <v>4056</v>
      </c>
      <c r="W830" s="11"/>
      <c r="X830" s="11" t="s">
        <v>259</v>
      </c>
      <c r="Z830" s="18" t="s">
        <v>4057</v>
      </c>
      <c r="AI830" s="18" t="s">
        <v>4058</v>
      </c>
      <c r="AM830" s="18" t="s">
        <v>185</v>
      </c>
      <c r="AN830" s="11" t="s">
        <v>503</v>
      </c>
      <c r="AQ830" s="11" t="s">
        <v>79</v>
      </c>
      <c r="AR830" s="11" t="s">
        <v>188</v>
      </c>
      <c r="AS830" s="11" t="s">
        <v>75</v>
      </c>
      <c r="AT830" s="11" t="s">
        <v>80</v>
      </c>
      <c r="AW830" s="11" t="s">
        <v>204</v>
      </c>
      <c r="AX830" s="18" t="str">
        <f t="shared" si="1132"/>
        <v/>
      </c>
      <c r="AY830" s="11"/>
      <c r="AZ830" s="11" t="s">
        <v>132</v>
      </c>
      <c r="BF830" s="18" t="s">
        <v>4053</v>
      </c>
      <c r="BJ830" s="18">
        <v>2026.0</v>
      </c>
      <c r="BK830" s="18">
        <v>2028.0</v>
      </c>
      <c r="BL830" s="16">
        <f t="shared" si="954"/>
        <v>3</v>
      </c>
      <c r="BM830" s="18" t="str">
        <f t="shared" si="955"/>
        <v>2026, 2027, 2028</v>
      </c>
      <c r="BN830" s="18" t="str">
        <f t="shared" ref="BN830:CC830" si="1223">IF(ISNUMBER(SEARCH(BN$1, $BM830)), ($K830/$BL830), "")</f>
        <v/>
      </c>
      <c r="BO830" s="18" t="str">
        <f t="shared" si="1223"/>
        <v/>
      </c>
      <c r="BP830" s="18" t="str">
        <f t="shared" si="1223"/>
        <v/>
      </c>
      <c r="BQ830" s="18" t="str">
        <f t="shared" si="1223"/>
        <v/>
      </c>
      <c r="BR830" s="18" t="str">
        <f t="shared" si="1223"/>
        <v/>
      </c>
      <c r="BS830" s="18" t="str">
        <f t="shared" si="1223"/>
        <v/>
      </c>
      <c r="BT830" s="20">
        <f t="shared" si="1223"/>
        <v>64691.66667</v>
      </c>
      <c r="BU830" s="20">
        <f t="shared" si="1223"/>
        <v>64691.66667</v>
      </c>
      <c r="BV830" s="20">
        <f t="shared" si="1223"/>
        <v>64691.66667</v>
      </c>
      <c r="BW830" s="18" t="str">
        <f t="shared" si="1223"/>
        <v/>
      </c>
      <c r="BX830" s="18" t="str">
        <f t="shared" si="1223"/>
        <v/>
      </c>
      <c r="BY830" s="18" t="str">
        <f t="shared" si="1223"/>
        <v/>
      </c>
      <c r="BZ830" s="18" t="str">
        <f t="shared" si="1223"/>
        <v/>
      </c>
      <c r="CA830" s="18" t="str">
        <f t="shared" si="1223"/>
        <v/>
      </c>
      <c r="CB830" s="18" t="str">
        <f t="shared" si="1223"/>
        <v/>
      </c>
      <c r="CC830" s="18" t="str">
        <f t="shared" si="1223"/>
        <v/>
      </c>
    </row>
    <row r="831" ht="16.5" customHeight="1">
      <c r="A831" s="18" t="s">
        <v>4059</v>
      </c>
      <c r="B831" s="18" t="s">
        <v>4060</v>
      </c>
      <c r="C831" s="18" t="s">
        <v>4061</v>
      </c>
      <c r="D831" s="11" t="s">
        <v>3270</v>
      </c>
      <c r="E831" s="18">
        <v>747250.0</v>
      </c>
      <c r="F831" s="18">
        <v>747250.0</v>
      </c>
      <c r="G831" s="18" t="s">
        <v>367</v>
      </c>
      <c r="H831" s="18">
        <v>186186.0</v>
      </c>
      <c r="J831" s="13">
        <f t="shared" ref="J831:K831" si="1224">E831*0.23</f>
        <v>171867.5</v>
      </c>
      <c r="K831" s="13">
        <f t="shared" si="1224"/>
        <v>171867.5</v>
      </c>
      <c r="L831" s="11" t="s">
        <v>86</v>
      </c>
      <c r="M831" s="11"/>
      <c r="N831" s="18" t="s">
        <v>4062</v>
      </c>
      <c r="O831" s="18" t="s">
        <v>4063</v>
      </c>
      <c r="T831" s="18" t="s">
        <v>4064</v>
      </c>
      <c r="V831" s="18" t="s">
        <v>3545</v>
      </c>
      <c r="W831" s="11"/>
      <c r="X831" s="11"/>
      <c r="Z831" s="18" t="s">
        <v>3546</v>
      </c>
      <c r="AI831" s="18" t="s">
        <v>4065</v>
      </c>
      <c r="AM831" s="18" t="s">
        <v>1184</v>
      </c>
      <c r="AO831" s="18" t="s">
        <v>4066</v>
      </c>
      <c r="AQ831" s="11" t="s">
        <v>79</v>
      </c>
      <c r="AR831" s="11" t="s">
        <v>372</v>
      </c>
      <c r="AS831" s="11" t="s">
        <v>75</v>
      </c>
      <c r="AT831" s="11" t="s">
        <v>107</v>
      </c>
      <c r="AU831" s="11" t="s">
        <v>108</v>
      </c>
      <c r="AV831" s="11"/>
      <c r="AW831" s="11" t="s">
        <v>96</v>
      </c>
      <c r="AX831" s="18" t="str">
        <f t="shared" si="1132"/>
        <v/>
      </c>
      <c r="AY831" s="11"/>
      <c r="AZ831" s="11" t="s">
        <v>132</v>
      </c>
      <c r="BF831" s="11" t="s">
        <v>4067</v>
      </c>
      <c r="BJ831" s="18">
        <v>2023.0</v>
      </c>
      <c r="BK831" s="18">
        <v>2026.0</v>
      </c>
      <c r="BL831" s="16">
        <f t="shared" si="954"/>
        <v>4</v>
      </c>
      <c r="BM831" s="18" t="str">
        <f t="shared" si="955"/>
        <v>2023, 2024, 2025, 2026</v>
      </c>
      <c r="BN831" s="18" t="str">
        <f t="shared" ref="BN831:CC831" si="1225">IF(ISNUMBER(SEARCH(BN$1, $BM831)), ($K831/$BL831), "")</f>
        <v/>
      </c>
      <c r="BO831" s="18" t="str">
        <f t="shared" si="1225"/>
        <v/>
      </c>
      <c r="BP831" s="18" t="str">
        <f t="shared" si="1225"/>
        <v/>
      </c>
      <c r="BQ831" s="20">
        <f t="shared" si="1225"/>
        <v>42966.875</v>
      </c>
      <c r="BR831" s="20">
        <f t="shared" si="1225"/>
        <v>42966.875</v>
      </c>
      <c r="BS831" s="20">
        <f t="shared" si="1225"/>
        <v>42966.875</v>
      </c>
      <c r="BT831" s="20">
        <f t="shared" si="1225"/>
        <v>42966.875</v>
      </c>
      <c r="BU831" s="18" t="str">
        <f t="shared" si="1225"/>
        <v/>
      </c>
      <c r="BV831" s="18" t="str">
        <f t="shared" si="1225"/>
        <v/>
      </c>
      <c r="BW831" s="18" t="str">
        <f t="shared" si="1225"/>
        <v/>
      </c>
      <c r="BX831" s="18" t="str">
        <f t="shared" si="1225"/>
        <v/>
      </c>
      <c r="BY831" s="18" t="str">
        <f t="shared" si="1225"/>
        <v/>
      </c>
      <c r="BZ831" s="18" t="str">
        <f t="shared" si="1225"/>
        <v/>
      </c>
      <c r="CA831" s="18" t="str">
        <f t="shared" si="1225"/>
        <v/>
      </c>
      <c r="CB831" s="18" t="str">
        <f t="shared" si="1225"/>
        <v/>
      </c>
      <c r="CC831" s="18" t="str">
        <f t="shared" si="1225"/>
        <v/>
      </c>
    </row>
    <row r="832" ht="16.5" customHeight="1">
      <c r="A832" s="18" t="s">
        <v>4068</v>
      </c>
      <c r="B832" s="18" t="s">
        <v>4069</v>
      </c>
      <c r="C832" s="18" t="s">
        <v>4068</v>
      </c>
      <c r="D832" s="11" t="s">
        <v>3270</v>
      </c>
      <c r="E832" s="18">
        <v>1848121.0</v>
      </c>
      <c r="F832" s="18">
        <v>1848121.0</v>
      </c>
      <c r="G832" s="18" t="s">
        <v>726</v>
      </c>
      <c r="H832" s="18">
        <v>2064600.0</v>
      </c>
      <c r="J832" s="13">
        <f t="shared" ref="J832:K832" si="1226">E832*1.07</f>
        <v>1977489.47</v>
      </c>
      <c r="K832" s="13">
        <f t="shared" si="1226"/>
        <v>1977489.47</v>
      </c>
      <c r="L832" s="11" t="s">
        <v>86</v>
      </c>
      <c r="M832" s="11"/>
      <c r="N832" s="18" t="s">
        <v>4070</v>
      </c>
      <c r="O832" s="18" t="s">
        <v>4071</v>
      </c>
      <c r="W832" s="11"/>
      <c r="X832" s="11"/>
      <c r="AI832" s="18" t="s">
        <v>3884</v>
      </c>
      <c r="AM832" s="18" t="s">
        <v>931</v>
      </c>
      <c r="AQ832" s="11" t="s">
        <v>79</v>
      </c>
      <c r="AR832" s="11" t="s">
        <v>731</v>
      </c>
      <c r="AS832" s="11" t="s">
        <v>75</v>
      </c>
      <c r="AT832" s="11" t="s">
        <v>80</v>
      </c>
      <c r="AU832" s="16" t="s">
        <v>262</v>
      </c>
      <c r="AV832" s="16"/>
      <c r="AW832" s="43" t="s">
        <v>96</v>
      </c>
      <c r="AX832" s="18" t="str">
        <f t="shared" si="1132"/>
        <v/>
      </c>
      <c r="AY832" s="11"/>
      <c r="AZ832" s="11" t="s">
        <v>132</v>
      </c>
      <c r="BF832" s="18" t="s">
        <v>4069</v>
      </c>
      <c r="BJ832" s="18">
        <v>2022.0</v>
      </c>
      <c r="BK832" s="18">
        <v>2026.0</v>
      </c>
      <c r="BL832" s="16">
        <f t="shared" si="954"/>
        <v>5</v>
      </c>
      <c r="BM832" s="18" t="str">
        <f t="shared" si="955"/>
        <v>2022, 2023, 2024, 2025, 2026</v>
      </c>
      <c r="BN832" s="18" t="str">
        <f t="shared" ref="BN832:CC832" si="1227">IF(ISNUMBER(SEARCH(BN$1, $BM832)), ($K832/$BL832), "")</f>
        <v/>
      </c>
      <c r="BO832" s="18" t="str">
        <f t="shared" si="1227"/>
        <v/>
      </c>
      <c r="BP832" s="20">
        <f t="shared" si="1227"/>
        <v>395497.894</v>
      </c>
      <c r="BQ832" s="20">
        <f t="shared" si="1227"/>
        <v>395497.894</v>
      </c>
      <c r="BR832" s="20">
        <f t="shared" si="1227"/>
        <v>395497.894</v>
      </c>
      <c r="BS832" s="20">
        <f t="shared" si="1227"/>
        <v>395497.894</v>
      </c>
      <c r="BT832" s="20">
        <f t="shared" si="1227"/>
        <v>395497.894</v>
      </c>
      <c r="BU832" s="18" t="str">
        <f t="shared" si="1227"/>
        <v/>
      </c>
      <c r="BV832" s="18" t="str">
        <f t="shared" si="1227"/>
        <v/>
      </c>
      <c r="BW832" s="18" t="str">
        <f t="shared" si="1227"/>
        <v/>
      </c>
      <c r="BX832" s="18" t="str">
        <f t="shared" si="1227"/>
        <v/>
      </c>
      <c r="BY832" s="18" t="str">
        <f t="shared" si="1227"/>
        <v/>
      </c>
      <c r="BZ832" s="18" t="str">
        <f t="shared" si="1227"/>
        <v/>
      </c>
      <c r="CA832" s="18" t="str">
        <f t="shared" si="1227"/>
        <v/>
      </c>
      <c r="CB832" s="18" t="str">
        <f t="shared" si="1227"/>
        <v/>
      </c>
      <c r="CC832" s="18" t="str">
        <f t="shared" si="1227"/>
        <v/>
      </c>
    </row>
    <row r="833" ht="16.5" customHeight="1">
      <c r="A833" s="18" t="s">
        <v>4068</v>
      </c>
      <c r="B833" s="18" t="s">
        <v>4069</v>
      </c>
      <c r="C833" s="18" t="s">
        <v>4068</v>
      </c>
      <c r="D833" s="11" t="s">
        <v>3270</v>
      </c>
      <c r="E833" s="18">
        <v>130554.0</v>
      </c>
      <c r="F833" s="18">
        <v>130554.0</v>
      </c>
      <c r="G833" s="18" t="s">
        <v>726</v>
      </c>
      <c r="H833" s="18">
        <v>145833.0</v>
      </c>
      <c r="J833" s="13">
        <f t="shared" ref="J833:K833" si="1228">E833*1.07</f>
        <v>139692.78</v>
      </c>
      <c r="K833" s="13">
        <f t="shared" si="1228"/>
        <v>139692.78</v>
      </c>
      <c r="L833" s="11" t="s">
        <v>86</v>
      </c>
      <c r="M833" s="11"/>
      <c r="N833" s="18" t="s">
        <v>4072</v>
      </c>
      <c r="O833" s="18" t="s">
        <v>4073</v>
      </c>
      <c r="W833" s="11"/>
      <c r="X833" s="11"/>
      <c r="AI833" s="18" t="s">
        <v>3884</v>
      </c>
      <c r="AM833" s="18" t="s">
        <v>931</v>
      </c>
      <c r="AQ833" s="11" t="s">
        <v>79</v>
      </c>
      <c r="AR833" s="11" t="s">
        <v>731</v>
      </c>
      <c r="AS833" s="11" t="s">
        <v>75</v>
      </c>
      <c r="AT833" s="11" t="s">
        <v>80</v>
      </c>
      <c r="AU833" s="16" t="s">
        <v>262</v>
      </c>
      <c r="AV833" s="16"/>
      <c r="AW833" s="43" t="s">
        <v>96</v>
      </c>
      <c r="AX833" s="18" t="str">
        <f t="shared" si="1132"/>
        <v/>
      </c>
      <c r="AY833" s="11"/>
      <c r="AZ833" s="11" t="s">
        <v>132</v>
      </c>
      <c r="BF833" s="18" t="s">
        <v>4069</v>
      </c>
      <c r="BJ833" s="18">
        <v>2022.0</v>
      </c>
      <c r="BK833" s="18">
        <v>2026.0</v>
      </c>
      <c r="BL833" s="16">
        <f t="shared" si="954"/>
        <v>5</v>
      </c>
      <c r="BM833" s="18" t="str">
        <f t="shared" si="955"/>
        <v>2022, 2023, 2024, 2025, 2026</v>
      </c>
      <c r="BN833" s="18" t="str">
        <f t="shared" ref="BN833:CC833" si="1229">IF(ISNUMBER(SEARCH(BN$1, $BM833)), ($K833/$BL833), "")</f>
        <v/>
      </c>
      <c r="BO833" s="18" t="str">
        <f t="shared" si="1229"/>
        <v/>
      </c>
      <c r="BP833" s="20">
        <f t="shared" si="1229"/>
        <v>27938.556</v>
      </c>
      <c r="BQ833" s="20">
        <f t="shared" si="1229"/>
        <v>27938.556</v>
      </c>
      <c r="BR833" s="20">
        <f t="shared" si="1229"/>
        <v>27938.556</v>
      </c>
      <c r="BS833" s="20">
        <f t="shared" si="1229"/>
        <v>27938.556</v>
      </c>
      <c r="BT833" s="20">
        <f t="shared" si="1229"/>
        <v>27938.556</v>
      </c>
      <c r="BU833" s="18" t="str">
        <f t="shared" si="1229"/>
        <v/>
      </c>
      <c r="BV833" s="18" t="str">
        <f t="shared" si="1229"/>
        <v/>
      </c>
      <c r="BW833" s="18" t="str">
        <f t="shared" si="1229"/>
        <v/>
      </c>
      <c r="BX833" s="18" t="str">
        <f t="shared" si="1229"/>
        <v/>
      </c>
      <c r="BY833" s="18" t="str">
        <f t="shared" si="1229"/>
        <v/>
      </c>
      <c r="BZ833" s="18" t="str">
        <f t="shared" si="1229"/>
        <v/>
      </c>
      <c r="CA833" s="18" t="str">
        <f t="shared" si="1229"/>
        <v/>
      </c>
      <c r="CB833" s="18" t="str">
        <f t="shared" si="1229"/>
        <v/>
      </c>
      <c r="CC833" s="18" t="str">
        <f t="shared" si="1229"/>
        <v/>
      </c>
    </row>
    <row r="834" ht="16.5" customHeight="1">
      <c r="A834" s="18" t="s">
        <v>4074</v>
      </c>
      <c r="C834" s="18" t="s">
        <v>4075</v>
      </c>
      <c r="D834" s="11" t="s">
        <v>3270</v>
      </c>
      <c r="E834" s="18">
        <v>111758.0</v>
      </c>
      <c r="F834" s="18">
        <v>111758.0</v>
      </c>
      <c r="G834" s="18" t="s">
        <v>151</v>
      </c>
      <c r="H834" s="18">
        <v>117504.0</v>
      </c>
      <c r="J834" s="20">
        <v>111758.0</v>
      </c>
      <c r="K834" s="20">
        <v>111758.0</v>
      </c>
      <c r="L834" s="11" t="s">
        <v>86</v>
      </c>
      <c r="M834" s="11"/>
      <c r="N834" s="18" t="s">
        <v>3333</v>
      </c>
      <c r="O834" s="18" t="s">
        <v>4076</v>
      </c>
      <c r="V834" s="18" t="s">
        <v>3336</v>
      </c>
      <c r="W834" s="11"/>
      <c r="X834" s="11"/>
      <c r="Z834" s="18" t="s">
        <v>3337</v>
      </c>
      <c r="AI834" s="18" t="s">
        <v>3306</v>
      </c>
      <c r="AM834" s="18" t="s">
        <v>3339</v>
      </c>
      <c r="AO834" s="18" t="s">
        <v>4077</v>
      </c>
      <c r="AQ834" s="11" t="s">
        <v>79</v>
      </c>
      <c r="AR834" s="11" t="s">
        <v>259</v>
      </c>
      <c r="AS834" s="11" t="s">
        <v>75</v>
      </c>
      <c r="AT834" s="11" t="s">
        <v>80</v>
      </c>
      <c r="AW834" s="11" t="s">
        <v>96</v>
      </c>
      <c r="AX834" s="18" t="str">
        <f t="shared" si="1132"/>
        <v/>
      </c>
      <c r="AY834" s="11"/>
      <c r="AZ834" s="11" t="s">
        <v>395</v>
      </c>
      <c r="BJ834" s="18">
        <v>2022.0</v>
      </c>
      <c r="BK834" s="18">
        <v>2022.0</v>
      </c>
      <c r="BL834" s="16">
        <f t="shared" si="954"/>
        <v>1</v>
      </c>
      <c r="BM834" s="18" t="str">
        <f t="shared" si="955"/>
        <v>2022</v>
      </c>
      <c r="BN834" s="18" t="str">
        <f t="shared" ref="BN834:CC834" si="1230">IF(ISNUMBER(SEARCH(BN$1, $BM834)), ($K834/$BL834), "")</f>
        <v/>
      </c>
      <c r="BO834" s="18" t="str">
        <f t="shared" si="1230"/>
        <v/>
      </c>
      <c r="BP834" s="20">
        <f t="shared" si="1230"/>
        <v>111758</v>
      </c>
      <c r="BQ834" s="18" t="str">
        <f t="shared" si="1230"/>
        <v/>
      </c>
      <c r="BR834" s="18" t="str">
        <f t="shared" si="1230"/>
        <v/>
      </c>
      <c r="BS834" s="18" t="str">
        <f t="shared" si="1230"/>
        <v/>
      </c>
      <c r="BT834" s="18" t="str">
        <f t="shared" si="1230"/>
        <v/>
      </c>
      <c r="BU834" s="18" t="str">
        <f t="shared" si="1230"/>
        <v/>
      </c>
      <c r="BV834" s="18" t="str">
        <f t="shared" si="1230"/>
        <v/>
      </c>
      <c r="BW834" s="18" t="str">
        <f t="shared" si="1230"/>
        <v/>
      </c>
      <c r="BX834" s="18" t="str">
        <f t="shared" si="1230"/>
        <v/>
      </c>
      <c r="BY834" s="18" t="str">
        <f t="shared" si="1230"/>
        <v/>
      </c>
      <c r="BZ834" s="18" t="str">
        <f t="shared" si="1230"/>
        <v/>
      </c>
      <c r="CA834" s="18" t="str">
        <f t="shared" si="1230"/>
        <v/>
      </c>
      <c r="CB834" s="18" t="str">
        <f t="shared" si="1230"/>
        <v/>
      </c>
      <c r="CC834" s="18" t="str">
        <f t="shared" si="1230"/>
        <v/>
      </c>
    </row>
    <row r="835" ht="16.5" customHeight="1">
      <c r="A835" s="18" t="s">
        <v>4078</v>
      </c>
      <c r="B835" s="18" t="s">
        <v>4079</v>
      </c>
      <c r="C835" s="18" t="s">
        <v>4078</v>
      </c>
      <c r="D835" s="11" t="s">
        <v>3270</v>
      </c>
      <c r="E835" s="18">
        <v>36000.0</v>
      </c>
      <c r="F835" s="18">
        <v>36000.0</v>
      </c>
      <c r="G835" s="18" t="s">
        <v>151</v>
      </c>
      <c r="H835" s="18">
        <v>40239.0</v>
      </c>
      <c r="J835" s="20">
        <v>36000.0</v>
      </c>
      <c r="K835" s="20">
        <v>36000.0</v>
      </c>
      <c r="L835" s="11" t="s">
        <v>86</v>
      </c>
      <c r="M835" s="11"/>
      <c r="N835" s="18" t="s">
        <v>4080</v>
      </c>
      <c r="O835" s="18" t="s">
        <v>4081</v>
      </c>
      <c r="V835" s="18" t="s">
        <v>4082</v>
      </c>
      <c r="W835" s="11"/>
      <c r="X835" s="11"/>
      <c r="Z835" s="18" t="s">
        <v>4083</v>
      </c>
      <c r="AI835" s="18" t="s">
        <v>4084</v>
      </c>
      <c r="AM835" s="18" t="s">
        <v>165</v>
      </c>
      <c r="AO835" s="18" t="s">
        <v>4085</v>
      </c>
      <c r="AQ835" s="11" t="s">
        <v>79</v>
      </c>
      <c r="AR835" s="11" t="s">
        <v>164</v>
      </c>
      <c r="AS835" s="11" t="s">
        <v>75</v>
      </c>
      <c r="AT835" s="11" t="s">
        <v>80</v>
      </c>
      <c r="AW835" s="11" t="s">
        <v>96</v>
      </c>
      <c r="AX835" s="18" t="str">
        <f t="shared" si="1132"/>
        <v/>
      </c>
      <c r="AY835" s="11"/>
      <c r="AZ835" s="11" t="s">
        <v>132</v>
      </c>
      <c r="BF835" s="18" t="s">
        <v>4086</v>
      </c>
      <c r="BJ835" s="18">
        <v>2021.0</v>
      </c>
      <c r="BK835" s="18">
        <v>2022.0</v>
      </c>
      <c r="BL835" s="16">
        <f t="shared" si="954"/>
        <v>2</v>
      </c>
      <c r="BM835" s="18" t="str">
        <f t="shared" si="955"/>
        <v>2021, 2022</v>
      </c>
      <c r="BN835" s="18" t="str">
        <f t="shared" ref="BN835:CC835" si="1231">IF(ISNUMBER(SEARCH(BN$1, $BM835)), ($K835/$BL835), "")</f>
        <v/>
      </c>
      <c r="BO835" s="20">
        <f t="shared" si="1231"/>
        <v>18000</v>
      </c>
      <c r="BP835" s="20">
        <f t="shared" si="1231"/>
        <v>18000</v>
      </c>
      <c r="BQ835" s="18" t="str">
        <f t="shared" si="1231"/>
        <v/>
      </c>
      <c r="BR835" s="18" t="str">
        <f t="shared" si="1231"/>
        <v/>
      </c>
      <c r="BS835" s="18" t="str">
        <f t="shared" si="1231"/>
        <v/>
      </c>
      <c r="BT835" s="18" t="str">
        <f t="shared" si="1231"/>
        <v/>
      </c>
      <c r="BU835" s="18" t="str">
        <f t="shared" si="1231"/>
        <v/>
      </c>
      <c r="BV835" s="18" t="str">
        <f t="shared" si="1231"/>
        <v/>
      </c>
      <c r="BW835" s="18" t="str">
        <f t="shared" si="1231"/>
        <v/>
      </c>
      <c r="BX835" s="18" t="str">
        <f t="shared" si="1231"/>
        <v/>
      </c>
      <c r="BY835" s="18" t="str">
        <f t="shared" si="1231"/>
        <v/>
      </c>
      <c r="BZ835" s="18" t="str">
        <f t="shared" si="1231"/>
        <v/>
      </c>
      <c r="CA835" s="18" t="str">
        <f t="shared" si="1231"/>
        <v/>
      </c>
      <c r="CB835" s="18" t="str">
        <f t="shared" si="1231"/>
        <v/>
      </c>
      <c r="CC835" s="18" t="str">
        <f t="shared" si="1231"/>
        <v/>
      </c>
    </row>
    <row r="836" ht="16.5" customHeight="1">
      <c r="A836" s="18" t="s">
        <v>4087</v>
      </c>
      <c r="B836" s="18" t="s">
        <v>4088</v>
      </c>
      <c r="C836" s="18" t="s">
        <v>4087</v>
      </c>
      <c r="D836" s="11" t="s">
        <v>3270</v>
      </c>
      <c r="E836" s="18">
        <v>0.0</v>
      </c>
      <c r="H836" s="18">
        <v>0.0</v>
      </c>
      <c r="J836" s="20"/>
      <c r="K836" s="20"/>
      <c r="L836" s="11" t="s">
        <v>86</v>
      </c>
      <c r="M836" s="11"/>
      <c r="N836" s="18" t="s">
        <v>4089</v>
      </c>
      <c r="O836" s="18" t="s">
        <v>4090</v>
      </c>
      <c r="T836" s="18" t="s">
        <v>4091</v>
      </c>
      <c r="W836" s="11"/>
      <c r="X836" s="11"/>
      <c r="AI836" s="18" t="s">
        <v>3338</v>
      </c>
      <c r="AM836" s="18" t="s">
        <v>2296</v>
      </c>
      <c r="AQ836" s="11" t="s">
        <v>79</v>
      </c>
      <c r="AR836" s="11" t="s">
        <v>2178</v>
      </c>
      <c r="AS836" s="11" t="s">
        <v>75</v>
      </c>
      <c r="AT836" s="11" t="s">
        <v>80</v>
      </c>
      <c r="AW836" s="11" t="s">
        <v>96</v>
      </c>
      <c r="AX836" s="18" t="str">
        <f t="shared" si="1132"/>
        <v/>
      </c>
      <c r="AY836" s="11"/>
      <c r="AZ836" s="11" t="s">
        <v>310</v>
      </c>
      <c r="BF836" s="18" t="s">
        <v>4088</v>
      </c>
      <c r="BJ836" s="18">
        <v>2024.0</v>
      </c>
      <c r="BK836" s="18">
        <v>2026.0</v>
      </c>
      <c r="BL836" s="16">
        <f t="shared" si="954"/>
        <v>3</v>
      </c>
      <c r="BM836" s="18" t="str">
        <f t="shared" si="955"/>
        <v>2024, 2025, 2026</v>
      </c>
      <c r="BN836" s="18" t="str">
        <f t="shared" ref="BN836:CC836" si="1232">IF(ISNUMBER(SEARCH(BN$1, $BM836)), ($K836/$BL836), "")</f>
        <v/>
      </c>
      <c r="BO836" s="18" t="str">
        <f t="shared" si="1232"/>
        <v/>
      </c>
      <c r="BP836" s="18" t="str">
        <f t="shared" si="1232"/>
        <v/>
      </c>
      <c r="BQ836" s="18" t="str">
        <f t="shared" si="1232"/>
        <v/>
      </c>
      <c r="BR836" s="20">
        <f t="shared" si="1232"/>
        <v>0</v>
      </c>
      <c r="BS836" s="20">
        <f t="shared" si="1232"/>
        <v>0</v>
      </c>
      <c r="BT836" s="20">
        <f t="shared" si="1232"/>
        <v>0</v>
      </c>
      <c r="BU836" s="18" t="str">
        <f t="shared" si="1232"/>
        <v/>
      </c>
      <c r="BV836" s="18" t="str">
        <f t="shared" si="1232"/>
        <v/>
      </c>
      <c r="BW836" s="18" t="str">
        <f t="shared" si="1232"/>
        <v/>
      </c>
      <c r="BX836" s="18" t="str">
        <f t="shared" si="1232"/>
        <v/>
      </c>
      <c r="BY836" s="18" t="str">
        <f t="shared" si="1232"/>
        <v/>
      </c>
      <c r="BZ836" s="18" t="str">
        <f t="shared" si="1232"/>
        <v/>
      </c>
      <c r="CA836" s="18" t="str">
        <f t="shared" si="1232"/>
        <v/>
      </c>
      <c r="CB836" s="18" t="str">
        <f t="shared" si="1232"/>
        <v/>
      </c>
      <c r="CC836" s="18" t="str">
        <f t="shared" si="1232"/>
        <v/>
      </c>
    </row>
    <row r="837" ht="16.5" customHeight="1">
      <c r="A837" s="18" t="s">
        <v>4092</v>
      </c>
      <c r="B837" s="18" t="s">
        <v>4093</v>
      </c>
      <c r="C837" s="18" t="s">
        <v>4092</v>
      </c>
      <c r="D837" s="11" t="s">
        <v>3270</v>
      </c>
      <c r="E837" s="18">
        <v>1.4827976E7</v>
      </c>
      <c r="F837" s="18">
        <v>1.4827976E7</v>
      </c>
      <c r="G837" s="18" t="s">
        <v>112</v>
      </c>
      <c r="H837" s="18">
        <v>1494598.0</v>
      </c>
      <c r="J837" s="20">
        <f t="shared" ref="J837:K837" si="1233">E837*0.087</f>
        <v>1290033.912</v>
      </c>
      <c r="K837" s="20">
        <f t="shared" si="1233"/>
        <v>1290033.912</v>
      </c>
      <c r="L837" s="11" t="s">
        <v>86</v>
      </c>
      <c r="M837" s="11"/>
      <c r="N837" s="18" t="s">
        <v>4094</v>
      </c>
      <c r="O837" s="18" t="s">
        <v>4095</v>
      </c>
      <c r="T837" s="18" t="s">
        <v>4026</v>
      </c>
      <c r="V837" s="18" t="s">
        <v>4027</v>
      </c>
      <c r="W837" s="11"/>
      <c r="X837" s="11"/>
      <c r="Z837" s="18" t="s">
        <v>2624</v>
      </c>
      <c r="AI837" s="18" t="s">
        <v>3348</v>
      </c>
      <c r="AM837" s="11" t="s">
        <v>176</v>
      </c>
      <c r="AO837" s="18" t="s">
        <v>4096</v>
      </c>
      <c r="AQ837" s="11" t="s">
        <v>79</v>
      </c>
      <c r="AR837" s="11" t="s">
        <v>117</v>
      </c>
      <c r="AS837" s="11" t="s">
        <v>75</v>
      </c>
      <c r="AT837" s="11" t="s">
        <v>80</v>
      </c>
      <c r="AW837" s="43" t="s">
        <v>96</v>
      </c>
      <c r="AX837" s="18" t="str">
        <f t="shared" si="1132"/>
        <v/>
      </c>
      <c r="AY837" s="11"/>
      <c r="AZ837" s="11" t="s">
        <v>398</v>
      </c>
      <c r="BF837" s="18" t="s">
        <v>4093</v>
      </c>
      <c r="BJ837" s="18">
        <v>2020.0</v>
      </c>
      <c r="BK837" s="18">
        <v>2025.0</v>
      </c>
      <c r="BL837" s="16">
        <f t="shared" si="954"/>
        <v>6</v>
      </c>
      <c r="BM837" s="18" t="str">
        <f t="shared" si="955"/>
        <v>2020, 2021, 2022, 2023, 2024, 2025</v>
      </c>
      <c r="BN837" s="20">
        <f t="shared" ref="BN837:CC837" si="1234">IF(ISNUMBER(SEARCH(BN$1, $BM837)), ($K837/$BL837), "")</f>
        <v>215005.652</v>
      </c>
      <c r="BO837" s="20">
        <f t="shared" si="1234"/>
        <v>215005.652</v>
      </c>
      <c r="BP837" s="20">
        <f t="shared" si="1234"/>
        <v>215005.652</v>
      </c>
      <c r="BQ837" s="20">
        <f t="shared" si="1234"/>
        <v>215005.652</v>
      </c>
      <c r="BR837" s="20">
        <f t="shared" si="1234"/>
        <v>215005.652</v>
      </c>
      <c r="BS837" s="20">
        <f t="shared" si="1234"/>
        <v>215005.652</v>
      </c>
      <c r="BT837" s="18" t="str">
        <f t="shared" si="1234"/>
        <v/>
      </c>
      <c r="BU837" s="18" t="str">
        <f t="shared" si="1234"/>
        <v/>
      </c>
      <c r="BV837" s="18" t="str">
        <f t="shared" si="1234"/>
        <v/>
      </c>
      <c r="BW837" s="18" t="str">
        <f t="shared" si="1234"/>
        <v/>
      </c>
      <c r="BX837" s="18" t="str">
        <f t="shared" si="1234"/>
        <v/>
      </c>
      <c r="BY837" s="18" t="str">
        <f t="shared" si="1234"/>
        <v/>
      </c>
      <c r="BZ837" s="18" t="str">
        <f t="shared" si="1234"/>
        <v/>
      </c>
      <c r="CA837" s="18" t="str">
        <f t="shared" si="1234"/>
        <v/>
      </c>
      <c r="CB837" s="18" t="str">
        <f t="shared" si="1234"/>
        <v/>
      </c>
      <c r="CC837" s="18" t="str">
        <f t="shared" si="1234"/>
        <v/>
      </c>
    </row>
    <row r="838" ht="16.5" customHeight="1">
      <c r="A838" s="18" t="s">
        <v>4097</v>
      </c>
      <c r="B838" s="11" t="s">
        <v>4098</v>
      </c>
      <c r="C838" s="18" t="s">
        <v>4097</v>
      </c>
      <c r="D838" s="11" t="s">
        <v>3270</v>
      </c>
      <c r="E838" s="18">
        <v>4499428.0</v>
      </c>
      <c r="F838" s="18">
        <v>4499428.0</v>
      </c>
      <c r="G838" s="18" t="s">
        <v>151</v>
      </c>
      <c r="H838" s="18">
        <v>4780422.0</v>
      </c>
      <c r="J838" s="20">
        <v>4499428.0</v>
      </c>
      <c r="K838" s="20">
        <v>4499428.0</v>
      </c>
      <c r="L838" s="11" t="s">
        <v>86</v>
      </c>
      <c r="M838" s="11"/>
      <c r="N838" s="18" t="s">
        <v>4099</v>
      </c>
      <c r="O838" s="18" t="s">
        <v>4100</v>
      </c>
      <c r="V838" s="18" t="s">
        <v>4101</v>
      </c>
      <c r="W838" s="11"/>
      <c r="X838" s="11" t="s">
        <v>218</v>
      </c>
      <c r="Z838" s="18" t="s">
        <v>4102</v>
      </c>
      <c r="AI838" s="18" t="s">
        <v>4103</v>
      </c>
      <c r="AM838" s="18" t="s">
        <v>185</v>
      </c>
      <c r="AN838" s="11" t="s">
        <v>261</v>
      </c>
      <c r="AQ838" s="11" t="s">
        <v>79</v>
      </c>
      <c r="AR838" s="11" t="s">
        <v>188</v>
      </c>
      <c r="AS838" s="11" t="s">
        <v>75</v>
      </c>
      <c r="AT838" s="11" t="s">
        <v>107</v>
      </c>
      <c r="AU838" s="43" t="s">
        <v>4104</v>
      </c>
      <c r="AW838" s="43" t="s">
        <v>96</v>
      </c>
      <c r="AX838" s="18" t="str">
        <f t="shared" si="1132"/>
        <v/>
      </c>
      <c r="AY838" s="11"/>
      <c r="AZ838" s="11" t="s">
        <v>290</v>
      </c>
      <c r="BF838" s="11" t="s">
        <v>4098</v>
      </c>
      <c r="BJ838" s="18">
        <v>2024.0</v>
      </c>
      <c r="BK838" s="18">
        <v>2027.0</v>
      </c>
      <c r="BL838" s="16">
        <f t="shared" si="954"/>
        <v>4</v>
      </c>
      <c r="BM838" s="18" t="str">
        <f t="shared" si="955"/>
        <v>2024, 2025, 2026, 2027</v>
      </c>
      <c r="BN838" s="18" t="str">
        <f t="shared" ref="BN838:CC838" si="1235">IF(ISNUMBER(SEARCH(BN$1, $BM838)), ($K838/$BL838), "")</f>
        <v/>
      </c>
      <c r="BO838" s="18" t="str">
        <f t="shared" si="1235"/>
        <v/>
      </c>
      <c r="BP838" s="18" t="str">
        <f t="shared" si="1235"/>
        <v/>
      </c>
      <c r="BQ838" s="18" t="str">
        <f t="shared" si="1235"/>
        <v/>
      </c>
      <c r="BR838" s="20">
        <f t="shared" si="1235"/>
        <v>1124857</v>
      </c>
      <c r="BS838" s="20">
        <f t="shared" si="1235"/>
        <v>1124857</v>
      </c>
      <c r="BT838" s="20">
        <f t="shared" si="1235"/>
        <v>1124857</v>
      </c>
      <c r="BU838" s="20">
        <f t="shared" si="1235"/>
        <v>1124857</v>
      </c>
      <c r="BV838" s="18" t="str">
        <f t="shared" si="1235"/>
        <v/>
      </c>
      <c r="BW838" s="18" t="str">
        <f t="shared" si="1235"/>
        <v/>
      </c>
      <c r="BX838" s="18" t="str">
        <f t="shared" si="1235"/>
        <v/>
      </c>
      <c r="BY838" s="18" t="str">
        <f t="shared" si="1235"/>
        <v/>
      </c>
      <c r="BZ838" s="18" t="str">
        <f t="shared" si="1235"/>
        <v/>
      </c>
      <c r="CA838" s="18" t="str">
        <f t="shared" si="1235"/>
        <v/>
      </c>
      <c r="CB838" s="18" t="str">
        <f t="shared" si="1235"/>
        <v/>
      </c>
      <c r="CC838" s="18" t="str">
        <f t="shared" si="1235"/>
        <v/>
      </c>
      <c r="CD838" s="11"/>
      <c r="CE838" s="11"/>
    </row>
    <row r="839" ht="16.5" customHeight="1">
      <c r="A839" s="18" t="s">
        <v>4105</v>
      </c>
      <c r="B839" s="18" t="s">
        <v>4106</v>
      </c>
      <c r="C839" s="18" t="s">
        <v>4107</v>
      </c>
      <c r="D839" s="11" t="s">
        <v>3270</v>
      </c>
      <c r="E839" s="18">
        <v>356766.0</v>
      </c>
      <c r="F839" s="18">
        <v>356766.0</v>
      </c>
      <c r="G839" s="18" t="s">
        <v>151</v>
      </c>
      <c r="H839" s="18">
        <v>421877.0</v>
      </c>
      <c r="J839" s="20">
        <v>356766.0</v>
      </c>
      <c r="K839" s="20">
        <v>356766.0</v>
      </c>
      <c r="L839" s="11" t="s">
        <v>86</v>
      </c>
      <c r="M839" s="11"/>
      <c r="N839" s="18" t="s">
        <v>3333</v>
      </c>
      <c r="O839" s="18" t="s">
        <v>4108</v>
      </c>
      <c r="W839" s="11"/>
      <c r="X839" s="11"/>
      <c r="AI839" s="18" t="s">
        <v>3375</v>
      </c>
      <c r="AM839" s="18" t="s">
        <v>3339</v>
      </c>
      <c r="AO839" s="18" t="s">
        <v>3553</v>
      </c>
      <c r="AQ839" s="11" t="s">
        <v>79</v>
      </c>
      <c r="AR839" s="11" t="s">
        <v>259</v>
      </c>
      <c r="AS839" s="11" t="s">
        <v>75</v>
      </c>
      <c r="AT839" s="11" t="s">
        <v>80</v>
      </c>
      <c r="AW839" s="11" t="s">
        <v>96</v>
      </c>
      <c r="AX839" s="18" t="str">
        <f t="shared" si="1132"/>
        <v/>
      </c>
      <c r="AY839" s="11"/>
      <c r="AZ839" s="11" t="s">
        <v>395</v>
      </c>
      <c r="BF839" s="11" t="s">
        <v>4109</v>
      </c>
      <c r="BJ839" s="18">
        <v>2021.0</v>
      </c>
      <c r="BK839" s="18">
        <v>2021.0</v>
      </c>
      <c r="BL839" s="16">
        <f t="shared" si="954"/>
        <v>1</v>
      </c>
      <c r="BM839" s="18" t="str">
        <f t="shared" si="955"/>
        <v>2021</v>
      </c>
      <c r="BN839" s="18" t="str">
        <f t="shared" ref="BN839:CC839" si="1236">IF(ISNUMBER(SEARCH(BN$1, $BM839)), ($K839/$BL839), "")</f>
        <v/>
      </c>
      <c r="BO839" s="20">
        <f t="shared" si="1236"/>
        <v>356766</v>
      </c>
      <c r="BP839" s="18" t="str">
        <f t="shared" si="1236"/>
        <v/>
      </c>
      <c r="BQ839" s="18" t="str">
        <f t="shared" si="1236"/>
        <v/>
      </c>
      <c r="BR839" s="18" t="str">
        <f t="shared" si="1236"/>
        <v/>
      </c>
      <c r="BS839" s="18" t="str">
        <f t="shared" si="1236"/>
        <v/>
      </c>
      <c r="BT839" s="18" t="str">
        <f t="shared" si="1236"/>
        <v/>
      </c>
      <c r="BU839" s="18" t="str">
        <f t="shared" si="1236"/>
        <v/>
      </c>
      <c r="BV839" s="18" t="str">
        <f t="shared" si="1236"/>
        <v/>
      </c>
      <c r="BW839" s="18" t="str">
        <f t="shared" si="1236"/>
        <v/>
      </c>
      <c r="BX839" s="18" t="str">
        <f t="shared" si="1236"/>
        <v/>
      </c>
      <c r="BY839" s="18" t="str">
        <f t="shared" si="1236"/>
        <v/>
      </c>
      <c r="BZ839" s="18" t="str">
        <f t="shared" si="1236"/>
        <v/>
      </c>
      <c r="CA839" s="18" t="str">
        <f t="shared" si="1236"/>
        <v/>
      </c>
      <c r="CB839" s="18" t="str">
        <f t="shared" si="1236"/>
        <v/>
      </c>
      <c r="CC839" s="18" t="str">
        <f t="shared" si="1236"/>
        <v/>
      </c>
    </row>
    <row r="840" ht="16.5" customHeight="1">
      <c r="A840" s="18" t="s">
        <v>4110</v>
      </c>
      <c r="B840" s="18" t="s">
        <v>4111</v>
      </c>
      <c r="C840" s="18" t="s">
        <v>4112</v>
      </c>
      <c r="D840" s="11" t="s">
        <v>3270</v>
      </c>
      <c r="E840" s="18">
        <v>112500.0</v>
      </c>
      <c r="F840" s="18">
        <v>112500.0</v>
      </c>
      <c r="G840" s="18" t="s">
        <v>151</v>
      </c>
      <c r="H840" s="18">
        <v>121723.0</v>
      </c>
      <c r="J840" s="20">
        <v>112500.0</v>
      </c>
      <c r="K840" s="20">
        <v>112500.0</v>
      </c>
      <c r="L840" s="11" t="s">
        <v>86</v>
      </c>
      <c r="M840" s="11"/>
      <c r="N840" s="18" t="s">
        <v>3333</v>
      </c>
      <c r="O840" s="18" t="s">
        <v>4113</v>
      </c>
      <c r="V840" s="18" t="s">
        <v>4114</v>
      </c>
      <c r="W840" s="11"/>
      <c r="X840" s="11"/>
      <c r="Z840" s="18" t="s">
        <v>3615</v>
      </c>
      <c r="AI840" s="18" t="s">
        <v>3366</v>
      </c>
      <c r="AM840" s="18" t="s">
        <v>3339</v>
      </c>
      <c r="AO840" s="18" t="s">
        <v>3349</v>
      </c>
      <c r="AQ840" s="11" t="s">
        <v>79</v>
      </c>
      <c r="AR840" s="11" t="s">
        <v>259</v>
      </c>
      <c r="AS840" s="11" t="s">
        <v>75</v>
      </c>
      <c r="AT840" s="11" t="s">
        <v>80</v>
      </c>
      <c r="AW840" s="11" t="s">
        <v>96</v>
      </c>
      <c r="AX840" s="18" t="str">
        <f t="shared" si="1132"/>
        <v/>
      </c>
      <c r="AY840" s="11"/>
      <c r="AZ840" s="11" t="s">
        <v>520</v>
      </c>
      <c r="BF840" s="11" t="s">
        <v>4115</v>
      </c>
      <c r="BJ840" s="18">
        <v>2023.0</v>
      </c>
      <c r="BK840" s="18">
        <v>2023.0</v>
      </c>
      <c r="BL840" s="16">
        <f t="shared" si="954"/>
        <v>1</v>
      </c>
      <c r="BM840" s="18" t="str">
        <f t="shared" si="955"/>
        <v>2023</v>
      </c>
      <c r="BN840" s="18" t="str">
        <f t="shared" ref="BN840:CC840" si="1237">IF(ISNUMBER(SEARCH(BN$1, $BM840)), ($K840/$BL840), "")</f>
        <v/>
      </c>
      <c r="BO840" s="18" t="str">
        <f t="shared" si="1237"/>
        <v/>
      </c>
      <c r="BP840" s="18" t="str">
        <f t="shared" si="1237"/>
        <v/>
      </c>
      <c r="BQ840" s="20">
        <f t="shared" si="1237"/>
        <v>112500</v>
      </c>
      <c r="BR840" s="18" t="str">
        <f t="shared" si="1237"/>
        <v/>
      </c>
      <c r="BS840" s="18" t="str">
        <f t="shared" si="1237"/>
        <v/>
      </c>
      <c r="BT840" s="18" t="str">
        <f t="shared" si="1237"/>
        <v/>
      </c>
      <c r="BU840" s="18" t="str">
        <f t="shared" si="1237"/>
        <v/>
      </c>
      <c r="BV840" s="18" t="str">
        <f t="shared" si="1237"/>
        <v/>
      </c>
      <c r="BW840" s="18" t="str">
        <f t="shared" si="1237"/>
        <v/>
      </c>
      <c r="BX840" s="18" t="str">
        <f t="shared" si="1237"/>
        <v/>
      </c>
      <c r="BY840" s="18" t="str">
        <f t="shared" si="1237"/>
        <v/>
      </c>
      <c r="BZ840" s="18" t="str">
        <f t="shared" si="1237"/>
        <v/>
      </c>
      <c r="CA840" s="18" t="str">
        <f t="shared" si="1237"/>
        <v/>
      </c>
      <c r="CB840" s="18" t="str">
        <f t="shared" si="1237"/>
        <v/>
      </c>
      <c r="CC840" s="18" t="str">
        <f t="shared" si="1237"/>
        <v/>
      </c>
    </row>
    <row r="841" ht="16.5" customHeight="1">
      <c r="A841" s="18" t="s">
        <v>4116</v>
      </c>
      <c r="B841" s="18" t="s">
        <v>4117</v>
      </c>
      <c r="C841" s="18" t="s">
        <v>4118</v>
      </c>
      <c r="D841" s="11" t="s">
        <v>3270</v>
      </c>
      <c r="E841" s="18">
        <v>4000.0</v>
      </c>
      <c r="F841" s="18">
        <v>4000.0</v>
      </c>
      <c r="G841" s="18" t="s">
        <v>151</v>
      </c>
      <c r="H841" s="18">
        <v>4260.0</v>
      </c>
      <c r="J841" s="20">
        <v>4000.0</v>
      </c>
      <c r="K841" s="20">
        <v>4000.0</v>
      </c>
      <c r="L841" s="11" t="s">
        <v>86</v>
      </c>
      <c r="M841" s="11"/>
      <c r="O841" s="18" t="s">
        <v>4119</v>
      </c>
      <c r="T841" s="18" t="s">
        <v>4120</v>
      </c>
      <c r="V841" s="18" t="s">
        <v>4121</v>
      </c>
      <c r="W841" s="11"/>
      <c r="X841" s="11"/>
      <c r="Z841" s="18" t="s">
        <v>4122</v>
      </c>
      <c r="AI841" s="18" t="s">
        <v>3306</v>
      </c>
      <c r="AM841" s="11" t="s">
        <v>1487</v>
      </c>
      <c r="AO841" s="18" t="s">
        <v>4123</v>
      </c>
      <c r="AQ841" s="11" t="s">
        <v>79</v>
      </c>
      <c r="AR841" s="11" t="s">
        <v>565</v>
      </c>
      <c r="AS841" s="11" t="s">
        <v>75</v>
      </c>
      <c r="AT841" s="11" t="s">
        <v>80</v>
      </c>
      <c r="AW841" s="11" t="s">
        <v>96</v>
      </c>
      <c r="AX841" s="18" t="str">
        <f t="shared" si="1132"/>
        <v/>
      </c>
      <c r="AY841" s="11"/>
      <c r="AZ841" s="11" t="s">
        <v>398</v>
      </c>
      <c r="BF841" s="18" t="s">
        <v>4124</v>
      </c>
      <c r="BJ841" s="18">
        <v>2022.0</v>
      </c>
      <c r="BK841" s="18">
        <v>2023.0</v>
      </c>
      <c r="BL841" s="16">
        <f t="shared" si="954"/>
        <v>2</v>
      </c>
      <c r="BM841" s="18" t="str">
        <f t="shared" si="955"/>
        <v>2022, 2023</v>
      </c>
      <c r="BN841" s="18" t="str">
        <f t="shared" ref="BN841:CC841" si="1238">IF(ISNUMBER(SEARCH(BN$1, $BM841)), ($K841/$BL841), "")</f>
        <v/>
      </c>
      <c r="BO841" s="18" t="str">
        <f t="shared" si="1238"/>
        <v/>
      </c>
      <c r="BP841" s="20">
        <f t="shared" si="1238"/>
        <v>2000</v>
      </c>
      <c r="BQ841" s="20">
        <f t="shared" si="1238"/>
        <v>2000</v>
      </c>
      <c r="BR841" s="18" t="str">
        <f t="shared" si="1238"/>
        <v/>
      </c>
      <c r="BS841" s="18" t="str">
        <f t="shared" si="1238"/>
        <v/>
      </c>
      <c r="BT841" s="18" t="str">
        <f t="shared" si="1238"/>
        <v/>
      </c>
      <c r="BU841" s="18" t="str">
        <f t="shared" si="1238"/>
        <v/>
      </c>
      <c r="BV841" s="18" t="str">
        <f t="shared" si="1238"/>
        <v/>
      </c>
      <c r="BW841" s="18" t="str">
        <f t="shared" si="1238"/>
        <v/>
      </c>
      <c r="BX841" s="18" t="str">
        <f t="shared" si="1238"/>
        <v/>
      </c>
      <c r="BY841" s="18" t="str">
        <f t="shared" si="1238"/>
        <v/>
      </c>
      <c r="BZ841" s="18" t="str">
        <f t="shared" si="1238"/>
        <v/>
      </c>
      <c r="CA841" s="18" t="str">
        <f t="shared" si="1238"/>
        <v/>
      </c>
      <c r="CB841" s="18" t="str">
        <f t="shared" si="1238"/>
        <v/>
      </c>
      <c r="CC841" s="18" t="str">
        <f t="shared" si="1238"/>
        <v/>
      </c>
    </row>
    <row r="842" ht="16.5" customHeight="1">
      <c r="A842" s="18" t="s">
        <v>4125</v>
      </c>
      <c r="B842" s="18" t="s">
        <v>4126</v>
      </c>
      <c r="C842" s="18" t="s">
        <v>4125</v>
      </c>
      <c r="D842" s="11" t="s">
        <v>3270</v>
      </c>
      <c r="E842" s="18">
        <v>183750.0</v>
      </c>
      <c r="F842" s="18">
        <v>183750.0</v>
      </c>
      <c r="G842" s="18" t="s">
        <v>151</v>
      </c>
      <c r="H842" s="18">
        <v>198802.0</v>
      </c>
      <c r="J842" s="20">
        <v>183750.0</v>
      </c>
      <c r="K842" s="20">
        <v>183750.0</v>
      </c>
      <c r="L842" s="11" t="s">
        <v>86</v>
      </c>
      <c r="M842" s="11"/>
      <c r="N842" s="18" t="s">
        <v>3333</v>
      </c>
      <c r="O842" s="18" t="s">
        <v>4127</v>
      </c>
      <c r="V842" s="18" t="s">
        <v>4128</v>
      </c>
      <c r="W842" s="11"/>
      <c r="X842" s="11"/>
      <c r="Z842" s="18" t="s">
        <v>4129</v>
      </c>
      <c r="AI842" s="18" t="s">
        <v>3338</v>
      </c>
      <c r="AM842" s="18" t="s">
        <v>3339</v>
      </c>
      <c r="AO842" s="18" t="s">
        <v>3340</v>
      </c>
      <c r="AQ842" s="11" t="s">
        <v>79</v>
      </c>
      <c r="AR842" s="11" t="s">
        <v>259</v>
      </c>
      <c r="AS842" s="11" t="s">
        <v>75</v>
      </c>
      <c r="AT842" s="11" t="s">
        <v>107</v>
      </c>
      <c r="AU842" s="11" t="s">
        <v>108</v>
      </c>
      <c r="AV842" s="18" t="s">
        <v>3065</v>
      </c>
      <c r="AW842" s="11" t="s">
        <v>96</v>
      </c>
      <c r="AX842" s="18" t="str">
        <f t="shared" si="1132"/>
        <v/>
      </c>
      <c r="AY842" s="11"/>
      <c r="AZ842" s="11" t="s">
        <v>132</v>
      </c>
      <c r="BF842" s="18" t="s">
        <v>4130</v>
      </c>
      <c r="BJ842" s="18">
        <v>2024.0</v>
      </c>
      <c r="BK842" s="18">
        <v>2024.0</v>
      </c>
      <c r="BL842" s="16">
        <f t="shared" si="954"/>
        <v>1</v>
      </c>
      <c r="BM842" s="18" t="str">
        <f t="shared" si="955"/>
        <v>2024</v>
      </c>
      <c r="BN842" s="18" t="str">
        <f t="shared" ref="BN842:CC842" si="1239">IF(ISNUMBER(SEARCH(BN$1, $BM842)), ($K842/$BL842), "")</f>
        <v/>
      </c>
      <c r="BO842" s="18" t="str">
        <f t="shared" si="1239"/>
        <v/>
      </c>
      <c r="BP842" s="18" t="str">
        <f t="shared" si="1239"/>
        <v/>
      </c>
      <c r="BQ842" s="18" t="str">
        <f t="shared" si="1239"/>
        <v/>
      </c>
      <c r="BR842" s="20">
        <f t="shared" si="1239"/>
        <v>183750</v>
      </c>
      <c r="BS842" s="18" t="str">
        <f t="shared" si="1239"/>
        <v/>
      </c>
      <c r="BT842" s="18" t="str">
        <f t="shared" si="1239"/>
        <v/>
      </c>
      <c r="BU842" s="18" t="str">
        <f t="shared" si="1239"/>
        <v/>
      </c>
      <c r="BV842" s="18" t="str">
        <f t="shared" si="1239"/>
        <v/>
      </c>
      <c r="BW842" s="18" t="str">
        <f t="shared" si="1239"/>
        <v/>
      </c>
      <c r="BX842" s="18" t="str">
        <f t="shared" si="1239"/>
        <v/>
      </c>
      <c r="BY842" s="18" t="str">
        <f t="shared" si="1239"/>
        <v/>
      </c>
      <c r="BZ842" s="18" t="str">
        <f t="shared" si="1239"/>
        <v/>
      </c>
      <c r="CA842" s="18" t="str">
        <f t="shared" si="1239"/>
        <v/>
      </c>
      <c r="CB842" s="18" t="str">
        <f t="shared" si="1239"/>
        <v/>
      </c>
      <c r="CC842" s="18" t="str">
        <f t="shared" si="1239"/>
        <v/>
      </c>
    </row>
    <row r="843" ht="16.5" customHeight="1">
      <c r="A843" s="18" t="s">
        <v>4131</v>
      </c>
      <c r="C843" s="18" t="s">
        <v>4131</v>
      </c>
      <c r="D843" s="11" t="s">
        <v>3270</v>
      </c>
      <c r="E843" s="18">
        <v>2879086.0</v>
      </c>
      <c r="F843" s="18">
        <v>2879086.0</v>
      </c>
      <c r="G843" s="18" t="s">
        <v>65</v>
      </c>
      <c r="H843" s="18">
        <v>406800.0</v>
      </c>
      <c r="J843" s="13">
        <f t="shared" ref="J843:K843" si="1240">E843*0.13</f>
        <v>374281.18</v>
      </c>
      <c r="K843" s="13">
        <f t="shared" si="1240"/>
        <v>374281.18</v>
      </c>
      <c r="L843" s="11" t="s">
        <v>86</v>
      </c>
      <c r="M843" s="11"/>
      <c r="N843" s="18" t="s">
        <v>4132</v>
      </c>
      <c r="O843" s="18" t="s">
        <v>4133</v>
      </c>
      <c r="T843" s="18" t="s">
        <v>4134</v>
      </c>
      <c r="V843" s="18" t="s">
        <v>131</v>
      </c>
      <c r="W843" s="11"/>
      <c r="X843" s="11" t="s">
        <v>74</v>
      </c>
      <c r="Z843" s="18" t="s">
        <v>2508</v>
      </c>
      <c r="AI843" s="18" t="s">
        <v>4135</v>
      </c>
      <c r="AM843" s="11" t="s">
        <v>2687</v>
      </c>
      <c r="AO843" s="18" t="s">
        <v>4136</v>
      </c>
      <c r="AQ843" s="11" t="s">
        <v>79</v>
      </c>
      <c r="AR843" s="11" t="s">
        <v>74</v>
      </c>
      <c r="AS843" s="11" t="s">
        <v>75</v>
      </c>
      <c r="AT843" s="11" t="s">
        <v>107</v>
      </c>
      <c r="AU843" s="11" t="s">
        <v>189</v>
      </c>
      <c r="AW843" s="11" t="s">
        <v>96</v>
      </c>
      <c r="AX843" s="18" t="str">
        <f t="shared" si="1132"/>
        <v/>
      </c>
      <c r="AY843" s="11"/>
      <c r="AZ843" s="11" t="s">
        <v>310</v>
      </c>
      <c r="BJ843" s="18">
        <v>2022.0</v>
      </c>
      <c r="BK843" s="18">
        <v>2022.0</v>
      </c>
      <c r="BL843" s="16">
        <f t="shared" si="954"/>
        <v>1</v>
      </c>
      <c r="BM843" s="18" t="str">
        <f t="shared" si="955"/>
        <v>2022</v>
      </c>
      <c r="BN843" s="18" t="str">
        <f t="shared" ref="BN843:CC843" si="1241">IF(ISNUMBER(SEARCH(BN$1, $BM843)), ($K843/$BL843), "")</f>
        <v/>
      </c>
      <c r="BO843" s="18" t="str">
        <f t="shared" si="1241"/>
        <v/>
      </c>
      <c r="BP843" s="20">
        <f t="shared" si="1241"/>
        <v>374281.18</v>
      </c>
      <c r="BQ843" s="18" t="str">
        <f t="shared" si="1241"/>
        <v/>
      </c>
      <c r="BR843" s="18" t="str">
        <f t="shared" si="1241"/>
        <v/>
      </c>
      <c r="BS843" s="18" t="str">
        <f t="shared" si="1241"/>
        <v/>
      </c>
      <c r="BT843" s="18" t="str">
        <f t="shared" si="1241"/>
        <v/>
      </c>
      <c r="BU843" s="18" t="str">
        <f t="shared" si="1241"/>
        <v/>
      </c>
      <c r="BV843" s="18" t="str">
        <f t="shared" si="1241"/>
        <v/>
      </c>
      <c r="BW843" s="18" t="str">
        <f t="shared" si="1241"/>
        <v/>
      </c>
      <c r="BX843" s="18" t="str">
        <f t="shared" si="1241"/>
        <v/>
      </c>
      <c r="BY843" s="18" t="str">
        <f t="shared" si="1241"/>
        <v/>
      </c>
      <c r="BZ843" s="18" t="str">
        <f t="shared" si="1241"/>
        <v/>
      </c>
      <c r="CA843" s="18" t="str">
        <f t="shared" si="1241"/>
        <v/>
      </c>
      <c r="CB843" s="18" t="str">
        <f t="shared" si="1241"/>
        <v/>
      </c>
      <c r="CC843" s="18" t="str">
        <f t="shared" si="1241"/>
        <v/>
      </c>
    </row>
    <row r="844" ht="16.5" customHeight="1">
      <c r="A844" s="18" t="s">
        <v>4137</v>
      </c>
      <c r="B844" s="18" t="s">
        <v>4138</v>
      </c>
      <c r="C844" s="18" t="s">
        <v>4139</v>
      </c>
      <c r="D844" s="11" t="s">
        <v>3270</v>
      </c>
      <c r="E844" s="18">
        <v>199307.0</v>
      </c>
      <c r="F844" s="18">
        <v>199307.0</v>
      </c>
      <c r="G844" s="18" t="s">
        <v>151</v>
      </c>
      <c r="H844" s="18">
        <v>235681.0</v>
      </c>
      <c r="J844" s="20">
        <v>199307.0</v>
      </c>
      <c r="K844" s="20">
        <v>199307.0</v>
      </c>
      <c r="L844" s="11" t="s">
        <v>86</v>
      </c>
      <c r="M844" s="11"/>
      <c r="N844" s="18" t="s">
        <v>3333</v>
      </c>
      <c r="O844" s="18" t="s">
        <v>4140</v>
      </c>
      <c r="W844" s="11"/>
      <c r="X844" s="11"/>
      <c r="AI844" s="18" t="s">
        <v>3375</v>
      </c>
      <c r="AM844" s="18" t="s">
        <v>3339</v>
      </c>
      <c r="AO844" s="18" t="s">
        <v>3553</v>
      </c>
      <c r="AQ844" s="11" t="s">
        <v>79</v>
      </c>
      <c r="AR844" s="11" t="s">
        <v>259</v>
      </c>
      <c r="AS844" s="11" t="s">
        <v>75</v>
      </c>
      <c r="AT844" s="25" t="s">
        <v>122</v>
      </c>
      <c r="AW844" s="11" t="s">
        <v>96</v>
      </c>
      <c r="AX844" s="18" t="str">
        <f t="shared" si="1132"/>
        <v/>
      </c>
      <c r="AY844" s="11"/>
      <c r="AZ844" s="11" t="s">
        <v>520</v>
      </c>
      <c r="BF844" s="11" t="s">
        <v>4141</v>
      </c>
      <c r="BJ844" s="18">
        <v>2021.0</v>
      </c>
      <c r="BK844" s="18">
        <v>2021.0</v>
      </c>
      <c r="BL844" s="16">
        <f t="shared" si="954"/>
        <v>1</v>
      </c>
      <c r="BM844" s="18" t="str">
        <f t="shared" si="955"/>
        <v>2021</v>
      </c>
      <c r="BN844" s="18" t="str">
        <f t="shared" ref="BN844:CC844" si="1242">IF(ISNUMBER(SEARCH(BN$1, $BM844)), ($K844/$BL844), "")</f>
        <v/>
      </c>
      <c r="BO844" s="20">
        <f t="shared" si="1242"/>
        <v>199307</v>
      </c>
      <c r="BP844" s="18" t="str">
        <f t="shared" si="1242"/>
        <v/>
      </c>
      <c r="BQ844" s="18" t="str">
        <f t="shared" si="1242"/>
        <v/>
      </c>
      <c r="BR844" s="18" t="str">
        <f t="shared" si="1242"/>
        <v/>
      </c>
      <c r="BS844" s="18" t="str">
        <f t="shared" si="1242"/>
        <v/>
      </c>
      <c r="BT844" s="18" t="str">
        <f t="shared" si="1242"/>
        <v/>
      </c>
      <c r="BU844" s="18" t="str">
        <f t="shared" si="1242"/>
        <v/>
      </c>
      <c r="BV844" s="18" t="str">
        <f t="shared" si="1242"/>
        <v/>
      </c>
      <c r="BW844" s="18" t="str">
        <f t="shared" si="1242"/>
        <v/>
      </c>
      <c r="BX844" s="18" t="str">
        <f t="shared" si="1242"/>
        <v/>
      </c>
      <c r="BY844" s="18" t="str">
        <f t="shared" si="1242"/>
        <v/>
      </c>
      <c r="BZ844" s="18" t="str">
        <f t="shared" si="1242"/>
        <v/>
      </c>
      <c r="CA844" s="18" t="str">
        <f t="shared" si="1242"/>
        <v/>
      </c>
      <c r="CB844" s="18" t="str">
        <f t="shared" si="1242"/>
        <v/>
      </c>
      <c r="CC844" s="18" t="str">
        <f t="shared" si="1242"/>
        <v/>
      </c>
    </row>
    <row r="845" ht="16.5" customHeight="1">
      <c r="A845" s="18" t="s">
        <v>4142</v>
      </c>
      <c r="B845" s="11" t="s">
        <v>4143</v>
      </c>
      <c r="C845" s="18" t="s">
        <v>4142</v>
      </c>
      <c r="D845" s="11" t="s">
        <v>3270</v>
      </c>
      <c r="E845" s="60">
        <v>813712.0</v>
      </c>
      <c r="F845" s="60">
        <v>813712.0</v>
      </c>
      <c r="G845" s="18" t="s">
        <v>135</v>
      </c>
      <c r="H845" s="18">
        <v>1029410.0</v>
      </c>
      <c r="J845" s="13">
        <f t="shared" ref="J845:K845" si="1243">E845*1.19</f>
        <v>968317.28</v>
      </c>
      <c r="K845" s="13">
        <f t="shared" si="1243"/>
        <v>968317.28</v>
      </c>
      <c r="L845" s="11" t="s">
        <v>86</v>
      </c>
      <c r="M845" s="11"/>
      <c r="N845" s="18" t="s">
        <v>4144</v>
      </c>
      <c r="O845" s="18" t="s">
        <v>4145</v>
      </c>
      <c r="T845" s="18" t="s">
        <v>4146</v>
      </c>
      <c r="V845" s="18" t="s">
        <v>1647</v>
      </c>
      <c r="W845" s="11"/>
      <c r="X845" s="11" t="s">
        <v>142</v>
      </c>
      <c r="Z845" s="18" t="s">
        <v>4147</v>
      </c>
      <c r="AI845" s="18" t="s">
        <v>4148</v>
      </c>
      <c r="AM845" s="18" t="s">
        <v>4149</v>
      </c>
      <c r="AO845" s="18" t="s">
        <v>4150</v>
      </c>
      <c r="AQ845" s="11" t="s">
        <v>79</v>
      </c>
      <c r="AR845" s="11" t="s">
        <v>146</v>
      </c>
      <c r="AS845" s="11" t="s">
        <v>75</v>
      </c>
      <c r="AT845" s="11" t="s">
        <v>80</v>
      </c>
      <c r="AW845" s="11" t="s">
        <v>96</v>
      </c>
      <c r="AX845" s="18" t="str">
        <f t="shared" si="1132"/>
        <v/>
      </c>
      <c r="AY845" s="11"/>
      <c r="AZ845" s="11" t="s">
        <v>520</v>
      </c>
      <c r="BF845" s="11" t="s">
        <v>4143</v>
      </c>
      <c r="BJ845" s="18">
        <v>2024.0</v>
      </c>
      <c r="BK845" s="18">
        <v>2027.0</v>
      </c>
      <c r="BL845" s="16">
        <f t="shared" si="954"/>
        <v>4</v>
      </c>
      <c r="BM845" s="18" t="str">
        <f t="shared" si="955"/>
        <v>2024, 2025, 2026, 2027</v>
      </c>
      <c r="BN845" s="18" t="str">
        <f t="shared" ref="BN845:CC845" si="1244">IF(ISNUMBER(SEARCH(BN$1, $BM845)), ($K845/$BL845), "")</f>
        <v/>
      </c>
      <c r="BO845" s="18" t="str">
        <f t="shared" si="1244"/>
        <v/>
      </c>
      <c r="BP845" s="18" t="str">
        <f t="shared" si="1244"/>
        <v/>
      </c>
      <c r="BQ845" s="18" t="str">
        <f t="shared" si="1244"/>
        <v/>
      </c>
      <c r="BR845" s="20">
        <f t="shared" si="1244"/>
        <v>242079.32</v>
      </c>
      <c r="BS845" s="20">
        <f t="shared" si="1244"/>
        <v>242079.32</v>
      </c>
      <c r="BT845" s="20">
        <f t="shared" si="1244"/>
        <v>242079.32</v>
      </c>
      <c r="BU845" s="20">
        <f t="shared" si="1244"/>
        <v>242079.32</v>
      </c>
      <c r="BV845" s="18" t="str">
        <f t="shared" si="1244"/>
        <v/>
      </c>
      <c r="BW845" s="18" t="str">
        <f t="shared" si="1244"/>
        <v/>
      </c>
      <c r="BX845" s="18" t="str">
        <f t="shared" si="1244"/>
        <v/>
      </c>
      <c r="BY845" s="18" t="str">
        <f t="shared" si="1244"/>
        <v/>
      </c>
      <c r="BZ845" s="18" t="str">
        <f t="shared" si="1244"/>
        <v/>
      </c>
      <c r="CA845" s="18" t="str">
        <f t="shared" si="1244"/>
        <v/>
      </c>
      <c r="CB845" s="18" t="str">
        <f t="shared" si="1244"/>
        <v/>
      </c>
      <c r="CC845" s="18" t="str">
        <f t="shared" si="1244"/>
        <v/>
      </c>
    </row>
    <row r="846" ht="16.5" customHeight="1">
      <c r="A846" s="18" t="s">
        <v>4151</v>
      </c>
      <c r="B846" s="18" t="s">
        <v>4152</v>
      </c>
      <c r="C846" s="18" t="s">
        <v>4151</v>
      </c>
      <c r="D846" s="11" t="s">
        <v>3270</v>
      </c>
      <c r="E846" s="18">
        <v>0.0</v>
      </c>
      <c r="H846" s="18">
        <v>0.0</v>
      </c>
      <c r="J846" s="20"/>
      <c r="K846" s="20"/>
      <c r="L846" s="11" t="s">
        <v>86</v>
      </c>
      <c r="M846" s="11"/>
      <c r="N846" s="18" t="s">
        <v>4153</v>
      </c>
      <c r="O846" s="18" t="s">
        <v>4154</v>
      </c>
      <c r="T846" s="18" t="s">
        <v>4155</v>
      </c>
      <c r="V846" s="18" t="s">
        <v>4156</v>
      </c>
      <c r="W846" s="11"/>
      <c r="X846" s="11"/>
      <c r="Z846" s="18" t="s">
        <v>4157</v>
      </c>
      <c r="AI846" s="18" t="s">
        <v>3366</v>
      </c>
      <c r="AM846" s="18" t="s">
        <v>2296</v>
      </c>
      <c r="AQ846" s="11" t="s">
        <v>79</v>
      </c>
      <c r="AR846" s="11" t="s">
        <v>2178</v>
      </c>
      <c r="AS846" s="11" t="s">
        <v>75</v>
      </c>
      <c r="AT846" s="11" t="s">
        <v>80</v>
      </c>
      <c r="AW846" s="11" t="s">
        <v>96</v>
      </c>
      <c r="AX846" s="18" t="str">
        <f t="shared" si="1132"/>
        <v/>
      </c>
      <c r="AY846" s="11"/>
      <c r="AZ846" s="11" t="s">
        <v>132</v>
      </c>
      <c r="BF846" s="18" t="s">
        <v>4152</v>
      </c>
      <c r="BJ846" s="18">
        <v>2023.0</v>
      </c>
      <c r="BK846" s="18">
        <v>2024.0</v>
      </c>
      <c r="BL846" s="16">
        <f t="shared" si="954"/>
        <v>2</v>
      </c>
      <c r="BM846" s="18" t="str">
        <f t="shared" si="955"/>
        <v>2023, 2024</v>
      </c>
      <c r="BN846" s="18" t="str">
        <f t="shared" ref="BN846:CC846" si="1245">IF(ISNUMBER(SEARCH(BN$1, $BM846)), ($K846/$BL846), "")</f>
        <v/>
      </c>
      <c r="BO846" s="18" t="str">
        <f t="shared" si="1245"/>
        <v/>
      </c>
      <c r="BP846" s="18" t="str">
        <f t="shared" si="1245"/>
        <v/>
      </c>
      <c r="BQ846" s="20">
        <f t="shared" si="1245"/>
        <v>0</v>
      </c>
      <c r="BR846" s="20">
        <f t="shared" si="1245"/>
        <v>0</v>
      </c>
      <c r="BS846" s="18" t="str">
        <f t="shared" si="1245"/>
        <v/>
      </c>
      <c r="BT846" s="18" t="str">
        <f t="shared" si="1245"/>
        <v/>
      </c>
      <c r="BU846" s="18" t="str">
        <f t="shared" si="1245"/>
        <v/>
      </c>
      <c r="BV846" s="18" t="str">
        <f t="shared" si="1245"/>
        <v/>
      </c>
      <c r="BW846" s="18" t="str">
        <f t="shared" si="1245"/>
        <v/>
      </c>
      <c r="BX846" s="18" t="str">
        <f t="shared" si="1245"/>
        <v/>
      </c>
      <c r="BY846" s="18" t="str">
        <f t="shared" si="1245"/>
        <v/>
      </c>
      <c r="BZ846" s="18" t="str">
        <f t="shared" si="1245"/>
        <v/>
      </c>
      <c r="CA846" s="18" t="str">
        <f t="shared" si="1245"/>
        <v/>
      </c>
      <c r="CB846" s="18" t="str">
        <f t="shared" si="1245"/>
        <v/>
      </c>
      <c r="CC846" s="18" t="str">
        <f t="shared" si="1245"/>
        <v/>
      </c>
    </row>
    <row r="847" ht="16.5" customHeight="1">
      <c r="A847" s="18" t="s">
        <v>4158</v>
      </c>
      <c r="B847" s="18" t="s">
        <v>4159</v>
      </c>
      <c r="C847" s="18" t="s">
        <v>4158</v>
      </c>
      <c r="D847" s="11" t="s">
        <v>3270</v>
      </c>
      <c r="E847" s="18">
        <v>3669800.0</v>
      </c>
      <c r="F847" s="18">
        <v>3669800.0</v>
      </c>
      <c r="G847" s="18" t="s">
        <v>215</v>
      </c>
      <c r="H847" s="18">
        <v>399659.0</v>
      </c>
      <c r="J847" s="13">
        <f t="shared" ref="J847:K847" si="1246">E847*0.091</f>
        <v>333951.8</v>
      </c>
      <c r="K847" s="13">
        <f t="shared" si="1246"/>
        <v>333951.8</v>
      </c>
      <c r="L847" s="11" t="s">
        <v>86</v>
      </c>
      <c r="M847" s="11"/>
      <c r="N847" s="18" t="s">
        <v>4160</v>
      </c>
      <c r="O847" s="18" t="s">
        <v>4161</v>
      </c>
      <c r="V847" s="18" t="s">
        <v>392</v>
      </c>
      <c r="W847" s="11"/>
      <c r="X847" s="11"/>
      <c r="Z847" s="18" t="s">
        <v>2560</v>
      </c>
      <c r="AI847" s="18" t="s">
        <v>3635</v>
      </c>
      <c r="AM847" s="18" t="s">
        <v>3833</v>
      </c>
      <c r="AO847" s="18" t="s">
        <v>3834</v>
      </c>
      <c r="AQ847" s="11" t="s">
        <v>79</v>
      </c>
      <c r="AR847" s="11" t="s">
        <v>218</v>
      </c>
      <c r="AS847" s="11" t="s">
        <v>75</v>
      </c>
      <c r="AT847" s="11" t="s">
        <v>107</v>
      </c>
      <c r="AU847" s="11" t="s">
        <v>108</v>
      </c>
      <c r="AV847" s="11"/>
      <c r="AW847" s="11" t="s">
        <v>96</v>
      </c>
      <c r="AX847" s="18" t="str">
        <f t="array" ref="AX847">IFERROR(INDEX('full database 2024'!AR:AR, MATCH(A847, 'full database 2024'!B:B, 0)), "")</f>
        <v/>
      </c>
      <c r="AY847" s="11" t="s">
        <v>299</v>
      </c>
      <c r="AZ847" s="11" t="s">
        <v>132</v>
      </c>
      <c r="BF847" s="18" t="s">
        <v>4159</v>
      </c>
      <c r="BJ847" s="18">
        <v>2020.0</v>
      </c>
      <c r="BK847" s="18">
        <v>2022.0</v>
      </c>
      <c r="BL847" s="16">
        <f t="shared" si="954"/>
        <v>3</v>
      </c>
      <c r="BM847" s="18" t="str">
        <f t="shared" si="955"/>
        <v>2020, 2021, 2022</v>
      </c>
      <c r="BN847" s="20">
        <f t="shared" ref="BN847:CC847" si="1247">IF(ISNUMBER(SEARCH(BN$1, $BM847)), ($K847/$BL847), "")</f>
        <v>111317.2667</v>
      </c>
      <c r="BO847" s="20">
        <f t="shared" si="1247"/>
        <v>111317.2667</v>
      </c>
      <c r="BP847" s="20">
        <f t="shared" si="1247"/>
        <v>111317.2667</v>
      </c>
      <c r="BQ847" s="18" t="str">
        <f t="shared" si="1247"/>
        <v/>
      </c>
      <c r="BR847" s="18" t="str">
        <f t="shared" si="1247"/>
        <v/>
      </c>
      <c r="BS847" s="18" t="str">
        <f t="shared" si="1247"/>
        <v/>
      </c>
      <c r="BT847" s="18" t="str">
        <f t="shared" si="1247"/>
        <v/>
      </c>
      <c r="BU847" s="18" t="str">
        <f t="shared" si="1247"/>
        <v/>
      </c>
      <c r="BV847" s="18" t="str">
        <f t="shared" si="1247"/>
        <v/>
      </c>
      <c r="BW847" s="18" t="str">
        <f t="shared" si="1247"/>
        <v/>
      </c>
      <c r="BX847" s="18" t="str">
        <f t="shared" si="1247"/>
        <v/>
      </c>
      <c r="BY847" s="18" t="str">
        <f t="shared" si="1247"/>
        <v/>
      </c>
      <c r="BZ847" s="18" t="str">
        <f t="shared" si="1247"/>
        <v/>
      </c>
      <c r="CA847" s="18" t="str">
        <f t="shared" si="1247"/>
        <v/>
      </c>
      <c r="CB847" s="18" t="str">
        <f t="shared" si="1247"/>
        <v/>
      </c>
      <c r="CC847" s="18" t="str">
        <f t="shared" si="1247"/>
        <v/>
      </c>
    </row>
    <row r="848" ht="16.5" customHeight="1">
      <c r="A848" s="18" t="s">
        <v>4162</v>
      </c>
      <c r="B848" s="18" t="s">
        <v>4163</v>
      </c>
      <c r="C848" s="18" t="s">
        <v>4164</v>
      </c>
      <c r="D848" s="11" t="s">
        <v>3270</v>
      </c>
      <c r="E848" s="18">
        <v>105369.0</v>
      </c>
      <c r="F848" s="18">
        <v>105369.0</v>
      </c>
      <c r="G848" s="18" t="s">
        <v>151</v>
      </c>
      <c r="H848" s="18">
        <v>112208.0</v>
      </c>
      <c r="J848" s="20">
        <v>105369.0</v>
      </c>
      <c r="K848" s="20">
        <v>105369.0</v>
      </c>
      <c r="L848" s="11" t="s">
        <v>86</v>
      </c>
      <c r="M848" s="11"/>
      <c r="N848" s="18" t="s">
        <v>4165</v>
      </c>
      <c r="O848" s="18" t="s">
        <v>4166</v>
      </c>
      <c r="W848" s="11"/>
      <c r="X848" s="11"/>
      <c r="AI848" s="18" t="s">
        <v>4167</v>
      </c>
      <c r="AM848" s="11" t="s">
        <v>157</v>
      </c>
      <c r="AO848" s="18" t="s">
        <v>4168</v>
      </c>
      <c r="AQ848" s="11" t="s">
        <v>79</v>
      </c>
      <c r="AR848" s="11" t="s">
        <v>155</v>
      </c>
      <c r="AS848" s="11" t="s">
        <v>75</v>
      </c>
      <c r="AT848" s="11" t="s">
        <v>80</v>
      </c>
      <c r="AW848" s="11" t="s">
        <v>96</v>
      </c>
      <c r="AX848" s="11" t="s">
        <v>2141</v>
      </c>
      <c r="AY848" s="11" t="s">
        <v>299</v>
      </c>
      <c r="AZ848" s="11" t="s">
        <v>191</v>
      </c>
      <c r="BJ848" s="18">
        <v>2024.0</v>
      </c>
      <c r="BK848" s="18">
        <v>2027.0</v>
      </c>
      <c r="BL848" s="16">
        <f t="shared" si="954"/>
        <v>4</v>
      </c>
      <c r="BM848" s="18" t="str">
        <f t="shared" si="955"/>
        <v>2024, 2025, 2026, 2027</v>
      </c>
      <c r="BN848" s="18" t="str">
        <f t="shared" ref="BN848:CC848" si="1248">IF(ISNUMBER(SEARCH(BN$1, $BM848)), ($K848/$BL848), "")</f>
        <v/>
      </c>
      <c r="BO848" s="18" t="str">
        <f t="shared" si="1248"/>
        <v/>
      </c>
      <c r="BP848" s="18" t="str">
        <f t="shared" si="1248"/>
        <v/>
      </c>
      <c r="BQ848" s="18" t="str">
        <f t="shared" si="1248"/>
        <v/>
      </c>
      <c r="BR848" s="20">
        <f t="shared" si="1248"/>
        <v>26342.25</v>
      </c>
      <c r="BS848" s="20">
        <f t="shared" si="1248"/>
        <v>26342.25</v>
      </c>
      <c r="BT848" s="20">
        <f t="shared" si="1248"/>
        <v>26342.25</v>
      </c>
      <c r="BU848" s="20">
        <f t="shared" si="1248"/>
        <v>26342.25</v>
      </c>
      <c r="BV848" s="18" t="str">
        <f t="shared" si="1248"/>
        <v/>
      </c>
      <c r="BW848" s="18" t="str">
        <f t="shared" si="1248"/>
        <v/>
      </c>
      <c r="BX848" s="18" t="str">
        <f t="shared" si="1248"/>
        <v/>
      </c>
      <c r="BY848" s="18" t="str">
        <f t="shared" si="1248"/>
        <v/>
      </c>
      <c r="BZ848" s="18" t="str">
        <f t="shared" si="1248"/>
        <v/>
      </c>
      <c r="CA848" s="18" t="str">
        <f t="shared" si="1248"/>
        <v/>
      </c>
      <c r="CB848" s="18" t="str">
        <f t="shared" si="1248"/>
        <v/>
      </c>
      <c r="CC848" s="18" t="str">
        <f t="shared" si="1248"/>
        <v/>
      </c>
    </row>
    <row r="849" ht="16.5" customHeight="1">
      <c r="A849" s="18" t="s">
        <v>4169</v>
      </c>
      <c r="B849" s="18" t="s">
        <v>4163</v>
      </c>
      <c r="C849" s="18" t="s">
        <v>4170</v>
      </c>
      <c r="D849" s="11" t="s">
        <v>3270</v>
      </c>
      <c r="E849" s="18">
        <v>640670.0</v>
      </c>
      <c r="F849" s="18">
        <v>640670.0</v>
      </c>
      <c r="G849" s="18" t="s">
        <v>151</v>
      </c>
      <c r="H849" s="18">
        <v>682341.0</v>
      </c>
      <c r="J849" s="20">
        <v>640670.0</v>
      </c>
      <c r="K849" s="20">
        <v>640670.0</v>
      </c>
      <c r="L849" s="11" t="s">
        <v>86</v>
      </c>
      <c r="M849" s="11"/>
      <c r="N849" s="18" t="s">
        <v>4171</v>
      </c>
      <c r="O849" s="18" t="s">
        <v>4172</v>
      </c>
      <c r="V849" s="18" t="s">
        <v>1259</v>
      </c>
      <c r="W849" s="11"/>
      <c r="X849" s="11"/>
      <c r="Z849" s="18" t="s">
        <v>4173</v>
      </c>
      <c r="AI849" s="18" t="s">
        <v>4167</v>
      </c>
      <c r="AM849" s="11" t="s">
        <v>157</v>
      </c>
      <c r="AO849" s="18" t="s">
        <v>4168</v>
      </c>
      <c r="AQ849" s="11" t="s">
        <v>79</v>
      </c>
      <c r="AR849" s="11" t="s">
        <v>155</v>
      </c>
      <c r="AS849" s="11" t="s">
        <v>75</v>
      </c>
      <c r="AT849" s="11" t="s">
        <v>80</v>
      </c>
      <c r="AW849" s="11" t="s">
        <v>96</v>
      </c>
      <c r="AX849" s="11" t="s">
        <v>2141</v>
      </c>
      <c r="AY849" s="11" t="s">
        <v>299</v>
      </c>
      <c r="AZ849" s="11" t="s">
        <v>191</v>
      </c>
      <c r="BJ849" s="18">
        <v>2024.0</v>
      </c>
      <c r="BK849" s="18">
        <v>2027.0</v>
      </c>
      <c r="BL849" s="16">
        <f t="shared" si="954"/>
        <v>4</v>
      </c>
      <c r="BM849" s="18" t="str">
        <f t="shared" si="955"/>
        <v>2024, 2025, 2026, 2027</v>
      </c>
      <c r="BN849" s="18" t="str">
        <f t="shared" ref="BN849:CC849" si="1249">IF(ISNUMBER(SEARCH(BN$1, $BM849)), ($K849/$BL849), "")</f>
        <v/>
      </c>
      <c r="BO849" s="18" t="str">
        <f t="shared" si="1249"/>
        <v/>
      </c>
      <c r="BP849" s="18" t="str">
        <f t="shared" si="1249"/>
        <v/>
      </c>
      <c r="BQ849" s="18" t="str">
        <f t="shared" si="1249"/>
        <v/>
      </c>
      <c r="BR849" s="20">
        <f t="shared" si="1249"/>
        <v>160167.5</v>
      </c>
      <c r="BS849" s="20">
        <f t="shared" si="1249"/>
        <v>160167.5</v>
      </c>
      <c r="BT849" s="20">
        <f t="shared" si="1249"/>
        <v>160167.5</v>
      </c>
      <c r="BU849" s="20">
        <f t="shared" si="1249"/>
        <v>160167.5</v>
      </c>
      <c r="BV849" s="18" t="str">
        <f t="shared" si="1249"/>
        <v/>
      </c>
      <c r="BW849" s="18" t="str">
        <f t="shared" si="1249"/>
        <v/>
      </c>
      <c r="BX849" s="18" t="str">
        <f t="shared" si="1249"/>
        <v/>
      </c>
      <c r="BY849" s="18" t="str">
        <f t="shared" si="1249"/>
        <v/>
      </c>
      <c r="BZ849" s="18" t="str">
        <f t="shared" si="1249"/>
        <v/>
      </c>
      <c r="CA849" s="18" t="str">
        <f t="shared" si="1249"/>
        <v/>
      </c>
      <c r="CB849" s="18" t="str">
        <f t="shared" si="1249"/>
        <v/>
      </c>
      <c r="CC849" s="18" t="str">
        <f t="shared" si="1249"/>
        <v/>
      </c>
    </row>
    <row r="850" ht="16.5" customHeight="1">
      <c r="A850" s="18" t="s">
        <v>4174</v>
      </c>
      <c r="B850" s="18" t="s">
        <v>4163</v>
      </c>
      <c r="C850" s="18" t="s">
        <v>4175</v>
      </c>
      <c r="D850" s="11" t="s">
        <v>3270</v>
      </c>
      <c r="E850" s="18">
        <v>262437.0</v>
      </c>
      <c r="F850" s="18">
        <v>262437.0</v>
      </c>
      <c r="G850" s="18" t="s">
        <v>151</v>
      </c>
      <c r="H850" s="18">
        <v>279502.0</v>
      </c>
      <c r="J850" s="20">
        <v>262437.0</v>
      </c>
      <c r="K850" s="20">
        <v>262437.0</v>
      </c>
      <c r="L850" s="11" t="s">
        <v>86</v>
      </c>
      <c r="M850" s="11"/>
      <c r="N850" s="18" t="s">
        <v>4176</v>
      </c>
      <c r="O850" s="18" t="s">
        <v>4177</v>
      </c>
      <c r="W850" s="11"/>
      <c r="X850" s="11"/>
      <c r="AI850" s="18" t="s">
        <v>4167</v>
      </c>
      <c r="AM850" s="11" t="s">
        <v>157</v>
      </c>
      <c r="AO850" s="18" t="s">
        <v>4168</v>
      </c>
      <c r="AQ850" s="11" t="s">
        <v>79</v>
      </c>
      <c r="AR850" s="11" t="s">
        <v>155</v>
      </c>
      <c r="AS850" s="11" t="s">
        <v>75</v>
      </c>
      <c r="AT850" s="11" t="s">
        <v>80</v>
      </c>
      <c r="AW850" s="11" t="s">
        <v>96</v>
      </c>
      <c r="AX850" s="11" t="s">
        <v>2141</v>
      </c>
      <c r="AY850" s="11" t="s">
        <v>299</v>
      </c>
      <c r="AZ850" s="11" t="s">
        <v>191</v>
      </c>
      <c r="BJ850" s="18">
        <v>2024.0</v>
      </c>
      <c r="BK850" s="18">
        <v>2027.0</v>
      </c>
      <c r="BL850" s="16">
        <f t="shared" si="954"/>
        <v>4</v>
      </c>
      <c r="BM850" s="18" t="str">
        <f t="shared" si="955"/>
        <v>2024, 2025, 2026, 2027</v>
      </c>
      <c r="BN850" s="18" t="str">
        <f t="shared" ref="BN850:CC850" si="1250">IF(ISNUMBER(SEARCH(BN$1, $BM850)), ($K850/$BL850), "")</f>
        <v/>
      </c>
      <c r="BO850" s="18" t="str">
        <f t="shared" si="1250"/>
        <v/>
      </c>
      <c r="BP850" s="18" t="str">
        <f t="shared" si="1250"/>
        <v/>
      </c>
      <c r="BQ850" s="18" t="str">
        <f t="shared" si="1250"/>
        <v/>
      </c>
      <c r="BR850" s="20">
        <f t="shared" si="1250"/>
        <v>65609.25</v>
      </c>
      <c r="BS850" s="20">
        <f t="shared" si="1250"/>
        <v>65609.25</v>
      </c>
      <c r="BT850" s="20">
        <f t="shared" si="1250"/>
        <v>65609.25</v>
      </c>
      <c r="BU850" s="20">
        <f t="shared" si="1250"/>
        <v>65609.25</v>
      </c>
      <c r="BV850" s="18" t="str">
        <f t="shared" si="1250"/>
        <v/>
      </c>
      <c r="BW850" s="18" t="str">
        <f t="shared" si="1250"/>
        <v/>
      </c>
      <c r="BX850" s="18" t="str">
        <f t="shared" si="1250"/>
        <v/>
      </c>
      <c r="BY850" s="18" t="str">
        <f t="shared" si="1250"/>
        <v/>
      </c>
      <c r="BZ850" s="18" t="str">
        <f t="shared" si="1250"/>
        <v/>
      </c>
      <c r="CA850" s="18" t="str">
        <f t="shared" si="1250"/>
        <v/>
      </c>
      <c r="CB850" s="18" t="str">
        <f t="shared" si="1250"/>
        <v/>
      </c>
      <c r="CC850" s="18" t="str">
        <f t="shared" si="1250"/>
        <v/>
      </c>
    </row>
    <row r="851" ht="16.5" customHeight="1">
      <c r="A851" s="18" t="s">
        <v>4178</v>
      </c>
      <c r="B851" s="18" t="s">
        <v>4179</v>
      </c>
      <c r="C851" s="18" t="s">
        <v>4180</v>
      </c>
      <c r="D851" s="11" t="s">
        <v>3270</v>
      </c>
      <c r="E851" s="18">
        <v>750000.0</v>
      </c>
      <c r="F851" s="18">
        <v>750000.0</v>
      </c>
      <c r="G851" s="18" t="s">
        <v>151</v>
      </c>
      <c r="H851" s="18">
        <v>798036.0</v>
      </c>
      <c r="J851" s="20">
        <v>750000.0</v>
      </c>
      <c r="K851" s="20">
        <v>750000.0</v>
      </c>
      <c r="L851" s="11" t="s">
        <v>86</v>
      </c>
      <c r="M851" s="11"/>
      <c r="N851" s="18" t="s">
        <v>4181</v>
      </c>
      <c r="O851" s="18" t="s">
        <v>4182</v>
      </c>
      <c r="V851" s="18" t="s">
        <v>911</v>
      </c>
      <c r="W851" s="11"/>
      <c r="X851" s="11"/>
      <c r="Z851" s="18" t="s">
        <v>4183</v>
      </c>
      <c r="AI851" s="18" t="s">
        <v>3274</v>
      </c>
      <c r="AM851" s="11" t="s">
        <v>912</v>
      </c>
      <c r="AO851" s="18" t="s">
        <v>4184</v>
      </c>
      <c r="AQ851" s="11" t="s">
        <v>79</v>
      </c>
      <c r="AR851" s="11" t="s">
        <v>155</v>
      </c>
      <c r="AS851" s="11" t="s">
        <v>75</v>
      </c>
      <c r="AT851" s="11" t="s">
        <v>80</v>
      </c>
      <c r="AW851" s="11" t="s">
        <v>96</v>
      </c>
      <c r="AX851" s="11" t="s">
        <v>376</v>
      </c>
      <c r="AY851" s="11"/>
      <c r="AZ851" s="11" t="s">
        <v>191</v>
      </c>
      <c r="BJ851" s="18">
        <v>2024.0</v>
      </c>
      <c r="BK851" s="18">
        <v>2027.0</v>
      </c>
      <c r="BL851" s="16">
        <f t="shared" si="954"/>
        <v>4</v>
      </c>
      <c r="BM851" s="18" t="str">
        <f t="shared" si="955"/>
        <v>2024, 2025, 2026, 2027</v>
      </c>
      <c r="BN851" s="18" t="str">
        <f t="shared" ref="BN851:CC851" si="1251">IF(ISNUMBER(SEARCH(BN$1, $BM851)), ($K851/$BL851), "")</f>
        <v/>
      </c>
      <c r="BO851" s="18" t="str">
        <f t="shared" si="1251"/>
        <v/>
      </c>
      <c r="BP851" s="18" t="str">
        <f t="shared" si="1251"/>
        <v/>
      </c>
      <c r="BQ851" s="18" t="str">
        <f t="shared" si="1251"/>
        <v/>
      </c>
      <c r="BR851" s="20">
        <f t="shared" si="1251"/>
        <v>187500</v>
      </c>
      <c r="BS851" s="20">
        <f t="shared" si="1251"/>
        <v>187500</v>
      </c>
      <c r="BT851" s="20">
        <f t="shared" si="1251"/>
        <v>187500</v>
      </c>
      <c r="BU851" s="20">
        <f t="shared" si="1251"/>
        <v>187500</v>
      </c>
      <c r="BV851" s="18" t="str">
        <f t="shared" si="1251"/>
        <v/>
      </c>
      <c r="BW851" s="18" t="str">
        <f t="shared" si="1251"/>
        <v/>
      </c>
      <c r="BX851" s="18" t="str">
        <f t="shared" si="1251"/>
        <v/>
      </c>
      <c r="BY851" s="18" t="str">
        <f t="shared" si="1251"/>
        <v/>
      </c>
      <c r="BZ851" s="18" t="str">
        <f t="shared" si="1251"/>
        <v/>
      </c>
      <c r="CA851" s="18" t="str">
        <f t="shared" si="1251"/>
        <v/>
      </c>
      <c r="CB851" s="18" t="str">
        <f t="shared" si="1251"/>
        <v/>
      </c>
      <c r="CC851" s="18" t="str">
        <f t="shared" si="1251"/>
        <v/>
      </c>
    </row>
    <row r="852" ht="16.5" customHeight="1">
      <c r="A852" s="18" t="s">
        <v>4185</v>
      </c>
      <c r="B852" s="18" t="s">
        <v>4186</v>
      </c>
      <c r="C852" s="18" t="s">
        <v>4185</v>
      </c>
      <c r="D852" s="11" t="s">
        <v>3270</v>
      </c>
      <c r="E852" s="18">
        <v>9981000.0</v>
      </c>
      <c r="F852" s="18">
        <v>9981000.0</v>
      </c>
      <c r="G852" s="18" t="s">
        <v>65</v>
      </c>
      <c r="H852" s="18">
        <v>1439855.0</v>
      </c>
      <c r="J852" s="13">
        <f t="shared" ref="J852:K852" si="1252">E852*0.13</f>
        <v>1297530</v>
      </c>
      <c r="K852" s="13">
        <f t="shared" si="1252"/>
        <v>1297530</v>
      </c>
      <c r="L852" s="11" t="s">
        <v>86</v>
      </c>
      <c r="M852" s="11"/>
      <c r="O852" s="18" t="s">
        <v>4187</v>
      </c>
      <c r="T852" s="18" t="s">
        <v>4188</v>
      </c>
      <c r="V852" s="18" t="s">
        <v>3364</v>
      </c>
      <c r="W852" s="11"/>
      <c r="X852" s="11" t="s">
        <v>74</v>
      </c>
      <c r="Z852" s="18" t="s">
        <v>3365</v>
      </c>
      <c r="AI852" s="18" t="s">
        <v>4189</v>
      </c>
      <c r="AM852" s="18" t="s">
        <v>94</v>
      </c>
      <c r="AO852" s="18" t="s">
        <v>3564</v>
      </c>
      <c r="AQ852" s="11" t="s">
        <v>95</v>
      </c>
      <c r="AR852" s="11" t="s">
        <v>74</v>
      </c>
      <c r="AS852" s="11" t="s">
        <v>75</v>
      </c>
      <c r="AT852" s="11" t="s">
        <v>107</v>
      </c>
      <c r="AU852" s="11" t="s">
        <v>108</v>
      </c>
      <c r="AV852" s="11"/>
      <c r="AW852" s="43" t="s">
        <v>96</v>
      </c>
      <c r="AX852" s="18" t="str">
        <f t="shared" ref="AX852:AX954" si="1255">IFERROR(INDEX('2025 full data'!AU:AU, MATCH(A852, '2025 full data'!A:A, 0)), "")</f>
        <v/>
      </c>
      <c r="AY852" s="11"/>
      <c r="AZ852" s="11" t="s">
        <v>535</v>
      </c>
      <c r="BF852" s="18" t="s">
        <v>4186</v>
      </c>
      <c r="BJ852" s="18">
        <v>2021.0</v>
      </c>
      <c r="BK852" s="18">
        <v>2026.0</v>
      </c>
      <c r="BL852" s="16">
        <f t="shared" si="954"/>
        <v>6</v>
      </c>
      <c r="BM852" s="18" t="str">
        <f t="shared" si="955"/>
        <v>2021, 2022, 2023, 2024, 2025, 2026</v>
      </c>
      <c r="BN852" s="18" t="str">
        <f t="shared" ref="BN852:CC852" si="1253">IF(ISNUMBER(SEARCH(BN$1, $BM852)), ($K852/$BL852), "")</f>
        <v/>
      </c>
      <c r="BO852" s="20">
        <f t="shared" si="1253"/>
        <v>216255</v>
      </c>
      <c r="BP852" s="20">
        <f t="shared" si="1253"/>
        <v>216255</v>
      </c>
      <c r="BQ852" s="20">
        <f t="shared" si="1253"/>
        <v>216255</v>
      </c>
      <c r="BR852" s="20">
        <f t="shared" si="1253"/>
        <v>216255</v>
      </c>
      <c r="BS852" s="20">
        <f t="shared" si="1253"/>
        <v>216255</v>
      </c>
      <c r="BT852" s="20">
        <f t="shared" si="1253"/>
        <v>216255</v>
      </c>
      <c r="BU852" s="18" t="str">
        <f t="shared" si="1253"/>
        <v/>
      </c>
      <c r="BV852" s="18" t="str">
        <f t="shared" si="1253"/>
        <v/>
      </c>
      <c r="BW852" s="18" t="str">
        <f t="shared" si="1253"/>
        <v/>
      </c>
      <c r="BX852" s="18" t="str">
        <f t="shared" si="1253"/>
        <v/>
      </c>
      <c r="BY852" s="18" t="str">
        <f t="shared" si="1253"/>
        <v/>
      </c>
      <c r="BZ852" s="18" t="str">
        <f t="shared" si="1253"/>
        <v/>
      </c>
      <c r="CA852" s="18" t="str">
        <f t="shared" si="1253"/>
        <v/>
      </c>
      <c r="CB852" s="18" t="str">
        <f t="shared" si="1253"/>
        <v/>
      </c>
      <c r="CC852" s="18" t="str">
        <f t="shared" si="1253"/>
        <v/>
      </c>
    </row>
    <row r="853" ht="16.5" customHeight="1">
      <c r="A853" s="18" t="s">
        <v>4190</v>
      </c>
      <c r="B853" s="11" t="s">
        <v>4191</v>
      </c>
      <c r="C853" s="18" t="s">
        <v>4190</v>
      </c>
      <c r="D853" s="11" t="s">
        <v>3270</v>
      </c>
      <c r="E853" s="18">
        <v>112141.0</v>
      </c>
      <c r="F853" s="18">
        <v>112141.0</v>
      </c>
      <c r="G853" s="18" t="s">
        <v>726</v>
      </c>
      <c r="H853" s="18">
        <v>120020.0</v>
      </c>
      <c r="J853" s="13">
        <f t="shared" ref="J853:K853" si="1254">E853*1.07</f>
        <v>119990.87</v>
      </c>
      <c r="K853" s="13">
        <f t="shared" si="1254"/>
        <v>119990.87</v>
      </c>
      <c r="L853" s="11" t="s">
        <v>86</v>
      </c>
      <c r="M853" s="11"/>
      <c r="N853" s="18" t="s">
        <v>4192</v>
      </c>
      <c r="O853" s="18" t="s">
        <v>4193</v>
      </c>
      <c r="T853" s="18" t="s">
        <v>4194</v>
      </c>
      <c r="W853" s="11"/>
      <c r="X853" s="11"/>
      <c r="AI853" s="18" t="s">
        <v>4195</v>
      </c>
      <c r="AM853" s="11" t="s">
        <v>2637</v>
      </c>
      <c r="AO853" s="18" t="s">
        <v>4196</v>
      </c>
      <c r="AQ853" s="11" t="s">
        <v>79</v>
      </c>
      <c r="AR853" s="11" t="s">
        <v>731</v>
      </c>
      <c r="AS853" s="11" t="s">
        <v>75</v>
      </c>
      <c r="AT853" s="11" t="s">
        <v>107</v>
      </c>
      <c r="AU853" s="11" t="s">
        <v>108</v>
      </c>
      <c r="AV853" s="11"/>
      <c r="AW853" s="11" t="s">
        <v>96</v>
      </c>
      <c r="AX853" s="18" t="str">
        <f t="shared" si="1255"/>
        <v/>
      </c>
      <c r="AY853" s="11"/>
      <c r="AZ853" s="11" t="s">
        <v>109</v>
      </c>
      <c r="BF853" s="11" t="s">
        <v>4191</v>
      </c>
      <c r="BJ853" s="18">
        <v>2022.0</v>
      </c>
      <c r="BK853" s="18">
        <v>2023.0</v>
      </c>
      <c r="BL853" s="16">
        <f t="shared" si="954"/>
        <v>2</v>
      </c>
      <c r="BM853" s="18" t="str">
        <f t="shared" si="955"/>
        <v>2022, 2023</v>
      </c>
      <c r="BN853" s="18" t="str">
        <f t="shared" ref="BN853:CC853" si="1256">IF(ISNUMBER(SEARCH(BN$1, $BM853)), ($K853/$BL853), "")</f>
        <v/>
      </c>
      <c r="BO853" s="18" t="str">
        <f t="shared" si="1256"/>
        <v/>
      </c>
      <c r="BP853" s="20">
        <f t="shared" si="1256"/>
        <v>59995.435</v>
      </c>
      <c r="BQ853" s="20">
        <f t="shared" si="1256"/>
        <v>59995.435</v>
      </c>
      <c r="BR853" s="18" t="str">
        <f t="shared" si="1256"/>
        <v/>
      </c>
      <c r="BS853" s="18" t="str">
        <f t="shared" si="1256"/>
        <v/>
      </c>
      <c r="BT853" s="18" t="str">
        <f t="shared" si="1256"/>
        <v/>
      </c>
      <c r="BU853" s="18" t="str">
        <f t="shared" si="1256"/>
        <v/>
      </c>
      <c r="BV853" s="18" t="str">
        <f t="shared" si="1256"/>
        <v/>
      </c>
      <c r="BW853" s="18" t="str">
        <f t="shared" si="1256"/>
        <v/>
      </c>
      <c r="BX853" s="18" t="str">
        <f t="shared" si="1256"/>
        <v/>
      </c>
      <c r="BY853" s="18" t="str">
        <f t="shared" si="1256"/>
        <v/>
      </c>
      <c r="BZ853" s="18" t="str">
        <f t="shared" si="1256"/>
        <v/>
      </c>
      <c r="CA853" s="18" t="str">
        <f t="shared" si="1256"/>
        <v/>
      </c>
      <c r="CB853" s="18" t="str">
        <f t="shared" si="1256"/>
        <v/>
      </c>
      <c r="CC853" s="18" t="str">
        <f t="shared" si="1256"/>
        <v/>
      </c>
    </row>
    <row r="854" ht="16.5" customHeight="1">
      <c r="A854" s="18" t="s">
        <v>4197</v>
      </c>
      <c r="B854" s="18" t="s">
        <v>4198</v>
      </c>
      <c r="C854" s="18" t="s">
        <v>4199</v>
      </c>
      <c r="D854" s="11" t="s">
        <v>3270</v>
      </c>
      <c r="E854" s="18">
        <v>82951.0</v>
      </c>
      <c r="F854" s="18">
        <v>82951.0</v>
      </c>
      <c r="G854" s="18" t="s">
        <v>151</v>
      </c>
      <c r="H854" s="18">
        <v>94552.0</v>
      </c>
      <c r="J854" s="20">
        <v>82951.0</v>
      </c>
      <c r="K854" s="20">
        <v>82951.0</v>
      </c>
      <c r="L854" s="11" t="s">
        <v>86</v>
      </c>
      <c r="M854" s="11"/>
      <c r="N854" s="18" t="s">
        <v>3333</v>
      </c>
      <c r="O854" s="18" t="s">
        <v>4200</v>
      </c>
      <c r="W854" s="11"/>
      <c r="X854" s="11"/>
      <c r="AI854" s="18" t="s">
        <v>3348</v>
      </c>
      <c r="AM854" s="18" t="s">
        <v>3339</v>
      </c>
      <c r="AO854" s="18" t="s">
        <v>3349</v>
      </c>
      <c r="AQ854" s="11" t="s">
        <v>79</v>
      </c>
      <c r="AR854" s="11" t="s">
        <v>259</v>
      </c>
      <c r="AS854" s="11" t="s">
        <v>75</v>
      </c>
      <c r="AT854" s="11" t="s">
        <v>80</v>
      </c>
      <c r="AW854" s="11" t="s">
        <v>96</v>
      </c>
      <c r="AX854" s="18" t="str">
        <f t="shared" si="1255"/>
        <v/>
      </c>
      <c r="AY854" s="11"/>
      <c r="AZ854" s="11" t="s">
        <v>132</v>
      </c>
      <c r="BF854" s="11" t="s">
        <v>4201</v>
      </c>
      <c r="BJ854" s="18">
        <v>2020.0</v>
      </c>
      <c r="BK854" s="18">
        <v>2020.0</v>
      </c>
      <c r="BL854" s="16">
        <f t="shared" si="954"/>
        <v>1</v>
      </c>
      <c r="BM854" s="18" t="str">
        <f t="shared" si="955"/>
        <v>2020</v>
      </c>
      <c r="BN854" s="20">
        <f t="shared" ref="BN854:CC854" si="1257">IF(ISNUMBER(SEARCH(BN$1, $BM854)), ($K854/$BL854), "")</f>
        <v>82951</v>
      </c>
      <c r="BO854" s="18" t="str">
        <f t="shared" si="1257"/>
        <v/>
      </c>
      <c r="BP854" s="18" t="str">
        <f t="shared" si="1257"/>
        <v/>
      </c>
      <c r="BQ854" s="18" t="str">
        <f t="shared" si="1257"/>
        <v/>
      </c>
      <c r="BR854" s="18" t="str">
        <f t="shared" si="1257"/>
        <v/>
      </c>
      <c r="BS854" s="18" t="str">
        <f t="shared" si="1257"/>
        <v/>
      </c>
      <c r="BT854" s="18" t="str">
        <f t="shared" si="1257"/>
        <v/>
      </c>
      <c r="BU854" s="18" t="str">
        <f t="shared" si="1257"/>
        <v/>
      </c>
      <c r="BV854" s="18" t="str">
        <f t="shared" si="1257"/>
        <v/>
      </c>
      <c r="BW854" s="18" t="str">
        <f t="shared" si="1257"/>
        <v/>
      </c>
      <c r="BX854" s="18" t="str">
        <f t="shared" si="1257"/>
        <v/>
      </c>
      <c r="BY854" s="18" t="str">
        <f t="shared" si="1257"/>
        <v/>
      </c>
      <c r="BZ854" s="18" t="str">
        <f t="shared" si="1257"/>
        <v/>
      </c>
      <c r="CA854" s="18" t="str">
        <f t="shared" si="1257"/>
        <v/>
      </c>
      <c r="CB854" s="18" t="str">
        <f t="shared" si="1257"/>
        <v/>
      </c>
      <c r="CC854" s="18" t="str">
        <f t="shared" si="1257"/>
        <v/>
      </c>
    </row>
    <row r="855" ht="16.5" customHeight="1">
      <c r="A855" s="18" t="s">
        <v>4202</v>
      </c>
      <c r="B855" s="11" t="s">
        <v>4203</v>
      </c>
      <c r="C855" s="18" t="s">
        <v>4202</v>
      </c>
      <c r="D855" s="11" t="s">
        <v>3270</v>
      </c>
      <c r="E855" s="18">
        <v>500000.0</v>
      </c>
      <c r="F855" s="18">
        <v>500000.0</v>
      </c>
      <c r="G855" s="18" t="s">
        <v>215</v>
      </c>
      <c r="H855" s="18">
        <v>52378.0</v>
      </c>
      <c r="J855" s="13">
        <f t="shared" ref="J855:K855" si="1258">E855*0.091</f>
        <v>45500</v>
      </c>
      <c r="K855" s="13">
        <f t="shared" si="1258"/>
        <v>45500</v>
      </c>
      <c r="L855" s="11" t="s">
        <v>86</v>
      </c>
      <c r="M855" s="11"/>
      <c r="N855" s="18" t="s">
        <v>4204</v>
      </c>
      <c r="O855" s="18" t="s">
        <v>4205</v>
      </c>
      <c r="T855" s="18" t="s">
        <v>2629</v>
      </c>
      <c r="W855" s="11"/>
      <c r="X855" s="11"/>
      <c r="AI855" s="18" t="s">
        <v>4206</v>
      </c>
      <c r="AM855" s="18" t="s">
        <v>2631</v>
      </c>
      <c r="AO855" s="18" t="s">
        <v>3879</v>
      </c>
      <c r="AQ855" s="11" t="s">
        <v>79</v>
      </c>
      <c r="AR855" s="11" t="s">
        <v>218</v>
      </c>
      <c r="AS855" s="11" t="s">
        <v>75</v>
      </c>
      <c r="AT855" s="11" t="s">
        <v>80</v>
      </c>
      <c r="AW855" s="11" t="s">
        <v>96</v>
      </c>
      <c r="AX855" s="18" t="str">
        <f t="shared" si="1255"/>
        <v/>
      </c>
      <c r="AY855" s="11"/>
      <c r="AZ855" s="11" t="s">
        <v>395</v>
      </c>
      <c r="BF855" s="11" t="s">
        <v>4203</v>
      </c>
      <c r="BJ855" s="18">
        <v>2021.0</v>
      </c>
      <c r="BK855" s="18">
        <v>2022.0</v>
      </c>
      <c r="BL855" s="16">
        <f t="shared" si="954"/>
        <v>2</v>
      </c>
      <c r="BM855" s="18" t="str">
        <f t="shared" si="955"/>
        <v>2021, 2022</v>
      </c>
      <c r="BN855" s="18" t="str">
        <f t="shared" ref="BN855:CC855" si="1259">IF(ISNUMBER(SEARCH(BN$1, $BM855)), ($K855/$BL855), "")</f>
        <v/>
      </c>
      <c r="BO855" s="20">
        <f t="shared" si="1259"/>
        <v>22750</v>
      </c>
      <c r="BP855" s="20">
        <f t="shared" si="1259"/>
        <v>22750</v>
      </c>
      <c r="BQ855" s="18" t="str">
        <f t="shared" si="1259"/>
        <v/>
      </c>
      <c r="BR855" s="18" t="str">
        <f t="shared" si="1259"/>
        <v/>
      </c>
      <c r="BS855" s="18" t="str">
        <f t="shared" si="1259"/>
        <v/>
      </c>
      <c r="BT855" s="18" t="str">
        <f t="shared" si="1259"/>
        <v/>
      </c>
      <c r="BU855" s="18" t="str">
        <f t="shared" si="1259"/>
        <v/>
      </c>
      <c r="BV855" s="18" t="str">
        <f t="shared" si="1259"/>
        <v/>
      </c>
      <c r="BW855" s="18" t="str">
        <f t="shared" si="1259"/>
        <v/>
      </c>
      <c r="BX855" s="18" t="str">
        <f t="shared" si="1259"/>
        <v/>
      </c>
      <c r="BY855" s="18" t="str">
        <f t="shared" si="1259"/>
        <v/>
      </c>
      <c r="BZ855" s="18" t="str">
        <f t="shared" si="1259"/>
        <v/>
      </c>
      <c r="CA855" s="18" t="str">
        <f t="shared" si="1259"/>
        <v/>
      </c>
      <c r="CB855" s="18" t="str">
        <f t="shared" si="1259"/>
        <v/>
      </c>
      <c r="CC855" s="18" t="str">
        <f t="shared" si="1259"/>
        <v/>
      </c>
    </row>
    <row r="856" ht="16.5" customHeight="1">
      <c r="A856" s="18" t="s">
        <v>4207</v>
      </c>
      <c r="B856" s="18" t="s">
        <v>4208</v>
      </c>
      <c r="C856" s="18" t="s">
        <v>4209</v>
      </c>
      <c r="D856" s="11" t="s">
        <v>3270</v>
      </c>
      <c r="E856" s="18">
        <v>1955470.0</v>
      </c>
      <c r="F856" s="18">
        <v>1955470.0</v>
      </c>
      <c r="G856" s="18" t="s">
        <v>367</v>
      </c>
      <c r="H856" s="18">
        <v>490188.0</v>
      </c>
      <c r="J856" s="13">
        <f t="shared" ref="J856:K856" si="1260">E856*0.23</f>
        <v>449758.1</v>
      </c>
      <c r="K856" s="13">
        <f t="shared" si="1260"/>
        <v>449758.1</v>
      </c>
      <c r="L856" s="11" t="s">
        <v>86</v>
      </c>
      <c r="M856" s="11"/>
      <c r="N856" s="18" t="s">
        <v>4210</v>
      </c>
      <c r="O856" s="18" t="s">
        <v>4211</v>
      </c>
      <c r="T856" s="18" t="s">
        <v>4212</v>
      </c>
      <c r="V856" s="18" t="s">
        <v>4213</v>
      </c>
      <c r="W856" s="11"/>
      <c r="X856" s="11"/>
      <c r="Z856" s="18" t="s">
        <v>4214</v>
      </c>
      <c r="AI856" s="18" t="s">
        <v>4215</v>
      </c>
      <c r="AM856" s="18" t="s">
        <v>1184</v>
      </c>
      <c r="AO856" s="18" t="s">
        <v>4216</v>
      </c>
      <c r="AQ856" s="11" t="s">
        <v>79</v>
      </c>
      <c r="AR856" s="11" t="s">
        <v>372</v>
      </c>
      <c r="AS856" s="11" t="s">
        <v>75</v>
      </c>
      <c r="AT856" s="11" t="s">
        <v>80</v>
      </c>
      <c r="AW856" s="11" t="s">
        <v>96</v>
      </c>
      <c r="AX856" s="18" t="str">
        <f t="shared" si="1255"/>
        <v/>
      </c>
      <c r="AY856" s="11" t="s">
        <v>496</v>
      </c>
      <c r="AZ856" s="11" t="s">
        <v>191</v>
      </c>
      <c r="BF856" s="11" t="s">
        <v>4217</v>
      </c>
      <c r="BJ856" s="18">
        <v>2023.0</v>
      </c>
      <c r="BK856" s="18">
        <v>2027.0</v>
      </c>
      <c r="BL856" s="16">
        <f t="shared" si="954"/>
        <v>5</v>
      </c>
      <c r="BM856" s="18" t="str">
        <f t="shared" si="955"/>
        <v>2023, 2024, 2025, 2026, 2027</v>
      </c>
      <c r="BN856" s="18" t="str">
        <f t="shared" ref="BN856:CC856" si="1261">IF(ISNUMBER(SEARCH(BN$1, $BM856)), ($K856/$BL856), "")</f>
        <v/>
      </c>
      <c r="BO856" s="18" t="str">
        <f t="shared" si="1261"/>
        <v/>
      </c>
      <c r="BP856" s="18" t="str">
        <f t="shared" si="1261"/>
        <v/>
      </c>
      <c r="BQ856" s="20">
        <f t="shared" si="1261"/>
        <v>89951.62</v>
      </c>
      <c r="BR856" s="20">
        <f t="shared" si="1261"/>
        <v>89951.62</v>
      </c>
      <c r="BS856" s="20">
        <f t="shared" si="1261"/>
        <v>89951.62</v>
      </c>
      <c r="BT856" s="20">
        <f t="shared" si="1261"/>
        <v>89951.62</v>
      </c>
      <c r="BU856" s="20">
        <f t="shared" si="1261"/>
        <v>89951.62</v>
      </c>
      <c r="BV856" s="18" t="str">
        <f t="shared" si="1261"/>
        <v/>
      </c>
      <c r="BW856" s="18" t="str">
        <f t="shared" si="1261"/>
        <v/>
      </c>
      <c r="BX856" s="18" t="str">
        <f t="shared" si="1261"/>
        <v/>
      </c>
      <c r="BY856" s="18" t="str">
        <f t="shared" si="1261"/>
        <v/>
      </c>
      <c r="BZ856" s="18" t="str">
        <f t="shared" si="1261"/>
        <v/>
      </c>
      <c r="CA856" s="18" t="str">
        <f t="shared" si="1261"/>
        <v/>
      </c>
      <c r="CB856" s="18" t="str">
        <f t="shared" si="1261"/>
        <v/>
      </c>
      <c r="CC856" s="18" t="str">
        <f t="shared" si="1261"/>
        <v/>
      </c>
    </row>
    <row r="857" ht="16.5" customHeight="1">
      <c r="A857" s="18" t="s">
        <v>4218</v>
      </c>
      <c r="B857" s="18" t="s">
        <v>4219</v>
      </c>
      <c r="C857" s="18" t="s">
        <v>4218</v>
      </c>
      <c r="D857" s="11" t="s">
        <v>3270</v>
      </c>
      <c r="E857" s="18">
        <v>1.3909015E7</v>
      </c>
      <c r="F857" s="18">
        <v>1.3909015E7</v>
      </c>
      <c r="G857" s="18" t="s">
        <v>151</v>
      </c>
      <c r="H857" s="18">
        <v>1.4913606E7</v>
      </c>
      <c r="J857" s="20">
        <v>1.3909015E7</v>
      </c>
      <c r="K857" s="20">
        <v>1.3909015E7</v>
      </c>
      <c r="L857" s="11" t="s">
        <v>86</v>
      </c>
      <c r="M857" s="11"/>
      <c r="N857" s="18" t="s">
        <v>4220</v>
      </c>
      <c r="O857" s="18" t="s">
        <v>4221</v>
      </c>
      <c r="V857" s="18" t="s">
        <v>4222</v>
      </c>
      <c r="W857" s="11"/>
      <c r="X857" s="11" t="s">
        <v>155</v>
      </c>
      <c r="Z857" s="18" t="s">
        <v>4223</v>
      </c>
      <c r="AI857" s="18" t="s">
        <v>4224</v>
      </c>
      <c r="AM857" s="18" t="s">
        <v>185</v>
      </c>
      <c r="AN857" s="11" t="s">
        <v>261</v>
      </c>
      <c r="AQ857" s="11" t="s">
        <v>79</v>
      </c>
      <c r="AR857" s="11" t="s">
        <v>188</v>
      </c>
      <c r="AS857" s="11" t="s">
        <v>75</v>
      </c>
      <c r="AT857" s="11" t="s">
        <v>107</v>
      </c>
      <c r="AU857" s="11" t="s">
        <v>189</v>
      </c>
      <c r="AV857" s="11"/>
      <c r="AW857" s="43" t="s">
        <v>96</v>
      </c>
      <c r="AX857" s="18" t="str">
        <f t="shared" si="1255"/>
        <v/>
      </c>
      <c r="AY857" s="11"/>
      <c r="AZ857" s="11" t="s">
        <v>132</v>
      </c>
      <c r="BF857" s="18" t="s">
        <v>4219</v>
      </c>
      <c r="BJ857" s="18">
        <v>2023.0</v>
      </c>
      <c r="BK857" s="18">
        <v>2026.0</v>
      </c>
      <c r="BL857" s="16">
        <f t="shared" si="954"/>
        <v>4</v>
      </c>
      <c r="BM857" s="18" t="str">
        <f t="shared" si="955"/>
        <v>2023, 2024, 2025, 2026</v>
      </c>
      <c r="BN857" s="18" t="str">
        <f t="shared" ref="BN857:CC857" si="1262">IF(ISNUMBER(SEARCH(BN$1, $BM857)), ($K857/$BL857), "")</f>
        <v/>
      </c>
      <c r="BO857" s="18" t="str">
        <f t="shared" si="1262"/>
        <v/>
      </c>
      <c r="BP857" s="18" t="str">
        <f t="shared" si="1262"/>
        <v/>
      </c>
      <c r="BQ857" s="20">
        <f t="shared" si="1262"/>
        <v>3477253.75</v>
      </c>
      <c r="BR857" s="20">
        <f t="shared" si="1262"/>
        <v>3477253.75</v>
      </c>
      <c r="BS857" s="20">
        <f t="shared" si="1262"/>
        <v>3477253.75</v>
      </c>
      <c r="BT857" s="20">
        <f t="shared" si="1262"/>
        <v>3477253.75</v>
      </c>
      <c r="BU857" s="18" t="str">
        <f t="shared" si="1262"/>
        <v/>
      </c>
      <c r="BV857" s="18" t="str">
        <f t="shared" si="1262"/>
        <v/>
      </c>
      <c r="BW857" s="18" t="str">
        <f t="shared" si="1262"/>
        <v/>
      </c>
      <c r="BX857" s="18" t="str">
        <f t="shared" si="1262"/>
        <v/>
      </c>
      <c r="BY857" s="18" t="str">
        <f t="shared" si="1262"/>
        <v/>
      </c>
      <c r="BZ857" s="18" t="str">
        <f t="shared" si="1262"/>
        <v/>
      </c>
      <c r="CA857" s="18" t="str">
        <f t="shared" si="1262"/>
        <v/>
      </c>
      <c r="CB857" s="18" t="str">
        <f t="shared" si="1262"/>
        <v/>
      </c>
      <c r="CC857" s="18" t="str">
        <f t="shared" si="1262"/>
        <v/>
      </c>
    </row>
    <row r="858" ht="16.5" customHeight="1">
      <c r="A858" s="18" t="s">
        <v>4225</v>
      </c>
      <c r="B858" s="18" t="s">
        <v>4226</v>
      </c>
      <c r="C858" s="18" t="s">
        <v>4227</v>
      </c>
      <c r="D858" s="11" t="s">
        <v>3270</v>
      </c>
      <c r="E858" s="18">
        <v>185000.0</v>
      </c>
      <c r="F858" s="18">
        <v>185000.0</v>
      </c>
      <c r="G858" s="18" t="s">
        <v>151</v>
      </c>
      <c r="H858" s="18">
        <v>200167.0</v>
      </c>
      <c r="J858" s="20">
        <v>185000.0</v>
      </c>
      <c r="K858" s="20">
        <v>185000.0</v>
      </c>
      <c r="L858" s="11" t="s">
        <v>86</v>
      </c>
      <c r="M858" s="11"/>
      <c r="N858" s="18" t="s">
        <v>3333</v>
      </c>
      <c r="O858" s="18" t="s">
        <v>4228</v>
      </c>
      <c r="V858" s="18" t="s">
        <v>4229</v>
      </c>
      <c r="W858" s="11"/>
      <c r="X858" s="11"/>
      <c r="Z858" s="18" t="s">
        <v>4230</v>
      </c>
      <c r="AI858" s="18" t="s">
        <v>3366</v>
      </c>
      <c r="AM858" s="18" t="s">
        <v>3339</v>
      </c>
      <c r="AO858" s="18" t="s">
        <v>3349</v>
      </c>
      <c r="AQ858" s="11" t="s">
        <v>79</v>
      </c>
      <c r="AR858" s="11" t="s">
        <v>259</v>
      </c>
      <c r="AS858" s="11" t="s">
        <v>75</v>
      </c>
      <c r="AT858" s="11" t="s">
        <v>80</v>
      </c>
      <c r="AW858" s="11" t="s">
        <v>96</v>
      </c>
      <c r="AX858" s="18" t="str">
        <f t="shared" si="1255"/>
        <v/>
      </c>
      <c r="AY858" s="11"/>
      <c r="AZ858" s="11" t="s">
        <v>132</v>
      </c>
      <c r="BF858" s="18" t="s">
        <v>4231</v>
      </c>
      <c r="BJ858" s="18">
        <v>2023.0</v>
      </c>
      <c r="BK858" s="18">
        <v>2023.0</v>
      </c>
      <c r="BL858" s="16">
        <f t="shared" si="954"/>
        <v>1</v>
      </c>
      <c r="BM858" s="18" t="str">
        <f t="shared" si="955"/>
        <v>2023</v>
      </c>
      <c r="BN858" s="18" t="str">
        <f t="shared" ref="BN858:CC858" si="1263">IF(ISNUMBER(SEARCH(BN$1, $BM858)), ($K858/$BL858), "")</f>
        <v/>
      </c>
      <c r="BO858" s="18" t="str">
        <f t="shared" si="1263"/>
        <v/>
      </c>
      <c r="BP858" s="18" t="str">
        <f t="shared" si="1263"/>
        <v/>
      </c>
      <c r="BQ858" s="20">
        <f t="shared" si="1263"/>
        <v>185000</v>
      </c>
      <c r="BR858" s="18" t="str">
        <f t="shared" si="1263"/>
        <v/>
      </c>
      <c r="BS858" s="18" t="str">
        <f t="shared" si="1263"/>
        <v/>
      </c>
      <c r="BT858" s="18" t="str">
        <f t="shared" si="1263"/>
        <v/>
      </c>
      <c r="BU858" s="18" t="str">
        <f t="shared" si="1263"/>
        <v/>
      </c>
      <c r="BV858" s="18" t="str">
        <f t="shared" si="1263"/>
        <v/>
      </c>
      <c r="BW858" s="18" t="str">
        <f t="shared" si="1263"/>
        <v/>
      </c>
      <c r="BX858" s="18" t="str">
        <f t="shared" si="1263"/>
        <v/>
      </c>
      <c r="BY858" s="18" t="str">
        <f t="shared" si="1263"/>
        <v/>
      </c>
      <c r="BZ858" s="18" t="str">
        <f t="shared" si="1263"/>
        <v/>
      </c>
      <c r="CA858" s="18" t="str">
        <f t="shared" si="1263"/>
        <v/>
      </c>
      <c r="CB858" s="18" t="str">
        <f t="shared" si="1263"/>
        <v/>
      </c>
      <c r="CC858" s="18" t="str">
        <f t="shared" si="1263"/>
        <v/>
      </c>
    </row>
    <row r="859" ht="16.5" customHeight="1">
      <c r="A859" s="11" t="s">
        <v>4232</v>
      </c>
      <c r="B859" s="18" t="s">
        <v>4233</v>
      </c>
      <c r="C859" s="11" t="s">
        <v>4232</v>
      </c>
      <c r="D859" s="11" t="s">
        <v>3270</v>
      </c>
      <c r="E859" s="44">
        <v>39997.0</v>
      </c>
      <c r="F859" s="44">
        <v>39997.0</v>
      </c>
      <c r="G859" s="48" t="s">
        <v>151</v>
      </c>
      <c r="H859" s="44">
        <v>42445.0</v>
      </c>
      <c r="J859" s="61">
        <v>39997.0</v>
      </c>
      <c r="K859" s="61">
        <v>39997.0</v>
      </c>
      <c r="L859" s="11" t="s">
        <v>86</v>
      </c>
      <c r="M859" s="11"/>
      <c r="N859" s="18" t="s">
        <v>4234</v>
      </c>
      <c r="O859" s="18" t="s">
        <v>4235</v>
      </c>
      <c r="T859" s="18" t="s">
        <v>4236</v>
      </c>
      <c r="V859" s="18" t="s">
        <v>4237</v>
      </c>
      <c r="W859" s="11"/>
      <c r="X859" s="11"/>
      <c r="Z859" s="18" t="s">
        <v>4238</v>
      </c>
      <c r="AI859" s="18" t="s">
        <v>3643</v>
      </c>
      <c r="AM859" s="11" t="s">
        <v>456</v>
      </c>
      <c r="AO859" s="18" t="s">
        <v>4239</v>
      </c>
      <c r="AQ859" s="11" t="s">
        <v>79</v>
      </c>
      <c r="AR859" s="11" t="s">
        <v>334</v>
      </c>
      <c r="AS859" s="11" t="s">
        <v>75</v>
      </c>
      <c r="AT859" s="11" t="s">
        <v>80</v>
      </c>
      <c r="AW859" s="11" t="s">
        <v>96</v>
      </c>
      <c r="AX859" s="18" t="str">
        <f t="shared" si="1255"/>
        <v/>
      </c>
      <c r="AY859" s="11"/>
      <c r="AZ859" s="11" t="s">
        <v>634</v>
      </c>
      <c r="BF859" s="18" t="s">
        <v>4233</v>
      </c>
      <c r="BJ859" s="18">
        <v>2025.0</v>
      </c>
      <c r="BK859" s="18">
        <v>2025.0</v>
      </c>
      <c r="BL859" s="16">
        <f t="shared" si="954"/>
        <v>1</v>
      </c>
      <c r="BM859" s="18" t="str">
        <f t="shared" si="955"/>
        <v>2025</v>
      </c>
      <c r="BN859" s="18" t="str">
        <f t="shared" ref="BN859:CC859" si="1264">IF(ISNUMBER(SEARCH(BN$1, $BM859)), ($K859/$BL859), "")</f>
        <v/>
      </c>
      <c r="BO859" s="18" t="str">
        <f t="shared" si="1264"/>
        <v/>
      </c>
      <c r="BP859" s="18" t="str">
        <f t="shared" si="1264"/>
        <v/>
      </c>
      <c r="BQ859" s="18" t="str">
        <f t="shared" si="1264"/>
        <v/>
      </c>
      <c r="BR859" s="18" t="str">
        <f t="shared" si="1264"/>
        <v/>
      </c>
      <c r="BS859" s="20">
        <f t="shared" si="1264"/>
        <v>39997</v>
      </c>
      <c r="BT859" s="18" t="str">
        <f t="shared" si="1264"/>
        <v/>
      </c>
      <c r="BU859" s="18" t="str">
        <f t="shared" si="1264"/>
        <v/>
      </c>
      <c r="BV859" s="18" t="str">
        <f t="shared" si="1264"/>
        <v/>
      </c>
      <c r="BW859" s="18" t="str">
        <f t="shared" si="1264"/>
        <v/>
      </c>
      <c r="BX859" s="18" t="str">
        <f t="shared" si="1264"/>
        <v/>
      </c>
      <c r="BY859" s="18" t="str">
        <f t="shared" si="1264"/>
        <v/>
      </c>
      <c r="BZ859" s="18" t="str">
        <f t="shared" si="1264"/>
        <v/>
      </c>
      <c r="CA859" s="18" t="str">
        <f t="shared" si="1264"/>
        <v/>
      </c>
      <c r="CB859" s="18" t="str">
        <f t="shared" si="1264"/>
        <v/>
      </c>
      <c r="CC859" s="18" t="str">
        <f t="shared" si="1264"/>
        <v/>
      </c>
    </row>
    <row r="860" ht="16.5" customHeight="1">
      <c r="A860" s="18" t="s">
        <v>4240</v>
      </c>
      <c r="C860" s="18" t="s">
        <v>4240</v>
      </c>
      <c r="D860" s="11" t="s">
        <v>3270</v>
      </c>
      <c r="E860" s="18">
        <v>236350.0</v>
      </c>
      <c r="F860" s="18">
        <v>236350.0</v>
      </c>
      <c r="G860" s="18" t="s">
        <v>151</v>
      </c>
      <c r="H860" s="18">
        <v>279485.0</v>
      </c>
      <c r="J860" s="20">
        <v>236350.0</v>
      </c>
      <c r="K860" s="20">
        <v>236350.0</v>
      </c>
      <c r="L860" s="11" t="s">
        <v>86</v>
      </c>
      <c r="M860" s="11"/>
      <c r="N860" s="18" t="s">
        <v>3333</v>
      </c>
      <c r="O860" s="18" t="s">
        <v>4241</v>
      </c>
      <c r="V860" s="18" t="s">
        <v>4128</v>
      </c>
      <c r="W860" s="11"/>
      <c r="X860" s="11"/>
      <c r="Z860" s="18" t="s">
        <v>4129</v>
      </c>
      <c r="AI860" s="18" t="s">
        <v>3375</v>
      </c>
      <c r="AM860" s="18" t="s">
        <v>3339</v>
      </c>
      <c r="AO860" s="18" t="s">
        <v>4242</v>
      </c>
      <c r="AQ860" s="11" t="s">
        <v>79</v>
      </c>
      <c r="AR860" s="11" t="s">
        <v>259</v>
      </c>
      <c r="AS860" s="11" t="s">
        <v>75</v>
      </c>
      <c r="AT860" s="11" t="s">
        <v>80</v>
      </c>
      <c r="AW860" s="11" t="s">
        <v>96</v>
      </c>
      <c r="AX860" s="18" t="str">
        <f t="shared" si="1255"/>
        <v/>
      </c>
      <c r="AY860" s="11"/>
      <c r="AZ860" s="11" t="s">
        <v>132</v>
      </c>
      <c r="BJ860" s="18">
        <v>2021.0</v>
      </c>
      <c r="BK860" s="18">
        <v>2021.0</v>
      </c>
      <c r="BL860" s="16">
        <f t="shared" si="954"/>
        <v>1</v>
      </c>
      <c r="BM860" s="18" t="str">
        <f t="shared" si="955"/>
        <v>2021</v>
      </c>
      <c r="BN860" s="18" t="str">
        <f t="shared" ref="BN860:CC860" si="1265">IF(ISNUMBER(SEARCH(BN$1, $BM860)), ($K860/$BL860), "")</f>
        <v/>
      </c>
      <c r="BO860" s="20">
        <f t="shared" si="1265"/>
        <v>236350</v>
      </c>
      <c r="BP860" s="18" t="str">
        <f t="shared" si="1265"/>
        <v/>
      </c>
      <c r="BQ860" s="18" t="str">
        <f t="shared" si="1265"/>
        <v/>
      </c>
      <c r="BR860" s="18" t="str">
        <f t="shared" si="1265"/>
        <v/>
      </c>
      <c r="BS860" s="18" t="str">
        <f t="shared" si="1265"/>
        <v/>
      </c>
      <c r="BT860" s="18" t="str">
        <f t="shared" si="1265"/>
        <v/>
      </c>
      <c r="BU860" s="18" t="str">
        <f t="shared" si="1265"/>
        <v/>
      </c>
      <c r="BV860" s="18" t="str">
        <f t="shared" si="1265"/>
        <v/>
      </c>
      <c r="BW860" s="18" t="str">
        <f t="shared" si="1265"/>
        <v/>
      </c>
      <c r="BX860" s="18" t="str">
        <f t="shared" si="1265"/>
        <v/>
      </c>
      <c r="BY860" s="18" t="str">
        <f t="shared" si="1265"/>
        <v/>
      </c>
      <c r="BZ860" s="18" t="str">
        <f t="shared" si="1265"/>
        <v/>
      </c>
      <c r="CA860" s="18" t="str">
        <f t="shared" si="1265"/>
        <v/>
      </c>
      <c r="CB860" s="18" t="str">
        <f t="shared" si="1265"/>
        <v/>
      </c>
      <c r="CC860" s="18" t="str">
        <f t="shared" si="1265"/>
        <v/>
      </c>
    </row>
    <row r="861" ht="16.5" customHeight="1">
      <c r="A861" s="18" t="s">
        <v>4243</v>
      </c>
      <c r="B861" s="18" t="s">
        <v>2143</v>
      </c>
      <c r="C861" s="18" t="s">
        <v>4243</v>
      </c>
      <c r="D861" s="11" t="s">
        <v>3270</v>
      </c>
      <c r="E861" s="18">
        <v>300000.0</v>
      </c>
      <c r="F861" s="18">
        <v>300000.0</v>
      </c>
      <c r="G861" s="18" t="s">
        <v>151</v>
      </c>
      <c r="H861" s="18">
        <v>325713.0</v>
      </c>
      <c r="J861" s="20">
        <v>300000.0</v>
      </c>
      <c r="K861" s="20">
        <v>300000.0</v>
      </c>
      <c r="L861" s="11" t="s">
        <v>86</v>
      </c>
      <c r="M861" s="11"/>
      <c r="N861" s="18" t="s">
        <v>4244</v>
      </c>
      <c r="O861" s="18" t="s">
        <v>4245</v>
      </c>
      <c r="T861" s="18" t="s">
        <v>4246</v>
      </c>
      <c r="V861" s="18" t="s">
        <v>2145</v>
      </c>
      <c r="W861" s="11"/>
      <c r="X861" s="11"/>
      <c r="Z861" s="18" t="s">
        <v>4247</v>
      </c>
      <c r="AI861" s="18" t="s">
        <v>4248</v>
      </c>
      <c r="AM861" s="11" t="s">
        <v>4249</v>
      </c>
      <c r="AO861" s="18" t="s">
        <v>4250</v>
      </c>
      <c r="AQ861" s="11" t="s">
        <v>79</v>
      </c>
      <c r="AR861" s="11" t="s">
        <v>164</v>
      </c>
      <c r="AS861" s="11" t="s">
        <v>75</v>
      </c>
      <c r="AT861" s="11" t="s">
        <v>80</v>
      </c>
      <c r="AW861" s="11" t="s">
        <v>96</v>
      </c>
      <c r="AX861" s="18" t="str">
        <f t="shared" si="1255"/>
        <v/>
      </c>
      <c r="AY861" s="11"/>
      <c r="AZ861" s="11" t="s">
        <v>520</v>
      </c>
      <c r="BF861" s="18" t="s">
        <v>2143</v>
      </c>
      <c r="BJ861" s="18">
        <v>2021.0</v>
      </c>
      <c r="BK861" s="18">
        <v>2025.0</v>
      </c>
      <c r="BL861" s="16">
        <f t="shared" si="954"/>
        <v>5</v>
      </c>
      <c r="BM861" s="18" t="str">
        <f t="shared" si="955"/>
        <v>2021, 2022, 2023, 2024, 2025</v>
      </c>
      <c r="BN861" s="18" t="str">
        <f t="shared" ref="BN861:CC861" si="1266">IF(ISNUMBER(SEARCH(BN$1, $BM861)), ($K861/$BL861), "")</f>
        <v/>
      </c>
      <c r="BO861" s="20">
        <f t="shared" si="1266"/>
        <v>60000</v>
      </c>
      <c r="BP861" s="20">
        <f t="shared" si="1266"/>
        <v>60000</v>
      </c>
      <c r="BQ861" s="20">
        <f t="shared" si="1266"/>
        <v>60000</v>
      </c>
      <c r="BR861" s="20">
        <f t="shared" si="1266"/>
        <v>60000</v>
      </c>
      <c r="BS861" s="20">
        <f t="shared" si="1266"/>
        <v>60000</v>
      </c>
      <c r="BT861" s="18" t="str">
        <f t="shared" si="1266"/>
        <v/>
      </c>
      <c r="BU861" s="18" t="str">
        <f t="shared" si="1266"/>
        <v/>
      </c>
      <c r="BV861" s="18" t="str">
        <f t="shared" si="1266"/>
        <v/>
      </c>
      <c r="BW861" s="18" t="str">
        <f t="shared" si="1266"/>
        <v/>
      </c>
      <c r="BX861" s="18" t="str">
        <f t="shared" si="1266"/>
        <v/>
      </c>
      <c r="BY861" s="18" t="str">
        <f t="shared" si="1266"/>
        <v/>
      </c>
      <c r="BZ861" s="18" t="str">
        <f t="shared" si="1266"/>
        <v/>
      </c>
      <c r="CA861" s="18" t="str">
        <f t="shared" si="1266"/>
        <v/>
      </c>
      <c r="CB861" s="18" t="str">
        <f t="shared" si="1266"/>
        <v/>
      </c>
      <c r="CC861" s="18" t="str">
        <f t="shared" si="1266"/>
        <v/>
      </c>
    </row>
    <row r="862" ht="16.5" customHeight="1">
      <c r="A862" s="18" t="s">
        <v>4243</v>
      </c>
      <c r="B862" s="18" t="s">
        <v>2143</v>
      </c>
      <c r="C862" s="18" t="s">
        <v>4243</v>
      </c>
      <c r="D862" s="11" t="s">
        <v>3270</v>
      </c>
      <c r="E862" s="18">
        <v>399814.0</v>
      </c>
      <c r="F862" s="18">
        <v>399814.0</v>
      </c>
      <c r="G862" s="18" t="s">
        <v>151</v>
      </c>
      <c r="H862" s="18">
        <v>434083.0</v>
      </c>
      <c r="J862" s="20">
        <v>399814.0</v>
      </c>
      <c r="K862" s="20">
        <v>399814.0</v>
      </c>
      <c r="L862" s="11" t="s">
        <v>86</v>
      </c>
      <c r="M862" s="11"/>
      <c r="N862" s="18" t="s">
        <v>4251</v>
      </c>
      <c r="O862" s="18" t="s">
        <v>4252</v>
      </c>
      <c r="T862" s="18" t="s">
        <v>612</v>
      </c>
      <c r="V862" s="18" t="s">
        <v>4082</v>
      </c>
      <c r="W862" s="11"/>
      <c r="X862" s="11"/>
      <c r="Z862" s="18" t="s">
        <v>4083</v>
      </c>
      <c r="AI862" s="18" t="s">
        <v>4248</v>
      </c>
      <c r="AM862" s="11" t="s">
        <v>4249</v>
      </c>
      <c r="AO862" s="18" t="s">
        <v>4250</v>
      </c>
      <c r="AQ862" s="11" t="s">
        <v>79</v>
      </c>
      <c r="AR862" s="11" t="s">
        <v>164</v>
      </c>
      <c r="AS862" s="11" t="s">
        <v>75</v>
      </c>
      <c r="AT862" s="11" t="s">
        <v>80</v>
      </c>
      <c r="AW862" s="11" t="s">
        <v>96</v>
      </c>
      <c r="AX862" s="18" t="str">
        <f t="shared" si="1255"/>
        <v/>
      </c>
      <c r="AY862" s="11"/>
      <c r="AZ862" s="11" t="s">
        <v>520</v>
      </c>
      <c r="BF862" s="18" t="s">
        <v>2143</v>
      </c>
      <c r="BJ862" s="18">
        <v>2021.0</v>
      </c>
      <c r="BK862" s="18">
        <v>2025.0</v>
      </c>
      <c r="BL862" s="16">
        <f t="shared" si="954"/>
        <v>5</v>
      </c>
      <c r="BM862" s="18" t="str">
        <f t="shared" si="955"/>
        <v>2021, 2022, 2023, 2024, 2025</v>
      </c>
      <c r="BN862" s="18" t="str">
        <f t="shared" ref="BN862:CC862" si="1267">IF(ISNUMBER(SEARCH(BN$1, $BM862)), ($K862/$BL862), "")</f>
        <v/>
      </c>
      <c r="BO862" s="20">
        <f t="shared" si="1267"/>
        <v>79962.8</v>
      </c>
      <c r="BP862" s="20">
        <f t="shared" si="1267"/>
        <v>79962.8</v>
      </c>
      <c r="BQ862" s="20">
        <f t="shared" si="1267"/>
        <v>79962.8</v>
      </c>
      <c r="BR862" s="20">
        <f t="shared" si="1267"/>
        <v>79962.8</v>
      </c>
      <c r="BS862" s="20">
        <f t="shared" si="1267"/>
        <v>79962.8</v>
      </c>
      <c r="BT862" s="18" t="str">
        <f t="shared" si="1267"/>
        <v/>
      </c>
      <c r="BU862" s="18" t="str">
        <f t="shared" si="1267"/>
        <v/>
      </c>
      <c r="BV862" s="18" t="str">
        <f t="shared" si="1267"/>
        <v/>
      </c>
      <c r="BW862" s="18" t="str">
        <f t="shared" si="1267"/>
        <v/>
      </c>
      <c r="BX862" s="18" t="str">
        <f t="shared" si="1267"/>
        <v/>
      </c>
      <c r="BY862" s="18" t="str">
        <f t="shared" si="1267"/>
        <v/>
      </c>
      <c r="BZ862" s="18" t="str">
        <f t="shared" si="1267"/>
        <v/>
      </c>
      <c r="CA862" s="18" t="str">
        <f t="shared" si="1267"/>
        <v/>
      </c>
      <c r="CB862" s="18" t="str">
        <f t="shared" si="1267"/>
        <v/>
      </c>
      <c r="CC862" s="18" t="str">
        <f t="shared" si="1267"/>
        <v/>
      </c>
    </row>
    <row r="863" ht="16.5" customHeight="1">
      <c r="A863" s="18" t="s">
        <v>4253</v>
      </c>
      <c r="B863" s="18" t="s">
        <v>4254</v>
      </c>
      <c r="C863" s="18" t="s">
        <v>4253</v>
      </c>
      <c r="D863" s="11" t="s">
        <v>3270</v>
      </c>
      <c r="E863" s="18">
        <v>4496000.0</v>
      </c>
      <c r="F863" s="18">
        <v>4496000.0</v>
      </c>
      <c r="G863" s="18" t="s">
        <v>215</v>
      </c>
      <c r="H863" s="18">
        <v>424926.0</v>
      </c>
      <c r="J863" s="13">
        <f t="shared" ref="J863:K863" si="1268">E863*0.091</f>
        <v>409136</v>
      </c>
      <c r="K863" s="13">
        <f t="shared" si="1268"/>
        <v>409136</v>
      </c>
      <c r="L863" s="11" t="s">
        <v>86</v>
      </c>
      <c r="M863" s="11"/>
      <c r="N863" s="18" t="s">
        <v>4255</v>
      </c>
      <c r="O863" s="18" t="s">
        <v>4256</v>
      </c>
      <c r="T863" s="18" t="s">
        <v>4257</v>
      </c>
      <c r="V863" s="18" t="s">
        <v>423</v>
      </c>
      <c r="W863" s="11"/>
      <c r="X863" s="11"/>
      <c r="Z863" s="18" t="s">
        <v>2529</v>
      </c>
      <c r="AI863" s="18" t="s">
        <v>3366</v>
      </c>
      <c r="AM863" s="18" t="s">
        <v>559</v>
      </c>
      <c r="AO863" s="18" t="s">
        <v>4258</v>
      </c>
      <c r="AQ863" s="11" t="s">
        <v>79</v>
      </c>
      <c r="AR863" s="11" t="s">
        <v>218</v>
      </c>
      <c r="AS863" s="11" t="s">
        <v>75</v>
      </c>
      <c r="AT863" s="11" t="s">
        <v>80</v>
      </c>
      <c r="AW863" s="11" t="s">
        <v>96</v>
      </c>
      <c r="AX863" s="18" t="str">
        <f t="shared" si="1255"/>
        <v/>
      </c>
      <c r="AY863" s="11"/>
      <c r="AZ863" s="11" t="s">
        <v>310</v>
      </c>
      <c r="BF863" s="18" t="s">
        <v>4254</v>
      </c>
      <c r="BJ863" s="18">
        <v>2023.0</v>
      </c>
      <c r="BK863" s="18">
        <v>2026.0</v>
      </c>
      <c r="BL863" s="16">
        <f t="shared" si="954"/>
        <v>4</v>
      </c>
      <c r="BM863" s="18" t="str">
        <f t="shared" si="955"/>
        <v>2023, 2024, 2025, 2026</v>
      </c>
      <c r="BN863" s="18" t="str">
        <f t="shared" ref="BN863:CC863" si="1269">IF(ISNUMBER(SEARCH(BN$1, $BM863)), ($K863/$BL863), "")</f>
        <v/>
      </c>
      <c r="BO863" s="18" t="str">
        <f t="shared" si="1269"/>
        <v/>
      </c>
      <c r="BP863" s="18" t="str">
        <f t="shared" si="1269"/>
        <v/>
      </c>
      <c r="BQ863" s="20">
        <f t="shared" si="1269"/>
        <v>102284</v>
      </c>
      <c r="BR863" s="20">
        <f t="shared" si="1269"/>
        <v>102284</v>
      </c>
      <c r="BS863" s="20">
        <f t="shared" si="1269"/>
        <v>102284</v>
      </c>
      <c r="BT863" s="20">
        <f t="shared" si="1269"/>
        <v>102284</v>
      </c>
      <c r="BU863" s="18" t="str">
        <f t="shared" si="1269"/>
        <v/>
      </c>
      <c r="BV863" s="18" t="str">
        <f t="shared" si="1269"/>
        <v/>
      </c>
      <c r="BW863" s="18" t="str">
        <f t="shared" si="1269"/>
        <v/>
      </c>
      <c r="BX863" s="18" t="str">
        <f t="shared" si="1269"/>
        <v/>
      </c>
      <c r="BY863" s="18" t="str">
        <f t="shared" si="1269"/>
        <v/>
      </c>
      <c r="BZ863" s="18" t="str">
        <f t="shared" si="1269"/>
        <v/>
      </c>
      <c r="CA863" s="18" t="str">
        <f t="shared" si="1269"/>
        <v/>
      </c>
      <c r="CB863" s="18" t="str">
        <f t="shared" si="1269"/>
        <v/>
      </c>
      <c r="CC863" s="18" t="str">
        <f t="shared" si="1269"/>
        <v/>
      </c>
    </row>
    <row r="864" ht="16.5" customHeight="1">
      <c r="A864" s="18" t="s">
        <v>4259</v>
      </c>
      <c r="C864" s="18" t="s">
        <v>4259</v>
      </c>
      <c r="D864" s="11" t="s">
        <v>3270</v>
      </c>
      <c r="E864" s="18">
        <v>2877662.0</v>
      </c>
      <c r="F864" s="18">
        <v>2877662.0</v>
      </c>
      <c r="G864" s="18" t="s">
        <v>65</v>
      </c>
      <c r="H864" s="18">
        <v>457491.0</v>
      </c>
      <c r="J864" s="13">
        <f t="shared" ref="J864:K864" si="1270">E864*0.13</f>
        <v>374096.06</v>
      </c>
      <c r="K864" s="13">
        <f t="shared" si="1270"/>
        <v>374096.06</v>
      </c>
      <c r="L864" s="11" t="s">
        <v>86</v>
      </c>
      <c r="M864" s="11"/>
      <c r="N864" s="18" t="s">
        <v>4260</v>
      </c>
      <c r="O864" s="18" t="s">
        <v>4261</v>
      </c>
      <c r="T864" s="18" t="s">
        <v>4262</v>
      </c>
      <c r="V864" s="18" t="s">
        <v>131</v>
      </c>
      <c r="W864" s="11"/>
      <c r="X864" s="11" t="s">
        <v>74</v>
      </c>
      <c r="Z864" s="18" t="s">
        <v>2508</v>
      </c>
      <c r="AI864" s="18" t="s">
        <v>4263</v>
      </c>
      <c r="AM864" s="11" t="s">
        <v>2687</v>
      </c>
      <c r="AO864" s="18" t="s">
        <v>4136</v>
      </c>
      <c r="AQ864" s="11" t="s">
        <v>79</v>
      </c>
      <c r="AR864" s="11" t="s">
        <v>74</v>
      </c>
      <c r="AS864" s="11" t="s">
        <v>75</v>
      </c>
      <c r="AT864" s="11" t="s">
        <v>80</v>
      </c>
      <c r="AW864" s="11" t="s">
        <v>96</v>
      </c>
      <c r="AX864" s="18" t="str">
        <f t="shared" si="1255"/>
        <v/>
      </c>
      <c r="AY864" s="11"/>
      <c r="AZ864" s="11" t="s">
        <v>520</v>
      </c>
      <c r="BJ864" s="18">
        <v>2021.0</v>
      </c>
      <c r="BK864" s="18">
        <v>2021.0</v>
      </c>
      <c r="BL864" s="16">
        <f t="shared" si="954"/>
        <v>1</v>
      </c>
      <c r="BM864" s="18" t="str">
        <f t="shared" si="955"/>
        <v>2021</v>
      </c>
      <c r="BN864" s="18" t="str">
        <f t="shared" ref="BN864:CC864" si="1271">IF(ISNUMBER(SEARCH(BN$1, $BM864)), ($K864/$BL864), "")</f>
        <v/>
      </c>
      <c r="BO864" s="20">
        <f t="shared" si="1271"/>
        <v>374096.06</v>
      </c>
      <c r="BP864" s="18" t="str">
        <f t="shared" si="1271"/>
        <v/>
      </c>
      <c r="BQ864" s="18" t="str">
        <f t="shared" si="1271"/>
        <v/>
      </c>
      <c r="BR864" s="18" t="str">
        <f t="shared" si="1271"/>
        <v/>
      </c>
      <c r="BS864" s="18" t="str">
        <f t="shared" si="1271"/>
        <v/>
      </c>
      <c r="BT864" s="18" t="str">
        <f t="shared" si="1271"/>
        <v/>
      </c>
      <c r="BU864" s="18" t="str">
        <f t="shared" si="1271"/>
        <v/>
      </c>
      <c r="BV864" s="18" t="str">
        <f t="shared" si="1271"/>
        <v/>
      </c>
      <c r="BW864" s="18" t="str">
        <f t="shared" si="1271"/>
        <v/>
      </c>
      <c r="BX864" s="18" t="str">
        <f t="shared" si="1271"/>
        <v/>
      </c>
      <c r="BY864" s="18" t="str">
        <f t="shared" si="1271"/>
        <v/>
      </c>
      <c r="BZ864" s="18" t="str">
        <f t="shared" si="1271"/>
        <v/>
      </c>
      <c r="CA864" s="18" t="str">
        <f t="shared" si="1271"/>
        <v/>
      </c>
      <c r="CB864" s="18" t="str">
        <f t="shared" si="1271"/>
        <v/>
      </c>
      <c r="CC864" s="18" t="str">
        <f t="shared" si="1271"/>
        <v/>
      </c>
    </row>
    <row r="865" ht="16.5" customHeight="1">
      <c r="A865" s="18" t="s">
        <v>4264</v>
      </c>
      <c r="B865" s="18" t="s">
        <v>4265</v>
      </c>
      <c r="C865" s="18" t="s">
        <v>4266</v>
      </c>
      <c r="D865" s="11" t="s">
        <v>3270</v>
      </c>
      <c r="E865" s="18">
        <v>237500.0</v>
      </c>
      <c r="F865" s="18">
        <v>237500.0</v>
      </c>
      <c r="G865" s="18" t="s">
        <v>151</v>
      </c>
      <c r="H865" s="18">
        <v>249711.0</v>
      </c>
      <c r="J865" s="20">
        <v>237500.0</v>
      </c>
      <c r="K865" s="20">
        <v>237500.0</v>
      </c>
      <c r="L865" s="11" t="s">
        <v>86</v>
      </c>
      <c r="M865" s="11"/>
      <c r="N865" s="18" t="s">
        <v>3333</v>
      </c>
      <c r="O865" s="18" t="s">
        <v>4267</v>
      </c>
      <c r="V865" s="18" t="s">
        <v>4268</v>
      </c>
      <c r="W865" s="11"/>
      <c r="X865" s="11"/>
      <c r="Z865" s="18" t="s">
        <v>3337</v>
      </c>
      <c r="AI865" s="18" t="s">
        <v>3306</v>
      </c>
      <c r="AM865" s="18" t="s">
        <v>3339</v>
      </c>
      <c r="AO865" s="18" t="s">
        <v>3349</v>
      </c>
      <c r="AQ865" s="11" t="s">
        <v>79</v>
      </c>
      <c r="AR865" s="11" t="s">
        <v>259</v>
      </c>
      <c r="AS865" s="11" t="s">
        <v>75</v>
      </c>
      <c r="AT865" s="11" t="s">
        <v>80</v>
      </c>
      <c r="AW865" s="11" t="s">
        <v>96</v>
      </c>
      <c r="AX865" s="18" t="str">
        <f t="shared" si="1255"/>
        <v/>
      </c>
      <c r="AY865" s="11"/>
      <c r="AZ865" s="11" t="s">
        <v>310</v>
      </c>
      <c r="BF865" s="18" t="s">
        <v>4269</v>
      </c>
      <c r="BJ865" s="18">
        <v>2022.0</v>
      </c>
      <c r="BK865" s="18">
        <v>2022.0</v>
      </c>
      <c r="BL865" s="16">
        <f t="shared" si="954"/>
        <v>1</v>
      </c>
      <c r="BM865" s="18" t="str">
        <f t="shared" si="955"/>
        <v>2022</v>
      </c>
      <c r="BN865" s="18" t="str">
        <f t="shared" ref="BN865:CC865" si="1272">IF(ISNUMBER(SEARCH(BN$1, $BM865)), ($K865/$BL865), "")</f>
        <v/>
      </c>
      <c r="BO865" s="18" t="str">
        <f t="shared" si="1272"/>
        <v/>
      </c>
      <c r="BP865" s="20">
        <f t="shared" si="1272"/>
        <v>237500</v>
      </c>
      <c r="BQ865" s="18" t="str">
        <f t="shared" si="1272"/>
        <v/>
      </c>
      <c r="BR865" s="18" t="str">
        <f t="shared" si="1272"/>
        <v/>
      </c>
      <c r="BS865" s="18" t="str">
        <f t="shared" si="1272"/>
        <v/>
      </c>
      <c r="BT865" s="18" t="str">
        <f t="shared" si="1272"/>
        <v/>
      </c>
      <c r="BU865" s="18" t="str">
        <f t="shared" si="1272"/>
        <v/>
      </c>
      <c r="BV865" s="18" t="str">
        <f t="shared" si="1272"/>
        <v/>
      </c>
      <c r="BW865" s="18" t="str">
        <f t="shared" si="1272"/>
        <v/>
      </c>
      <c r="BX865" s="18" t="str">
        <f t="shared" si="1272"/>
        <v/>
      </c>
      <c r="BY865" s="18" t="str">
        <f t="shared" si="1272"/>
        <v/>
      </c>
      <c r="BZ865" s="18" t="str">
        <f t="shared" si="1272"/>
        <v/>
      </c>
      <c r="CA865" s="18" t="str">
        <f t="shared" si="1272"/>
        <v/>
      </c>
      <c r="CB865" s="18" t="str">
        <f t="shared" si="1272"/>
        <v/>
      </c>
      <c r="CC865" s="18" t="str">
        <f t="shared" si="1272"/>
        <v/>
      </c>
    </row>
    <row r="866" ht="16.5" customHeight="1">
      <c r="A866" s="18" t="s">
        <v>4270</v>
      </c>
      <c r="B866" s="11" t="s">
        <v>4271</v>
      </c>
      <c r="C866" s="18" t="s">
        <v>4270</v>
      </c>
      <c r="D866" s="11" t="s">
        <v>3270</v>
      </c>
      <c r="E866" s="18">
        <v>0.0</v>
      </c>
      <c r="H866" s="18">
        <v>0.0</v>
      </c>
      <c r="J866" s="20"/>
      <c r="K866" s="20"/>
      <c r="L866" s="11" t="s">
        <v>86</v>
      </c>
      <c r="M866" s="11"/>
      <c r="N866" s="18" t="s">
        <v>4272</v>
      </c>
      <c r="O866" s="18" t="s">
        <v>4273</v>
      </c>
      <c r="T866" s="18" t="s">
        <v>4274</v>
      </c>
      <c r="V866" s="18" t="s">
        <v>4275</v>
      </c>
      <c r="W866" s="11"/>
      <c r="X866" s="11"/>
      <c r="Z866" s="18" t="s">
        <v>3671</v>
      </c>
      <c r="AI866" s="18" t="s">
        <v>4276</v>
      </c>
      <c r="AM866" s="18" t="s">
        <v>2296</v>
      </c>
      <c r="AQ866" s="11" t="s">
        <v>79</v>
      </c>
      <c r="AR866" s="11" t="s">
        <v>2178</v>
      </c>
      <c r="AS866" s="11" t="s">
        <v>75</v>
      </c>
      <c r="AT866" s="11" t="s">
        <v>107</v>
      </c>
      <c r="AU866" s="11" t="s">
        <v>108</v>
      </c>
      <c r="AV866" s="11"/>
      <c r="AW866" s="11" t="s">
        <v>96</v>
      </c>
      <c r="AX866" s="18" t="str">
        <f t="shared" si="1255"/>
        <v/>
      </c>
      <c r="AY866" s="11"/>
      <c r="AZ866" s="11" t="s">
        <v>634</v>
      </c>
      <c r="BF866" s="11" t="s">
        <v>4271</v>
      </c>
      <c r="BJ866" s="18">
        <v>2020.0</v>
      </c>
      <c r="BK866" s="18">
        <v>2023.0</v>
      </c>
      <c r="BL866" s="16">
        <f t="shared" si="954"/>
        <v>4</v>
      </c>
      <c r="BM866" s="18" t="str">
        <f t="shared" si="955"/>
        <v>2020, 2021, 2022, 2023</v>
      </c>
      <c r="BN866" s="20">
        <f t="shared" ref="BN866:CC866" si="1273">IF(ISNUMBER(SEARCH(BN$1, $BM866)), ($K866/$BL866), "")</f>
        <v>0</v>
      </c>
      <c r="BO866" s="20">
        <f t="shared" si="1273"/>
        <v>0</v>
      </c>
      <c r="BP866" s="20">
        <f t="shared" si="1273"/>
        <v>0</v>
      </c>
      <c r="BQ866" s="20">
        <f t="shared" si="1273"/>
        <v>0</v>
      </c>
      <c r="BR866" s="18" t="str">
        <f t="shared" si="1273"/>
        <v/>
      </c>
      <c r="BS866" s="18" t="str">
        <f t="shared" si="1273"/>
        <v/>
      </c>
      <c r="BT866" s="18" t="str">
        <f t="shared" si="1273"/>
        <v/>
      </c>
      <c r="BU866" s="18" t="str">
        <f t="shared" si="1273"/>
        <v/>
      </c>
      <c r="BV866" s="18" t="str">
        <f t="shared" si="1273"/>
        <v/>
      </c>
      <c r="BW866" s="18" t="str">
        <f t="shared" si="1273"/>
        <v/>
      </c>
      <c r="BX866" s="18" t="str">
        <f t="shared" si="1273"/>
        <v/>
      </c>
      <c r="BY866" s="18" t="str">
        <f t="shared" si="1273"/>
        <v/>
      </c>
      <c r="BZ866" s="18" t="str">
        <f t="shared" si="1273"/>
        <v/>
      </c>
      <c r="CA866" s="18" t="str">
        <f t="shared" si="1273"/>
        <v/>
      </c>
      <c r="CB866" s="18" t="str">
        <f t="shared" si="1273"/>
        <v/>
      </c>
      <c r="CC866" s="18" t="str">
        <f t="shared" si="1273"/>
        <v/>
      </c>
    </row>
    <row r="867" ht="16.5" customHeight="1">
      <c r="A867" s="18" t="s">
        <v>4277</v>
      </c>
      <c r="B867" s="18" t="s">
        <v>4278</v>
      </c>
      <c r="C867" s="18" t="s">
        <v>4277</v>
      </c>
      <c r="D867" s="11" t="s">
        <v>3270</v>
      </c>
      <c r="E867" s="18">
        <v>0.0</v>
      </c>
      <c r="F867" s="18">
        <v>0.0</v>
      </c>
      <c r="G867" s="18" t="s">
        <v>151</v>
      </c>
      <c r="H867" s="18">
        <v>0.0</v>
      </c>
      <c r="J867" s="20">
        <v>0.0</v>
      </c>
      <c r="K867" s="20">
        <v>0.0</v>
      </c>
      <c r="L867" s="11" t="s">
        <v>86</v>
      </c>
      <c r="M867" s="11"/>
      <c r="N867" s="18" t="s">
        <v>4279</v>
      </c>
      <c r="O867" s="18" t="s">
        <v>4280</v>
      </c>
      <c r="T867" s="18" t="s">
        <v>4281</v>
      </c>
      <c r="V867" s="18" t="s">
        <v>4237</v>
      </c>
      <c r="W867" s="11"/>
      <c r="X867" s="11"/>
      <c r="Z867" s="18" t="s">
        <v>4238</v>
      </c>
      <c r="AI867" s="18" t="s">
        <v>4282</v>
      </c>
      <c r="AM867" s="11" t="s">
        <v>456</v>
      </c>
      <c r="AQ867" s="11" t="s">
        <v>79</v>
      </c>
      <c r="AR867" s="11" t="s">
        <v>334</v>
      </c>
      <c r="AS867" s="11" t="s">
        <v>75</v>
      </c>
      <c r="AT867" s="11" t="s">
        <v>107</v>
      </c>
      <c r="AU867" s="11" t="s">
        <v>108</v>
      </c>
      <c r="AV867" s="11"/>
      <c r="AW867" s="11" t="s">
        <v>96</v>
      </c>
      <c r="AX867" s="18" t="str">
        <f t="shared" si="1255"/>
        <v/>
      </c>
      <c r="AY867" s="11"/>
      <c r="AZ867" s="11" t="s">
        <v>535</v>
      </c>
      <c r="BF867" s="18" t="s">
        <v>4278</v>
      </c>
      <c r="BJ867" s="18">
        <v>2023.0</v>
      </c>
      <c r="BK867" s="18">
        <v>2028.0</v>
      </c>
      <c r="BL867" s="16">
        <f t="shared" si="954"/>
        <v>6</v>
      </c>
      <c r="BM867" s="18" t="str">
        <f t="shared" si="955"/>
        <v>2023, 2024, 2025, 2026, 2027, 2028</v>
      </c>
      <c r="BN867" s="18" t="str">
        <f t="shared" ref="BN867:CC867" si="1274">IF(ISNUMBER(SEARCH(BN$1, $BM867)), ($K867/$BL867), "")</f>
        <v/>
      </c>
      <c r="BO867" s="18" t="str">
        <f t="shared" si="1274"/>
        <v/>
      </c>
      <c r="BP867" s="18" t="str">
        <f t="shared" si="1274"/>
        <v/>
      </c>
      <c r="BQ867" s="20">
        <f t="shared" si="1274"/>
        <v>0</v>
      </c>
      <c r="BR867" s="20">
        <f t="shared" si="1274"/>
        <v>0</v>
      </c>
      <c r="BS867" s="20">
        <f t="shared" si="1274"/>
        <v>0</v>
      </c>
      <c r="BT867" s="20">
        <f t="shared" si="1274"/>
        <v>0</v>
      </c>
      <c r="BU867" s="20">
        <f t="shared" si="1274"/>
        <v>0</v>
      </c>
      <c r="BV867" s="20">
        <f t="shared" si="1274"/>
        <v>0</v>
      </c>
      <c r="BW867" s="18" t="str">
        <f t="shared" si="1274"/>
        <v/>
      </c>
      <c r="BX867" s="18" t="str">
        <f t="shared" si="1274"/>
        <v/>
      </c>
      <c r="BY867" s="18" t="str">
        <f t="shared" si="1274"/>
        <v/>
      </c>
      <c r="BZ867" s="18" t="str">
        <f t="shared" si="1274"/>
        <v/>
      </c>
      <c r="CA867" s="18" t="str">
        <f t="shared" si="1274"/>
        <v/>
      </c>
      <c r="CB867" s="18" t="str">
        <f t="shared" si="1274"/>
        <v/>
      </c>
      <c r="CC867" s="18" t="str">
        <f t="shared" si="1274"/>
        <v/>
      </c>
    </row>
    <row r="868" ht="16.5" customHeight="1">
      <c r="A868" s="18" t="s">
        <v>4283</v>
      </c>
      <c r="B868" s="18" t="s">
        <v>4284</v>
      </c>
      <c r="C868" s="18" t="s">
        <v>4283</v>
      </c>
      <c r="D868" s="11" t="s">
        <v>3270</v>
      </c>
      <c r="E868" s="18">
        <v>8542500.0</v>
      </c>
      <c r="F868" s="18">
        <v>8542500.0</v>
      </c>
      <c r="G868" s="18" t="s">
        <v>873</v>
      </c>
      <c r="H868" s="18">
        <v>362761.0</v>
      </c>
      <c r="J868" s="13">
        <f t="shared" ref="J868:K868" si="1275">E868*0.04</f>
        <v>341700</v>
      </c>
      <c r="K868" s="13">
        <f t="shared" si="1275"/>
        <v>341700</v>
      </c>
      <c r="L868" s="11" t="s">
        <v>86</v>
      </c>
      <c r="M868" s="11"/>
      <c r="N868" s="18" t="s">
        <v>4285</v>
      </c>
      <c r="O868" s="18" t="s">
        <v>4286</v>
      </c>
      <c r="T868" s="18" t="s">
        <v>4287</v>
      </c>
      <c r="V868" s="18" t="s">
        <v>4288</v>
      </c>
      <c r="W868" s="11"/>
      <c r="X868" s="11" t="s">
        <v>876</v>
      </c>
      <c r="Z868" s="18" t="s">
        <v>3994</v>
      </c>
      <c r="AI868" s="18" t="s">
        <v>3995</v>
      </c>
      <c r="AM868" s="11" t="s">
        <v>3996</v>
      </c>
      <c r="AQ868" s="11" t="s">
        <v>79</v>
      </c>
      <c r="AR868" s="11" t="s">
        <v>878</v>
      </c>
      <c r="AS868" s="11" t="s">
        <v>75</v>
      </c>
      <c r="AT868" s="11" t="s">
        <v>80</v>
      </c>
      <c r="AW868" s="11" t="s">
        <v>96</v>
      </c>
      <c r="AX868" s="18" t="str">
        <f t="shared" si="1255"/>
        <v/>
      </c>
      <c r="AY868" s="11"/>
      <c r="AZ868" s="11" t="s">
        <v>191</v>
      </c>
      <c r="BF868" s="18" t="s">
        <v>4289</v>
      </c>
      <c r="BJ868" s="18">
        <v>2024.0</v>
      </c>
      <c r="BK868" s="18">
        <v>2027.0</v>
      </c>
      <c r="BL868" s="16">
        <f t="shared" si="954"/>
        <v>4</v>
      </c>
      <c r="BM868" s="18" t="str">
        <f t="shared" si="955"/>
        <v>2024, 2025, 2026, 2027</v>
      </c>
      <c r="BN868" s="18" t="str">
        <f t="shared" ref="BN868:CC868" si="1276">IF(ISNUMBER(SEARCH(BN$1, $BM868)), ($K868/$BL868), "")</f>
        <v/>
      </c>
      <c r="BO868" s="18" t="str">
        <f t="shared" si="1276"/>
        <v/>
      </c>
      <c r="BP868" s="18" t="str">
        <f t="shared" si="1276"/>
        <v/>
      </c>
      <c r="BQ868" s="18" t="str">
        <f t="shared" si="1276"/>
        <v/>
      </c>
      <c r="BR868" s="20">
        <f t="shared" si="1276"/>
        <v>85425</v>
      </c>
      <c r="BS868" s="20">
        <f t="shared" si="1276"/>
        <v>85425</v>
      </c>
      <c r="BT868" s="20">
        <f t="shared" si="1276"/>
        <v>85425</v>
      </c>
      <c r="BU868" s="20">
        <f t="shared" si="1276"/>
        <v>85425</v>
      </c>
      <c r="BV868" s="18" t="str">
        <f t="shared" si="1276"/>
        <v/>
      </c>
      <c r="BW868" s="18" t="str">
        <f t="shared" si="1276"/>
        <v/>
      </c>
      <c r="BX868" s="18" t="str">
        <f t="shared" si="1276"/>
        <v/>
      </c>
      <c r="BY868" s="18" t="str">
        <f t="shared" si="1276"/>
        <v/>
      </c>
      <c r="BZ868" s="18" t="str">
        <f t="shared" si="1276"/>
        <v/>
      </c>
      <c r="CA868" s="18" t="str">
        <f t="shared" si="1276"/>
        <v/>
      </c>
      <c r="CB868" s="18" t="str">
        <f t="shared" si="1276"/>
        <v/>
      </c>
      <c r="CC868" s="18" t="str">
        <f t="shared" si="1276"/>
        <v/>
      </c>
    </row>
    <row r="869" ht="16.5" customHeight="1">
      <c r="A869" s="18" t="s">
        <v>4290</v>
      </c>
      <c r="B869" s="18" t="s">
        <v>4291</v>
      </c>
      <c r="C869" s="18" t="s">
        <v>4290</v>
      </c>
      <c r="D869" s="11" t="s">
        <v>3270</v>
      </c>
      <c r="E869" s="18">
        <v>300000.0</v>
      </c>
      <c r="F869" s="18">
        <v>300000.0</v>
      </c>
      <c r="G869" s="18" t="s">
        <v>215</v>
      </c>
      <c r="H869" s="18">
        <v>28375.0</v>
      </c>
      <c r="J869" s="13">
        <f t="shared" ref="J869:K869" si="1277">E869*0.091</f>
        <v>27300</v>
      </c>
      <c r="K869" s="13">
        <f t="shared" si="1277"/>
        <v>27300</v>
      </c>
      <c r="L869" s="11" t="s">
        <v>86</v>
      </c>
      <c r="M869" s="11"/>
      <c r="N869" s="18" t="s">
        <v>4292</v>
      </c>
      <c r="O869" s="18" t="s">
        <v>4293</v>
      </c>
      <c r="T869" s="18" t="s">
        <v>4294</v>
      </c>
      <c r="W869" s="11"/>
      <c r="X869" s="11"/>
      <c r="AI869" s="18" t="s">
        <v>4295</v>
      </c>
      <c r="AM869" s="18" t="s">
        <v>2631</v>
      </c>
      <c r="AO869" s="18" t="s">
        <v>3644</v>
      </c>
      <c r="AQ869" s="11" t="s">
        <v>79</v>
      </c>
      <c r="AR869" s="11" t="s">
        <v>218</v>
      </c>
      <c r="AS869" s="11" t="s">
        <v>75</v>
      </c>
      <c r="AT869" s="11" t="s">
        <v>107</v>
      </c>
      <c r="AU869" s="11" t="s">
        <v>108</v>
      </c>
      <c r="AV869" s="11"/>
      <c r="AW869" s="11" t="s">
        <v>96</v>
      </c>
      <c r="AX869" s="18" t="str">
        <f t="shared" si="1255"/>
        <v/>
      </c>
      <c r="AY869" s="11"/>
      <c r="AZ869" s="11" t="s">
        <v>535</v>
      </c>
      <c r="BF869" s="18" t="s">
        <v>4291</v>
      </c>
      <c r="BJ869" s="18">
        <v>2024.0</v>
      </c>
      <c r="BK869" s="18">
        <v>2025.0</v>
      </c>
      <c r="BL869" s="16">
        <f t="shared" si="954"/>
        <v>2</v>
      </c>
      <c r="BM869" s="18" t="str">
        <f t="shared" si="955"/>
        <v>2024, 2025</v>
      </c>
      <c r="BN869" s="18" t="str">
        <f t="shared" ref="BN869:CC869" si="1278">IF(ISNUMBER(SEARCH(BN$1, $BM869)), ($K869/$BL869), "")</f>
        <v/>
      </c>
      <c r="BO869" s="18" t="str">
        <f t="shared" si="1278"/>
        <v/>
      </c>
      <c r="BP869" s="18" t="str">
        <f t="shared" si="1278"/>
        <v/>
      </c>
      <c r="BQ869" s="18" t="str">
        <f t="shared" si="1278"/>
        <v/>
      </c>
      <c r="BR869" s="20">
        <f t="shared" si="1278"/>
        <v>13650</v>
      </c>
      <c r="BS869" s="20">
        <f t="shared" si="1278"/>
        <v>13650</v>
      </c>
      <c r="BT869" s="18" t="str">
        <f t="shared" si="1278"/>
        <v/>
      </c>
      <c r="BU869" s="18" t="str">
        <f t="shared" si="1278"/>
        <v/>
      </c>
      <c r="BV869" s="18" t="str">
        <f t="shared" si="1278"/>
        <v/>
      </c>
      <c r="BW869" s="18" t="str">
        <f t="shared" si="1278"/>
        <v/>
      </c>
      <c r="BX869" s="18" t="str">
        <f t="shared" si="1278"/>
        <v/>
      </c>
      <c r="BY869" s="18" t="str">
        <f t="shared" si="1278"/>
        <v/>
      </c>
      <c r="BZ869" s="18" t="str">
        <f t="shared" si="1278"/>
        <v/>
      </c>
      <c r="CA869" s="18" t="str">
        <f t="shared" si="1278"/>
        <v/>
      </c>
      <c r="CB869" s="18" t="str">
        <f t="shared" si="1278"/>
        <v/>
      </c>
      <c r="CC869" s="18" t="str">
        <f t="shared" si="1278"/>
        <v/>
      </c>
    </row>
    <row r="870" ht="16.5" customHeight="1">
      <c r="A870" s="18" t="s">
        <v>4296</v>
      </c>
      <c r="B870" s="18" t="s">
        <v>4297</v>
      </c>
      <c r="C870" s="18" t="s">
        <v>4296</v>
      </c>
      <c r="D870" s="11" t="s">
        <v>3270</v>
      </c>
      <c r="E870" s="18">
        <v>4.799602E7</v>
      </c>
      <c r="F870" s="18">
        <v>4.799602E7</v>
      </c>
      <c r="G870" s="18" t="s">
        <v>215</v>
      </c>
      <c r="H870" s="18">
        <v>4862351.0</v>
      </c>
      <c r="J870" s="13">
        <f t="shared" ref="J870:K870" si="1279">E870*0.091</f>
        <v>4367637.82</v>
      </c>
      <c r="K870" s="13">
        <f t="shared" si="1279"/>
        <v>4367637.82</v>
      </c>
      <c r="L870" s="11" t="s">
        <v>86</v>
      </c>
      <c r="M870" s="11"/>
      <c r="N870" s="18" t="s">
        <v>4298</v>
      </c>
      <c r="O870" s="18" t="s">
        <v>4299</v>
      </c>
      <c r="T870" s="18" t="s">
        <v>4300</v>
      </c>
      <c r="V870" s="18" t="s">
        <v>429</v>
      </c>
      <c r="W870" s="11"/>
      <c r="X870" s="11"/>
      <c r="Z870" s="18" t="s">
        <v>2560</v>
      </c>
      <c r="AI870" s="18" t="s">
        <v>3635</v>
      </c>
      <c r="AM870" s="11" t="s">
        <v>220</v>
      </c>
      <c r="AO870" s="18" t="s">
        <v>4301</v>
      </c>
      <c r="AQ870" s="11" t="s">
        <v>79</v>
      </c>
      <c r="AR870" s="11" t="s">
        <v>218</v>
      </c>
      <c r="AS870" s="11" t="s">
        <v>75</v>
      </c>
      <c r="AT870" s="11" t="s">
        <v>80</v>
      </c>
      <c r="AW870" s="43" t="s">
        <v>96</v>
      </c>
      <c r="AX870" s="18" t="str">
        <f t="shared" si="1255"/>
        <v/>
      </c>
      <c r="AY870" s="11"/>
      <c r="AZ870" s="11" t="s">
        <v>97</v>
      </c>
      <c r="BF870" s="18" t="s">
        <v>4297</v>
      </c>
      <c r="BJ870" s="18">
        <v>2020.0</v>
      </c>
      <c r="BK870" s="18">
        <v>2024.0</v>
      </c>
      <c r="BL870" s="16">
        <f t="shared" si="954"/>
        <v>5</v>
      </c>
      <c r="BM870" s="18" t="str">
        <f t="shared" si="955"/>
        <v>2020, 2021, 2022, 2023, 2024</v>
      </c>
      <c r="BN870" s="20">
        <f t="shared" ref="BN870:CC870" si="1280">IF(ISNUMBER(SEARCH(BN$1, $BM870)), ($K870/$BL870), "")</f>
        <v>873527.564</v>
      </c>
      <c r="BO870" s="20">
        <f t="shared" si="1280"/>
        <v>873527.564</v>
      </c>
      <c r="BP870" s="20">
        <f t="shared" si="1280"/>
        <v>873527.564</v>
      </c>
      <c r="BQ870" s="20">
        <f t="shared" si="1280"/>
        <v>873527.564</v>
      </c>
      <c r="BR870" s="20">
        <f t="shared" si="1280"/>
        <v>873527.564</v>
      </c>
      <c r="BS870" s="18" t="str">
        <f t="shared" si="1280"/>
        <v/>
      </c>
      <c r="BT870" s="18" t="str">
        <f t="shared" si="1280"/>
        <v/>
      </c>
      <c r="BU870" s="18" t="str">
        <f t="shared" si="1280"/>
        <v/>
      </c>
      <c r="BV870" s="18" t="str">
        <f t="shared" si="1280"/>
        <v/>
      </c>
      <c r="BW870" s="18" t="str">
        <f t="shared" si="1280"/>
        <v/>
      </c>
      <c r="BX870" s="18" t="str">
        <f t="shared" si="1280"/>
        <v/>
      </c>
      <c r="BY870" s="18" t="str">
        <f t="shared" si="1280"/>
        <v/>
      </c>
      <c r="BZ870" s="18" t="str">
        <f t="shared" si="1280"/>
        <v/>
      </c>
      <c r="CA870" s="18" t="str">
        <f t="shared" si="1280"/>
        <v/>
      </c>
      <c r="CB870" s="18" t="str">
        <f t="shared" si="1280"/>
        <v/>
      </c>
      <c r="CC870" s="18" t="str">
        <f t="shared" si="1280"/>
        <v/>
      </c>
    </row>
    <row r="871" ht="16.5" customHeight="1">
      <c r="A871" s="18" t="s">
        <v>4302</v>
      </c>
      <c r="B871" s="18" t="s">
        <v>4303</v>
      </c>
      <c r="C871" s="18" t="s">
        <v>4304</v>
      </c>
      <c r="D871" s="11" t="s">
        <v>3270</v>
      </c>
      <c r="E871" s="18">
        <v>49968.0</v>
      </c>
      <c r="F871" s="18">
        <v>49968.0</v>
      </c>
      <c r="G871" s="18" t="s">
        <v>151</v>
      </c>
      <c r="H871" s="18">
        <v>53025.0</v>
      </c>
      <c r="J871" s="20">
        <v>49968.0</v>
      </c>
      <c r="K871" s="20">
        <v>49968.0</v>
      </c>
      <c r="L871" s="11" t="s">
        <v>86</v>
      </c>
      <c r="M871" s="11"/>
      <c r="O871" s="18" t="s">
        <v>4305</v>
      </c>
      <c r="T871" s="18" t="s">
        <v>4306</v>
      </c>
      <c r="V871" s="18" t="s">
        <v>4307</v>
      </c>
      <c r="W871" s="11"/>
      <c r="X871" s="11"/>
      <c r="Z871" s="18" t="s">
        <v>4308</v>
      </c>
      <c r="AI871" s="18" t="s">
        <v>3461</v>
      </c>
      <c r="AM871" s="11" t="s">
        <v>1487</v>
      </c>
      <c r="AO871" s="18" t="s">
        <v>4309</v>
      </c>
      <c r="AQ871" s="11" t="s">
        <v>79</v>
      </c>
      <c r="AR871" s="11" t="s">
        <v>565</v>
      </c>
      <c r="AS871" s="11" t="s">
        <v>75</v>
      </c>
      <c r="AT871" s="11" t="s">
        <v>107</v>
      </c>
      <c r="AU871" s="11" t="s">
        <v>189</v>
      </c>
      <c r="AV871" s="18" t="s">
        <v>3065</v>
      </c>
      <c r="AW871" s="11" t="s">
        <v>96</v>
      </c>
      <c r="AX871" s="18" t="str">
        <f t="shared" si="1255"/>
        <v/>
      </c>
      <c r="AY871" s="11"/>
      <c r="AZ871" s="11" t="s">
        <v>124</v>
      </c>
      <c r="BF871" s="18" t="s">
        <v>4310</v>
      </c>
      <c r="BJ871" s="18">
        <v>2025.0</v>
      </c>
      <c r="BK871" s="18">
        <v>2026.0</v>
      </c>
      <c r="BL871" s="16">
        <f t="shared" si="954"/>
        <v>2</v>
      </c>
      <c r="BM871" s="18" t="str">
        <f t="shared" si="955"/>
        <v>2025, 2026</v>
      </c>
      <c r="BN871" s="18" t="str">
        <f t="shared" ref="BN871:CC871" si="1281">IF(ISNUMBER(SEARCH(BN$1, $BM871)), ($K871/$BL871), "")</f>
        <v/>
      </c>
      <c r="BO871" s="18" t="str">
        <f t="shared" si="1281"/>
        <v/>
      </c>
      <c r="BP871" s="18" t="str">
        <f t="shared" si="1281"/>
        <v/>
      </c>
      <c r="BQ871" s="18" t="str">
        <f t="shared" si="1281"/>
        <v/>
      </c>
      <c r="BR871" s="18" t="str">
        <f t="shared" si="1281"/>
        <v/>
      </c>
      <c r="BS871" s="20">
        <f t="shared" si="1281"/>
        <v>24984</v>
      </c>
      <c r="BT871" s="20">
        <f t="shared" si="1281"/>
        <v>24984</v>
      </c>
      <c r="BU871" s="18" t="str">
        <f t="shared" si="1281"/>
        <v/>
      </c>
      <c r="BV871" s="18" t="str">
        <f t="shared" si="1281"/>
        <v/>
      </c>
      <c r="BW871" s="18" t="str">
        <f t="shared" si="1281"/>
        <v/>
      </c>
      <c r="BX871" s="18" t="str">
        <f t="shared" si="1281"/>
        <v/>
      </c>
      <c r="BY871" s="18" t="str">
        <f t="shared" si="1281"/>
        <v/>
      </c>
      <c r="BZ871" s="18" t="str">
        <f t="shared" si="1281"/>
        <v/>
      </c>
      <c r="CA871" s="18" t="str">
        <f t="shared" si="1281"/>
        <v/>
      </c>
      <c r="CB871" s="18" t="str">
        <f t="shared" si="1281"/>
        <v/>
      </c>
      <c r="CC871" s="18" t="str">
        <f t="shared" si="1281"/>
        <v/>
      </c>
    </row>
    <row r="872" ht="16.5" customHeight="1">
      <c r="A872" s="18" t="s">
        <v>4311</v>
      </c>
      <c r="B872" s="18" t="s">
        <v>4312</v>
      </c>
      <c r="C872" s="18" t="s">
        <v>4311</v>
      </c>
      <c r="D872" s="11" t="s">
        <v>3270</v>
      </c>
      <c r="E872" s="18">
        <v>5302150.0</v>
      </c>
      <c r="F872" s="18">
        <v>5302150.0</v>
      </c>
      <c r="G872" s="18" t="s">
        <v>151</v>
      </c>
      <c r="H872" s="18">
        <v>5666621.0</v>
      </c>
      <c r="J872" s="20">
        <v>5302150.0</v>
      </c>
      <c r="K872" s="20">
        <v>5302150.0</v>
      </c>
      <c r="L872" s="11" t="s">
        <v>86</v>
      </c>
      <c r="M872" s="11"/>
      <c r="N872" s="18" t="s">
        <v>4313</v>
      </c>
      <c r="O872" s="18" t="s">
        <v>4314</v>
      </c>
      <c r="V872" s="63" t="s">
        <v>4315</v>
      </c>
      <c r="W872" s="11" t="s">
        <v>104</v>
      </c>
      <c r="X872" s="11" t="s">
        <v>155</v>
      </c>
      <c r="Y872" s="62" t="s">
        <v>75</v>
      </c>
      <c r="AI872" s="18" t="s">
        <v>4316</v>
      </c>
      <c r="AM872" s="18" t="s">
        <v>185</v>
      </c>
      <c r="AN872" s="11" t="s">
        <v>4317</v>
      </c>
      <c r="AQ872" s="11" t="s">
        <v>79</v>
      </c>
      <c r="AR872" s="11" t="s">
        <v>188</v>
      </c>
      <c r="AS872" s="11" t="s">
        <v>75</v>
      </c>
      <c r="AT872" s="11" t="s">
        <v>80</v>
      </c>
      <c r="AW872" s="43" t="s">
        <v>96</v>
      </c>
      <c r="AX872" s="18" t="str">
        <f t="shared" si="1255"/>
        <v/>
      </c>
      <c r="AY872" s="11"/>
      <c r="AZ872" s="11" t="s">
        <v>132</v>
      </c>
      <c r="BF872" s="18" t="s">
        <v>4312</v>
      </c>
      <c r="BJ872" s="18">
        <v>2022.0</v>
      </c>
      <c r="BK872" s="18">
        <v>2027.0</v>
      </c>
      <c r="BL872" s="16">
        <f t="shared" si="954"/>
        <v>6</v>
      </c>
      <c r="BM872" s="18" t="str">
        <f t="shared" si="955"/>
        <v>2022, 2023, 2024, 2025, 2026, 2027</v>
      </c>
      <c r="BN872" s="18" t="str">
        <f t="shared" ref="BN872:CC872" si="1282">IF(ISNUMBER(SEARCH(BN$1, $BM872)), ($K872/$BL872), "")</f>
        <v/>
      </c>
      <c r="BO872" s="18" t="str">
        <f t="shared" si="1282"/>
        <v/>
      </c>
      <c r="BP872" s="20">
        <f t="shared" si="1282"/>
        <v>883691.6667</v>
      </c>
      <c r="BQ872" s="20">
        <f t="shared" si="1282"/>
        <v>883691.6667</v>
      </c>
      <c r="BR872" s="20">
        <f t="shared" si="1282"/>
        <v>883691.6667</v>
      </c>
      <c r="BS872" s="20">
        <f t="shared" si="1282"/>
        <v>883691.6667</v>
      </c>
      <c r="BT872" s="20">
        <f t="shared" si="1282"/>
        <v>883691.6667</v>
      </c>
      <c r="BU872" s="20">
        <f t="shared" si="1282"/>
        <v>883691.6667</v>
      </c>
      <c r="BV872" s="18" t="str">
        <f t="shared" si="1282"/>
        <v/>
      </c>
      <c r="BW872" s="18" t="str">
        <f t="shared" si="1282"/>
        <v/>
      </c>
      <c r="BX872" s="18" t="str">
        <f t="shared" si="1282"/>
        <v/>
      </c>
      <c r="BY872" s="18" t="str">
        <f t="shared" si="1282"/>
        <v/>
      </c>
      <c r="BZ872" s="18" t="str">
        <f t="shared" si="1282"/>
        <v/>
      </c>
      <c r="CA872" s="18" t="str">
        <f t="shared" si="1282"/>
        <v/>
      </c>
      <c r="CB872" s="18" t="str">
        <f t="shared" si="1282"/>
        <v/>
      </c>
      <c r="CC872" s="18" t="str">
        <f t="shared" si="1282"/>
        <v/>
      </c>
    </row>
    <row r="873" ht="16.5" customHeight="1">
      <c r="A873" s="18" t="s">
        <v>4318</v>
      </c>
      <c r="B873" s="18" t="s">
        <v>4319</v>
      </c>
      <c r="C873" s="18" t="s">
        <v>4318</v>
      </c>
      <c r="D873" s="11" t="s">
        <v>3270</v>
      </c>
      <c r="E873" s="60">
        <v>621103.0</v>
      </c>
      <c r="F873" s="60">
        <v>621103.0</v>
      </c>
      <c r="G873" s="18" t="s">
        <v>135</v>
      </c>
      <c r="H873" s="18">
        <v>793474.0</v>
      </c>
      <c r="J873" s="13">
        <f t="shared" ref="J873:K873" si="1283">E873*1.19</f>
        <v>739112.57</v>
      </c>
      <c r="K873" s="13">
        <f t="shared" si="1283"/>
        <v>739112.57</v>
      </c>
      <c r="L873" s="11" t="s">
        <v>86</v>
      </c>
      <c r="M873" s="11"/>
      <c r="N873" s="18" t="s">
        <v>4320</v>
      </c>
      <c r="O873" s="18" t="s">
        <v>4321</v>
      </c>
      <c r="T873" s="18" t="s">
        <v>2724</v>
      </c>
      <c r="W873" s="11"/>
      <c r="X873" s="11" t="s">
        <v>142</v>
      </c>
      <c r="AI873" s="18" t="s">
        <v>4322</v>
      </c>
      <c r="AM873" s="11" t="s">
        <v>143</v>
      </c>
      <c r="AN873" s="11" t="s">
        <v>695</v>
      </c>
      <c r="AO873" s="18" t="s">
        <v>2738</v>
      </c>
      <c r="AQ873" s="11" t="s">
        <v>79</v>
      </c>
      <c r="AR873" s="11" t="s">
        <v>146</v>
      </c>
      <c r="AS873" s="11" t="s">
        <v>75</v>
      </c>
      <c r="AT873" s="11" t="s">
        <v>80</v>
      </c>
      <c r="AW873" s="11" t="s">
        <v>96</v>
      </c>
      <c r="AX873" s="18" t="str">
        <f t="shared" si="1255"/>
        <v/>
      </c>
      <c r="AY873" s="11"/>
      <c r="AZ873" s="11" t="s">
        <v>191</v>
      </c>
      <c r="BF873" s="18" t="s">
        <v>4319</v>
      </c>
      <c r="BJ873" s="18">
        <v>2024.0</v>
      </c>
      <c r="BK873" s="18">
        <v>2027.0</v>
      </c>
      <c r="BL873" s="16">
        <f t="shared" si="954"/>
        <v>4</v>
      </c>
      <c r="BM873" s="18" t="str">
        <f t="shared" si="955"/>
        <v>2024, 2025, 2026, 2027</v>
      </c>
      <c r="BN873" s="18" t="str">
        <f t="shared" ref="BN873:CC873" si="1284">IF(ISNUMBER(SEARCH(BN$1, $BM873)), ($K873/$BL873), "")</f>
        <v/>
      </c>
      <c r="BO873" s="18" t="str">
        <f t="shared" si="1284"/>
        <v/>
      </c>
      <c r="BP873" s="18" t="str">
        <f t="shared" si="1284"/>
        <v/>
      </c>
      <c r="BQ873" s="18" t="str">
        <f t="shared" si="1284"/>
        <v/>
      </c>
      <c r="BR873" s="20">
        <f t="shared" si="1284"/>
        <v>184778.1425</v>
      </c>
      <c r="BS873" s="20">
        <f t="shared" si="1284"/>
        <v>184778.1425</v>
      </c>
      <c r="BT873" s="20">
        <f t="shared" si="1284"/>
        <v>184778.1425</v>
      </c>
      <c r="BU873" s="20">
        <f t="shared" si="1284"/>
        <v>184778.1425</v>
      </c>
      <c r="BV873" s="18" t="str">
        <f t="shared" si="1284"/>
        <v/>
      </c>
      <c r="BW873" s="18" t="str">
        <f t="shared" si="1284"/>
        <v/>
      </c>
      <c r="BX873" s="18" t="str">
        <f t="shared" si="1284"/>
        <v/>
      </c>
      <c r="BY873" s="18" t="str">
        <f t="shared" si="1284"/>
        <v/>
      </c>
      <c r="BZ873" s="18" t="str">
        <f t="shared" si="1284"/>
        <v/>
      </c>
      <c r="CA873" s="18" t="str">
        <f t="shared" si="1284"/>
        <v/>
      </c>
      <c r="CB873" s="18" t="str">
        <f t="shared" si="1284"/>
        <v/>
      </c>
      <c r="CC873" s="18" t="str">
        <f t="shared" si="1284"/>
        <v/>
      </c>
    </row>
    <row r="874" ht="16.5" customHeight="1">
      <c r="A874" s="18" t="s">
        <v>4323</v>
      </c>
      <c r="B874" s="18" t="s">
        <v>4324</v>
      </c>
      <c r="C874" s="18" t="s">
        <v>4325</v>
      </c>
      <c r="D874" s="11" t="s">
        <v>3270</v>
      </c>
      <c r="E874" s="18">
        <v>250000.0</v>
      </c>
      <c r="F874" s="18">
        <v>250000.0</v>
      </c>
      <c r="G874" s="18" t="s">
        <v>151</v>
      </c>
      <c r="H874" s="18">
        <v>262854.0</v>
      </c>
      <c r="J874" s="20">
        <v>250000.0</v>
      </c>
      <c r="K874" s="20">
        <v>250000.0</v>
      </c>
      <c r="L874" s="11" t="s">
        <v>86</v>
      </c>
      <c r="M874" s="11"/>
      <c r="N874" s="18" t="s">
        <v>3333</v>
      </c>
      <c r="O874" s="18" t="s">
        <v>4326</v>
      </c>
      <c r="V874" s="18" t="s">
        <v>3346</v>
      </c>
      <c r="W874" s="11"/>
      <c r="X874" s="11"/>
      <c r="Z874" s="18" t="s">
        <v>3347</v>
      </c>
      <c r="AI874" s="18" t="s">
        <v>3306</v>
      </c>
      <c r="AM874" s="18" t="s">
        <v>3339</v>
      </c>
      <c r="AO874" s="18" t="s">
        <v>3349</v>
      </c>
      <c r="AQ874" s="11" t="s">
        <v>79</v>
      </c>
      <c r="AR874" s="11" t="s">
        <v>259</v>
      </c>
      <c r="AS874" s="11" t="s">
        <v>75</v>
      </c>
      <c r="AT874" s="11" t="s">
        <v>107</v>
      </c>
      <c r="AU874" s="11" t="s">
        <v>189</v>
      </c>
      <c r="AV874" s="11"/>
      <c r="AW874" s="11" t="s">
        <v>96</v>
      </c>
      <c r="AX874" s="18" t="str">
        <f t="shared" si="1255"/>
        <v/>
      </c>
      <c r="AY874" s="11"/>
      <c r="AZ874" s="11" t="s">
        <v>634</v>
      </c>
      <c r="BF874" s="18" t="s">
        <v>4327</v>
      </c>
      <c r="BJ874" s="18">
        <v>2022.0</v>
      </c>
      <c r="BK874" s="18">
        <v>2022.0</v>
      </c>
      <c r="BL874" s="16">
        <f t="shared" si="954"/>
        <v>1</v>
      </c>
      <c r="BM874" s="18" t="str">
        <f t="shared" si="955"/>
        <v>2022</v>
      </c>
      <c r="BN874" s="18" t="str">
        <f t="shared" ref="BN874:CC874" si="1285">IF(ISNUMBER(SEARCH(BN$1, $BM874)), ($K874/$BL874), "")</f>
        <v/>
      </c>
      <c r="BO874" s="18" t="str">
        <f t="shared" si="1285"/>
        <v/>
      </c>
      <c r="BP874" s="20">
        <f t="shared" si="1285"/>
        <v>250000</v>
      </c>
      <c r="BQ874" s="18" t="str">
        <f t="shared" si="1285"/>
        <v/>
      </c>
      <c r="BR874" s="18" t="str">
        <f t="shared" si="1285"/>
        <v/>
      </c>
      <c r="BS874" s="18" t="str">
        <f t="shared" si="1285"/>
        <v/>
      </c>
      <c r="BT874" s="18" t="str">
        <f t="shared" si="1285"/>
        <v/>
      </c>
      <c r="BU874" s="18" t="str">
        <f t="shared" si="1285"/>
        <v/>
      </c>
      <c r="BV874" s="18" t="str">
        <f t="shared" si="1285"/>
        <v/>
      </c>
      <c r="BW874" s="18" t="str">
        <f t="shared" si="1285"/>
        <v/>
      </c>
      <c r="BX874" s="18" t="str">
        <f t="shared" si="1285"/>
        <v/>
      </c>
      <c r="BY874" s="18" t="str">
        <f t="shared" si="1285"/>
        <v/>
      </c>
      <c r="BZ874" s="18" t="str">
        <f t="shared" si="1285"/>
        <v/>
      </c>
      <c r="CA874" s="18" t="str">
        <f t="shared" si="1285"/>
        <v/>
      </c>
      <c r="CB874" s="18" t="str">
        <f t="shared" si="1285"/>
        <v/>
      </c>
      <c r="CC874" s="18" t="str">
        <f t="shared" si="1285"/>
        <v/>
      </c>
    </row>
    <row r="875" ht="16.5" customHeight="1">
      <c r="A875" s="18" t="s">
        <v>4328</v>
      </c>
      <c r="B875" s="11" t="s">
        <v>4329</v>
      </c>
      <c r="C875" s="18" t="s">
        <v>4328</v>
      </c>
      <c r="D875" s="11" t="s">
        <v>3270</v>
      </c>
      <c r="E875" s="18">
        <v>0.0</v>
      </c>
      <c r="F875" s="18">
        <v>0.0</v>
      </c>
      <c r="G875" s="18" t="s">
        <v>151</v>
      </c>
      <c r="H875" s="18">
        <v>0.0</v>
      </c>
      <c r="J875" s="20">
        <v>0.0</v>
      </c>
      <c r="K875" s="20">
        <v>0.0</v>
      </c>
      <c r="L875" s="11" t="s">
        <v>86</v>
      </c>
      <c r="M875" s="11"/>
      <c r="N875" s="18" t="s">
        <v>4330</v>
      </c>
      <c r="O875" s="18" t="s">
        <v>4331</v>
      </c>
      <c r="T875" s="18" t="s">
        <v>4332</v>
      </c>
      <c r="W875" s="11"/>
      <c r="X875" s="11"/>
      <c r="AI875" s="18" t="s">
        <v>4276</v>
      </c>
      <c r="AM875" s="11" t="s">
        <v>456</v>
      </c>
      <c r="AO875" s="18" t="s">
        <v>4333</v>
      </c>
      <c r="AQ875" s="11" t="s">
        <v>79</v>
      </c>
      <c r="AR875" s="11" t="s">
        <v>334</v>
      </c>
      <c r="AS875" s="11" t="s">
        <v>75</v>
      </c>
      <c r="AT875" s="11" t="s">
        <v>80</v>
      </c>
      <c r="AW875" s="11" t="s">
        <v>96</v>
      </c>
      <c r="AX875" s="18" t="str">
        <f t="shared" si="1255"/>
        <v/>
      </c>
      <c r="AY875" s="11"/>
      <c r="AZ875" s="11" t="s">
        <v>191</v>
      </c>
      <c r="BF875" s="11" t="s">
        <v>4329</v>
      </c>
      <c r="BJ875" s="18">
        <v>2020.0</v>
      </c>
      <c r="BK875" s="18">
        <v>2024.0</v>
      </c>
      <c r="BL875" s="16">
        <f t="shared" si="954"/>
        <v>5</v>
      </c>
      <c r="BM875" s="18" t="str">
        <f t="shared" si="955"/>
        <v>2020, 2021, 2022, 2023, 2024</v>
      </c>
      <c r="BN875" s="20">
        <f t="shared" ref="BN875:CC875" si="1286">IF(ISNUMBER(SEARCH(BN$1, $BM875)), ($K875/$BL875), "")</f>
        <v>0</v>
      </c>
      <c r="BO875" s="20">
        <f t="shared" si="1286"/>
        <v>0</v>
      </c>
      <c r="BP875" s="20">
        <f t="shared" si="1286"/>
        <v>0</v>
      </c>
      <c r="BQ875" s="20">
        <f t="shared" si="1286"/>
        <v>0</v>
      </c>
      <c r="BR875" s="20">
        <f t="shared" si="1286"/>
        <v>0</v>
      </c>
      <c r="BS875" s="18" t="str">
        <f t="shared" si="1286"/>
        <v/>
      </c>
      <c r="BT875" s="18" t="str">
        <f t="shared" si="1286"/>
        <v/>
      </c>
      <c r="BU875" s="18" t="str">
        <f t="shared" si="1286"/>
        <v/>
      </c>
      <c r="BV875" s="18" t="str">
        <f t="shared" si="1286"/>
        <v/>
      </c>
      <c r="BW875" s="18" t="str">
        <f t="shared" si="1286"/>
        <v/>
      </c>
      <c r="BX875" s="18" t="str">
        <f t="shared" si="1286"/>
        <v/>
      </c>
      <c r="BY875" s="18" t="str">
        <f t="shared" si="1286"/>
        <v/>
      </c>
      <c r="BZ875" s="18" t="str">
        <f t="shared" si="1286"/>
        <v/>
      </c>
      <c r="CA875" s="18" t="str">
        <f t="shared" si="1286"/>
        <v/>
      </c>
      <c r="CB875" s="18" t="str">
        <f t="shared" si="1286"/>
        <v/>
      </c>
      <c r="CC875" s="18" t="str">
        <f t="shared" si="1286"/>
        <v/>
      </c>
    </row>
    <row r="876" ht="16.5" customHeight="1">
      <c r="A876" s="18" t="s">
        <v>4334</v>
      </c>
      <c r="B876" s="18" t="s">
        <v>4335</v>
      </c>
      <c r="C876" s="18" t="s">
        <v>4336</v>
      </c>
      <c r="D876" s="11" t="s">
        <v>3270</v>
      </c>
      <c r="E876" s="18">
        <v>0.0</v>
      </c>
      <c r="H876" s="18">
        <v>0.0</v>
      </c>
      <c r="J876" s="20"/>
      <c r="K876" s="20"/>
      <c r="L876" s="11" t="s">
        <v>86</v>
      </c>
      <c r="M876" s="11"/>
      <c r="O876" s="18" t="s">
        <v>4337</v>
      </c>
      <c r="T876" s="18" t="s">
        <v>4338</v>
      </c>
      <c r="W876" s="11"/>
      <c r="X876" s="11"/>
      <c r="AI876" s="18" t="s">
        <v>3348</v>
      </c>
      <c r="AM876" s="18" t="s">
        <v>2177</v>
      </c>
      <c r="AQ876" s="11" t="s">
        <v>79</v>
      </c>
      <c r="AR876" s="11" t="s">
        <v>2178</v>
      </c>
      <c r="AS876" s="11" t="s">
        <v>75</v>
      </c>
      <c r="AT876" s="11" t="s">
        <v>80</v>
      </c>
      <c r="AW876" s="11" t="s">
        <v>96</v>
      </c>
      <c r="AX876" s="18" t="str">
        <f t="shared" si="1255"/>
        <v/>
      </c>
      <c r="AY876" s="11"/>
      <c r="AZ876" s="11" t="s">
        <v>310</v>
      </c>
      <c r="BF876" s="11" t="s">
        <v>4339</v>
      </c>
      <c r="BJ876" s="18">
        <v>2020.0</v>
      </c>
      <c r="BK876" s="18">
        <v>2020.0</v>
      </c>
      <c r="BL876" s="16">
        <f t="shared" si="954"/>
        <v>1</v>
      </c>
      <c r="BM876" s="18" t="str">
        <f t="shared" si="955"/>
        <v>2020</v>
      </c>
      <c r="BN876" s="20">
        <f t="shared" ref="BN876:CC876" si="1287">IF(ISNUMBER(SEARCH(BN$1, $BM876)), ($K876/$BL876), "")</f>
        <v>0</v>
      </c>
      <c r="BO876" s="18" t="str">
        <f t="shared" si="1287"/>
        <v/>
      </c>
      <c r="BP876" s="18" t="str">
        <f t="shared" si="1287"/>
        <v/>
      </c>
      <c r="BQ876" s="18" t="str">
        <f t="shared" si="1287"/>
        <v/>
      </c>
      <c r="BR876" s="18" t="str">
        <f t="shared" si="1287"/>
        <v/>
      </c>
      <c r="BS876" s="18" t="str">
        <f t="shared" si="1287"/>
        <v/>
      </c>
      <c r="BT876" s="18" t="str">
        <f t="shared" si="1287"/>
        <v/>
      </c>
      <c r="BU876" s="18" t="str">
        <f t="shared" si="1287"/>
        <v/>
      </c>
      <c r="BV876" s="18" t="str">
        <f t="shared" si="1287"/>
        <v/>
      </c>
      <c r="BW876" s="18" t="str">
        <f t="shared" si="1287"/>
        <v/>
      </c>
      <c r="BX876" s="18" t="str">
        <f t="shared" si="1287"/>
        <v/>
      </c>
      <c r="BY876" s="18" t="str">
        <f t="shared" si="1287"/>
        <v/>
      </c>
      <c r="BZ876" s="18" t="str">
        <f t="shared" si="1287"/>
        <v/>
      </c>
      <c r="CA876" s="18" t="str">
        <f t="shared" si="1287"/>
        <v/>
      </c>
      <c r="CB876" s="18" t="str">
        <f t="shared" si="1287"/>
        <v/>
      </c>
      <c r="CC876" s="18" t="str">
        <f t="shared" si="1287"/>
        <v/>
      </c>
    </row>
    <row r="877" ht="16.5" customHeight="1">
      <c r="A877" s="18" t="s">
        <v>4340</v>
      </c>
      <c r="B877" s="18" t="s">
        <v>4341</v>
      </c>
      <c r="C877" s="18" t="s">
        <v>4340</v>
      </c>
      <c r="D877" s="11" t="s">
        <v>3270</v>
      </c>
      <c r="E877" s="18">
        <v>1538258.0</v>
      </c>
      <c r="F877" s="18">
        <v>1538258.0</v>
      </c>
      <c r="G877" s="18" t="s">
        <v>151</v>
      </c>
      <c r="H877" s="18">
        <v>1649671.0</v>
      </c>
      <c r="J877" s="20">
        <v>1538258.0</v>
      </c>
      <c r="K877" s="20">
        <v>1538258.0</v>
      </c>
      <c r="L877" s="11" t="s">
        <v>86</v>
      </c>
      <c r="M877" s="11"/>
      <c r="N877" s="18" t="s">
        <v>4342</v>
      </c>
      <c r="O877" s="18" t="s">
        <v>4343</v>
      </c>
      <c r="T877" s="18" t="s">
        <v>4344</v>
      </c>
      <c r="V877" s="18" t="s">
        <v>4009</v>
      </c>
      <c r="W877" s="11"/>
      <c r="X877" s="11"/>
      <c r="Z877" s="18" t="s">
        <v>4010</v>
      </c>
      <c r="AI877" s="18" t="s">
        <v>4345</v>
      </c>
      <c r="AM877" s="11" t="s">
        <v>4249</v>
      </c>
      <c r="AO877" s="18" t="s">
        <v>4346</v>
      </c>
      <c r="AQ877" s="11" t="s">
        <v>79</v>
      </c>
      <c r="AR877" s="11" t="s">
        <v>164</v>
      </c>
      <c r="AS877" s="11" t="s">
        <v>75</v>
      </c>
      <c r="AT877" s="11" t="s">
        <v>80</v>
      </c>
      <c r="AW877" s="43" t="s">
        <v>96</v>
      </c>
      <c r="AX877" s="18" t="str">
        <f t="shared" si="1255"/>
        <v/>
      </c>
      <c r="AY877" s="11"/>
      <c r="AZ877" s="11" t="s">
        <v>310</v>
      </c>
      <c r="BF877" s="18" t="s">
        <v>4341</v>
      </c>
      <c r="BJ877" s="18">
        <v>2022.0</v>
      </c>
      <c r="BK877" s="18">
        <v>2025.0</v>
      </c>
      <c r="BL877" s="16">
        <f t="shared" si="954"/>
        <v>4</v>
      </c>
      <c r="BM877" s="18" t="str">
        <f t="shared" si="955"/>
        <v>2022, 2023, 2024, 2025</v>
      </c>
      <c r="BN877" s="18" t="str">
        <f t="shared" ref="BN877:CC877" si="1288">IF(ISNUMBER(SEARCH(BN$1, $BM877)), ($K877/$BL877), "")</f>
        <v/>
      </c>
      <c r="BO877" s="18" t="str">
        <f t="shared" si="1288"/>
        <v/>
      </c>
      <c r="BP877" s="20">
        <f t="shared" si="1288"/>
        <v>384564.5</v>
      </c>
      <c r="BQ877" s="20">
        <f t="shared" si="1288"/>
        <v>384564.5</v>
      </c>
      <c r="BR877" s="20">
        <f t="shared" si="1288"/>
        <v>384564.5</v>
      </c>
      <c r="BS877" s="20">
        <f t="shared" si="1288"/>
        <v>384564.5</v>
      </c>
      <c r="BT877" s="18" t="str">
        <f t="shared" si="1288"/>
        <v/>
      </c>
      <c r="BU877" s="18" t="str">
        <f t="shared" si="1288"/>
        <v/>
      </c>
      <c r="BV877" s="18" t="str">
        <f t="shared" si="1288"/>
        <v/>
      </c>
      <c r="BW877" s="18" t="str">
        <f t="shared" si="1288"/>
        <v/>
      </c>
      <c r="BX877" s="18" t="str">
        <f t="shared" si="1288"/>
        <v/>
      </c>
      <c r="BY877" s="18" t="str">
        <f t="shared" si="1288"/>
        <v/>
      </c>
      <c r="BZ877" s="18" t="str">
        <f t="shared" si="1288"/>
        <v/>
      </c>
      <c r="CA877" s="18" t="str">
        <f t="shared" si="1288"/>
        <v/>
      </c>
      <c r="CB877" s="18" t="str">
        <f t="shared" si="1288"/>
        <v/>
      </c>
      <c r="CC877" s="18" t="str">
        <f t="shared" si="1288"/>
        <v/>
      </c>
    </row>
    <row r="878" ht="16.5" customHeight="1">
      <c r="A878" s="18" t="s">
        <v>4340</v>
      </c>
      <c r="B878" s="18" t="s">
        <v>4341</v>
      </c>
      <c r="C878" s="18" t="s">
        <v>4340</v>
      </c>
      <c r="D878" s="11" t="s">
        <v>3270</v>
      </c>
      <c r="E878" s="18">
        <v>299942.0</v>
      </c>
      <c r="F878" s="18">
        <v>299942.0</v>
      </c>
      <c r="G878" s="18" t="s">
        <v>151</v>
      </c>
      <c r="H878" s="18">
        <v>321652.0</v>
      </c>
      <c r="J878" s="20">
        <v>299942.0</v>
      </c>
      <c r="K878" s="20">
        <v>299942.0</v>
      </c>
      <c r="L878" s="11" t="s">
        <v>86</v>
      </c>
      <c r="M878" s="11"/>
      <c r="N878" s="18" t="s">
        <v>4347</v>
      </c>
      <c r="O878" s="18" t="s">
        <v>4348</v>
      </c>
      <c r="T878" s="18" t="s">
        <v>4349</v>
      </c>
      <c r="V878" s="18" t="s">
        <v>4350</v>
      </c>
      <c r="W878" s="11"/>
      <c r="X878" s="11"/>
      <c r="Z878" s="18" t="s">
        <v>4010</v>
      </c>
      <c r="AI878" s="18" t="s">
        <v>4345</v>
      </c>
      <c r="AM878" s="11" t="s">
        <v>4249</v>
      </c>
      <c r="AO878" s="18" t="s">
        <v>4346</v>
      </c>
      <c r="AQ878" s="11" t="s">
        <v>79</v>
      </c>
      <c r="AR878" s="11" t="s">
        <v>164</v>
      </c>
      <c r="AS878" s="11" t="s">
        <v>75</v>
      </c>
      <c r="AT878" s="11" t="s">
        <v>80</v>
      </c>
      <c r="AW878" s="11" t="s">
        <v>96</v>
      </c>
      <c r="AX878" s="18" t="str">
        <f t="shared" si="1255"/>
        <v/>
      </c>
      <c r="AY878" s="11"/>
      <c r="AZ878" s="11" t="s">
        <v>310</v>
      </c>
      <c r="BF878" s="18" t="s">
        <v>4341</v>
      </c>
      <c r="BJ878" s="18">
        <v>2022.0</v>
      </c>
      <c r="BK878" s="18">
        <v>2025.0</v>
      </c>
      <c r="BL878" s="16">
        <f t="shared" si="954"/>
        <v>4</v>
      </c>
      <c r="BM878" s="18" t="str">
        <f t="shared" si="955"/>
        <v>2022, 2023, 2024, 2025</v>
      </c>
      <c r="BN878" s="18" t="str">
        <f t="shared" ref="BN878:CC878" si="1289">IF(ISNUMBER(SEARCH(BN$1, $BM878)), ($K878/$BL878), "")</f>
        <v/>
      </c>
      <c r="BO878" s="18" t="str">
        <f t="shared" si="1289"/>
        <v/>
      </c>
      <c r="BP878" s="20">
        <f t="shared" si="1289"/>
        <v>74985.5</v>
      </c>
      <c r="BQ878" s="20">
        <f t="shared" si="1289"/>
        <v>74985.5</v>
      </c>
      <c r="BR878" s="20">
        <f t="shared" si="1289"/>
        <v>74985.5</v>
      </c>
      <c r="BS878" s="20">
        <f t="shared" si="1289"/>
        <v>74985.5</v>
      </c>
      <c r="BT878" s="18" t="str">
        <f t="shared" si="1289"/>
        <v/>
      </c>
      <c r="BU878" s="18" t="str">
        <f t="shared" si="1289"/>
        <v/>
      </c>
      <c r="BV878" s="18" t="str">
        <f t="shared" si="1289"/>
        <v/>
      </c>
      <c r="BW878" s="18" t="str">
        <f t="shared" si="1289"/>
        <v/>
      </c>
      <c r="BX878" s="18" t="str">
        <f t="shared" si="1289"/>
        <v/>
      </c>
      <c r="BY878" s="18" t="str">
        <f t="shared" si="1289"/>
        <v/>
      </c>
      <c r="BZ878" s="18" t="str">
        <f t="shared" si="1289"/>
        <v/>
      </c>
      <c r="CA878" s="18" t="str">
        <f t="shared" si="1289"/>
        <v/>
      </c>
      <c r="CB878" s="18" t="str">
        <f t="shared" si="1289"/>
        <v/>
      </c>
      <c r="CC878" s="18" t="str">
        <f t="shared" si="1289"/>
        <v/>
      </c>
    </row>
    <row r="879" ht="16.5" customHeight="1">
      <c r="A879" s="18" t="s">
        <v>4351</v>
      </c>
      <c r="B879" s="18" t="s">
        <v>4352</v>
      </c>
      <c r="C879" s="18" t="s">
        <v>4351</v>
      </c>
      <c r="D879" s="11" t="s">
        <v>3270</v>
      </c>
      <c r="E879" s="18">
        <v>1499791.0</v>
      </c>
      <c r="F879" s="18">
        <v>1499791.0</v>
      </c>
      <c r="G879" s="18" t="s">
        <v>151</v>
      </c>
      <c r="H879" s="18">
        <v>1602619.0</v>
      </c>
      <c r="J879" s="20">
        <v>1499791.0</v>
      </c>
      <c r="K879" s="20">
        <v>1499791.0</v>
      </c>
      <c r="L879" s="11" t="s">
        <v>86</v>
      </c>
      <c r="M879" s="11"/>
      <c r="N879" s="18" t="s">
        <v>4353</v>
      </c>
      <c r="O879" s="18" t="s">
        <v>4354</v>
      </c>
      <c r="V879" s="18" t="s">
        <v>4355</v>
      </c>
      <c r="W879" s="11"/>
      <c r="X879" s="11" t="s">
        <v>565</v>
      </c>
      <c r="Z879" s="18" t="s">
        <v>3508</v>
      </c>
      <c r="AI879" s="18" t="s">
        <v>4356</v>
      </c>
      <c r="AM879" s="48" t="s">
        <v>185</v>
      </c>
      <c r="AN879" s="11" t="s">
        <v>774</v>
      </c>
      <c r="AQ879" s="11" t="s">
        <v>79</v>
      </c>
      <c r="AR879" s="11" t="s">
        <v>188</v>
      </c>
      <c r="AS879" s="11" t="s">
        <v>75</v>
      </c>
      <c r="AT879" s="11" t="s">
        <v>80</v>
      </c>
      <c r="AW879" s="43" t="s">
        <v>96</v>
      </c>
      <c r="AX879" s="18" t="str">
        <f t="shared" si="1255"/>
        <v/>
      </c>
      <c r="AY879" s="11"/>
      <c r="AZ879" s="11" t="s">
        <v>191</v>
      </c>
      <c r="BF879" s="18" t="s">
        <v>4352</v>
      </c>
      <c r="BJ879" s="18">
        <v>2022.0</v>
      </c>
      <c r="BK879" s="18">
        <v>2027.0</v>
      </c>
      <c r="BL879" s="16">
        <f t="shared" si="954"/>
        <v>6</v>
      </c>
      <c r="BM879" s="18" t="str">
        <f t="shared" si="955"/>
        <v>2022, 2023, 2024, 2025, 2026, 2027</v>
      </c>
      <c r="BN879" s="18" t="str">
        <f t="shared" ref="BN879:CC879" si="1290">IF(ISNUMBER(SEARCH(BN$1, $BM879)), ($K879/$BL879), "")</f>
        <v/>
      </c>
      <c r="BO879" s="18" t="str">
        <f t="shared" si="1290"/>
        <v/>
      </c>
      <c r="BP879" s="20">
        <f t="shared" si="1290"/>
        <v>249965.1667</v>
      </c>
      <c r="BQ879" s="20">
        <f t="shared" si="1290"/>
        <v>249965.1667</v>
      </c>
      <c r="BR879" s="20">
        <f t="shared" si="1290"/>
        <v>249965.1667</v>
      </c>
      <c r="BS879" s="20">
        <f t="shared" si="1290"/>
        <v>249965.1667</v>
      </c>
      <c r="BT879" s="20">
        <f t="shared" si="1290"/>
        <v>249965.1667</v>
      </c>
      <c r="BU879" s="20">
        <f t="shared" si="1290"/>
        <v>249965.1667</v>
      </c>
      <c r="BV879" s="18" t="str">
        <f t="shared" si="1290"/>
        <v/>
      </c>
      <c r="BW879" s="18" t="str">
        <f t="shared" si="1290"/>
        <v/>
      </c>
      <c r="BX879" s="18" t="str">
        <f t="shared" si="1290"/>
        <v/>
      </c>
      <c r="BY879" s="18" t="str">
        <f t="shared" si="1290"/>
        <v/>
      </c>
      <c r="BZ879" s="18" t="str">
        <f t="shared" si="1290"/>
        <v/>
      </c>
      <c r="CA879" s="18" t="str">
        <f t="shared" si="1290"/>
        <v/>
      </c>
      <c r="CB879" s="18" t="str">
        <f t="shared" si="1290"/>
        <v/>
      </c>
      <c r="CC879" s="18" t="str">
        <f t="shared" si="1290"/>
        <v/>
      </c>
    </row>
    <row r="880" ht="16.5" customHeight="1">
      <c r="A880" s="18" t="s">
        <v>4357</v>
      </c>
      <c r="B880" s="11" t="s">
        <v>4358</v>
      </c>
      <c r="C880" s="18" t="s">
        <v>4359</v>
      </c>
      <c r="D880" s="11" t="s">
        <v>3270</v>
      </c>
      <c r="E880" s="18">
        <v>337090.0</v>
      </c>
      <c r="F880" s="18">
        <v>337090.0</v>
      </c>
      <c r="G880" s="18" t="s">
        <v>151</v>
      </c>
      <c r="H880" s="18">
        <v>378372.0</v>
      </c>
      <c r="J880" s="20">
        <v>337090.0</v>
      </c>
      <c r="K880" s="20">
        <v>337090.0</v>
      </c>
      <c r="L880" s="11" t="s">
        <v>86</v>
      </c>
      <c r="M880" s="11"/>
      <c r="N880" s="18" t="s">
        <v>4360</v>
      </c>
      <c r="O880" s="18" t="s">
        <v>4361</v>
      </c>
      <c r="V880" s="18" t="s">
        <v>1602</v>
      </c>
      <c r="W880" s="11"/>
      <c r="X880" s="11"/>
      <c r="Z880" s="18" t="s">
        <v>4362</v>
      </c>
      <c r="AI880" s="18" t="s">
        <v>4363</v>
      </c>
      <c r="AM880" s="11" t="s">
        <v>812</v>
      </c>
      <c r="AO880" s="18" t="s">
        <v>4168</v>
      </c>
      <c r="AQ880" s="11" t="s">
        <v>79</v>
      </c>
      <c r="AR880" s="11" t="s">
        <v>155</v>
      </c>
      <c r="AS880" s="11" t="s">
        <v>75</v>
      </c>
      <c r="AT880" s="11" t="s">
        <v>80</v>
      </c>
      <c r="AW880" s="11" t="s">
        <v>96</v>
      </c>
      <c r="AX880" s="18" t="str">
        <f t="shared" si="1255"/>
        <v/>
      </c>
      <c r="AY880" s="11"/>
      <c r="AZ880" s="11" t="s">
        <v>310</v>
      </c>
      <c r="BJ880" s="18">
        <v>2020.0</v>
      </c>
      <c r="BK880" s="18">
        <v>2023.0</v>
      </c>
      <c r="BL880" s="16">
        <f t="shared" si="954"/>
        <v>4</v>
      </c>
      <c r="BM880" s="18" t="str">
        <f t="shared" si="955"/>
        <v>2020, 2021, 2022, 2023</v>
      </c>
      <c r="BN880" s="20">
        <f t="shared" ref="BN880:CC880" si="1291">IF(ISNUMBER(SEARCH(BN$1, $BM880)), ($K880/$BL880), "")</f>
        <v>84272.5</v>
      </c>
      <c r="BO880" s="20">
        <f t="shared" si="1291"/>
        <v>84272.5</v>
      </c>
      <c r="BP880" s="20">
        <f t="shared" si="1291"/>
        <v>84272.5</v>
      </c>
      <c r="BQ880" s="20">
        <f t="shared" si="1291"/>
        <v>84272.5</v>
      </c>
      <c r="BR880" s="18" t="str">
        <f t="shared" si="1291"/>
        <v/>
      </c>
      <c r="BS880" s="18" t="str">
        <f t="shared" si="1291"/>
        <v/>
      </c>
      <c r="BT880" s="18" t="str">
        <f t="shared" si="1291"/>
        <v/>
      </c>
      <c r="BU880" s="18" t="str">
        <f t="shared" si="1291"/>
        <v/>
      </c>
      <c r="BV880" s="18" t="str">
        <f t="shared" si="1291"/>
        <v/>
      </c>
      <c r="BW880" s="18" t="str">
        <f t="shared" si="1291"/>
        <v/>
      </c>
      <c r="BX880" s="18" t="str">
        <f t="shared" si="1291"/>
        <v/>
      </c>
      <c r="BY880" s="18" t="str">
        <f t="shared" si="1291"/>
        <v/>
      </c>
      <c r="BZ880" s="18" t="str">
        <f t="shared" si="1291"/>
        <v/>
      </c>
      <c r="CA880" s="18" t="str">
        <f t="shared" si="1291"/>
        <v/>
      </c>
      <c r="CB880" s="18" t="str">
        <f t="shared" si="1291"/>
        <v/>
      </c>
      <c r="CC880" s="18" t="str">
        <f t="shared" si="1291"/>
        <v/>
      </c>
    </row>
    <row r="881" ht="16.5" customHeight="1">
      <c r="A881" s="18" t="s">
        <v>4340</v>
      </c>
      <c r="B881" s="18" t="s">
        <v>4341</v>
      </c>
      <c r="C881" s="18" t="s">
        <v>4340</v>
      </c>
      <c r="D881" s="11" t="s">
        <v>3270</v>
      </c>
      <c r="E881" s="18">
        <v>578326.0</v>
      </c>
      <c r="F881" s="18">
        <v>578326.0</v>
      </c>
      <c r="G881" s="18" t="s">
        <v>151</v>
      </c>
      <c r="H881" s="18">
        <v>620209.0</v>
      </c>
      <c r="J881" s="20">
        <v>578326.0</v>
      </c>
      <c r="K881" s="20">
        <v>578326.0</v>
      </c>
      <c r="L881" s="11" t="s">
        <v>86</v>
      </c>
      <c r="M881" s="11"/>
      <c r="N881" s="18" t="s">
        <v>4364</v>
      </c>
      <c r="O881" s="18" t="s">
        <v>4365</v>
      </c>
      <c r="T881" s="18" t="s">
        <v>4366</v>
      </c>
      <c r="V881" s="18" t="s">
        <v>4367</v>
      </c>
      <c r="W881" s="11"/>
      <c r="X881" s="11"/>
      <c r="Z881" s="18" t="s">
        <v>4010</v>
      </c>
      <c r="AI881" s="18" t="s">
        <v>4345</v>
      </c>
      <c r="AM881" s="11" t="s">
        <v>4249</v>
      </c>
      <c r="AO881" s="18" t="s">
        <v>4346</v>
      </c>
      <c r="AQ881" s="11" t="s">
        <v>79</v>
      </c>
      <c r="AR881" s="11" t="s">
        <v>164</v>
      </c>
      <c r="AS881" s="11" t="s">
        <v>75</v>
      </c>
      <c r="AT881" s="11" t="s">
        <v>80</v>
      </c>
      <c r="AW881" s="11" t="s">
        <v>96</v>
      </c>
      <c r="AX881" s="18" t="str">
        <f t="shared" si="1255"/>
        <v/>
      </c>
      <c r="AY881" s="11"/>
      <c r="AZ881" s="11" t="s">
        <v>310</v>
      </c>
      <c r="BF881" s="18" t="s">
        <v>4341</v>
      </c>
      <c r="BJ881" s="18">
        <v>2022.0</v>
      </c>
      <c r="BK881" s="18">
        <v>2025.0</v>
      </c>
      <c r="BL881" s="16">
        <f t="shared" si="954"/>
        <v>4</v>
      </c>
      <c r="BM881" s="18" t="str">
        <f t="shared" si="955"/>
        <v>2022, 2023, 2024, 2025</v>
      </c>
      <c r="BN881" s="18" t="str">
        <f t="shared" ref="BN881:CC881" si="1292">IF(ISNUMBER(SEARCH(BN$1, $BM881)), ($K881/$BL881), "")</f>
        <v/>
      </c>
      <c r="BO881" s="18" t="str">
        <f t="shared" si="1292"/>
        <v/>
      </c>
      <c r="BP881" s="20">
        <f t="shared" si="1292"/>
        <v>144581.5</v>
      </c>
      <c r="BQ881" s="20">
        <f t="shared" si="1292"/>
        <v>144581.5</v>
      </c>
      <c r="BR881" s="20">
        <f t="shared" si="1292"/>
        <v>144581.5</v>
      </c>
      <c r="BS881" s="20">
        <f t="shared" si="1292"/>
        <v>144581.5</v>
      </c>
      <c r="BT881" s="18" t="str">
        <f t="shared" si="1292"/>
        <v/>
      </c>
      <c r="BU881" s="18" t="str">
        <f t="shared" si="1292"/>
        <v/>
      </c>
      <c r="BV881" s="18" t="str">
        <f t="shared" si="1292"/>
        <v/>
      </c>
      <c r="BW881" s="18" t="str">
        <f t="shared" si="1292"/>
        <v/>
      </c>
      <c r="BX881" s="18" t="str">
        <f t="shared" si="1292"/>
        <v/>
      </c>
      <c r="BY881" s="18" t="str">
        <f t="shared" si="1292"/>
        <v/>
      </c>
      <c r="BZ881" s="18" t="str">
        <f t="shared" si="1292"/>
        <v/>
      </c>
      <c r="CA881" s="18" t="str">
        <f t="shared" si="1292"/>
        <v/>
      </c>
      <c r="CB881" s="18" t="str">
        <f t="shared" si="1292"/>
        <v/>
      </c>
      <c r="CC881" s="18" t="str">
        <f t="shared" si="1292"/>
        <v/>
      </c>
    </row>
    <row r="882" ht="16.5" customHeight="1">
      <c r="A882" s="18" t="s">
        <v>4368</v>
      </c>
      <c r="B882" s="11" t="s">
        <v>4369</v>
      </c>
      <c r="C882" s="18" t="s">
        <v>4368</v>
      </c>
      <c r="D882" s="11" t="s">
        <v>3270</v>
      </c>
      <c r="E882" s="18">
        <v>760000.0</v>
      </c>
      <c r="F882" s="18">
        <v>760000.0</v>
      </c>
      <c r="G882" s="18" t="s">
        <v>65</v>
      </c>
      <c r="H882" s="18">
        <v>110249.0</v>
      </c>
      <c r="J882" s="13">
        <f t="shared" ref="J882:K882" si="1293">E882*0.13</f>
        <v>98800</v>
      </c>
      <c r="K882" s="13">
        <f t="shared" si="1293"/>
        <v>98800</v>
      </c>
      <c r="L882" s="11" t="s">
        <v>86</v>
      </c>
      <c r="M882" s="11"/>
      <c r="O882" s="18" t="s">
        <v>4370</v>
      </c>
      <c r="W882" s="11"/>
      <c r="X882" s="11"/>
      <c r="AI882" s="18" t="s">
        <v>3366</v>
      </c>
      <c r="AM882" s="18" t="s">
        <v>3872</v>
      </c>
      <c r="AO882" s="18" t="s">
        <v>4371</v>
      </c>
      <c r="AQ882" s="39" t="s">
        <v>79</v>
      </c>
      <c r="AR882" s="11" t="s">
        <v>74</v>
      </c>
      <c r="AS882" s="11" t="s">
        <v>75</v>
      </c>
      <c r="AT882" s="11" t="s">
        <v>375</v>
      </c>
      <c r="AW882" s="11" t="s">
        <v>96</v>
      </c>
      <c r="AX882" s="18" t="str">
        <f t="shared" si="1255"/>
        <v/>
      </c>
      <c r="AY882" s="11"/>
      <c r="AZ882" s="11" t="s">
        <v>124</v>
      </c>
      <c r="BF882" s="11" t="s">
        <v>4369</v>
      </c>
      <c r="BJ882" s="18">
        <v>2023.0</v>
      </c>
      <c r="BK882" s="18">
        <v>2024.0</v>
      </c>
      <c r="BL882" s="16">
        <f t="shared" si="954"/>
        <v>2</v>
      </c>
      <c r="BM882" s="18" t="str">
        <f t="shared" si="955"/>
        <v>2023, 2024</v>
      </c>
      <c r="BN882" s="18" t="str">
        <f t="shared" ref="BN882:CC882" si="1294">IF(ISNUMBER(SEARCH(BN$1, $BM882)), ($K882/$BL882), "")</f>
        <v/>
      </c>
      <c r="BO882" s="18" t="str">
        <f t="shared" si="1294"/>
        <v/>
      </c>
      <c r="BP882" s="18" t="str">
        <f t="shared" si="1294"/>
        <v/>
      </c>
      <c r="BQ882" s="20">
        <f t="shared" si="1294"/>
        <v>49400</v>
      </c>
      <c r="BR882" s="20">
        <f t="shared" si="1294"/>
        <v>49400</v>
      </c>
      <c r="BS882" s="18" t="str">
        <f t="shared" si="1294"/>
        <v/>
      </c>
      <c r="BT882" s="18" t="str">
        <f t="shared" si="1294"/>
        <v/>
      </c>
      <c r="BU882" s="18" t="str">
        <f t="shared" si="1294"/>
        <v/>
      </c>
      <c r="BV882" s="18" t="str">
        <f t="shared" si="1294"/>
        <v/>
      </c>
      <c r="BW882" s="18" t="str">
        <f t="shared" si="1294"/>
        <v/>
      </c>
      <c r="BX882" s="18" t="str">
        <f t="shared" si="1294"/>
        <v/>
      </c>
      <c r="BY882" s="18" t="str">
        <f t="shared" si="1294"/>
        <v/>
      </c>
      <c r="BZ882" s="18" t="str">
        <f t="shared" si="1294"/>
        <v/>
      </c>
      <c r="CA882" s="18" t="str">
        <f t="shared" si="1294"/>
        <v/>
      </c>
      <c r="CB882" s="18" t="str">
        <f t="shared" si="1294"/>
        <v/>
      </c>
      <c r="CC882" s="18" t="str">
        <f t="shared" si="1294"/>
        <v/>
      </c>
    </row>
    <row r="883" ht="16.5" customHeight="1">
      <c r="A883" s="18" t="s">
        <v>4372</v>
      </c>
      <c r="B883" s="18" t="s">
        <v>4373</v>
      </c>
      <c r="C883" s="18" t="s">
        <v>4372</v>
      </c>
      <c r="D883" s="11" t="s">
        <v>3270</v>
      </c>
      <c r="E883" s="18">
        <v>1593900.0</v>
      </c>
      <c r="F883" s="18">
        <v>1593900.0</v>
      </c>
      <c r="G883" s="18" t="s">
        <v>65</v>
      </c>
      <c r="H883" s="18">
        <v>229695.0</v>
      </c>
      <c r="J883" s="13">
        <f t="shared" ref="J883:K883" si="1295">E883*0.13</f>
        <v>207207</v>
      </c>
      <c r="K883" s="13">
        <f t="shared" si="1295"/>
        <v>207207</v>
      </c>
      <c r="L883" s="11" t="s">
        <v>86</v>
      </c>
      <c r="M883" s="11"/>
      <c r="O883" s="18" t="s">
        <v>4374</v>
      </c>
      <c r="T883" s="18" t="s">
        <v>4375</v>
      </c>
      <c r="V883" s="18" t="s">
        <v>392</v>
      </c>
      <c r="W883" s="11"/>
      <c r="X883" s="11" t="s">
        <v>74</v>
      </c>
      <c r="Z883" s="18" t="s">
        <v>2560</v>
      </c>
      <c r="AI883" s="18" t="s">
        <v>4376</v>
      </c>
      <c r="AM883" s="18" t="s">
        <v>94</v>
      </c>
      <c r="AO883" s="18" t="s">
        <v>3807</v>
      </c>
      <c r="AQ883" s="11" t="s">
        <v>95</v>
      </c>
      <c r="AR883" s="11" t="s">
        <v>74</v>
      </c>
      <c r="AS883" s="11" t="s">
        <v>75</v>
      </c>
      <c r="AT883" s="11" t="s">
        <v>107</v>
      </c>
      <c r="AU883" s="11" t="s">
        <v>108</v>
      </c>
      <c r="AV883" s="11"/>
      <c r="AW883" s="11" t="s">
        <v>96</v>
      </c>
      <c r="AX883" s="18" t="str">
        <f t="shared" si="1255"/>
        <v/>
      </c>
      <c r="AY883" s="11"/>
      <c r="AZ883" s="11" t="s">
        <v>132</v>
      </c>
      <c r="BF883" s="18" t="s">
        <v>4373</v>
      </c>
      <c r="BJ883" s="18">
        <v>2023.0</v>
      </c>
      <c r="BK883" s="18">
        <v>2025.0</v>
      </c>
      <c r="BL883" s="16">
        <f t="shared" si="954"/>
        <v>3</v>
      </c>
      <c r="BM883" s="18" t="str">
        <f t="shared" si="955"/>
        <v>2023, 2024, 2025</v>
      </c>
      <c r="BN883" s="18" t="str">
        <f t="shared" ref="BN883:CC883" si="1296">IF(ISNUMBER(SEARCH(BN$1, $BM883)), ($K883/$BL883), "")</f>
        <v/>
      </c>
      <c r="BO883" s="18" t="str">
        <f t="shared" si="1296"/>
        <v/>
      </c>
      <c r="BP883" s="18" t="str">
        <f t="shared" si="1296"/>
        <v/>
      </c>
      <c r="BQ883" s="20">
        <f t="shared" si="1296"/>
        <v>69069</v>
      </c>
      <c r="BR883" s="20">
        <f t="shared" si="1296"/>
        <v>69069</v>
      </c>
      <c r="BS883" s="20">
        <f t="shared" si="1296"/>
        <v>69069</v>
      </c>
      <c r="BT883" s="18" t="str">
        <f t="shared" si="1296"/>
        <v/>
      </c>
      <c r="BU883" s="18" t="str">
        <f t="shared" si="1296"/>
        <v/>
      </c>
      <c r="BV883" s="18" t="str">
        <f t="shared" si="1296"/>
        <v/>
      </c>
      <c r="BW883" s="18" t="str">
        <f t="shared" si="1296"/>
        <v/>
      </c>
      <c r="BX883" s="18" t="str">
        <f t="shared" si="1296"/>
        <v/>
      </c>
      <c r="BY883" s="18" t="str">
        <f t="shared" si="1296"/>
        <v/>
      </c>
      <c r="BZ883" s="18" t="str">
        <f t="shared" si="1296"/>
        <v/>
      </c>
      <c r="CA883" s="18" t="str">
        <f t="shared" si="1296"/>
        <v/>
      </c>
      <c r="CB883" s="18" t="str">
        <f t="shared" si="1296"/>
        <v/>
      </c>
      <c r="CC883" s="18" t="str">
        <f t="shared" si="1296"/>
        <v/>
      </c>
    </row>
    <row r="884" ht="16.5" customHeight="1">
      <c r="A884" s="18" t="s">
        <v>4377</v>
      </c>
      <c r="B884" s="18" t="s">
        <v>4378</v>
      </c>
      <c r="C884" s="11" t="s">
        <v>4379</v>
      </c>
      <c r="D884" s="11" t="s">
        <v>3270</v>
      </c>
      <c r="E884" s="18">
        <v>199296.0</v>
      </c>
      <c r="F884" s="18">
        <v>199296.0</v>
      </c>
      <c r="G884" s="18" t="s">
        <v>151</v>
      </c>
      <c r="H884" s="18">
        <v>215621.0</v>
      </c>
      <c r="J884" s="20">
        <v>199296.0</v>
      </c>
      <c r="K884" s="20">
        <v>199296.0</v>
      </c>
      <c r="L884" s="11" t="s">
        <v>86</v>
      </c>
      <c r="M884" s="11"/>
      <c r="N884" s="18" t="s">
        <v>3333</v>
      </c>
      <c r="O884" s="18" t="s">
        <v>4380</v>
      </c>
      <c r="V884" s="18" t="s">
        <v>4128</v>
      </c>
      <c r="W884" s="11"/>
      <c r="X884" s="11"/>
      <c r="Z884" s="18" t="s">
        <v>4129</v>
      </c>
      <c r="AI884" s="18" t="s">
        <v>3338</v>
      </c>
      <c r="AM884" s="18" t="s">
        <v>3339</v>
      </c>
      <c r="AO884" s="18" t="s">
        <v>3470</v>
      </c>
      <c r="AQ884" s="11" t="s">
        <v>79</v>
      </c>
      <c r="AR884" s="11" t="s">
        <v>259</v>
      </c>
      <c r="AS884" s="11" t="s">
        <v>75</v>
      </c>
      <c r="AT884" s="11" t="s">
        <v>80</v>
      </c>
      <c r="AU884" s="11" t="s">
        <v>262</v>
      </c>
      <c r="AV884" s="11"/>
      <c r="AW884" s="11" t="s">
        <v>96</v>
      </c>
      <c r="AX884" s="18" t="str">
        <f t="shared" si="1255"/>
        <v/>
      </c>
      <c r="AY884" s="11" t="s">
        <v>496</v>
      </c>
      <c r="AZ884" s="11" t="s">
        <v>191</v>
      </c>
      <c r="BF884" s="11" t="s">
        <v>4381</v>
      </c>
      <c r="BJ884" s="18">
        <v>2024.0</v>
      </c>
      <c r="BK884" s="18">
        <v>2024.0</v>
      </c>
      <c r="BL884" s="16">
        <f t="shared" si="954"/>
        <v>1</v>
      </c>
      <c r="BM884" s="18" t="str">
        <f t="shared" si="955"/>
        <v>2024</v>
      </c>
      <c r="BN884" s="18" t="str">
        <f t="shared" ref="BN884:CC884" si="1297">IF(ISNUMBER(SEARCH(BN$1, $BM884)), ($K884/$BL884), "")</f>
        <v/>
      </c>
      <c r="BO884" s="18" t="str">
        <f t="shared" si="1297"/>
        <v/>
      </c>
      <c r="BP884" s="18" t="str">
        <f t="shared" si="1297"/>
        <v/>
      </c>
      <c r="BQ884" s="18" t="str">
        <f t="shared" si="1297"/>
        <v/>
      </c>
      <c r="BR884" s="20">
        <f t="shared" si="1297"/>
        <v>199296</v>
      </c>
      <c r="BS884" s="18" t="str">
        <f t="shared" si="1297"/>
        <v/>
      </c>
      <c r="BT884" s="18" t="str">
        <f t="shared" si="1297"/>
        <v/>
      </c>
      <c r="BU884" s="18" t="str">
        <f t="shared" si="1297"/>
        <v/>
      </c>
      <c r="BV884" s="18" t="str">
        <f t="shared" si="1297"/>
        <v/>
      </c>
      <c r="BW884" s="18" t="str">
        <f t="shared" si="1297"/>
        <v/>
      </c>
      <c r="BX884" s="18" t="str">
        <f t="shared" si="1297"/>
        <v/>
      </c>
      <c r="BY884" s="18" t="str">
        <f t="shared" si="1297"/>
        <v/>
      </c>
      <c r="BZ884" s="18" t="str">
        <f t="shared" si="1297"/>
        <v/>
      </c>
      <c r="CA884" s="18" t="str">
        <f t="shared" si="1297"/>
        <v/>
      </c>
      <c r="CB884" s="18" t="str">
        <f t="shared" si="1297"/>
        <v/>
      </c>
      <c r="CC884" s="18" t="str">
        <f t="shared" si="1297"/>
        <v/>
      </c>
    </row>
    <row r="885" ht="16.5" customHeight="1">
      <c r="A885" s="18" t="s">
        <v>4382</v>
      </c>
      <c r="B885" s="18" t="s">
        <v>4383</v>
      </c>
      <c r="C885" s="18" t="s">
        <v>4384</v>
      </c>
      <c r="D885" s="11" t="s">
        <v>3270</v>
      </c>
      <c r="E885" s="18">
        <v>156250.0</v>
      </c>
      <c r="F885" s="18">
        <v>156250.0</v>
      </c>
      <c r="G885" s="18" t="s">
        <v>151</v>
      </c>
      <c r="H885" s="18">
        <v>164283.0</v>
      </c>
      <c r="J885" s="20">
        <v>156250.0</v>
      </c>
      <c r="K885" s="20">
        <v>156250.0</v>
      </c>
      <c r="L885" s="11" t="s">
        <v>86</v>
      </c>
      <c r="M885" s="11"/>
      <c r="N885" s="18" t="s">
        <v>3333</v>
      </c>
      <c r="O885" s="18" t="s">
        <v>4385</v>
      </c>
      <c r="V885" s="18" t="s">
        <v>4386</v>
      </c>
      <c r="W885" s="11"/>
      <c r="X885" s="11"/>
      <c r="Z885" s="18" t="s">
        <v>4129</v>
      </c>
      <c r="AI885" s="18" t="s">
        <v>3306</v>
      </c>
      <c r="AM885" s="18" t="s">
        <v>3339</v>
      </c>
      <c r="AO885" s="18" t="s">
        <v>3349</v>
      </c>
      <c r="AQ885" s="11" t="s">
        <v>79</v>
      </c>
      <c r="AR885" s="11" t="s">
        <v>259</v>
      </c>
      <c r="AS885" s="11" t="s">
        <v>75</v>
      </c>
      <c r="AT885" s="11" t="s">
        <v>80</v>
      </c>
      <c r="AW885" s="11" t="s">
        <v>96</v>
      </c>
      <c r="AX885" s="18" t="str">
        <f t="shared" si="1255"/>
        <v/>
      </c>
      <c r="AY885" s="11"/>
      <c r="AZ885" s="11" t="s">
        <v>132</v>
      </c>
      <c r="BF885" s="11" t="s">
        <v>4387</v>
      </c>
      <c r="BJ885" s="18">
        <v>2022.0</v>
      </c>
      <c r="BK885" s="18">
        <v>2022.0</v>
      </c>
      <c r="BL885" s="16">
        <f t="shared" si="954"/>
        <v>1</v>
      </c>
      <c r="BM885" s="18" t="str">
        <f t="shared" si="955"/>
        <v>2022</v>
      </c>
      <c r="BN885" s="18" t="str">
        <f t="shared" ref="BN885:CC885" si="1298">IF(ISNUMBER(SEARCH(BN$1, $BM885)), ($K885/$BL885), "")</f>
        <v/>
      </c>
      <c r="BO885" s="18" t="str">
        <f t="shared" si="1298"/>
        <v/>
      </c>
      <c r="BP885" s="20">
        <f t="shared" si="1298"/>
        <v>156250</v>
      </c>
      <c r="BQ885" s="18" t="str">
        <f t="shared" si="1298"/>
        <v/>
      </c>
      <c r="BR885" s="18" t="str">
        <f t="shared" si="1298"/>
        <v/>
      </c>
      <c r="BS885" s="18" t="str">
        <f t="shared" si="1298"/>
        <v/>
      </c>
      <c r="BT885" s="18" t="str">
        <f t="shared" si="1298"/>
        <v/>
      </c>
      <c r="BU885" s="18" t="str">
        <f t="shared" si="1298"/>
        <v/>
      </c>
      <c r="BV885" s="18" t="str">
        <f t="shared" si="1298"/>
        <v/>
      </c>
      <c r="BW885" s="18" t="str">
        <f t="shared" si="1298"/>
        <v/>
      </c>
      <c r="BX885" s="18" t="str">
        <f t="shared" si="1298"/>
        <v/>
      </c>
      <c r="BY885" s="18" t="str">
        <f t="shared" si="1298"/>
        <v/>
      </c>
      <c r="BZ885" s="18" t="str">
        <f t="shared" si="1298"/>
        <v/>
      </c>
      <c r="CA885" s="18" t="str">
        <f t="shared" si="1298"/>
        <v/>
      </c>
      <c r="CB885" s="18" t="str">
        <f t="shared" si="1298"/>
        <v/>
      </c>
      <c r="CC885" s="18" t="str">
        <f t="shared" si="1298"/>
        <v/>
      </c>
    </row>
    <row r="886" ht="16.5" customHeight="1">
      <c r="A886" s="18" t="s">
        <v>4388</v>
      </c>
      <c r="B886" s="18" t="s">
        <v>4383</v>
      </c>
      <c r="C886" s="18" t="s">
        <v>4389</v>
      </c>
      <c r="D886" s="11" t="s">
        <v>3270</v>
      </c>
      <c r="E886" s="18">
        <v>237500.0</v>
      </c>
      <c r="F886" s="18">
        <v>237500.0</v>
      </c>
      <c r="G886" s="18" t="s">
        <v>151</v>
      </c>
      <c r="H886" s="18">
        <v>249711.0</v>
      </c>
      <c r="J886" s="20">
        <v>237500.0</v>
      </c>
      <c r="K886" s="20">
        <v>237500.0</v>
      </c>
      <c r="L886" s="11" t="s">
        <v>86</v>
      </c>
      <c r="M886" s="11"/>
      <c r="N886" s="18" t="s">
        <v>3333</v>
      </c>
      <c r="O886" s="18" t="s">
        <v>4390</v>
      </c>
      <c r="V886" s="18" t="s">
        <v>3336</v>
      </c>
      <c r="W886" s="11"/>
      <c r="X886" s="11"/>
      <c r="Z886" s="18" t="s">
        <v>3337</v>
      </c>
      <c r="AI886" s="18" t="s">
        <v>3306</v>
      </c>
      <c r="AM886" s="18" t="s">
        <v>3339</v>
      </c>
      <c r="AO886" s="18" t="s">
        <v>3349</v>
      </c>
      <c r="AQ886" s="11" t="s">
        <v>79</v>
      </c>
      <c r="AR886" s="11" t="s">
        <v>259</v>
      </c>
      <c r="AS886" s="11" t="s">
        <v>75</v>
      </c>
      <c r="AT886" s="11" t="s">
        <v>80</v>
      </c>
      <c r="AW886" s="11" t="s">
        <v>96</v>
      </c>
      <c r="AX886" s="18" t="str">
        <f t="shared" si="1255"/>
        <v/>
      </c>
      <c r="AY886" s="11"/>
      <c r="AZ886" s="11" t="s">
        <v>132</v>
      </c>
      <c r="BF886" s="11" t="s">
        <v>4387</v>
      </c>
      <c r="BJ886" s="18">
        <v>2022.0</v>
      </c>
      <c r="BK886" s="18">
        <v>2022.0</v>
      </c>
      <c r="BL886" s="16">
        <f t="shared" si="954"/>
        <v>1</v>
      </c>
      <c r="BM886" s="18" t="str">
        <f t="shared" si="955"/>
        <v>2022</v>
      </c>
      <c r="BN886" s="18" t="str">
        <f t="shared" ref="BN886:CC886" si="1299">IF(ISNUMBER(SEARCH(BN$1, $BM886)), ($K886/$BL886), "")</f>
        <v/>
      </c>
      <c r="BO886" s="18" t="str">
        <f t="shared" si="1299"/>
        <v/>
      </c>
      <c r="BP886" s="20">
        <f t="shared" si="1299"/>
        <v>237500</v>
      </c>
      <c r="BQ886" s="18" t="str">
        <f t="shared" si="1299"/>
        <v/>
      </c>
      <c r="BR886" s="18" t="str">
        <f t="shared" si="1299"/>
        <v/>
      </c>
      <c r="BS886" s="18" t="str">
        <f t="shared" si="1299"/>
        <v/>
      </c>
      <c r="BT886" s="18" t="str">
        <f t="shared" si="1299"/>
        <v/>
      </c>
      <c r="BU886" s="18" t="str">
        <f t="shared" si="1299"/>
        <v/>
      </c>
      <c r="BV886" s="18" t="str">
        <f t="shared" si="1299"/>
        <v/>
      </c>
      <c r="BW886" s="18" t="str">
        <f t="shared" si="1299"/>
        <v/>
      </c>
      <c r="BX886" s="18" t="str">
        <f t="shared" si="1299"/>
        <v/>
      </c>
      <c r="BY886" s="18" t="str">
        <f t="shared" si="1299"/>
        <v/>
      </c>
      <c r="BZ886" s="18" t="str">
        <f t="shared" si="1299"/>
        <v/>
      </c>
      <c r="CA886" s="18" t="str">
        <f t="shared" si="1299"/>
        <v/>
      </c>
      <c r="CB886" s="18" t="str">
        <f t="shared" si="1299"/>
        <v/>
      </c>
      <c r="CC886" s="18" t="str">
        <f t="shared" si="1299"/>
        <v/>
      </c>
    </row>
    <row r="887" ht="16.5" customHeight="1">
      <c r="A887" s="18" t="s">
        <v>4391</v>
      </c>
      <c r="C887" s="18" t="s">
        <v>4392</v>
      </c>
      <c r="D887" s="11" t="s">
        <v>3270</v>
      </c>
      <c r="E887" s="18">
        <v>268723.0</v>
      </c>
      <c r="F887" s="18">
        <v>268723.0</v>
      </c>
      <c r="G887" s="18" t="s">
        <v>151</v>
      </c>
      <c r="H887" s="18">
        <v>287782.0</v>
      </c>
      <c r="J887" s="20">
        <v>268723.0</v>
      </c>
      <c r="K887" s="20">
        <v>268723.0</v>
      </c>
      <c r="L887" s="11" t="s">
        <v>86</v>
      </c>
      <c r="M887" s="11"/>
      <c r="N887" s="18" t="s">
        <v>4393</v>
      </c>
      <c r="O887" s="18" t="s">
        <v>4394</v>
      </c>
      <c r="V887" s="18" t="s">
        <v>911</v>
      </c>
      <c r="W887" s="11"/>
      <c r="X887" s="11"/>
      <c r="Z887" s="18" t="s">
        <v>4183</v>
      </c>
      <c r="AI887" s="18" t="s">
        <v>4316</v>
      </c>
      <c r="AM887" s="11" t="s">
        <v>912</v>
      </c>
      <c r="AO887" s="18" t="s">
        <v>4395</v>
      </c>
      <c r="AQ887" s="11" t="s">
        <v>79</v>
      </c>
      <c r="AR887" s="11" t="s">
        <v>155</v>
      </c>
      <c r="AS887" s="11" t="s">
        <v>75</v>
      </c>
      <c r="AT887" s="11" t="s">
        <v>80</v>
      </c>
      <c r="AW887" s="11" t="s">
        <v>96</v>
      </c>
      <c r="AX887" s="18" t="str">
        <f t="shared" si="1255"/>
        <v/>
      </c>
      <c r="AY887" s="11"/>
      <c r="AZ887" s="11" t="s">
        <v>132</v>
      </c>
      <c r="BJ887" s="18">
        <v>2022.0</v>
      </c>
      <c r="BK887" s="18">
        <v>2026.0</v>
      </c>
      <c r="BL887" s="16">
        <f t="shared" si="954"/>
        <v>5</v>
      </c>
      <c r="BM887" s="18" t="str">
        <f t="shared" si="955"/>
        <v>2022, 2023, 2024, 2025, 2026</v>
      </c>
      <c r="BN887" s="18" t="str">
        <f t="shared" ref="BN887:CC887" si="1300">IF(ISNUMBER(SEARCH(BN$1, $BM887)), ($K887/$BL887), "")</f>
        <v/>
      </c>
      <c r="BO887" s="18" t="str">
        <f t="shared" si="1300"/>
        <v/>
      </c>
      <c r="BP887" s="20">
        <f t="shared" si="1300"/>
        <v>53744.6</v>
      </c>
      <c r="BQ887" s="20">
        <f t="shared" si="1300"/>
        <v>53744.6</v>
      </c>
      <c r="BR887" s="20">
        <f t="shared" si="1300"/>
        <v>53744.6</v>
      </c>
      <c r="BS887" s="20">
        <f t="shared" si="1300"/>
        <v>53744.6</v>
      </c>
      <c r="BT887" s="20">
        <f t="shared" si="1300"/>
        <v>53744.6</v>
      </c>
      <c r="BU887" s="18" t="str">
        <f t="shared" si="1300"/>
        <v/>
      </c>
      <c r="BV887" s="18" t="str">
        <f t="shared" si="1300"/>
        <v/>
      </c>
      <c r="BW887" s="18" t="str">
        <f t="shared" si="1300"/>
        <v/>
      </c>
      <c r="BX887" s="18" t="str">
        <f t="shared" si="1300"/>
        <v/>
      </c>
      <c r="BY887" s="18" t="str">
        <f t="shared" si="1300"/>
        <v/>
      </c>
      <c r="BZ887" s="18" t="str">
        <f t="shared" si="1300"/>
        <v/>
      </c>
      <c r="CA887" s="18" t="str">
        <f t="shared" si="1300"/>
        <v/>
      </c>
      <c r="CB887" s="18" t="str">
        <f t="shared" si="1300"/>
        <v/>
      </c>
      <c r="CC887" s="18" t="str">
        <f t="shared" si="1300"/>
        <v/>
      </c>
    </row>
    <row r="888" ht="16.5" customHeight="1">
      <c r="A888" s="18" t="s">
        <v>4396</v>
      </c>
      <c r="B888" s="11" t="s">
        <v>4397</v>
      </c>
      <c r="C888" s="18" t="s">
        <v>4398</v>
      </c>
      <c r="D888" s="11" t="s">
        <v>3270</v>
      </c>
      <c r="E888" s="18">
        <v>275000.0</v>
      </c>
      <c r="F888" s="18">
        <v>275000.0</v>
      </c>
      <c r="G888" s="18" t="s">
        <v>151</v>
      </c>
      <c r="H888" s="18">
        <v>296121.0</v>
      </c>
      <c r="J888" s="20">
        <v>275000.0</v>
      </c>
      <c r="K888" s="20">
        <v>275000.0</v>
      </c>
      <c r="L888" s="11" t="s">
        <v>86</v>
      </c>
      <c r="M888" s="11"/>
      <c r="N888" s="18" t="s">
        <v>4399</v>
      </c>
      <c r="O888" s="18" t="s">
        <v>4400</v>
      </c>
      <c r="V888" s="18" t="s">
        <v>911</v>
      </c>
      <c r="W888" s="11"/>
      <c r="X888" s="11"/>
      <c r="Z888" s="18" t="s">
        <v>4183</v>
      </c>
      <c r="AI888" s="18" t="s">
        <v>4401</v>
      </c>
      <c r="AM888" s="11" t="s">
        <v>912</v>
      </c>
      <c r="AO888" s="18" t="s">
        <v>4395</v>
      </c>
      <c r="AQ888" s="11" t="s">
        <v>79</v>
      </c>
      <c r="AR888" s="11" t="s">
        <v>155</v>
      </c>
      <c r="AS888" s="11" t="s">
        <v>75</v>
      </c>
      <c r="AT888" s="11" t="s">
        <v>80</v>
      </c>
      <c r="AW888" s="11" t="s">
        <v>96</v>
      </c>
      <c r="AX888" s="18" t="str">
        <f t="shared" si="1255"/>
        <v/>
      </c>
      <c r="AY888" s="11"/>
      <c r="AZ888" s="11" t="s">
        <v>132</v>
      </c>
      <c r="BJ888" s="18">
        <v>2023.0</v>
      </c>
      <c r="BK888" s="18">
        <v>2025.0</v>
      </c>
      <c r="BL888" s="16">
        <f t="shared" si="954"/>
        <v>3</v>
      </c>
      <c r="BM888" s="18" t="str">
        <f t="shared" si="955"/>
        <v>2023, 2024, 2025</v>
      </c>
      <c r="BN888" s="18" t="str">
        <f t="shared" ref="BN888:CC888" si="1301">IF(ISNUMBER(SEARCH(BN$1, $BM888)), ($K888/$BL888), "")</f>
        <v/>
      </c>
      <c r="BO888" s="18" t="str">
        <f t="shared" si="1301"/>
        <v/>
      </c>
      <c r="BP888" s="18" t="str">
        <f t="shared" si="1301"/>
        <v/>
      </c>
      <c r="BQ888" s="20">
        <f t="shared" si="1301"/>
        <v>91666.66667</v>
      </c>
      <c r="BR888" s="20">
        <f t="shared" si="1301"/>
        <v>91666.66667</v>
      </c>
      <c r="BS888" s="20">
        <f t="shared" si="1301"/>
        <v>91666.66667</v>
      </c>
      <c r="BT888" s="18" t="str">
        <f t="shared" si="1301"/>
        <v/>
      </c>
      <c r="BU888" s="18" t="str">
        <f t="shared" si="1301"/>
        <v/>
      </c>
      <c r="BV888" s="18" t="str">
        <f t="shared" si="1301"/>
        <v/>
      </c>
      <c r="BW888" s="18" t="str">
        <f t="shared" si="1301"/>
        <v/>
      </c>
      <c r="BX888" s="18" t="str">
        <f t="shared" si="1301"/>
        <v/>
      </c>
      <c r="BY888" s="18" t="str">
        <f t="shared" si="1301"/>
        <v/>
      </c>
      <c r="BZ888" s="18" t="str">
        <f t="shared" si="1301"/>
        <v/>
      </c>
      <c r="CA888" s="18" t="str">
        <f t="shared" si="1301"/>
        <v/>
      </c>
      <c r="CB888" s="18" t="str">
        <f t="shared" si="1301"/>
        <v/>
      </c>
      <c r="CC888" s="18" t="str">
        <f t="shared" si="1301"/>
        <v/>
      </c>
    </row>
    <row r="889" ht="16.5" customHeight="1">
      <c r="A889" s="18" t="s">
        <v>4402</v>
      </c>
      <c r="B889" s="18" t="s">
        <v>4403</v>
      </c>
      <c r="C889" s="18" t="s">
        <v>4402</v>
      </c>
      <c r="D889" s="11" t="s">
        <v>3270</v>
      </c>
      <c r="E889" s="18">
        <v>3391800.0</v>
      </c>
      <c r="F889" s="18">
        <v>3391800.0</v>
      </c>
      <c r="G889" s="18" t="s">
        <v>215</v>
      </c>
      <c r="H889" s="18">
        <v>320814.0</v>
      </c>
      <c r="J889" s="13">
        <f t="shared" ref="J889:K889" si="1302">E889*0.091</f>
        <v>308653.8</v>
      </c>
      <c r="K889" s="13">
        <f t="shared" si="1302"/>
        <v>308653.8</v>
      </c>
      <c r="L889" s="11" t="s">
        <v>86</v>
      </c>
      <c r="M889" s="11"/>
      <c r="N889" s="18" t="s">
        <v>4404</v>
      </c>
      <c r="O889" s="18" t="s">
        <v>4405</v>
      </c>
      <c r="T889" s="18" t="s">
        <v>4406</v>
      </c>
      <c r="V889" s="18" t="s">
        <v>423</v>
      </c>
      <c r="W889" s="11"/>
      <c r="X889" s="11"/>
      <c r="Z889" s="18" t="s">
        <v>2529</v>
      </c>
      <c r="AI889" s="18" t="s">
        <v>4407</v>
      </c>
      <c r="AM889" s="11" t="s">
        <v>220</v>
      </c>
      <c r="AO889" s="18" t="s">
        <v>4408</v>
      </c>
      <c r="AQ889" s="11" t="s">
        <v>79</v>
      </c>
      <c r="AR889" s="11" t="s">
        <v>218</v>
      </c>
      <c r="AS889" s="11" t="s">
        <v>75</v>
      </c>
      <c r="AT889" s="11" t="s">
        <v>107</v>
      </c>
      <c r="AU889" s="11" t="s">
        <v>108</v>
      </c>
      <c r="AV889" s="11"/>
      <c r="AW889" s="11" t="s">
        <v>96</v>
      </c>
      <c r="AX889" s="18" t="str">
        <f t="shared" si="1255"/>
        <v/>
      </c>
      <c r="AY889" s="11"/>
      <c r="AZ889" s="11" t="s">
        <v>535</v>
      </c>
      <c r="BF889" s="18" t="s">
        <v>4403</v>
      </c>
      <c r="BJ889" s="18">
        <v>2022.0</v>
      </c>
      <c r="BK889" s="18">
        <v>2025.0</v>
      </c>
      <c r="BL889" s="16">
        <f t="shared" si="954"/>
        <v>4</v>
      </c>
      <c r="BM889" s="18" t="str">
        <f t="shared" si="955"/>
        <v>2022, 2023, 2024, 2025</v>
      </c>
      <c r="BN889" s="18" t="str">
        <f t="shared" ref="BN889:CC889" si="1303">IF(ISNUMBER(SEARCH(BN$1, $BM889)), ($K889/$BL889), "")</f>
        <v/>
      </c>
      <c r="BO889" s="18" t="str">
        <f t="shared" si="1303"/>
        <v/>
      </c>
      <c r="BP889" s="20">
        <f t="shared" si="1303"/>
        <v>77163.45</v>
      </c>
      <c r="BQ889" s="20">
        <f t="shared" si="1303"/>
        <v>77163.45</v>
      </c>
      <c r="BR889" s="20">
        <f t="shared" si="1303"/>
        <v>77163.45</v>
      </c>
      <c r="BS889" s="20">
        <f t="shared" si="1303"/>
        <v>77163.45</v>
      </c>
      <c r="BT889" s="18" t="str">
        <f t="shared" si="1303"/>
        <v/>
      </c>
      <c r="BU889" s="18" t="str">
        <f t="shared" si="1303"/>
        <v/>
      </c>
      <c r="BV889" s="18" t="str">
        <f t="shared" si="1303"/>
        <v/>
      </c>
      <c r="BW889" s="18" t="str">
        <f t="shared" si="1303"/>
        <v/>
      </c>
      <c r="BX889" s="18" t="str">
        <f t="shared" si="1303"/>
        <v/>
      </c>
      <c r="BY889" s="18" t="str">
        <f t="shared" si="1303"/>
        <v/>
      </c>
      <c r="BZ889" s="18" t="str">
        <f t="shared" si="1303"/>
        <v/>
      </c>
      <c r="CA889" s="18" t="str">
        <f t="shared" si="1303"/>
        <v/>
      </c>
      <c r="CB889" s="18" t="str">
        <f t="shared" si="1303"/>
        <v/>
      </c>
      <c r="CC889" s="18" t="str">
        <f t="shared" si="1303"/>
        <v/>
      </c>
    </row>
    <row r="890" ht="16.5" customHeight="1">
      <c r="A890" s="18" t="s">
        <v>4409</v>
      </c>
      <c r="B890" s="11" t="s">
        <v>4410</v>
      </c>
      <c r="C890" s="18" t="s">
        <v>4411</v>
      </c>
      <c r="D890" s="11" t="s">
        <v>3270</v>
      </c>
      <c r="E890" s="18">
        <v>236419.0</v>
      </c>
      <c r="F890" s="18">
        <v>236419.0</v>
      </c>
      <c r="G890" s="18" t="s">
        <v>151</v>
      </c>
      <c r="H890" s="18">
        <v>252740.0</v>
      </c>
      <c r="J890" s="20">
        <v>236419.0</v>
      </c>
      <c r="K890" s="20">
        <v>236419.0</v>
      </c>
      <c r="L890" s="11" t="s">
        <v>86</v>
      </c>
      <c r="M890" s="11"/>
      <c r="N890" s="18" t="s">
        <v>4412</v>
      </c>
      <c r="O890" s="18" t="s">
        <v>4413</v>
      </c>
      <c r="V890" s="18" t="s">
        <v>911</v>
      </c>
      <c r="W890" s="11"/>
      <c r="X890" s="11"/>
      <c r="Z890" s="18" t="s">
        <v>4183</v>
      </c>
      <c r="AI890" s="18" t="s">
        <v>4414</v>
      </c>
      <c r="AM890" s="11" t="s">
        <v>912</v>
      </c>
      <c r="AO890" s="18" t="s">
        <v>4184</v>
      </c>
      <c r="AQ890" s="11" t="s">
        <v>79</v>
      </c>
      <c r="AR890" s="11" t="s">
        <v>155</v>
      </c>
      <c r="AS890" s="11" t="s">
        <v>75</v>
      </c>
      <c r="AT890" s="11" t="s">
        <v>80</v>
      </c>
      <c r="AW890" s="11" t="s">
        <v>96</v>
      </c>
      <c r="AX890" s="18" t="str">
        <f t="shared" si="1255"/>
        <v/>
      </c>
      <c r="AY890" s="11"/>
      <c r="AZ890" s="11" t="s">
        <v>132</v>
      </c>
      <c r="BJ890" s="18">
        <v>2024.0</v>
      </c>
      <c r="BK890" s="18">
        <v>2026.0</v>
      </c>
      <c r="BL890" s="16">
        <f t="shared" si="954"/>
        <v>3</v>
      </c>
      <c r="BM890" s="18" t="str">
        <f t="shared" si="955"/>
        <v>2024, 2025, 2026</v>
      </c>
      <c r="BN890" s="18" t="str">
        <f t="shared" ref="BN890:CC890" si="1304">IF(ISNUMBER(SEARCH(BN$1, $BM890)), ($K890/$BL890), "")</f>
        <v/>
      </c>
      <c r="BO890" s="18" t="str">
        <f t="shared" si="1304"/>
        <v/>
      </c>
      <c r="BP890" s="18" t="str">
        <f t="shared" si="1304"/>
        <v/>
      </c>
      <c r="BQ890" s="18" t="str">
        <f t="shared" si="1304"/>
        <v/>
      </c>
      <c r="BR890" s="20">
        <f t="shared" si="1304"/>
        <v>78806.33333</v>
      </c>
      <c r="BS890" s="20">
        <f t="shared" si="1304"/>
        <v>78806.33333</v>
      </c>
      <c r="BT890" s="20">
        <f t="shared" si="1304"/>
        <v>78806.33333</v>
      </c>
      <c r="BU890" s="18" t="str">
        <f t="shared" si="1304"/>
        <v/>
      </c>
      <c r="BV890" s="18" t="str">
        <f t="shared" si="1304"/>
        <v/>
      </c>
      <c r="BW890" s="18" t="str">
        <f t="shared" si="1304"/>
        <v/>
      </c>
      <c r="BX890" s="18" t="str">
        <f t="shared" si="1304"/>
        <v/>
      </c>
      <c r="BY890" s="18" t="str">
        <f t="shared" si="1304"/>
        <v/>
      </c>
      <c r="BZ890" s="18" t="str">
        <f t="shared" si="1304"/>
        <v/>
      </c>
      <c r="CA890" s="18" t="str">
        <f t="shared" si="1304"/>
        <v/>
      </c>
      <c r="CB890" s="18" t="str">
        <f t="shared" si="1304"/>
        <v/>
      </c>
      <c r="CC890" s="18" t="str">
        <f t="shared" si="1304"/>
        <v/>
      </c>
    </row>
    <row r="891" ht="16.5" customHeight="1">
      <c r="A891" s="18" t="s">
        <v>4415</v>
      </c>
      <c r="B891" s="18" t="s">
        <v>4416</v>
      </c>
      <c r="C891" s="18" t="s">
        <v>4415</v>
      </c>
      <c r="D891" s="11" t="s">
        <v>3270</v>
      </c>
      <c r="E891" s="18">
        <v>3221991.0</v>
      </c>
      <c r="F891" s="18">
        <v>3221991.0</v>
      </c>
      <c r="G891" s="18" t="s">
        <v>112</v>
      </c>
      <c r="H891" s="18">
        <v>298947.0</v>
      </c>
      <c r="J891" s="20">
        <f t="shared" ref="J891:K891" si="1305">E891*0.087</f>
        <v>280313.217</v>
      </c>
      <c r="K891" s="20">
        <f t="shared" si="1305"/>
        <v>280313.217</v>
      </c>
      <c r="L891" s="11" t="s">
        <v>86</v>
      </c>
      <c r="M891" s="11"/>
      <c r="N891" s="18" t="s">
        <v>4417</v>
      </c>
      <c r="O891" s="18" t="s">
        <v>4418</v>
      </c>
      <c r="T891" s="18" t="s">
        <v>4419</v>
      </c>
      <c r="W891" s="11"/>
      <c r="X891" s="11"/>
      <c r="AI891" s="18" t="s">
        <v>3366</v>
      </c>
      <c r="AM891" s="11" t="s">
        <v>176</v>
      </c>
      <c r="AO891" s="18" t="s">
        <v>3383</v>
      </c>
      <c r="AQ891" s="11" t="s">
        <v>79</v>
      </c>
      <c r="AR891" s="11" t="s">
        <v>117</v>
      </c>
      <c r="AS891" s="11" t="s">
        <v>75</v>
      </c>
      <c r="AT891" s="25" t="s">
        <v>122</v>
      </c>
      <c r="AW891" s="11" t="s">
        <v>96</v>
      </c>
      <c r="AX891" s="18" t="str">
        <f t="shared" si="1255"/>
        <v/>
      </c>
      <c r="AY891" s="11"/>
      <c r="AZ891" s="11" t="s">
        <v>535</v>
      </c>
      <c r="BF891" s="18" t="s">
        <v>4416</v>
      </c>
      <c r="BJ891" s="18">
        <v>2023.0</v>
      </c>
      <c r="BK891" s="18">
        <v>2025.0</v>
      </c>
      <c r="BL891" s="16">
        <f t="shared" si="954"/>
        <v>3</v>
      </c>
      <c r="BM891" s="18" t="str">
        <f t="shared" si="955"/>
        <v>2023, 2024, 2025</v>
      </c>
      <c r="BN891" s="18" t="str">
        <f t="shared" ref="BN891:CC891" si="1306">IF(ISNUMBER(SEARCH(BN$1, $BM891)), ($K891/$BL891), "")</f>
        <v/>
      </c>
      <c r="BO891" s="18" t="str">
        <f t="shared" si="1306"/>
        <v/>
      </c>
      <c r="BP891" s="18" t="str">
        <f t="shared" si="1306"/>
        <v/>
      </c>
      <c r="BQ891" s="20">
        <f t="shared" si="1306"/>
        <v>93437.739</v>
      </c>
      <c r="BR891" s="20">
        <f t="shared" si="1306"/>
        <v>93437.739</v>
      </c>
      <c r="BS891" s="20">
        <f t="shared" si="1306"/>
        <v>93437.739</v>
      </c>
      <c r="BT891" s="18" t="str">
        <f t="shared" si="1306"/>
        <v/>
      </c>
      <c r="BU891" s="18" t="str">
        <f t="shared" si="1306"/>
        <v/>
      </c>
      <c r="BV891" s="18" t="str">
        <f t="shared" si="1306"/>
        <v/>
      </c>
      <c r="BW891" s="18" t="str">
        <f t="shared" si="1306"/>
        <v/>
      </c>
      <c r="BX891" s="18" t="str">
        <f t="shared" si="1306"/>
        <v/>
      </c>
      <c r="BY891" s="18" t="str">
        <f t="shared" si="1306"/>
        <v/>
      </c>
      <c r="BZ891" s="18" t="str">
        <f t="shared" si="1306"/>
        <v/>
      </c>
      <c r="CA891" s="18" t="str">
        <f t="shared" si="1306"/>
        <v/>
      </c>
      <c r="CB891" s="18" t="str">
        <f t="shared" si="1306"/>
        <v/>
      </c>
      <c r="CC891" s="18" t="str">
        <f t="shared" si="1306"/>
        <v/>
      </c>
    </row>
    <row r="892" ht="16.5" customHeight="1">
      <c r="A892" s="18" t="s">
        <v>4420</v>
      </c>
      <c r="B892" s="18" t="s">
        <v>4421</v>
      </c>
      <c r="C892" s="18" t="s">
        <v>4422</v>
      </c>
      <c r="D892" s="11" t="s">
        <v>3270</v>
      </c>
      <c r="E892" s="18">
        <v>162500.0</v>
      </c>
      <c r="F892" s="18">
        <v>162500.0</v>
      </c>
      <c r="G892" s="18" t="s">
        <v>151</v>
      </c>
      <c r="H892" s="18">
        <v>170855.0</v>
      </c>
      <c r="J892" s="20">
        <v>162500.0</v>
      </c>
      <c r="K892" s="20">
        <v>162500.0</v>
      </c>
      <c r="L892" s="11" t="s">
        <v>86</v>
      </c>
      <c r="M892" s="11"/>
      <c r="N892" s="18" t="s">
        <v>3333</v>
      </c>
      <c r="O892" s="18" t="s">
        <v>4423</v>
      </c>
      <c r="V892" s="18" t="s">
        <v>4424</v>
      </c>
      <c r="W892" s="11"/>
      <c r="X892" s="11"/>
      <c r="Z892" s="18" t="s">
        <v>4425</v>
      </c>
      <c r="AI892" s="18" t="s">
        <v>3306</v>
      </c>
      <c r="AM892" s="18" t="s">
        <v>3339</v>
      </c>
      <c r="AO892" s="18" t="s">
        <v>3349</v>
      </c>
      <c r="AQ892" s="11" t="s">
        <v>79</v>
      </c>
      <c r="AR892" s="11" t="s">
        <v>259</v>
      </c>
      <c r="AS892" s="11" t="s">
        <v>75</v>
      </c>
      <c r="AT892" s="11" t="s">
        <v>80</v>
      </c>
      <c r="AW892" s="11" t="s">
        <v>96</v>
      </c>
      <c r="AX892" s="18" t="str">
        <f t="shared" si="1255"/>
        <v/>
      </c>
      <c r="AY892" s="11"/>
      <c r="AZ892" s="11" t="s">
        <v>395</v>
      </c>
      <c r="BF892" s="11" t="s">
        <v>4426</v>
      </c>
      <c r="BJ892" s="18">
        <v>2022.0</v>
      </c>
      <c r="BK892" s="18">
        <v>2022.0</v>
      </c>
      <c r="BL892" s="16">
        <f t="shared" si="954"/>
        <v>1</v>
      </c>
      <c r="BM892" s="18" t="str">
        <f t="shared" si="955"/>
        <v>2022</v>
      </c>
      <c r="BN892" s="18" t="str">
        <f t="shared" ref="BN892:CC892" si="1307">IF(ISNUMBER(SEARCH(BN$1, $BM892)), ($K892/$BL892), "")</f>
        <v/>
      </c>
      <c r="BO892" s="18" t="str">
        <f t="shared" si="1307"/>
        <v/>
      </c>
      <c r="BP892" s="20">
        <f t="shared" si="1307"/>
        <v>162500</v>
      </c>
      <c r="BQ892" s="18" t="str">
        <f t="shared" si="1307"/>
        <v/>
      </c>
      <c r="BR892" s="18" t="str">
        <f t="shared" si="1307"/>
        <v/>
      </c>
      <c r="BS892" s="18" t="str">
        <f t="shared" si="1307"/>
        <v/>
      </c>
      <c r="BT892" s="18" t="str">
        <f t="shared" si="1307"/>
        <v/>
      </c>
      <c r="BU892" s="18" t="str">
        <f t="shared" si="1307"/>
        <v/>
      </c>
      <c r="BV892" s="18" t="str">
        <f t="shared" si="1307"/>
        <v/>
      </c>
      <c r="BW892" s="18" t="str">
        <f t="shared" si="1307"/>
        <v/>
      </c>
      <c r="BX892" s="18" t="str">
        <f t="shared" si="1307"/>
        <v/>
      </c>
      <c r="BY892" s="18" t="str">
        <f t="shared" si="1307"/>
        <v/>
      </c>
      <c r="BZ892" s="18" t="str">
        <f t="shared" si="1307"/>
        <v/>
      </c>
      <c r="CA892" s="18" t="str">
        <f t="shared" si="1307"/>
        <v/>
      </c>
      <c r="CB892" s="18" t="str">
        <f t="shared" si="1307"/>
        <v/>
      </c>
      <c r="CC892" s="18" t="str">
        <f t="shared" si="1307"/>
        <v/>
      </c>
    </row>
    <row r="893" ht="16.5" customHeight="1">
      <c r="A893" s="18" t="s">
        <v>4427</v>
      </c>
      <c r="B893" s="18" t="s">
        <v>4428</v>
      </c>
      <c r="C893" s="18" t="s">
        <v>4427</v>
      </c>
      <c r="D893" s="11" t="s">
        <v>3270</v>
      </c>
      <c r="E893" s="18">
        <v>0.0</v>
      </c>
      <c r="H893" s="18">
        <v>0.0</v>
      </c>
      <c r="J893" s="20"/>
      <c r="K893" s="20"/>
      <c r="L893" s="11" t="s">
        <v>86</v>
      </c>
      <c r="M893" s="11"/>
      <c r="N893" s="18" t="s">
        <v>4429</v>
      </c>
      <c r="O893" s="18" t="s">
        <v>4430</v>
      </c>
      <c r="T893" s="18" t="s">
        <v>4431</v>
      </c>
      <c r="V893" s="18" t="s">
        <v>4432</v>
      </c>
      <c r="W893" s="11"/>
      <c r="X893" s="11"/>
      <c r="Z893" s="18" t="s">
        <v>4433</v>
      </c>
      <c r="AI893" s="18" t="s">
        <v>3338</v>
      </c>
      <c r="AM893" s="11" t="s">
        <v>2168</v>
      </c>
      <c r="AO893" s="18" t="s">
        <v>4434</v>
      </c>
      <c r="AQ893" s="11" t="s">
        <v>79</v>
      </c>
      <c r="AR893" s="11" t="s">
        <v>155</v>
      </c>
      <c r="AS893" s="11" t="s">
        <v>75</v>
      </c>
      <c r="AT893" s="11" t="s">
        <v>107</v>
      </c>
      <c r="AU893" s="11" t="s">
        <v>108</v>
      </c>
      <c r="AV893" s="11"/>
      <c r="AW893" s="11" t="s">
        <v>96</v>
      </c>
      <c r="AX893" s="18" t="str">
        <f t="shared" si="1255"/>
        <v/>
      </c>
      <c r="AY893" s="11"/>
      <c r="AZ893" s="11" t="s">
        <v>535</v>
      </c>
      <c r="BF893" s="18" t="s">
        <v>4428</v>
      </c>
      <c r="BJ893" s="18">
        <v>2024.0</v>
      </c>
      <c r="BL893" s="16">
        <f t="shared" si="954"/>
        <v>-2023</v>
      </c>
      <c r="BM893" s="18" t="str">
        <f t="shared" si="955"/>
        <v>#NUM!</v>
      </c>
      <c r="BN893" s="18" t="str">
        <f t="shared" ref="BN893:CC893" si="1308">IF(ISNUMBER(SEARCH(BN$1, $BM893)), ($K893/$BL893), "")</f>
        <v/>
      </c>
      <c r="BO893" s="18" t="str">
        <f t="shared" si="1308"/>
        <v/>
      </c>
      <c r="BP893" s="18" t="str">
        <f t="shared" si="1308"/>
        <v/>
      </c>
      <c r="BQ893" s="18" t="str">
        <f t="shared" si="1308"/>
        <v/>
      </c>
      <c r="BR893" s="18" t="str">
        <f t="shared" si="1308"/>
        <v/>
      </c>
      <c r="BS893" s="18" t="str">
        <f t="shared" si="1308"/>
        <v/>
      </c>
      <c r="BT893" s="18" t="str">
        <f t="shared" si="1308"/>
        <v/>
      </c>
      <c r="BU893" s="18" t="str">
        <f t="shared" si="1308"/>
        <v/>
      </c>
      <c r="BV893" s="18" t="str">
        <f t="shared" si="1308"/>
        <v/>
      </c>
      <c r="BW893" s="18" t="str">
        <f t="shared" si="1308"/>
        <v/>
      </c>
      <c r="BX893" s="18" t="str">
        <f t="shared" si="1308"/>
        <v/>
      </c>
      <c r="BY893" s="18" t="str">
        <f t="shared" si="1308"/>
        <v/>
      </c>
      <c r="BZ893" s="18" t="str">
        <f t="shared" si="1308"/>
        <v/>
      </c>
      <c r="CA893" s="18" t="str">
        <f t="shared" si="1308"/>
        <v/>
      </c>
      <c r="CB893" s="18" t="str">
        <f t="shared" si="1308"/>
        <v/>
      </c>
      <c r="CC893" s="18" t="str">
        <f t="shared" si="1308"/>
        <v/>
      </c>
    </row>
    <row r="894" ht="16.5" customHeight="1">
      <c r="A894" s="18" t="s">
        <v>4435</v>
      </c>
      <c r="B894" s="11" t="s">
        <v>4436</v>
      </c>
      <c r="C894" s="18" t="s">
        <v>4435</v>
      </c>
      <c r="D894" s="11" t="s">
        <v>3270</v>
      </c>
      <c r="E894" s="18">
        <v>0.0</v>
      </c>
      <c r="H894" s="18">
        <v>0.0</v>
      </c>
      <c r="J894" s="20"/>
      <c r="K894" s="20"/>
      <c r="L894" s="11" t="s">
        <v>86</v>
      </c>
      <c r="M894" s="11"/>
      <c r="N894" s="18" t="s">
        <v>4437</v>
      </c>
      <c r="O894" s="18" t="s">
        <v>4438</v>
      </c>
      <c r="T894" s="18" t="s">
        <v>4439</v>
      </c>
      <c r="V894" s="18" t="s">
        <v>4275</v>
      </c>
      <c r="W894" s="11"/>
      <c r="X894" s="11"/>
      <c r="Z894" s="18" t="s">
        <v>3671</v>
      </c>
      <c r="AI894" s="18" t="s">
        <v>3366</v>
      </c>
      <c r="AM894" s="18" t="s">
        <v>2296</v>
      </c>
      <c r="AQ894" s="11" t="s">
        <v>79</v>
      </c>
      <c r="AR894" s="11" t="s">
        <v>2178</v>
      </c>
      <c r="AS894" s="11" t="s">
        <v>75</v>
      </c>
      <c r="AT894" s="11" t="s">
        <v>107</v>
      </c>
      <c r="AU894" s="11" t="s">
        <v>108</v>
      </c>
      <c r="AV894" s="11"/>
      <c r="AW894" s="11" t="s">
        <v>96</v>
      </c>
      <c r="AX894" s="18" t="str">
        <f t="shared" si="1255"/>
        <v/>
      </c>
      <c r="AY894" s="11"/>
      <c r="AZ894" s="11" t="s">
        <v>398</v>
      </c>
      <c r="BF894" s="11" t="s">
        <v>4436</v>
      </c>
      <c r="BJ894" s="18">
        <v>2023.0</v>
      </c>
      <c r="BK894" s="18">
        <v>2025.0</v>
      </c>
      <c r="BL894" s="16">
        <f t="shared" si="954"/>
        <v>3</v>
      </c>
      <c r="BM894" s="18" t="str">
        <f t="shared" si="955"/>
        <v>2023, 2024, 2025</v>
      </c>
      <c r="BN894" s="18" t="str">
        <f t="shared" ref="BN894:CC894" si="1309">IF(ISNUMBER(SEARCH(BN$1, $BM894)), ($K894/$BL894), "")</f>
        <v/>
      </c>
      <c r="BO894" s="18" t="str">
        <f t="shared" si="1309"/>
        <v/>
      </c>
      <c r="BP894" s="18" t="str">
        <f t="shared" si="1309"/>
        <v/>
      </c>
      <c r="BQ894" s="20">
        <f t="shared" si="1309"/>
        <v>0</v>
      </c>
      <c r="BR894" s="20">
        <f t="shared" si="1309"/>
        <v>0</v>
      </c>
      <c r="BS894" s="20">
        <f t="shared" si="1309"/>
        <v>0</v>
      </c>
      <c r="BT894" s="18" t="str">
        <f t="shared" si="1309"/>
        <v/>
      </c>
      <c r="BU894" s="18" t="str">
        <f t="shared" si="1309"/>
        <v/>
      </c>
      <c r="BV894" s="18" t="str">
        <f t="shared" si="1309"/>
        <v/>
      </c>
      <c r="BW894" s="18" t="str">
        <f t="shared" si="1309"/>
        <v/>
      </c>
      <c r="BX894" s="18" t="str">
        <f t="shared" si="1309"/>
        <v/>
      </c>
      <c r="BY894" s="18" t="str">
        <f t="shared" si="1309"/>
        <v/>
      </c>
      <c r="BZ894" s="18" t="str">
        <f t="shared" si="1309"/>
        <v/>
      </c>
      <c r="CA894" s="18" t="str">
        <f t="shared" si="1309"/>
        <v/>
      </c>
      <c r="CB894" s="18" t="str">
        <f t="shared" si="1309"/>
        <v/>
      </c>
      <c r="CC894" s="18" t="str">
        <f t="shared" si="1309"/>
        <v/>
      </c>
    </row>
    <row r="895" ht="16.5" customHeight="1">
      <c r="A895" s="18" t="s">
        <v>4440</v>
      </c>
      <c r="B895" s="18" t="s">
        <v>4441</v>
      </c>
      <c r="C895" s="18" t="s">
        <v>4442</v>
      </c>
      <c r="D895" s="11" t="s">
        <v>3270</v>
      </c>
      <c r="E895" s="18">
        <v>450360.0</v>
      </c>
      <c r="F895" s="18">
        <v>450360.0</v>
      </c>
      <c r="G895" s="18" t="s">
        <v>151</v>
      </c>
      <c r="H895" s="18">
        <v>532553.0</v>
      </c>
      <c r="J895" s="20">
        <v>450360.0</v>
      </c>
      <c r="K895" s="20">
        <v>450360.0</v>
      </c>
      <c r="L895" s="11" t="s">
        <v>86</v>
      </c>
      <c r="M895" s="11"/>
      <c r="N895" s="18" t="s">
        <v>3333</v>
      </c>
      <c r="O895" s="18" t="s">
        <v>4443</v>
      </c>
      <c r="V895" s="18" t="s">
        <v>3570</v>
      </c>
      <c r="W895" s="11"/>
      <c r="X895" s="11"/>
      <c r="Z895" s="18" t="s">
        <v>3571</v>
      </c>
      <c r="AI895" s="18" t="s">
        <v>3375</v>
      </c>
      <c r="AM895" s="18" t="s">
        <v>3339</v>
      </c>
      <c r="AO895" s="18" t="s">
        <v>4444</v>
      </c>
      <c r="AQ895" s="11" t="s">
        <v>79</v>
      </c>
      <c r="AR895" s="11" t="s">
        <v>259</v>
      </c>
      <c r="AS895" s="11" t="s">
        <v>75</v>
      </c>
      <c r="AT895" s="11" t="s">
        <v>80</v>
      </c>
      <c r="AW895" s="11" t="s">
        <v>4445</v>
      </c>
      <c r="AX895" s="18" t="str">
        <f t="shared" si="1255"/>
        <v/>
      </c>
      <c r="AY895" s="11"/>
      <c r="AZ895" s="11" t="s">
        <v>395</v>
      </c>
      <c r="BF895" s="11" t="s">
        <v>4446</v>
      </c>
      <c r="BJ895" s="18">
        <v>2021.0</v>
      </c>
      <c r="BK895" s="18">
        <v>2021.0</v>
      </c>
      <c r="BL895" s="16">
        <f t="shared" si="954"/>
        <v>1</v>
      </c>
      <c r="BM895" s="18" t="str">
        <f t="shared" si="955"/>
        <v>2021</v>
      </c>
      <c r="BN895" s="18" t="str">
        <f t="shared" ref="BN895:CC895" si="1310">IF(ISNUMBER(SEARCH(BN$1, $BM895)), ($K895/$BL895), "")</f>
        <v/>
      </c>
      <c r="BO895" s="20">
        <f t="shared" si="1310"/>
        <v>450360</v>
      </c>
      <c r="BP895" s="18" t="str">
        <f t="shared" si="1310"/>
        <v/>
      </c>
      <c r="BQ895" s="18" t="str">
        <f t="shared" si="1310"/>
        <v/>
      </c>
      <c r="BR895" s="18" t="str">
        <f t="shared" si="1310"/>
        <v/>
      </c>
      <c r="BS895" s="18" t="str">
        <f t="shared" si="1310"/>
        <v/>
      </c>
      <c r="BT895" s="18" t="str">
        <f t="shared" si="1310"/>
        <v/>
      </c>
      <c r="BU895" s="18" t="str">
        <f t="shared" si="1310"/>
        <v/>
      </c>
      <c r="BV895" s="18" t="str">
        <f t="shared" si="1310"/>
        <v/>
      </c>
      <c r="BW895" s="18" t="str">
        <f t="shared" si="1310"/>
        <v/>
      </c>
      <c r="BX895" s="18" t="str">
        <f t="shared" si="1310"/>
        <v/>
      </c>
      <c r="BY895" s="18" t="str">
        <f t="shared" si="1310"/>
        <v/>
      </c>
      <c r="BZ895" s="18" t="str">
        <f t="shared" si="1310"/>
        <v/>
      </c>
      <c r="CA895" s="18" t="str">
        <f t="shared" si="1310"/>
        <v/>
      </c>
      <c r="CB895" s="18" t="str">
        <f t="shared" si="1310"/>
        <v/>
      </c>
      <c r="CC895" s="18" t="str">
        <f t="shared" si="1310"/>
        <v/>
      </c>
    </row>
    <row r="896" ht="16.5" customHeight="1">
      <c r="A896" s="18" t="s">
        <v>4447</v>
      </c>
      <c r="B896" s="18" t="s">
        <v>4448</v>
      </c>
      <c r="C896" s="18" t="s">
        <v>4449</v>
      </c>
      <c r="D896" s="11" t="s">
        <v>3270</v>
      </c>
      <c r="E896" s="18">
        <v>140000.0</v>
      </c>
      <c r="F896" s="18">
        <v>140000.0</v>
      </c>
      <c r="G896" s="18" t="s">
        <v>367</v>
      </c>
      <c r="H896" s="18">
        <v>34297.0</v>
      </c>
      <c r="J896" s="13">
        <f t="shared" ref="J896:K896" si="1311">E896*0.23</f>
        <v>32200</v>
      </c>
      <c r="K896" s="13">
        <f t="shared" si="1311"/>
        <v>32200</v>
      </c>
      <c r="L896" s="11" t="s">
        <v>86</v>
      </c>
      <c r="M896" s="11"/>
      <c r="N896" s="18" t="s">
        <v>4450</v>
      </c>
      <c r="O896" s="18" t="s">
        <v>4451</v>
      </c>
      <c r="T896" s="18" t="s">
        <v>4452</v>
      </c>
      <c r="V896" s="18" t="s">
        <v>3545</v>
      </c>
      <c r="W896" s="11"/>
      <c r="X896" s="11"/>
      <c r="Z896" s="18" t="s">
        <v>3546</v>
      </c>
      <c r="AI896" s="18" t="s">
        <v>4453</v>
      </c>
      <c r="AM896" s="18" t="s">
        <v>1184</v>
      </c>
      <c r="AO896" s="18" t="s">
        <v>4454</v>
      </c>
      <c r="AQ896" s="11" t="s">
        <v>79</v>
      </c>
      <c r="AR896" s="11" t="s">
        <v>372</v>
      </c>
      <c r="AS896" s="11" t="s">
        <v>75</v>
      </c>
      <c r="AT896" s="11" t="s">
        <v>107</v>
      </c>
      <c r="AU896" s="11" t="s">
        <v>108</v>
      </c>
      <c r="AV896" s="11"/>
      <c r="AW896" s="11" t="s">
        <v>96</v>
      </c>
      <c r="AX896" s="18" t="str">
        <f t="shared" si="1255"/>
        <v/>
      </c>
      <c r="AY896" s="11"/>
      <c r="AZ896" s="11" t="s">
        <v>109</v>
      </c>
      <c r="BF896" s="11" t="s">
        <v>4455</v>
      </c>
      <c r="BJ896" s="18">
        <v>2023.0</v>
      </c>
      <c r="BK896" s="18">
        <v>2025.0</v>
      </c>
      <c r="BL896" s="16">
        <f t="shared" si="954"/>
        <v>3</v>
      </c>
      <c r="BM896" s="18" t="str">
        <f t="shared" si="955"/>
        <v>2023, 2024, 2025</v>
      </c>
      <c r="BN896" s="18" t="str">
        <f t="shared" ref="BN896:CC896" si="1312">IF(ISNUMBER(SEARCH(BN$1, $BM896)), ($K896/$BL896), "")</f>
        <v/>
      </c>
      <c r="BO896" s="18" t="str">
        <f t="shared" si="1312"/>
        <v/>
      </c>
      <c r="BP896" s="18" t="str">
        <f t="shared" si="1312"/>
        <v/>
      </c>
      <c r="BQ896" s="20">
        <f t="shared" si="1312"/>
        <v>10733.33333</v>
      </c>
      <c r="BR896" s="20">
        <f t="shared" si="1312"/>
        <v>10733.33333</v>
      </c>
      <c r="BS896" s="20">
        <f t="shared" si="1312"/>
        <v>10733.33333</v>
      </c>
      <c r="BT896" s="18" t="str">
        <f t="shared" si="1312"/>
        <v/>
      </c>
      <c r="BU896" s="18" t="str">
        <f t="shared" si="1312"/>
        <v/>
      </c>
      <c r="BV896" s="18" t="str">
        <f t="shared" si="1312"/>
        <v/>
      </c>
      <c r="BW896" s="18" t="str">
        <f t="shared" si="1312"/>
        <v/>
      </c>
      <c r="BX896" s="18" t="str">
        <f t="shared" si="1312"/>
        <v/>
      </c>
      <c r="BY896" s="18" t="str">
        <f t="shared" si="1312"/>
        <v/>
      </c>
      <c r="BZ896" s="18" t="str">
        <f t="shared" si="1312"/>
        <v/>
      </c>
      <c r="CA896" s="18" t="str">
        <f t="shared" si="1312"/>
        <v/>
      </c>
      <c r="CB896" s="18" t="str">
        <f t="shared" si="1312"/>
        <v/>
      </c>
      <c r="CC896" s="18" t="str">
        <f t="shared" si="1312"/>
        <v/>
      </c>
    </row>
    <row r="897" ht="16.5" customHeight="1">
      <c r="A897" s="18" t="s">
        <v>4456</v>
      </c>
      <c r="B897" s="18" t="s">
        <v>4457</v>
      </c>
      <c r="C897" s="18" t="s">
        <v>4458</v>
      </c>
      <c r="D897" s="11" t="s">
        <v>3270</v>
      </c>
      <c r="E897" s="18">
        <v>94035.0</v>
      </c>
      <c r="F897" s="18">
        <v>94035.0</v>
      </c>
      <c r="G897" s="18" t="s">
        <v>151</v>
      </c>
      <c r="H897" s="18">
        <v>98869.0</v>
      </c>
      <c r="J897" s="20">
        <v>94035.0</v>
      </c>
      <c r="K897" s="20">
        <v>94035.0</v>
      </c>
      <c r="L897" s="11" t="s">
        <v>86</v>
      </c>
      <c r="M897" s="11"/>
      <c r="N897" s="18" t="s">
        <v>3333</v>
      </c>
      <c r="O897" s="18" t="s">
        <v>4459</v>
      </c>
      <c r="W897" s="11"/>
      <c r="X897" s="11"/>
      <c r="AI897" s="18" t="s">
        <v>3306</v>
      </c>
      <c r="AM897" s="18" t="s">
        <v>3339</v>
      </c>
      <c r="AO897" s="18" t="s">
        <v>3553</v>
      </c>
      <c r="AQ897" s="11" t="s">
        <v>79</v>
      </c>
      <c r="AR897" s="11" t="s">
        <v>259</v>
      </c>
      <c r="AS897" s="11" t="s">
        <v>75</v>
      </c>
      <c r="AT897" s="11" t="s">
        <v>375</v>
      </c>
      <c r="AW897" s="11" t="s">
        <v>96</v>
      </c>
      <c r="AX897" s="18" t="str">
        <f t="shared" si="1255"/>
        <v/>
      </c>
      <c r="AY897" s="11"/>
      <c r="AZ897" s="11" t="s">
        <v>529</v>
      </c>
      <c r="BF897" s="18" t="s">
        <v>4460</v>
      </c>
      <c r="BJ897" s="18">
        <v>2022.0</v>
      </c>
      <c r="BK897" s="18">
        <v>2022.0</v>
      </c>
      <c r="BL897" s="16">
        <f t="shared" si="954"/>
        <v>1</v>
      </c>
      <c r="BM897" s="18" t="str">
        <f t="shared" si="955"/>
        <v>2022</v>
      </c>
      <c r="BN897" s="18" t="str">
        <f t="shared" ref="BN897:CC897" si="1313">IF(ISNUMBER(SEARCH(BN$1, $BM897)), ($K897/$BL897), "")</f>
        <v/>
      </c>
      <c r="BO897" s="18" t="str">
        <f t="shared" si="1313"/>
        <v/>
      </c>
      <c r="BP897" s="20">
        <f t="shared" si="1313"/>
        <v>94035</v>
      </c>
      <c r="BQ897" s="18" t="str">
        <f t="shared" si="1313"/>
        <v/>
      </c>
      <c r="BR897" s="18" t="str">
        <f t="shared" si="1313"/>
        <v/>
      </c>
      <c r="BS897" s="18" t="str">
        <f t="shared" si="1313"/>
        <v/>
      </c>
      <c r="BT897" s="18" t="str">
        <f t="shared" si="1313"/>
        <v/>
      </c>
      <c r="BU897" s="18" t="str">
        <f t="shared" si="1313"/>
        <v/>
      </c>
      <c r="BV897" s="18" t="str">
        <f t="shared" si="1313"/>
        <v/>
      </c>
      <c r="BW897" s="18" t="str">
        <f t="shared" si="1313"/>
        <v/>
      </c>
      <c r="BX897" s="18" t="str">
        <f t="shared" si="1313"/>
        <v/>
      </c>
      <c r="BY897" s="18" t="str">
        <f t="shared" si="1313"/>
        <v/>
      </c>
      <c r="BZ897" s="18" t="str">
        <f t="shared" si="1313"/>
        <v/>
      </c>
      <c r="CA897" s="18" t="str">
        <f t="shared" si="1313"/>
        <v/>
      </c>
      <c r="CB897" s="18" t="str">
        <f t="shared" si="1313"/>
        <v/>
      </c>
      <c r="CC897" s="18" t="str">
        <f t="shared" si="1313"/>
        <v/>
      </c>
    </row>
    <row r="898" ht="16.5" customHeight="1">
      <c r="A898" s="18" t="s">
        <v>4461</v>
      </c>
      <c r="B898" s="18" t="s">
        <v>4462</v>
      </c>
      <c r="C898" s="18" t="s">
        <v>4463</v>
      </c>
      <c r="D898" s="11" t="s">
        <v>3270</v>
      </c>
      <c r="E898" s="18">
        <v>200000.0</v>
      </c>
      <c r="F898" s="18">
        <v>200000.0</v>
      </c>
      <c r="G898" s="18" t="s">
        <v>151</v>
      </c>
      <c r="H898" s="18">
        <v>210283.0</v>
      </c>
      <c r="J898" s="20">
        <v>200000.0</v>
      </c>
      <c r="K898" s="20">
        <v>200000.0</v>
      </c>
      <c r="L898" s="11" t="s">
        <v>86</v>
      </c>
      <c r="M898" s="11"/>
      <c r="N898" s="18" t="s">
        <v>3333</v>
      </c>
      <c r="O898" s="18" t="s">
        <v>4464</v>
      </c>
      <c r="V898" s="18" t="s">
        <v>3336</v>
      </c>
      <c r="W898" s="11"/>
      <c r="X898" s="11"/>
      <c r="Z898" s="18" t="s">
        <v>3337</v>
      </c>
      <c r="AI898" s="18" t="s">
        <v>3306</v>
      </c>
      <c r="AM898" s="18" t="s">
        <v>3339</v>
      </c>
      <c r="AO898" s="18" t="s">
        <v>3349</v>
      </c>
      <c r="AQ898" s="11" t="s">
        <v>79</v>
      </c>
      <c r="AR898" s="11" t="s">
        <v>259</v>
      </c>
      <c r="AS898" s="11" t="s">
        <v>75</v>
      </c>
      <c r="AT898" s="11" t="s">
        <v>80</v>
      </c>
      <c r="AU898" s="16" t="s">
        <v>262</v>
      </c>
      <c r="AV898" s="16"/>
      <c r="AW898" s="11" t="s">
        <v>96</v>
      </c>
      <c r="AX898" s="18" t="str">
        <f t="shared" si="1255"/>
        <v/>
      </c>
      <c r="AY898" s="11"/>
      <c r="AZ898" s="11" t="s">
        <v>132</v>
      </c>
      <c r="BF898" s="18" t="s">
        <v>4465</v>
      </c>
      <c r="BJ898" s="18">
        <v>2022.0</v>
      </c>
      <c r="BK898" s="18">
        <v>2022.0</v>
      </c>
      <c r="BL898" s="16">
        <f t="shared" si="954"/>
        <v>1</v>
      </c>
      <c r="BM898" s="18" t="str">
        <f t="shared" si="955"/>
        <v>2022</v>
      </c>
      <c r="BN898" s="18" t="str">
        <f t="shared" ref="BN898:CC898" si="1314">IF(ISNUMBER(SEARCH(BN$1, $BM898)), ($K898/$BL898), "")</f>
        <v/>
      </c>
      <c r="BO898" s="18" t="str">
        <f t="shared" si="1314"/>
        <v/>
      </c>
      <c r="BP898" s="20">
        <f t="shared" si="1314"/>
        <v>200000</v>
      </c>
      <c r="BQ898" s="18" t="str">
        <f t="shared" si="1314"/>
        <v/>
      </c>
      <c r="BR898" s="18" t="str">
        <f t="shared" si="1314"/>
        <v/>
      </c>
      <c r="BS898" s="18" t="str">
        <f t="shared" si="1314"/>
        <v/>
      </c>
      <c r="BT898" s="18" t="str">
        <f t="shared" si="1314"/>
        <v/>
      </c>
      <c r="BU898" s="18" t="str">
        <f t="shared" si="1314"/>
        <v/>
      </c>
      <c r="BV898" s="18" t="str">
        <f t="shared" si="1314"/>
        <v/>
      </c>
      <c r="BW898" s="18" t="str">
        <f t="shared" si="1314"/>
        <v/>
      </c>
      <c r="BX898" s="18" t="str">
        <f t="shared" si="1314"/>
        <v/>
      </c>
      <c r="BY898" s="18" t="str">
        <f t="shared" si="1314"/>
        <v/>
      </c>
      <c r="BZ898" s="18" t="str">
        <f t="shared" si="1314"/>
        <v/>
      </c>
      <c r="CA898" s="18" t="str">
        <f t="shared" si="1314"/>
        <v/>
      </c>
      <c r="CB898" s="18" t="str">
        <f t="shared" si="1314"/>
        <v/>
      </c>
      <c r="CC898" s="18" t="str">
        <f t="shared" si="1314"/>
        <v/>
      </c>
    </row>
    <row r="899" ht="16.5" customHeight="1">
      <c r="A899" s="18" t="s">
        <v>4466</v>
      </c>
      <c r="B899" s="18" t="s">
        <v>4467</v>
      </c>
      <c r="C899" s="18" t="s">
        <v>4466</v>
      </c>
      <c r="D899" s="11" t="s">
        <v>3270</v>
      </c>
      <c r="E899" s="27">
        <v>125000.0</v>
      </c>
      <c r="F899" s="27">
        <v>100000.0</v>
      </c>
      <c r="G899" s="18" t="s">
        <v>135</v>
      </c>
      <c r="H899" s="18">
        <v>0.0</v>
      </c>
      <c r="J899" s="13">
        <f t="shared" ref="J899:K899" si="1315">E899*1.19</f>
        <v>148750</v>
      </c>
      <c r="K899" s="13">
        <f t="shared" si="1315"/>
        <v>119000</v>
      </c>
      <c r="L899" s="11" t="s">
        <v>86</v>
      </c>
      <c r="M899" s="11"/>
      <c r="N899" s="18" t="s">
        <v>4468</v>
      </c>
      <c r="O899" s="18" t="s">
        <v>4469</v>
      </c>
      <c r="T899" s="18" t="s">
        <v>4470</v>
      </c>
      <c r="V899" s="18" t="s">
        <v>1689</v>
      </c>
      <c r="W899" s="11"/>
      <c r="X899" s="11" t="s">
        <v>142</v>
      </c>
      <c r="Z899" s="18" t="s">
        <v>2902</v>
      </c>
      <c r="AI899" s="18" t="s">
        <v>4471</v>
      </c>
      <c r="AM899" s="11" t="s">
        <v>143</v>
      </c>
      <c r="AN899" s="41" t="s">
        <v>202</v>
      </c>
      <c r="AO899" s="18" t="s">
        <v>1722</v>
      </c>
      <c r="AQ899" s="11" t="s">
        <v>79</v>
      </c>
      <c r="AR899" s="11" t="s">
        <v>146</v>
      </c>
      <c r="AS899" s="11" t="s">
        <v>75</v>
      </c>
      <c r="AT899" s="11" t="s">
        <v>107</v>
      </c>
      <c r="AU899" s="11" t="s">
        <v>189</v>
      </c>
      <c r="AV899" s="11"/>
      <c r="AW899" s="11" t="s">
        <v>204</v>
      </c>
      <c r="AX899" s="18" t="str">
        <f t="shared" si="1255"/>
        <v/>
      </c>
      <c r="AY899" s="11"/>
      <c r="AZ899" s="11" t="s">
        <v>132</v>
      </c>
      <c r="BF899" s="18" t="s">
        <v>4467</v>
      </c>
      <c r="BJ899" s="18">
        <v>2020.0</v>
      </c>
      <c r="BK899" s="18">
        <v>2024.0</v>
      </c>
      <c r="BL899" s="16">
        <f t="shared" si="954"/>
        <v>5</v>
      </c>
      <c r="BM899" s="18" t="str">
        <f t="shared" si="955"/>
        <v>2020, 2021, 2022, 2023, 2024</v>
      </c>
      <c r="BN899" s="20">
        <f t="shared" ref="BN899:CC899" si="1316">IF(ISNUMBER(SEARCH(BN$1, $BM899)), ($K899/$BL899), "")</f>
        <v>23800</v>
      </c>
      <c r="BO899" s="20">
        <f t="shared" si="1316"/>
        <v>23800</v>
      </c>
      <c r="BP899" s="20">
        <f t="shared" si="1316"/>
        <v>23800</v>
      </c>
      <c r="BQ899" s="20">
        <f t="shared" si="1316"/>
        <v>23800</v>
      </c>
      <c r="BR899" s="20">
        <f t="shared" si="1316"/>
        <v>23800</v>
      </c>
      <c r="BS899" s="18" t="str">
        <f t="shared" si="1316"/>
        <v/>
      </c>
      <c r="BT899" s="18" t="str">
        <f t="shared" si="1316"/>
        <v/>
      </c>
      <c r="BU899" s="18" t="str">
        <f t="shared" si="1316"/>
        <v/>
      </c>
      <c r="BV899" s="18" t="str">
        <f t="shared" si="1316"/>
        <v/>
      </c>
      <c r="BW899" s="18" t="str">
        <f t="shared" si="1316"/>
        <v/>
      </c>
      <c r="BX899" s="18" t="str">
        <f t="shared" si="1316"/>
        <v/>
      </c>
      <c r="BY899" s="18" t="str">
        <f t="shared" si="1316"/>
        <v/>
      </c>
      <c r="BZ899" s="18" t="str">
        <f t="shared" si="1316"/>
        <v/>
      </c>
      <c r="CA899" s="18" t="str">
        <f t="shared" si="1316"/>
        <v/>
      </c>
      <c r="CB899" s="18" t="str">
        <f t="shared" si="1316"/>
        <v/>
      </c>
      <c r="CC899" s="18" t="str">
        <f t="shared" si="1316"/>
        <v/>
      </c>
    </row>
    <row r="900" ht="16.5" customHeight="1">
      <c r="A900" s="18" t="s">
        <v>4472</v>
      </c>
      <c r="B900" s="18" t="s">
        <v>4473</v>
      </c>
      <c r="C900" s="18" t="s">
        <v>4474</v>
      </c>
      <c r="D900" s="11" t="s">
        <v>3270</v>
      </c>
      <c r="E900" s="18">
        <v>344124.0</v>
      </c>
      <c r="F900" s="18">
        <v>344124.0</v>
      </c>
      <c r="G900" s="18" t="s">
        <v>151</v>
      </c>
      <c r="H900" s="18">
        <v>392253.0</v>
      </c>
      <c r="J900" s="20">
        <v>344124.0</v>
      </c>
      <c r="K900" s="20">
        <v>344124.0</v>
      </c>
      <c r="L900" s="11" t="s">
        <v>86</v>
      </c>
      <c r="M900" s="11"/>
      <c r="N900" s="18" t="s">
        <v>3333</v>
      </c>
      <c r="O900" s="18" t="s">
        <v>4475</v>
      </c>
      <c r="V900" s="18" t="s">
        <v>3336</v>
      </c>
      <c r="W900" s="11"/>
      <c r="X900" s="11"/>
      <c r="Z900" s="18" t="s">
        <v>3337</v>
      </c>
      <c r="AI900" s="18" t="s">
        <v>3348</v>
      </c>
      <c r="AM900" s="18" t="s">
        <v>3339</v>
      </c>
      <c r="AO900" s="18" t="s">
        <v>3349</v>
      </c>
      <c r="AQ900" s="11" t="s">
        <v>79</v>
      </c>
      <c r="AR900" s="11" t="s">
        <v>259</v>
      </c>
      <c r="AS900" s="11" t="s">
        <v>75</v>
      </c>
      <c r="AT900" s="11" t="s">
        <v>80</v>
      </c>
      <c r="AW900" s="11" t="s">
        <v>96</v>
      </c>
      <c r="AX900" s="18" t="str">
        <f t="shared" si="1255"/>
        <v/>
      </c>
      <c r="AY900" s="11"/>
      <c r="AZ900" s="11" t="s">
        <v>132</v>
      </c>
      <c r="BF900" s="11" t="s">
        <v>4476</v>
      </c>
      <c r="BJ900" s="18">
        <v>2020.0</v>
      </c>
      <c r="BK900" s="18">
        <v>2020.0</v>
      </c>
      <c r="BL900" s="16">
        <f t="shared" si="954"/>
        <v>1</v>
      </c>
      <c r="BM900" s="18" t="str">
        <f t="shared" si="955"/>
        <v>2020</v>
      </c>
      <c r="BN900" s="20">
        <f t="shared" ref="BN900:CC900" si="1317">IF(ISNUMBER(SEARCH(BN$1, $BM900)), ($K900/$BL900), "")</f>
        <v>344124</v>
      </c>
      <c r="BO900" s="18" t="str">
        <f t="shared" si="1317"/>
        <v/>
      </c>
      <c r="BP900" s="18" t="str">
        <f t="shared" si="1317"/>
        <v/>
      </c>
      <c r="BQ900" s="18" t="str">
        <f t="shared" si="1317"/>
        <v/>
      </c>
      <c r="BR900" s="18" t="str">
        <f t="shared" si="1317"/>
        <v/>
      </c>
      <c r="BS900" s="18" t="str">
        <f t="shared" si="1317"/>
        <v/>
      </c>
      <c r="BT900" s="18" t="str">
        <f t="shared" si="1317"/>
        <v/>
      </c>
      <c r="BU900" s="18" t="str">
        <f t="shared" si="1317"/>
        <v/>
      </c>
      <c r="BV900" s="18" t="str">
        <f t="shared" si="1317"/>
        <v/>
      </c>
      <c r="BW900" s="18" t="str">
        <f t="shared" si="1317"/>
        <v/>
      </c>
      <c r="BX900" s="18" t="str">
        <f t="shared" si="1317"/>
        <v/>
      </c>
      <c r="BY900" s="18" t="str">
        <f t="shared" si="1317"/>
        <v/>
      </c>
      <c r="BZ900" s="18" t="str">
        <f t="shared" si="1317"/>
        <v/>
      </c>
      <c r="CA900" s="18" t="str">
        <f t="shared" si="1317"/>
        <v/>
      </c>
      <c r="CB900" s="18" t="str">
        <f t="shared" si="1317"/>
        <v/>
      </c>
      <c r="CC900" s="18" t="str">
        <f t="shared" si="1317"/>
        <v/>
      </c>
    </row>
    <row r="901" ht="16.5" customHeight="1">
      <c r="A901" s="18" t="s">
        <v>4477</v>
      </c>
      <c r="B901" s="18" t="s">
        <v>4478</v>
      </c>
      <c r="C901" s="18" t="s">
        <v>4479</v>
      </c>
      <c r="D901" s="11" t="s">
        <v>3270</v>
      </c>
      <c r="E901" s="18">
        <v>206250.0</v>
      </c>
      <c r="F901" s="18">
        <v>206250.0</v>
      </c>
      <c r="G901" s="18" t="s">
        <v>151</v>
      </c>
      <c r="H901" s="18">
        <v>223160.0</v>
      </c>
      <c r="J901" s="20">
        <v>206250.0</v>
      </c>
      <c r="K901" s="20">
        <v>206250.0</v>
      </c>
      <c r="L901" s="11" t="s">
        <v>86</v>
      </c>
      <c r="M901" s="11"/>
      <c r="N901" s="18" t="s">
        <v>3333</v>
      </c>
      <c r="O901" s="18" t="s">
        <v>4480</v>
      </c>
      <c r="V901" s="18" t="s">
        <v>4481</v>
      </c>
      <c r="W901" s="11"/>
      <c r="X901" s="11"/>
      <c r="Z901" s="18" t="s">
        <v>4482</v>
      </c>
      <c r="AI901" s="18" t="s">
        <v>3366</v>
      </c>
      <c r="AM901" s="18" t="s">
        <v>3339</v>
      </c>
      <c r="AO901" s="18" t="s">
        <v>3349</v>
      </c>
      <c r="AQ901" s="11" t="s">
        <v>79</v>
      </c>
      <c r="AR901" s="11" t="s">
        <v>259</v>
      </c>
      <c r="AS901" s="11" t="s">
        <v>75</v>
      </c>
      <c r="AT901" s="11" t="s">
        <v>107</v>
      </c>
      <c r="AU901" s="11" t="s">
        <v>108</v>
      </c>
      <c r="AV901" s="11"/>
      <c r="AW901" s="11" t="s">
        <v>96</v>
      </c>
      <c r="AX901" s="18" t="str">
        <f t="shared" si="1255"/>
        <v/>
      </c>
      <c r="AY901" s="11"/>
      <c r="AZ901" s="11" t="s">
        <v>535</v>
      </c>
      <c r="BF901" s="11" t="s">
        <v>4483</v>
      </c>
      <c r="BJ901" s="18">
        <v>2023.0</v>
      </c>
      <c r="BK901" s="18">
        <v>2023.0</v>
      </c>
      <c r="BL901" s="16">
        <f t="shared" si="954"/>
        <v>1</v>
      </c>
      <c r="BM901" s="18" t="str">
        <f t="shared" si="955"/>
        <v>2023</v>
      </c>
      <c r="BN901" s="18" t="str">
        <f t="shared" ref="BN901:CC901" si="1318">IF(ISNUMBER(SEARCH(BN$1, $BM901)), ($K901/$BL901), "")</f>
        <v/>
      </c>
      <c r="BO901" s="18" t="str">
        <f t="shared" si="1318"/>
        <v/>
      </c>
      <c r="BP901" s="18" t="str">
        <f t="shared" si="1318"/>
        <v/>
      </c>
      <c r="BQ901" s="20">
        <f t="shared" si="1318"/>
        <v>206250</v>
      </c>
      <c r="BR901" s="18" t="str">
        <f t="shared" si="1318"/>
        <v/>
      </c>
      <c r="BS901" s="18" t="str">
        <f t="shared" si="1318"/>
        <v/>
      </c>
      <c r="BT901" s="18" t="str">
        <f t="shared" si="1318"/>
        <v/>
      </c>
      <c r="BU901" s="18" t="str">
        <f t="shared" si="1318"/>
        <v/>
      </c>
      <c r="BV901" s="18" t="str">
        <f t="shared" si="1318"/>
        <v/>
      </c>
      <c r="BW901" s="18" t="str">
        <f t="shared" si="1318"/>
        <v/>
      </c>
      <c r="BX901" s="18" t="str">
        <f t="shared" si="1318"/>
        <v/>
      </c>
      <c r="BY901" s="18" t="str">
        <f t="shared" si="1318"/>
        <v/>
      </c>
      <c r="BZ901" s="18" t="str">
        <f t="shared" si="1318"/>
        <v/>
      </c>
      <c r="CA901" s="18" t="str">
        <f t="shared" si="1318"/>
        <v/>
      </c>
      <c r="CB901" s="18" t="str">
        <f t="shared" si="1318"/>
        <v/>
      </c>
      <c r="CC901" s="18" t="str">
        <f t="shared" si="1318"/>
        <v/>
      </c>
    </row>
    <row r="902" ht="16.5" customHeight="1">
      <c r="A902" s="18" t="s">
        <v>4484</v>
      </c>
      <c r="B902" s="18" t="s">
        <v>4485</v>
      </c>
      <c r="C902" s="18" t="s">
        <v>4484</v>
      </c>
      <c r="D902" s="11" t="s">
        <v>3270</v>
      </c>
      <c r="E902" s="18">
        <v>5670152.0</v>
      </c>
      <c r="F902" s="18">
        <v>5670152.0</v>
      </c>
      <c r="G902" s="18" t="s">
        <v>151</v>
      </c>
      <c r="H902" s="18">
        <v>6071639.0</v>
      </c>
      <c r="J902" s="20">
        <v>5670152.0</v>
      </c>
      <c r="K902" s="20">
        <v>5670152.0</v>
      </c>
      <c r="L902" s="11" t="s">
        <v>86</v>
      </c>
      <c r="M902" s="11"/>
      <c r="N902" s="18" t="s">
        <v>4486</v>
      </c>
      <c r="O902" s="18" t="s">
        <v>4487</v>
      </c>
      <c r="V902" s="18" t="s">
        <v>4488</v>
      </c>
      <c r="W902" s="11"/>
      <c r="X902" s="11" t="s">
        <v>259</v>
      </c>
      <c r="Z902" s="18" t="s">
        <v>4489</v>
      </c>
      <c r="AI902" s="18" t="s">
        <v>3884</v>
      </c>
      <c r="AM902" s="18" t="s">
        <v>185</v>
      </c>
      <c r="AN902" s="11" t="s">
        <v>261</v>
      </c>
      <c r="AQ902" s="11" t="s">
        <v>79</v>
      </c>
      <c r="AR902" s="11" t="s">
        <v>188</v>
      </c>
      <c r="AS902" s="11" t="s">
        <v>75</v>
      </c>
      <c r="AT902" s="11" t="s">
        <v>107</v>
      </c>
      <c r="AU902" s="11" t="s">
        <v>108</v>
      </c>
      <c r="AV902" s="11"/>
      <c r="AW902" s="43" t="s">
        <v>96</v>
      </c>
      <c r="AX902" s="18" t="str">
        <f t="shared" si="1255"/>
        <v/>
      </c>
      <c r="AY902" s="11"/>
      <c r="AZ902" s="11" t="s">
        <v>109</v>
      </c>
      <c r="BF902" s="18" t="s">
        <v>4485</v>
      </c>
      <c r="BJ902" s="18">
        <v>2022.0</v>
      </c>
      <c r="BK902" s="18">
        <v>2026.0</v>
      </c>
      <c r="BL902" s="16">
        <f t="shared" si="954"/>
        <v>5</v>
      </c>
      <c r="BM902" s="18" t="str">
        <f t="shared" si="955"/>
        <v>2022, 2023, 2024, 2025, 2026</v>
      </c>
      <c r="BN902" s="18" t="str">
        <f t="shared" ref="BN902:CC902" si="1319">IF(ISNUMBER(SEARCH(BN$1, $BM902)), ($K902/$BL902), "")</f>
        <v/>
      </c>
      <c r="BO902" s="18" t="str">
        <f t="shared" si="1319"/>
        <v/>
      </c>
      <c r="BP902" s="20">
        <f t="shared" si="1319"/>
        <v>1134030.4</v>
      </c>
      <c r="BQ902" s="20">
        <f t="shared" si="1319"/>
        <v>1134030.4</v>
      </c>
      <c r="BR902" s="20">
        <f t="shared" si="1319"/>
        <v>1134030.4</v>
      </c>
      <c r="BS902" s="20">
        <f t="shared" si="1319"/>
        <v>1134030.4</v>
      </c>
      <c r="BT902" s="20">
        <f t="shared" si="1319"/>
        <v>1134030.4</v>
      </c>
      <c r="BU902" s="18" t="str">
        <f t="shared" si="1319"/>
        <v/>
      </c>
      <c r="BV902" s="18" t="str">
        <f t="shared" si="1319"/>
        <v/>
      </c>
      <c r="BW902" s="18" t="str">
        <f t="shared" si="1319"/>
        <v/>
      </c>
      <c r="BX902" s="18" t="str">
        <f t="shared" si="1319"/>
        <v/>
      </c>
      <c r="BY902" s="18" t="str">
        <f t="shared" si="1319"/>
        <v/>
      </c>
      <c r="BZ902" s="18" t="str">
        <f t="shared" si="1319"/>
        <v/>
      </c>
      <c r="CA902" s="18" t="str">
        <f t="shared" si="1319"/>
        <v/>
      </c>
      <c r="CB902" s="18" t="str">
        <f t="shared" si="1319"/>
        <v/>
      </c>
      <c r="CC902" s="18" t="str">
        <f t="shared" si="1319"/>
        <v/>
      </c>
    </row>
    <row r="903" ht="16.5" customHeight="1">
      <c r="A903" s="18" t="s">
        <v>4490</v>
      </c>
      <c r="B903" s="18" t="s">
        <v>4491</v>
      </c>
      <c r="C903" s="18" t="s">
        <v>4492</v>
      </c>
      <c r="D903" s="11" t="s">
        <v>3270</v>
      </c>
      <c r="E903" s="18">
        <v>0.0</v>
      </c>
      <c r="H903" s="18">
        <v>0.0</v>
      </c>
      <c r="J903" s="20"/>
      <c r="K903" s="20"/>
      <c r="L903" s="11" t="s">
        <v>86</v>
      </c>
      <c r="M903" s="11"/>
      <c r="O903" s="18" t="s">
        <v>4493</v>
      </c>
      <c r="T903" s="18" t="s">
        <v>4494</v>
      </c>
      <c r="W903" s="11"/>
      <c r="X903" s="11"/>
      <c r="AI903" s="18" t="s">
        <v>4495</v>
      </c>
      <c r="AM903" s="18" t="s">
        <v>2160</v>
      </c>
      <c r="AQ903" s="11" t="s">
        <v>79</v>
      </c>
      <c r="AR903" s="11" t="s">
        <v>385</v>
      </c>
      <c r="AS903" s="11" t="s">
        <v>75</v>
      </c>
      <c r="AT903" s="11" t="s">
        <v>80</v>
      </c>
      <c r="AW903" s="11" t="s">
        <v>96</v>
      </c>
      <c r="AX903" s="18" t="str">
        <f t="shared" si="1255"/>
        <v/>
      </c>
      <c r="AY903" s="11"/>
      <c r="AZ903" s="11" t="s">
        <v>132</v>
      </c>
      <c r="BF903" s="18" t="s">
        <v>4496</v>
      </c>
      <c r="BJ903" s="18">
        <v>2020.0</v>
      </c>
      <c r="BL903" s="16">
        <f t="shared" si="954"/>
        <v>-2019</v>
      </c>
      <c r="BM903" s="18" t="str">
        <f t="shared" si="955"/>
        <v>#NUM!</v>
      </c>
      <c r="BN903" s="18" t="str">
        <f t="shared" ref="BN903:CC903" si="1320">IF(ISNUMBER(SEARCH(BN$1, $BM903)), ($K903/$BL903), "")</f>
        <v/>
      </c>
      <c r="BO903" s="18" t="str">
        <f t="shared" si="1320"/>
        <v/>
      </c>
      <c r="BP903" s="18" t="str">
        <f t="shared" si="1320"/>
        <v/>
      </c>
      <c r="BQ903" s="18" t="str">
        <f t="shared" si="1320"/>
        <v/>
      </c>
      <c r="BR903" s="18" t="str">
        <f t="shared" si="1320"/>
        <v/>
      </c>
      <c r="BS903" s="18" t="str">
        <f t="shared" si="1320"/>
        <v/>
      </c>
      <c r="BT903" s="18" t="str">
        <f t="shared" si="1320"/>
        <v/>
      </c>
      <c r="BU903" s="18" t="str">
        <f t="shared" si="1320"/>
        <v/>
      </c>
      <c r="BV903" s="18" t="str">
        <f t="shared" si="1320"/>
        <v/>
      </c>
      <c r="BW903" s="18" t="str">
        <f t="shared" si="1320"/>
        <v/>
      </c>
      <c r="BX903" s="18" t="str">
        <f t="shared" si="1320"/>
        <v/>
      </c>
      <c r="BY903" s="18" t="str">
        <f t="shared" si="1320"/>
        <v/>
      </c>
      <c r="BZ903" s="18" t="str">
        <f t="shared" si="1320"/>
        <v/>
      </c>
      <c r="CA903" s="18" t="str">
        <f t="shared" si="1320"/>
        <v/>
      </c>
      <c r="CB903" s="18" t="str">
        <f t="shared" si="1320"/>
        <v/>
      </c>
      <c r="CC903" s="18" t="str">
        <f t="shared" si="1320"/>
        <v/>
      </c>
    </row>
    <row r="904" ht="16.5" customHeight="1">
      <c r="A904" s="18" t="s">
        <v>4497</v>
      </c>
      <c r="B904" s="18" t="s">
        <v>4498</v>
      </c>
      <c r="C904" s="18" t="s">
        <v>4497</v>
      </c>
      <c r="D904" s="11" t="s">
        <v>3270</v>
      </c>
      <c r="E904" s="18">
        <v>199964.0</v>
      </c>
      <c r="F904" s="18">
        <v>199964.0</v>
      </c>
      <c r="G904" s="18" t="s">
        <v>151</v>
      </c>
      <c r="H904" s="18">
        <v>236458.0</v>
      </c>
      <c r="J904" s="20">
        <v>199964.0</v>
      </c>
      <c r="K904" s="20">
        <v>199964.0</v>
      </c>
      <c r="L904" s="11" t="s">
        <v>86</v>
      </c>
      <c r="M904" s="11"/>
      <c r="N904" s="18" t="s">
        <v>3333</v>
      </c>
      <c r="O904" s="18" t="s">
        <v>4499</v>
      </c>
      <c r="V904" s="18" t="s">
        <v>4500</v>
      </c>
      <c r="W904" s="11"/>
      <c r="X904" s="11"/>
      <c r="Z904" s="18" t="s">
        <v>4501</v>
      </c>
      <c r="AI904" s="18" t="s">
        <v>3375</v>
      </c>
      <c r="AM904" s="18" t="s">
        <v>3339</v>
      </c>
      <c r="AO904" s="18" t="s">
        <v>3340</v>
      </c>
      <c r="AQ904" s="11" t="s">
        <v>79</v>
      </c>
      <c r="AR904" s="11" t="s">
        <v>259</v>
      </c>
      <c r="AS904" s="11" t="s">
        <v>75</v>
      </c>
      <c r="AT904" s="11" t="s">
        <v>107</v>
      </c>
      <c r="AU904" s="11" t="s">
        <v>108</v>
      </c>
      <c r="AW904" s="11" t="s">
        <v>96</v>
      </c>
      <c r="AX904" s="18" t="str">
        <f t="shared" si="1255"/>
        <v/>
      </c>
      <c r="AY904" s="11"/>
      <c r="AZ904" s="11" t="s">
        <v>535</v>
      </c>
      <c r="BF904" s="18" t="s">
        <v>4502</v>
      </c>
      <c r="BJ904" s="18">
        <v>2021.0</v>
      </c>
      <c r="BK904" s="18">
        <v>2021.0</v>
      </c>
      <c r="BL904" s="16">
        <f t="shared" si="954"/>
        <v>1</v>
      </c>
      <c r="BM904" s="18" t="str">
        <f t="shared" si="955"/>
        <v>2021</v>
      </c>
      <c r="BN904" s="18" t="str">
        <f t="shared" ref="BN904:CC904" si="1321">IF(ISNUMBER(SEARCH(BN$1, $BM904)), ($K904/$BL904), "")</f>
        <v/>
      </c>
      <c r="BO904" s="20">
        <f t="shared" si="1321"/>
        <v>199964</v>
      </c>
      <c r="BP904" s="18" t="str">
        <f t="shared" si="1321"/>
        <v/>
      </c>
      <c r="BQ904" s="18" t="str">
        <f t="shared" si="1321"/>
        <v/>
      </c>
      <c r="BR904" s="18" t="str">
        <f t="shared" si="1321"/>
        <v/>
      </c>
      <c r="BS904" s="18" t="str">
        <f t="shared" si="1321"/>
        <v/>
      </c>
      <c r="BT904" s="18" t="str">
        <f t="shared" si="1321"/>
        <v/>
      </c>
      <c r="BU904" s="18" t="str">
        <f t="shared" si="1321"/>
        <v/>
      </c>
      <c r="BV904" s="18" t="str">
        <f t="shared" si="1321"/>
        <v/>
      </c>
      <c r="BW904" s="18" t="str">
        <f t="shared" si="1321"/>
        <v/>
      </c>
      <c r="BX904" s="18" t="str">
        <f t="shared" si="1321"/>
        <v/>
      </c>
      <c r="BY904" s="18" t="str">
        <f t="shared" si="1321"/>
        <v/>
      </c>
      <c r="BZ904" s="18" t="str">
        <f t="shared" si="1321"/>
        <v/>
      </c>
      <c r="CA904" s="18" t="str">
        <f t="shared" si="1321"/>
        <v/>
      </c>
      <c r="CB904" s="18" t="str">
        <f t="shared" si="1321"/>
        <v/>
      </c>
      <c r="CC904" s="18" t="str">
        <f t="shared" si="1321"/>
        <v/>
      </c>
    </row>
    <row r="905" ht="16.5" customHeight="1">
      <c r="A905" s="18" t="s">
        <v>4503</v>
      </c>
      <c r="B905" s="18" t="s">
        <v>4504</v>
      </c>
      <c r="C905" s="18" t="s">
        <v>4505</v>
      </c>
      <c r="D905" s="11" t="s">
        <v>3270</v>
      </c>
      <c r="E905" s="18">
        <v>212500.0</v>
      </c>
      <c r="F905" s="18">
        <v>212500.0</v>
      </c>
      <c r="G905" s="18" t="s">
        <v>151</v>
      </c>
      <c r="H905" s="18">
        <v>223425.0</v>
      </c>
      <c r="J905" s="20">
        <v>212500.0</v>
      </c>
      <c r="K905" s="20">
        <v>212500.0</v>
      </c>
      <c r="L905" s="11" t="s">
        <v>86</v>
      </c>
      <c r="M905" s="11"/>
      <c r="N905" s="18" t="s">
        <v>3333</v>
      </c>
      <c r="O905" s="18" t="s">
        <v>4506</v>
      </c>
      <c r="V905" s="18" t="s">
        <v>4507</v>
      </c>
      <c r="W905" s="11"/>
      <c r="X905" s="11"/>
      <c r="Z905" s="18" t="s">
        <v>4508</v>
      </c>
      <c r="AI905" s="18" t="s">
        <v>3306</v>
      </c>
      <c r="AM905" s="18" t="s">
        <v>3339</v>
      </c>
      <c r="AO905" s="18" t="s">
        <v>3349</v>
      </c>
      <c r="AQ905" s="11" t="s">
        <v>79</v>
      </c>
      <c r="AR905" s="11" t="s">
        <v>259</v>
      </c>
      <c r="AS905" s="11" t="s">
        <v>75</v>
      </c>
      <c r="AT905" s="11" t="s">
        <v>107</v>
      </c>
      <c r="AU905" s="11" t="s">
        <v>189</v>
      </c>
      <c r="AW905" s="11" t="s">
        <v>96</v>
      </c>
      <c r="AX905" s="18" t="str">
        <f t="shared" si="1255"/>
        <v/>
      </c>
      <c r="AY905" s="11"/>
      <c r="AZ905" s="11" t="s">
        <v>109</v>
      </c>
      <c r="BF905" s="11" t="s">
        <v>4509</v>
      </c>
      <c r="BJ905" s="18">
        <v>2022.0</v>
      </c>
      <c r="BK905" s="18">
        <v>2022.0</v>
      </c>
      <c r="BL905" s="16">
        <f t="shared" si="954"/>
        <v>1</v>
      </c>
      <c r="BM905" s="18" t="str">
        <f t="shared" si="955"/>
        <v>2022</v>
      </c>
      <c r="BN905" s="18" t="str">
        <f t="shared" ref="BN905:CC905" si="1322">IF(ISNUMBER(SEARCH(BN$1, $BM905)), ($K905/$BL905), "")</f>
        <v/>
      </c>
      <c r="BO905" s="18" t="str">
        <f t="shared" si="1322"/>
        <v/>
      </c>
      <c r="BP905" s="20">
        <f t="shared" si="1322"/>
        <v>212500</v>
      </c>
      <c r="BQ905" s="18" t="str">
        <f t="shared" si="1322"/>
        <v/>
      </c>
      <c r="BR905" s="18" t="str">
        <f t="shared" si="1322"/>
        <v/>
      </c>
      <c r="BS905" s="18" t="str">
        <f t="shared" si="1322"/>
        <v/>
      </c>
      <c r="BT905" s="18" t="str">
        <f t="shared" si="1322"/>
        <v/>
      </c>
      <c r="BU905" s="18" t="str">
        <f t="shared" si="1322"/>
        <v/>
      </c>
      <c r="BV905" s="18" t="str">
        <f t="shared" si="1322"/>
        <v/>
      </c>
      <c r="BW905" s="18" t="str">
        <f t="shared" si="1322"/>
        <v/>
      </c>
      <c r="BX905" s="18" t="str">
        <f t="shared" si="1322"/>
        <v/>
      </c>
      <c r="BY905" s="18" t="str">
        <f t="shared" si="1322"/>
        <v/>
      </c>
      <c r="BZ905" s="18" t="str">
        <f t="shared" si="1322"/>
        <v/>
      </c>
      <c r="CA905" s="18" t="str">
        <f t="shared" si="1322"/>
        <v/>
      </c>
      <c r="CB905" s="18" t="str">
        <f t="shared" si="1322"/>
        <v/>
      </c>
      <c r="CC905" s="18" t="str">
        <f t="shared" si="1322"/>
        <v/>
      </c>
    </row>
    <row r="906" ht="16.5" customHeight="1">
      <c r="A906" s="18" t="s">
        <v>4510</v>
      </c>
      <c r="B906" s="18" t="s">
        <v>4511</v>
      </c>
      <c r="C906" s="18" t="s">
        <v>4512</v>
      </c>
      <c r="D906" s="11" t="s">
        <v>3270</v>
      </c>
      <c r="E906" s="18">
        <v>197502.0</v>
      </c>
      <c r="F906" s="18">
        <v>197502.0</v>
      </c>
      <c r="G906" s="18" t="s">
        <v>151</v>
      </c>
      <c r="H906" s="18">
        <v>225125.0</v>
      </c>
      <c r="J906" s="20">
        <v>197502.0</v>
      </c>
      <c r="K906" s="20">
        <v>197502.0</v>
      </c>
      <c r="L906" s="11" t="s">
        <v>86</v>
      </c>
      <c r="M906" s="11"/>
      <c r="N906" s="18" t="s">
        <v>3333</v>
      </c>
      <c r="O906" s="18" t="s">
        <v>4513</v>
      </c>
      <c r="V906" s="18" t="s">
        <v>4514</v>
      </c>
      <c r="W906" s="11"/>
      <c r="X906" s="11"/>
      <c r="Z906" s="18" t="s">
        <v>4515</v>
      </c>
      <c r="AI906" s="18" t="s">
        <v>3348</v>
      </c>
      <c r="AM906" s="18" t="s">
        <v>3339</v>
      </c>
      <c r="AO906" s="18" t="s">
        <v>3349</v>
      </c>
      <c r="AQ906" s="11" t="s">
        <v>79</v>
      </c>
      <c r="AR906" s="11" t="s">
        <v>259</v>
      </c>
      <c r="AS906" s="11" t="s">
        <v>75</v>
      </c>
      <c r="AT906" s="11" t="s">
        <v>80</v>
      </c>
      <c r="AW906" s="11" t="s">
        <v>96</v>
      </c>
      <c r="AX906" s="18" t="str">
        <f t="shared" si="1255"/>
        <v/>
      </c>
      <c r="AY906" s="11"/>
      <c r="AZ906" s="11" t="s">
        <v>132</v>
      </c>
      <c r="BF906" s="11" t="s">
        <v>4516</v>
      </c>
      <c r="BJ906" s="18">
        <v>2020.0</v>
      </c>
      <c r="BK906" s="18">
        <v>2020.0</v>
      </c>
      <c r="BL906" s="16">
        <f t="shared" si="954"/>
        <v>1</v>
      </c>
      <c r="BM906" s="18" t="str">
        <f t="shared" si="955"/>
        <v>2020</v>
      </c>
      <c r="BN906" s="20">
        <f t="shared" ref="BN906:CC906" si="1323">IF(ISNUMBER(SEARCH(BN$1, $BM906)), ($K906/$BL906), "")</f>
        <v>197502</v>
      </c>
      <c r="BO906" s="18" t="str">
        <f t="shared" si="1323"/>
        <v/>
      </c>
      <c r="BP906" s="18" t="str">
        <f t="shared" si="1323"/>
        <v/>
      </c>
      <c r="BQ906" s="18" t="str">
        <f t="shared" si="1323"/>
        <v/>
      </c>
      <c r="BR906" s="18" t="str">
        <f t="shared" si="1323"/>
        <v/>
      </c>
      <c r="BS906" s="18" t="str">
        <f t="shared" si="1323"/>
        <v/>
      </c>
      <c r="BT906" s="18" t="str">
        <f t="shared" si="1323"/>
        <v/>
      </c>
      <c r="BU906" s="18" t="str">
        <f t="shared" si="1323"/>
        <v/>
      </c>
      <c r="BV906" s="18" t="str">
        <f t="shared" si="1323"/>
        <v/>
      </c>
      <c r="BW906" s="18" t="str">
        <f t="shared" si="1323"/>
        <v/>
      </c>
      <c r="BX906" s="18" t="str">
        <f t="shared" si="1323"/>
        <v/>
      </c>
      <c r="BY906" s="18" t="str">
        <f t="shared" si="1323"/>
        <v/>
      </c>
      <c r="BZ906" s="18" t="str">
        <f t="shared" si="1323"/>
        <v/>
      </c>
      <c r="CA906" s="18" t="str">
        <f t="shared" si="1323"/>
        <v/>
      </c>
      <c r="CB906" s="18" t="str">
        <f t="shared" si="1323"/>
        <v/>
      </c>
      <c r="CC906" s="18" t="str">
        <f t="shared" si="1323"/>
        <v/>
      </c>
    </row>
    <row r="907" ht="16.5" customHeight="1">
      <c r="A907" s="18" t="s">
        <v>4517</v>
      </c>
      <c r="B907" s="18" t="s">
        <v>4518</v>
      </c>
      <c r="C907" s="18" t="s">
        <v>4519</v>
      </c>
      <c r="D907" s="11" t="s">
        <v>3270</v>
      </c>
      <c r="E907" s="18">
        <v>541680.0</v>
      </c>
      <c r="F907" s="18">
        <v>541680.0</v>
      </c>
      <c r="G907" s="18" t="s">
        <v>367</v>
      </c>
      <c r="H907" s="18">
        <v>131424.0</v>
      </c>
      <c r="J907" s="13">
        <f t="shared" ref="J907:K907" si="1324">E907*0.23</f>
        <v>124586.4</v>
      </c>
      <c r="K907" s="13">
        <f t="shared" si="1324"/>
        <v>124586.4</v>
      </c>
      <c r="L907" s="11" t="s">
        <v>86</v>
      </c>
      <c r="M907" s="11"/>
      <c r="N907" s="18" t="s">
        <v>4520</v>
      </c>
      <c r="O907" s="18" t="s">
        <v>4521</v>
      </c>
      <c r="T907" s="18" t="s">
        <v>4522</v>
      </c>
      <c r="V907" s="18" t="s">
        <v>4523</v>
      </c>
      <c r="W907" s="11"/>
      <c r="X907" s="11"/>
      <c r="Z907" s="18" t="s">
        <v>4524</v>
      </c>
      <c r="AI907" s="18" t="s">
        <v>4525</v>
      </c>
      <c r="AM907" s="18" t="s">
        <v>1184</v>
      </c>
      <c r="AO907" s="18" t="s">
        <v>4526</v>
      </c>
      <c r="AQ907" s="11" t="s">
        <v>79</v>
      </c>
      <c r="AR907" s="11" t="s">
        <v>372</v>
      </c>
      <c r="AS907" s="11" t="s">
        <v>75</v>
      </c>
      <c r="AT907" s="11" t="s">
        <v>80</v>
      </c>
      <c r="AW907" s="11" t="s">
        <v>96</v>
      </c>
      <c r="AX907" s="18" t="str">
        <f t="shared" si="1255"/>
        <v/>
      </c>
      <c r="AY907" s="11"/>
      <c r="AZ907" s="11" t="s">
        <v>132</v>
      </c>
      <c r="BF907" s="11" t="s">
        <v>4527</v>
      </c>
      <c r="BJ907" s="18">
        <v>2021.0</v>
      </c>
      <c r="BK907" s="18">
        <v>2025.0</v>
      </c>
      <c r="BL907" s="16">
        <f t="shared" si="954"/>
        <v>5</v>
      </c>
      <c r="BM907" s="18" t="str">
        <f t="shared" si="955"/>
        <v>2021, 2022, 2023, 2024, 2025</v>
      </c>
      <c r="BN907" s="18" t="str">
        <f t="shared" ref="BN907:CC907" si="1325">IF(ISNUMBER(SEARCH(BN$1, $BM907)), ($K907/$BL907), "")</f>
        <v/>
      </c>
      <c r="BO907" s="20">
        <f t="shared" si="1325"/>
        <v>24917.28</v>
      </c>
      <c r="BP907" s="20">
        <f t="shared" si="1325"/>
        <v>24917.28</v>
      </c>
      <c r="BQ907" s="20">
        <f t="shared" si="1325"/>
        <v>24917.28</v>
      </c>
      <c r="BR907" s="20">
        <f t="shared" si="1325"/>
        <v>24917.28</v>
      </c>
      <c r="BS907" s="20">
        <f t="shared" si="1325"/>
        <v>24917.28</v>
      </c>
      <c r="BT907" s="18" t="str">
        <f t="shared" si="1325"/>
        <v/>
      </c>
      <c r="BU907" s="18" t="str">
        <f t="shared" si="1325"/>
        <v/>
      </c>
      <c r="BV907" s="18" t="str">
        <f t="shared" si="1325"/>
        <v/>
      </c>
      <c r="BW907" s="18" t="str">
        <f t="shared" si="1325"/>
        <v/>
      </c>
      <c r="BX907" s="18" t="str">
        <f t="shared" si="1325"/>
        <v/>
      </c>
      <c r="BY907" s="18" t="str">
        <f t="shared" si="1325"/>
        <v/>
      </c>
      <c r="BZ907" s="18" t="str">
        <f t="shared" si="1325"/>
        <v/>
      </c>
      <c r="CA907" s="18" t="str">
        <f t="shared" si="1325"/>
        <v/>
      </c>
      <c r="CB907" s="18" t="str">
        <f t="shared" si="1325"/>
        <v/>
      </c>
      <c r="CC907" s="18" t="str">
        <f t="shared" si="1325"/>
        <v/>
      </c>
    </row>
    <row r="908" ht="16.5" customHeight="1">
      <c r="A908" s="18" t="s">
        <v>4528</v>
      </c>
      <c r="B908" s="18" t="s">
        <v>4529</v>
      </c>
      <c r="C908" s="18" t="s">
        <v>4530</v>
      </c>
      <c r="D908" s="11" t="s">
        <v>3270</v>
      </c>
      <c r="E908" s="18">
        <v>177752.0</v>
      </c>
      <c r="F908" s="18">
        <v>177752.0</v>
      </c>
      <c r="G908" s="18" t="s">
        <v>151</v>
      </c>
      <c r="H908" s="18">
        <v>202612.0</v>
      </c>
      <c r="J908" s="20">
        <v>177752.0</v>
      </c>
      <c r="K908" s="20">
        <v>177752.0</v>
      </c>
      <c r="L908" s="11" t="s">
        <v>86</v>
      </c>
      <c r="M908" s="11"/>
      <c r="N908" s="18" t="s">
        <v>3333</v>
      </c>
      <c r="O908" s="18" t="s">
        <v>4531</v>
      </c>
      <c r="V908" s="18" t="s">
        <v>4532</v>
      </c>
      <c r="W908" s="11"/>
      <c r="X908" s="11"/>
      <c r="Z908" s="18" t="s">
        <v>4533</v>
      </c>
      <c r="AI908" s="18" t="s">
        <v>3348</v>
      </c>
      <c r="AM908" s="18" t="s">
        <v>3339</v>
      </c>
      <c r="AO908" s="18" t="s">
        <v>3349</v>
      </c>
      <c r="AQ908" s="11" t="s">
        <v>79</v>
      </c>
      <c r="AR908" s="11" t="s">
        <v>259</v>
      </c>
      <c r="AS908" s="11" t="s">
        <v>75</v>
      </c>
      <c r="AT908" s="11" t="s">
        <v>107</v>
      </c>
      <c r="AU908" s="11" t="s">
        <v>189</v>
      </c>
      <c r="AW908" s="11" t="s">
        <v>96</v>
      </c>
      <c r="AX908" s="18" t="str">
        <f t="shared" si="1255"/>
        <v/>
      </c>
      <c r="AY908" s="11"/>
      <c r="AZ908" s="11" t="s">
        <v>535</v>
      </c>
      <c r="BF908" s="18" t="s">
        <v>4534</v>
      </c>
      <c r="BJ908" s="18">
        <v>2020.0</v>
      </c>
      <c r="BK908" s="18">
        <v>2020.0</v>
      </c>
      <c r="BL908" s="16">
        <f t="shared" si="954"/>
        <v>1</v>
      </c>
      <c r="BM908" s="18" t="str">
        <f t="shared" si="955"/>
        <v>2020</v>
      </c>
      <c r="BN908" s="20">
        <f t="shared" ref="BN908:CC908" si="1326">IF(ISNUMBER(SEARCH(BN$1, $BM908)), ($K908/$BL908), "")</f>
        <v>177752</v>
      </c>
      <c r="BO908" s="18" t="str">
        <f t="shared" si="1326"/>
        <v/>
      </c>
      <c r="BP908" s="18" t="str">
        <f t="shared" si="1326"/>
        <v/>
      </c>
      <c r="BQ908" s="18" t="str">
        <f t="shared" si="1326"/>
        <v/>
      </c>
      <c r="BR908" s="18" t="str">
        <f t="shared" si="1326"/>
        <v/>
      </c>
      <c r="BS908" s="18" t="str">
        <f t="shared" si="1326"/>
        <v/>
      </c>
      <c r="BT908" s="18" t="str">
        <f t="shared" si="1326"/>
        <v/>
      </c>
      <c r="BU908" s="18" t="str">
        <f t="shared" si="1326"/>
        <v/>
      </c>
      <c r="BV908" s="18" t="str">
        <f t="shared" si="1326"/>
        <v/>
      </c>
      <c r="BW908" s="18" t="str">
        <f t="shared" si="1326"/>
        <v/>
      </c>
      <c r="BX908" s="18" t="str">
        <f t="shared" si="1326"/>
        <v/>
      </c>
      <c r="BY908" s="18" t="str">
        <f t="shared" si="1326"/>
        <v/>
      </c>
      <c r="BZ908" s="18" t="str">
        <f t="shared" si="1326"/>
        <v/>
      </c>
      <c r="CA908" s="18" t="str">
        <f t="shared" si="1326"/>
        <v/>
      </c>
      <c r="CB908" s="18" t="str">
        <f t="shared" si="1326"/>
        <v/>
      </c>
      <c r="CC908" s="18" t="str">
        <f t="shared" si="1326"/>
        <v/>
      </c>
    </row>
    <row r="909" ht="16.5" customHeight="1">
      <c r="A909" s="48" t="s">
        <v>4535</v>
      </c>
      <c r="B909" s="48" t="s">
        <v>4536</v>
      </c>
      <c r="C909" s="48" t="s">
        <v>4535</v>
      </c>
      <c r="D909" s="11" t="s">
        <v>3270</v>
      </c>
      <c r="E909" s="27">
        <v>125000.0</v>
      </c>
      <c r="F909" s="27">
        <v>100000.0</v>
      </c>
      <c r="G909" s="48" t="s">
        <v>135</v>
      </c>
      <c r="H909" s="44">
        <v>0.0</v>
      </c>
      <c r="I909" s="48"/>
      <c r="J909" s="13">
        <f t="shared" ref="J909:K909" si="1327">E909*1.19</f>
        <v>148750</v>
      </c>
      <c r="K909" s="13">
        <f t="shared" si="1327"/>
        <v>119000</v>
      </c>
      <c r="L909" s="11" t="s">
        <v>86</v>
      </c>
      <c r="M909" s="11"/>
      <c r="N909" s="18" t="s">
        <v>4537</v>
      </c>
      <c r="O909" s="48" t="s">
        <v>4538</v>
      </c>
      <c r="P909" s="48"/>
      <c r="Q909" s="48"/>
      <c r="R909" s="48"/>
      <c r="S909" s="48"/>
      <c r="T909" s="48" t="s">
        <v>4539</v>
      </c>
      <c r="V909" s="48" t="s">
        <v>2151</v>
      </c>
      <c r="W909" s="11"/>
      <c r="X909" s="11" t="s">
        <v>142</v>
      </c>
      <c r="Z909" s="48" t="s">
        <v>2902</v>
      </c>
      <c r="AA909" s="48"/>
      <c r="AB909" s="48"/>
      <c r="AC909" s="48"/>
      <c r="AD909" s="48"/>
      <c r="AE909" s="48"/>
      <c r="AF909" s="48"/>
      <c r="AG909" s="48"/>
      <c r="AH909" s="48"/>
      <c r="AI909" s="48" t="s">
        <v>4540</v>
      </c>
      <c r="AJ909" s="48"/>
      <c r="AK909" s="48"/>
      <c r="AL909" s="48"/>
      <c r="AM909" s="11" t="s">
        <v>143</v>
      </c>
      <c r="AN909" s="39" t="s">
        <v>2079</v>
      </c>
      <c r="AO909" s="48" t="s">
        <v>1722</v>
      </c>
      <c r="AP909" s="48"/>
      <c r="AQ909" s="11" t="s">
        <v>79</v>
      </c>
      <c r="AR909" s="39" t="s">
        <v>146</v>
      </c>
      <c r="AS909" s="11" t="s">
        <v>75</v>
      </c>
      <c r="AT909" s="11" t="s">
        <v>375</v>
      </c>
      <c r="AU909" s="48"/>
      <c r="AV909" s="48"/>
      <c r="AW909" s="11" t="s">
        <v>204</v>
      </c>
      <c r="AX909" s="18" t="str">
        <f t="shared" si="1255"/>
        <v/>
      </c>
      <c r="AY909" s="39"/>
      <c r="AZ909" s="11" t="s">
        <v>290</v>
      </c>
      <c r="BF909" s="48" t="s">
        <v>4536</v>
      </c>
      <c r="BH909" s="48"/>
      <c r="BI909" s="48"/>
      <c r="BJ909" s="44">
        <v>2022.0</v>
      </c>
      <c r="BK909" s="44">
        <v>2026.0</v>
      </c>
      <c r="BL909" s="16">
        <f t="shared" si="954"/>
        <v>5</v>
      </c>
      <c r="BM909" s="18" t="str">
        <f t="shared" si="955"/>
        <v>2022, 2023, 2024, 2025, 2026</v>
      </c>
      <c r="BN909" s="18" t="str">
        <f t="shared" ref="BN909:CC909" si="1328">IF(ISNUMBER(SEARCH(BN$1, $BM909)), ($K909/$BL909), "")</f>
        <v/>
      </c>
      <c r="BO909" s="18" t="str">
        <f t="shared" si="1328"/>
        <v/>
      </c>
      <c r="BP909" s="20">
        <f t="shared" si="1328"/>
        <v>23800</v>
      </c>
      <c r="BQ909" s="20">
        <f t="shared" si="1328"/>
        <v>23800</v>
      </c>
      <c r="BR909" s="20">
        <f t="shared" si="1328"/>
        <v>23800</v>
      </c>
      <c r="BS909" s="20">
        <f t="shared" si="1328"/>
        <v>23800</v>
      </c>
      <c r="BT909" s="20">
        <f t="shared" si="1328"/>
        <v>23800</v>
      </c>
      <c r="BU909" s="18" t="str">
        <f t="shared" si="1328"/>
        <v/>
      </c>
      <c r="BV909" s="18" t="str">
        <f t="shared" si="1328"/>
        <v/>
      </c>
      <c r="BW909" s="18" t="str">
        <f t="shared" si="1328"/>
        <v/>
      </c>
      <c r="BX909" s="18" t="str">
        <f t="shared" si="1328"/>
        <v/>
      </c>
      <c r="BY909" s="18" t="str">
        <f t="shared" si="1328"/>
        <v/>
      </c>
      <c r="BZ909" s="18" t="str">
        <f t="shared" si="1328"/>
        <v/>
      </c>
      <c r="CA909" s="18" t="str">
        <f t="shared" si="1328"/>
        <v/>
      </c>
      <c r="CB909" s="18" t="str">
        <f t="shared" si="1328"/>
        <v/>
      </c>
      <c r="CC909" s="18" t="str">
        <f t="shared" si="1328"/>
        <v/>
      </c>
      <c r="CD909" s="48"/>
      <c r="CE909" s="48"/>
    </row>
    <row r="910" ht="16.5" customHeight="1">
      <c r="A910" s="48" t="s">
        <v>4541</v>
      </c>
      <c r="B910" s="48" t="s">
        <v>4542</v>
      </c>
      <c r="C910" s="48" t="s">
        <v>4541</v>
      </c>
      <c r="D910" s="11" t="s">
        <v>3270</v>
      </c>
      <c r="E910" s="64">
        <v>243119.0</v>
      </c>
      <c r="F910" s="64">
        <v>243119.0</v>
      </c>
      <c r="G910" s="48" t="s">
        <v>135</v>
      </c>
      <c r="H910" s="44">
        <v>310592.0</v>
      </c>
      <c r="I910" s="48"/>
      <c r="J910" s="13">
        <f t="shared" ref="J910:K910" si="1329">E910*1.19</f>
        <v>289311.61</v>
      </c>
      <c r="K910" s="13">
        <f t="shared" si="1329"/>
        <v>289311.61</v>
      </c>
      <c r="L910" s="11" t="s">
        <v>86</v>
      </c>
      <c r="M910" s="11"/>
      <c r="N910" s="18" t="s">
        <v>4543</v>
      </c>
      <c r="O910" s="48" t="s">
        <v>4544</v>
      </c>
      <c r="P910" s="48"/>
      <c r="Q910" s="48"/>
      <c r="R910" s="48"/>
      <c r="S910" s="48"/>
      <c r="T910" s="48" t="s">
        <v>4545</v>
      </c>
      <c r="V910" s="48"/>
      <c r="W910" s="11"/>
      <c r="X910" s="11" t="s">
        <v>142</v>
      </c>
      <c r="Z910" s="48"/>
      <c r="AA910" s="48"/>
      <c r="AB910" s="48"/>
      <c r="AC910" s="48"/>
      <c r="AD910" s="48"/>
      <c r="AE910" s="48"/>
      <c r="AF910" s="48"/>
      <c r="AG910" s="48"/>
      <c r="AH910" s="48"/>
      <c r="AI910" s="48" t="s">
        <v>4546</v>
      </c>
      <c r="AJ910" s="48"/>
      <c r="AK910" s="48"/>
      <c r="AL910" s="48"/>
      <c r="AM910" s="11" t="s">
        <v>143</v>
      </c>
      <c r="AN910" s="11" t="s">
        <v>695</v>
      </c>
      <c r="AO910" s="48" t="s">
        <v>2738</v>
      </c>
      <c r="AP910" s="48"/>
      <c r="AQ910" s="11" t="s">
        <v>79</v>
      </c>
      <c r="AR910" s="39" t="s">
        <v>146</v>
      </c>
      <c r="AS910" s="11" t="s">
        <v>75</v>
      </c>
      <c r="AT910" s="11" t="s">
        <v>375</v>
      </c>
      <c r="AU910" s="48"/>
      <c r="AV910" s="48"/>
      <c r="AW910" s="11" t="s">
        <v>96</v>
      </c>
      <c r="AX910" s="18" t="str">
        <f t="shared" si="1255"/>
        <v/>
      </c>
      <c r="AY910" s="39"/>
      <c r="AZ910" s="11" t="s">
        <v>124</v>
      </c>
      <c r="BF910" s="48" t="s">
        <v>4542</v>
      </c>
      <c r="BH910" s="48"/>
      <c r="BI910" s="48"/>
      <c r="BJ910" s="44">
        <v>2024.0</v>
      </c>
      <c r="BK910" s="44">
        <v>2025.0</v>
      </c>
      <c r="BL910" s="16">
        <f t="shared" si="954"/>
        <v>2</v>
      </c>
      <c r="BM910" s="18" t="str">
        <f t="shared" si="955"/>
        <v>2024, 2025</v>
      </c>
      <c r="BN910" s="18" t="str">
        <f t="shared" ref="BN910:CC910" si="1330">IF(ISNUMBER(SEARCH(BN$1, $BM910)), ($K910/$BL910), "")</f>
        <v/>
      </c>
      <c r="BO910" s="18" t="str">
        <f t="shared" si="1330"/>
        <v/>
      </c>
      <c r="BP910" s="18" t="str">
        <f t="shared" si="1330"/>
        <v/>
      </c>
      <c r="BQ910" s="18" t="str">
        <f t="shared" si="1330"/>
        <v/>
      </c>
      <c r="BR910" s="20">
        <f t="shared" si="1330"/>
        <v>144655.805</v>
      </c>
      <c r="BS910" s="20">
        <f t="shared" si="1330"/>
        <v>144655.805</v>
      </c>
      <c r="BT910" s="18" t="str">
        <f t="shared" si="1330"/>
        <v/>
      </c>
      <c r="BU910" s="18" t="str">
        <f t="shared" si="1330"/>
        <v/>
      </c>
      <c r="BV910" s="18" t="str">
        <f t="shared" si="1330"/>
        <v/>
      </c>
      <c r="BW910" s="18" t="str">
        <f t="shared" si="1330"/>
        <v/>
      </c>
      <c r="BX910" s="18" t="str">
        <f t="shared" si="1330"/>
        <v/>
      </c>
      <c r="BY910" s="18" t="str">
        <f t="shared" si="1330"/>
        <v/>
      </c>
      <c r="BZ910" s="18" t="str">
        <f t="shared" si="1330"/>
        <v/>
      </c>
      <c r="CA910" s="18" t="str">
        <f t="shared" si="1330"/>
        <v/>
      </c>
      <c r="CB910" s="18" t="str">
        <f t="shared" si="1330"/>
        <v/>
      </c>
      <c r="CC910" s="18" t="str">
        <f t="shared" si="1330"/>
        <v/>
      </c>
      <c r="CD910" s="48"/>
      <c r="CE910" s="48"/>
    </row>
    <row r="911" ht="16.5" customHeight="1">
      <c r="A911" s="48" t="s">
        <v>4547</v>
      </c>
      <c r="B911" s="48" t="s">
        <v>4548</v>
      </c>
      <c r="C911" s="48" t="s">
        <v>4547</v>
      </c>
      <c r="D911" s="11" t="s">
        <v>3270</v>
      </c>
      <c r="E911" s="44">
        <v>14140.0</v>
      </c>
      <c r="F911" s="44">
        <v>14140.0</v>
      </c>
      <c r="G911" s="48" t="s">
        <v>215</v>
      </c>
      <c r="H911" s="44">
        <v>1396.0</v>
      </c>
      <c r="I911" s="48"/>
      <c r="J911" s="13">
        <f t="shared" ref="J911:K911" si="1331">E911*0.091</f>
        <v>1286.74</v>
      </c>
      <c r="K911" s="13">
        <f t="shared" si="1331"/>
        <v>1286.74</v>
      </c>
      <c r="L911" s="11" t="s">
        <v>86</v>
      </c>
      <c r="M911" s="11"/>
      <c r="N911" s="18" t="s">
        <v>4549</v>
      </c>
      <c r="O911" s="48" t="s">
        <v>4550</v>
      </c>
      <c r="P911" s="48"/>
      <c r="Q911" s="48"/>
      <c r="R911" s="48"/>
      <c r="S911" s="48"/>
      <c r="T911" s="48" t="s">
        <v>4551</v>
      </c>
      <c r="V911" s="48" t="s">
        <v>429</v>
      </c>
      <c r="W911" s="11"/>
      <c r="X911" s="11"/>
      <c r="Z911" s="48" t="s">
        <v>2560</v>
      </c>
      <c r="AA911" s="48"/>
      <c r="AB911" s="48"/>
      <c r="AC911" s="48"/>
      <c r="AD911" s="48"/>
      <c r="AE911" s="48"/>
      <c r="AF911" s="48"/>
      <c r="AG911" s="48"/>
      <c r="AH911" s="48"/>
      <c r="AI911" s="48" t="s">
        <v>4552</v>
      </c>
      <c r="AJ911" s="48"/>
      <c r="AK911" s="48"/>
      <c r="AL911" s="48"/>
      <c r="AM911" s="48" t="s">
        <v>2631</v>
      </c>
      <c r="AO911" s="48" t="s">
        <v>4553</v>
      </c>
      <c r="AP911" s="48"/>
      <c r="AQ911" s="11" t="s">
        <v>79</v>
      </c>
      <c r="AR911" s="39" t="s">
        <v>218</v>
      </c>
      <c r="AS911" s="11" t="s">
        <v>75</v>
      </c>
      <c r="AT911" s="11" t="s">
        <v>375</v>
      </c>
      <c r="AU911" s="48"/>
      <c r="AV911" s="48"/>
      <c r="AW911" s="11" t="s">
        <v>955</v>
      </c>
      <c r="AX911" s="18" t="str">
        <f t="shared" si="1255"/>
        <v/>
      </c>
      <c r="AY911" s="39"/>
      <c r="AZ911" s="18"/>
      <c r="BF911" s="48" t="s">
        <v>4548</v>
      </c>
      <c r="BH911" s="48"/>
      <c r="BI911" s="48"/>
      <c r="BJ911" s="44">
        <v>2022.0</v>
      </c>
      <c r="BK911" s="44">
        <v>2022.0</v>
      </c>
      <c r="BL911" s="16">
        <f t="shared" si="954"/>
        <v>1</v>
      </c>
      <c r="BM911" s="18" t="str">
        <f t="shared" si="955"/>
        <v>2022</v>
      </c>
      <c r="BN911" s="18" t="str">
        <f t="shared" ref="BN911:CC911" si="1332">IF(ISNUMBER(SEARCH(BN$1, $BM911)), ($K911/$BL911), "")</f>
        <v/>
      </c>
      <c r="BO911" s="18" t="str">
        <f t="shared" si="1332"/>
        <v/>
      </c>
      <c r="BP911" s="20">
        <f t="shared" si="1332"/>
        <v>1286.74</v>
      </c>
      <c r="BQ911" s="18" t="str">
        <f t="shared" si="1332"/>
        <v/>
      </c>
      <c r="BR911" s="18" t="str">
        <f t="shared" si="1332"/>
        <v/>
      </c>
      <c r="BS911" s="18" t="str">
        <f t="shared" si="1332"/>
        <v/>
      </c>
      <c r="BT911" s="18" t="str">
        <f t="shared" si="1332"/>
        <v/>
      </c>
      <c r="BU911" s="18" t="str">
        <f t="shared" si="1332"/>
        <v/>
      </c>
      <c r="BV911" s="18" t="str">
        <f t="shared" si="1332"/>
        <v/>
      </c>
      <c r="BW911" s="18" t="str">
        <f t="shared" si="1332"/>
        <v/>
      </c>
      <c r="BX911" s="18" t="str">
        <f t="shared" si="1332"/>
        <v/>
      </c>
      <c r="BY911" s="18" t="str">
        <f t="shared" si="1332"/>
        <v/>
      </c>
      <c r="BZ911" s="18" t="str">
        <f t="shared" si="1332"/>
        <v/>
      </c>
      <c r="CA911" s="18" t="str">
        <f t="shared" si="1332"/>
        <v/>
      </c>
      <c r="CB911" s="18" t="str">
        <f t="shared" si="1332"/>
        <v/>
      </c>
      <c r="CC911" s="18" t="str">
        <f t="shared" si="1332"/>
        <v/>
      </c>
      <c r="CD911" s="48"/>
      <c r="CE911" s="48"/>
    </row>
    <row r="912" ht="16.5" customHeight="1">
      <c r="A912" s="48" t="s">
        <v>4554</v>
      </c>
      <c r="B912" s="48" t="s">
        <v>4555</v>
      </c>
      <c r="C912" s="48" t="s">
        <v>4554</v>
      </c>
      <c r="D912" s="11" t="s">
        <v>3270</v>
      </c>
      <c r="E912" s="64">
        <v>242532.0</v>
      </c>
      <c r="F912" s="64">
        <v>242532.0</v>
      </c>
      <c r="G912" s="48" t="s">
        <v>135</v>
      </c>
      <c r="H912" s="44">
        <v>309845.0</v>
      </c>
      <c r="I912" s="48"/>
      <c r="J912" s="13">
        <f t="shared" ref="J912:K912" si="1333">E912*1.19</f>
        <v>288613.08</v>
      </c>
      <c r="K912" s="13">
        <f t="shared" si="1333"/>
        <v>288613.08</v>
      </c>
      <c r="L912" s="11" t="s">
        <v>86</v>
      </c>
      <c r="M912" s="11"/>
      <c r="N912" s="18" t="s">
        <v>4556</v>
      </c>
      <c r="O912" s="48" t="s">
        <v>4557</v>
      </c>
      <c r="P912" s="48"/>
      <c r="Q912" s="48"/>
      <c r="R912" s="48"/>
      <c r="S912" s="48"/>
      <c r="T912" s="48" t="s">
        <v>667</v>
      </c>
      <c r="V912" s="48"/>
      <c r="W912" s="11"/>
      <c r="X912" s="11" t="s">
        <v>142</v>
      </c>
      <c r="Z912" s="48"/>
      <c r="AA912" s="48"/>
      <c r="AB912" s="48"/>
      <c r="AC912" s="48"/>
      <c r="AD912" s="48"/>
      <c r="AE912" s="48"/>
      <c r="AF912" s="48"/>
      <c r="AG912" s="48"/>
      <c r="AH912" s="48"/>
      <c r="AI912" s="48" t="s">
        <v>4546</v>
      </c>
      <c r="AJ912" s="48"/>
      <c r="AK912" s="48"/>
      <c r="AL912" s="48"/>
      <c r="AM912" s="11" t="s">
        <v>143</v>
      </c>
      <c r="AN912" s="11" t="s">
        <v>695</v>
      </c>
      <c r="AO912" s="48" t="s">
        <v>2738</v>
      </c>
      <c r="AP912" s="48"/>
      <c r="AQ912" s="11" t="s">
        <v>79</v>
      </c>
      <c r="AR912" s="39" t="s">
        <v>146</v>
      </c>
      <c r="AS912" s="11" t="s">
        <v>75</v>
      </c>
      <c r="AT912" s="11" t="s">
        <v>375</v>
      </c>
      <c r="AU912" s="48"/>
      <c r="AV912" s="48"/>
      <c r="AW912" s="11" t="s">
        <v>96</v>
      </c>
      <c r="AX912" s="18" t="str">
        <f t="shared" si="1255"/>
        <v/>
      </c>
      <c r="AY912" s="39"/>
      <c r="AZ912" s="11" t="s">
        <v>529</v>
      </c>
      <c r="BF912" s="48" t="s">
        <v>4555</v>
      </c>
      <c r="BH912" s="48"/>
      <c r="BI912" s="48"/>
      <c r="BJ912" s="44">
        <v>2024.0</v>
      </c>
      <c r="BK912" s="44">
        <v>2025.0</v>
      </c>
      <c r="BL912" s="16">
        <f t="shared" si="954"/>
        <v>2</v>
      </c>
      <c r="BM912" s="18" t="str">
        <f t="shared" si="955"/>
        <v>2024, 2025</v>
      </c>
      <c r="BN912" s="18" t="str">
        <f t="shared" ref="BN912:CC912" si="1334">IF(ISNUMBER(SEARCH(BN$1, $BM912)), ($K912/$BL912), "")</f>
        <v/>
      </c>
      <c r="BO912" s="18" t="str">
        <f t="shared" si="1334"/>
        <v/>
      </c>
      <c r="BP912" s="18" t="str">
        <f t="shared" si="1334"/>
        <v/>
      </c>
      <c r="BQ912" s="18" t="str">
        <f t="shared" si="1334"/>
        <v/>
      </c>
      <c r="BR912" s="20">
        <f t="shared" si="1334"/>
        <v>144306.54</v>
      </c>
      <c r="BS912" s="20">
        <f t="shared" si="1334"/>
        <v>144306.54</v>
      </c>
      <c r="BT912" s="18" t="str">
        <f t="shared" si="1334"/>
        <v/>
      </c>
      <c r="BU912" s="18" t="str">
        <f t="shared" si="1334"/>
        <v/>
      </c>
      <c r="BV912" s="18" t="str">
        <f t="shared" si="1334"/>
        <v/>
      </c>
      <c r="BW912" s="18" t="str">
        <f t="shared" si="1334"/>
        <v/>
      </c>
      <c r="BX912" s="18" t="str">
        <f t="shared" si="1334"/>
        <v/>
      </c>
      <c r="BY912" s="18" t="str">
        <f t="shared" si="1334"/>
        <v/>
      </c>
      <c r="BZ912" s="18" t="str">
        <f t="shared" si="1334"/>
        <v/>
      </c>
      <c r="CA912" s="18" t="str">
        <f t="shared" si="1334"/>
        <v/>
      </c>
      <c r="CB912" s="18" t="str">
        <f t="shared" si="1334"/>
        <v/>
      </c>
      <c r="CC912" s="18" t="str">
        <f t="shared" si="1334"/>
        <v/>
      </c>
      <c r="CD912" s="48"/>
      <c r="CE912" s="48"/>
    </row>
    <row r="913" ht="16.5" customHeight="1">
      <c r="A913" s="48" t="s">
        <v>4558</v>
      </c>
      <c r="B913" s="48"/>
      <c r="C913" s="48" t="s">
        <v>4558</v>
      </c>
      <c r="D913" s="11" t="s">
        <v>3270</v>
      </c>
      <c r="E913" s="44">
        <v>0.0</v>
      </c>
      <c r="F913" s="48"/>
      <c r="G913" s="48"/>
      <c r="H913" s="44">
        <v>0.0</v>
      </c>
      <c r="I913" s="48"/>
      <c r="J913" s="65"/>
      <c r="K913" s="65"/>
      <c r="L913" s="11" t="s">
        <v>86</v>
      </c>
      <c r="M913" s="11"/>
      <c r="O913" s="48" t="s">
        <v>4559</v>
      </c>
      <c r="P913" s="48"/>
      <c r="Q913" s="48"/>
      <c r="R913" s="48"/>
      <c r="S913" s="48"/>
      <c r="T913" s="48" t="s">
        <v>4560</v>
      </c>
      <c r="V913" s="48" t="s">
        <v>4121</v>
      </c>
      <c r="W913" s="11"/>
      <c r="X913" s="11"/>
      <c r="Z913" s="48" t="s">
        <v>4122</v>
      </c>
      <c r="AA913" s="48"/>
      <c r="AB913" s="48"/>
      <c r="AC913" s="48"/>
      <c r="AD913" s="48"/>
      <c r="AE913" s="48"/>
      <c r="AF913" s="48"/>
      <c r="AG913" s="48"/>
      <c r="AH913" s="48"/>
      <c r="AI913" s="48" t="s">
        <v>3939</v>
      </c>
      <c r="AJ913" s="48"/>
      <c r="AK913" s="48"/>
      <c r="AL913" s="48"/>
      <c r="AM913" s="11" t="s">
        <v>1487</v>
      </c>
      <c r="AO913" s="48"/>
      <c r="AP913" s="48"/>
      <c r="AQ913" s="11" t="s">
        <v>79</v>
      </c>
      <c r="AR913" s="39" t="s">
        <v>565</v>
      </c>
      <c r="AS913" s="11" t="s">
        <v>75</v>
      </c>
      <c r="AT913" s="11" t="s">
        <v>375</v>
      </c>
      <c r="AU913" s="48"/>
      <c r="AV913" s="48"/>
      <c r="AW913" s="11" t="s">
        <v>96</v>
      </c>
      <c r="AX913" s="18" t="str">
        <f t="shared" si="1255"/>
        <v/>
      </c>
      <c r="AY913" s="39"/>
      <c r="AZ913" s="11" t="s">
        <v>124</v>
      </c>
      <c r="BF913" s="48"/>
      <c r="BH913" s="48"/>
      <c r="BI913" s="48"/>
      <c r="BJ913" s="44">
        <v>2023.0</v>
      </c>
      <c r="BK913" s="44">
        <v>2027.0</v>
      </c>
      <c r="BL913" s="16">
        <f t="shared" si="954"/>
        <v>5</v>
      </c>
      <c r="BM913" s="18" t="str">
        <f t="shared" si="955"/>
        <v>2023, 2024, 2025, 2026, 2027</v>
      </c>
      <c r="BN913" s="18" t="str">
        <f t="shared" ref="BN913:CC913" si="1335">IF(ISNUMBER(SEARCH(BN$1, $BM913)), ($K913/$BL913), "")</f>
        <v/>
      </c>
      <c r="BO913" s="18" t="str">
        <f t="shared" si="1335"/>
        <v/>
      </c>
      <c r="BP913" s="18" t="str">
        <f t="shared" si="1335"/>
        <v/>
      </c>
      <c r="BQ913" s="20">
        <f t="shared" si="1335"/>
        <v>0</v>
      </c>
      <c r="BR913" s="20">
        <f t="shared" si="1335"/>
        <v>0</v>
      </c>
      <c r="BS913" s="20">
        <f t="shared" si="1335"/>
        <v>0</v>
      </c>
      <c r="BT913" s="20">
        <f t="shared" si="1335"/>
        <v>0</v>
      </c>
      <c r="BU913" s="20">
        <f t="shared" si="1335"/>
        <v>0</v>
      </c>
      <c r="BV913" s="18" t="str">
        <f t="shared" si="1335"/>
        <v/>
      </c>
      <c r="BW913" s="18" t="str">
        <f t="shared" si="1335"/>
        <v/>
      </c>
      <c r="BX913" s="18" t="str">
        <f t="shared" si="1335"/>
        <v/>
      </c>
      <c r="BY913" s="18" t="str">
        <f t="shared" si="1335"/>
        <v/>
      </c>
      <c r="BZ913" s="18" t="str">
        <f t="shared" si="1335"/>
        <v/>
      </c>
      <c r="CA913" s="18" t="str">
        <f t="shared" si="1335"/>
        <v/>
      </c>
      <c r="CB913" s="18" t="str">
        <f t="shared" si="1335"/>
        <v/>
      </c>
      <c r="CC913" s="18" t="str">
        <f t="shared" si="1335"/>
        <v/>
      </c>
      <c r="CD913" s="48"/>
      <c r="CE913" s="48"/>
    </row>
    <row r="914" ht="16.5" customHeight="1">
      <c r="A914" s="48" t="s">
        <v>4561</v>
      </c>
      <c r="B914" s="39" t="s">
        <v>4562</v>
      </c>
      <c r="C914" s="48" t="s">
        <v>4561</v>
      </c>
      <c r="D914" s="11" t="s">
        <v>3270</v>
      </c>
      <c r="E914" s="44">
        <v>1000000.0</v>
      </c>
      <c r="F914" s="44">
        <v>1000000.0</v>
      </c>
      <c r="G914" s="48" t="s">
        <v>215</v>
      </c>
      <c r="H914" s="44">
        <v>94633.0</v>
      </c>
      <c r="I914" s="48"/>
      <c r="J914" s="13">
        <f t="shared" ref="J914:K914" si="1336">E914*0.091</f>
        <v>91000</v>
      </c>
      <c r="K914" s="13">
        <f t="shared" si="1336"/>
        <v>91000</v>
      </c>
      <c r="L914" s="11" t="s">
        <v>86</v>
      </c>
      <c r="M914" s="11"/>
      <c r="N914" s="18" t="s">
        <v>4563</v>
      </c>
      <c r="O914" s="48" t="s">
        <v>4564</v>
      </c>
      <c r="P914" s="48"/>
      <c r="Q914" s="48"/>
      <c r="R914" s="48"/>
      <c r="S914" s="48"/>
      <c r="T914" s="48" t="s">
        <v>4565</v>
      </c>
      <c r="V914" s="48"/>
      <c r="W914" s="11"/>
      <c r="X914" s="11"/>
      <c r="Z914" s="48"/>
      <c r="AA914" s="48"/>
      <c r="AB914" s="48"/>
      <c r="AC914" s="48"/>
      <c r="AD914" s="48"/>
      <c r="AE914" s="48"/>
      <c r="AF914" s="48"/>
      <c r="AG914" s="48"/>
      <c r="AH914" s="48"/>
      <c r="AI914" s="48" t="s">
        <v>4566</v>
      </c>
      <c r="AJ914" s="48"/>
      <c r="AK914" s="48"/>
      <c r="AL914" s="48"/>
      <c r="AM914" s="48" t="s">
        <v>2631</v>
      </c>
      <c r="AO914" s="48" t="s">
        <v>3644</v>
      </c>
      <c r="AP914" s="48"/>
      <c r="AQ914" s="11" t="s">
        <v>79</v>
      </c>
      <c r="AR914" s="39" t="s">
        <v>218</v>
      </c>
      <c r="AS914" s="11" t="s">
        <v>75</v>
      </c>
      <c r="AT914" s="11" t="s">
        <v>375</v>
      </c>
      <c r="AU914" s="48"/>
      <c r="AV914" s="48"/>
      <c r="AW914" s="11" t="s">
        <v>96</v>
      </c>
      <c r="AX914" s="18" t="str">
        <f t="shared" si="1255"/>
        <v/>
      </c>
      <c r="AY914" s="39"/>
      <c r="AZ914" s="11" t="s">
        <v>124</v>
      </c>
      <c r="BF914" s="39" t="s">
        <v>4562</v>
      </c>
      <c r="BH914" s="48"/>
      <c r="BI914" s="48"/>
      <c r="BJ914" s="44">
        <v>2024.0</v>
      </c>
      <c r="BK914" s="44">
        <v>2026.0</v>
      </c>
      <c r="BL914" s="16">
        <f t="shared" si="954"/>
        <v>3</v>
      </c>
      <c r="BM914" s="18" t="str">
        <f t="shared" si="955"/>
        <v>2024, 2025, 2026</v>
      </c>
      <c r="BN914" s="18" t="str">
        <f t="shared" ref="BN914:CC914" si="1337">IF(ISNUMBER(SEARCH(BN$1, $BM914)), ($K914/$BL914), "")</f>
        <v/>
      </c>
      <c r="BO914" s="18" t="str">
        <f t="shared" si="1337"/>
        <v/>
      </c>
      <c r="BP914" s="18" t="str">
        <f t="shared" si="1337"/>
        <v/>
      </c>
      <c r="BQ914" s="18" t="str">
        <f t="shared" si="1337"/>
        <v/>
      </c>
      <c r="BR914" s="20">
        <f t="shared" si="1337"/>
        <v>30333.33333</v>
      </c>
      <c r="BS914" s="20">
        <f t="shared" si="1337"/>
        <v>30333.33333</v>
      </c>
      <c r="BT914" s="20">
        <f t="shared" si="1337"/>
        <v>30333.33333</v>
      </c>
      <c r="BU914" s="18" t="str">
        <f t="shared" si="1337"/>
        <v/>
      </c>
      <c r="BV914" s="18" t="str">
        <f t="shared" si="1337"/>
        <v/>
      </c>
      <c r="BW914" s="18" t="str">
        <f t="shared" si="1337"/>
        <v/>
      </c>
      <c r="BX914" s="18" t="str">
        <f t="shared" si="1337"/>
        <v/>
      </c>
      <c r="BY914" s="18" t="str">
        <f t="shared" si="1337"/>
        <v/>
      </c>
      <c r="BZ914" s="18" t="str">
        <f t="shared" si="1337"/>
        <v/>
      </c>
      <c r="CA914" s="18" t="str">
        <f t="shared" si="1337"/>
        <v/>
      </c>
      <c r="CB914" s="18" t="str">
        <f t="shared" si="1337"/>
        <v/>
      </c>
      <c r="CC914" s="18" t="str">
        <f t="shared" si="1337"/>
        <v/>
      </c>
      <c r="CD914" s="48"/>
      <c r="CE914" s="48"/>
    </row>
    <row r="915" ht="16.5" customHeight="1">
      <c r="A915" s="48" t="s">
        <v>4567</v>
      </c>
      <c r="B915" s="48" t="s">
        <v>1643</v>
      </c>
      <c r="C915" s="48" t="s">
        <v>4567</v>
      </c>
      <c r="D915" s="11" t="s">
        <v>3270</v>
      </c>
      <c r="E915" s="64">
        <v>149871.0</v>
      </c>
      <c r="F915" s="64">
        <v>149871.0</v>
      </c>
      <c r="G915" s="48" t="s">
        <v>135</v>
      </c>
      <c r="H915" s="44">
        <v>191459.0</v>
      </c>
      <c r="I915" s="48"/>
      <c r="J915" s="13">
        <f t="shared" ref="J915:K915" si="1338">E915*1.19</f>
        <v>178346.49</v>
      </c>
      <c r="K915" s="13">
        <f t="shared" si="1338"/>
        <v>178346.49</v>
      </c>
      <c r="L915" s="11" t="s">
        <v>86</v>
      </c>
      <c r="M915" s="11"/>
      <c r="N915" s="18" t="s">
        <v>4568</v>
      </c>
      <c r="O915" s="48" t="s">
        <v>4569</v>
      </c>
      <c r="P915" s="48"/>
      <c r="Q915" s="48"/>
      <c r="R915" s="48"/>
      <c r="S915" s="48"/>
      <c r="T915" s="48" t="s">
        <v>4570</v>
      </c>
      <c r="V915" s="48" t="s">
        <v>1647</v>
      </c>
      <c r="W915" s="11"/>
      <c r="X915" s="11" t="s">
        <v>142</v>
      </c>
      <c r="Z915" s="48" t="s">
        <v>4147</v>
      </c>
      <c r="AA915" s="48"/>
      <c r="AB915" s="48"/>
      <c r="AC915" s="48"/>
      <c r="AD915" s="48"/>
      <c r="AE915" s="48"/>
      <c r="AF915" s="48"/>
      <c r="AG915" s="48"/>
      <c r="AH915" s="48"/>
      <c r="AI915" s="48" t="s">
        <v>4103</v>
      </c>
      <c r="AJ915" s="48"/>
      <c r="AK915" s="48"/>
      <c r="AL915" s="48"/>
      <c r="AM915" s="11" t="s">
        <v>143</v>
      </c>
      <c r="AN915" s="11" t="s">
        <v>695</v>
      </c>
      <c r="AO915" s="48" t="s">
        <v>4571</v>
      </c>
      <c r="AP915" s="48"/>
      <c r="AQ915" s="11" t="s">
        <v>79</v>
      </c>
      <c r="AR915" s="39" t="s">
        <v>146</v>
      </c>
      <c r="AS915" s="11" t="s">
        <v>75</v>
      </c>
      <c r="AT915" s="11" t="s">
        <v>375</v>
      </c>
      <c r="AU915" s="48"/>
      <c r="AV915" s="48"/>
      <c r="AW915" s="11" t="s">
        <v>96</v>
      </c>
      <c r="AX915" s="18" t="str">
        <f t="shared" si="1255"/>
        <v/>
      </c>
      <c r="AY915" s="39"/>
      <c r="AZ915" s="11" t="s">
        <v>241</v>
      </c>
      <c r="BF915" s="48" t="s">
        <v>1643</v>
      </c>
      <c r="BH915" s="48"/>
      <c r="BI915" s="48"/>
      <c r="BJ915" s="44">
        <v>2024.0</v>
      </c>
      <c r="BK915" s="44">
        <v>2026.0</v>
      </c>
      <c r="BL915" s="16">
        <f t="shared" si="954"/>
        <v>3</v>
      </c>
      <c r="BM915" s="18" t="str">
        <f t="shared" si="955"/>
        <v>2024, 2025, 2026</v>
      </c>
      <c r="BN915" s="18" t="str">
        <f t="shared" ref="BN915:CC915" si="1339">IF(ISNUMBER(SEARCH(BN$1, $BM915)), ($K915/$BL915), "")</f>
        <v/>
      </c>
      <c r="BO915" s="18" t="str">
        <f t="shared" si="1339"/>
        <v/>
      </c>
      <c r="BP915" s="18" t="str">
        <f t="shared" si="1339"/>
        <v/>
      </c>
      <c r="BQ915" s="18" t="str">
        <f t="shared" si="1339"/>
        <v/>
      </c>
      <c r="BR915" s="20">
        <f t="shared" si="1339"/>
        <v>59448.83</v>
      </c>
      <c r="BS915" s="20">
        <f t="shared" si="1339"/>
        <v>59448.83</v>
      </c>
      <c r="BT915" s="20">
        <f t="shared" si="1339"/>
        <v>59448.83</v>
      </c>
      <c r="BU915" s="18" t="str">
        <f t="shared" si="1339"/>
        <v/>
      </c>
      <c r="BV915" s="18" t="str">
        <f t="shared" si="1339"/>
        <v/>
      </c>
      <c r="BW915" s="18" t="str">
        <f t="shared" si="1339"/>
        <v/>
      </c>
      <c r="BX915" s="18" t="str">
        <f t="shared" si="1339"/>
        <v/>
      </c>
      <c r="BY915" s="18" t="str">
        <f t="shared" si="1339"/>
        <v/>
      </c>
      <c r="BZ915" s="18" t="str">
        <f t="shared" si="1339"/>
        <v/>
      </c>
      <c r="CA915" s="18" t="str">
        <f t="shared" si="1339"/>
        <v/>
      </c>
      <c r="CB915" s="18" t="str">
        <f t="shared" si="1339"/>
        <v/>
      </c>
      <c r="CC915" s="18" t="str">
        <f t="shared" si="1339"/>
        <v/>
      </c>
      <c r="CD915" s="48"/>
      <c r="CE915" s="48"/>
    </row>
    <row r="916" ht="16.5" customHeight="1">
      <c r="A916" s="48" t="s">
        <v>4572</v>
      </c>
      <c r="B916" s="48" t="s">
        <v>4573</v>
      </c>
      <c r="C916" s="48" t="s">
        <v>4572</v>
      </c>
      <c r="D916" s="11" t="s">
        <v>3270</v>
      </c>
      <c r="E916" s="44">
        <v>700000.0</v>
      </c>
      <c r="F916" s="44">
        <v>700000.0</v>
      </c>
      <c r="G916" s="48" t="s">
        <v>215</v>
      </c>
      <c r="H916" s="44">
        <v>66184.0</v>
      </c>
      <c r="I916" s="48"/>
      <c r="J916" s="13">
        <f t="shared" ref="J916:K916" si="1340">E916*0.091</f>
        <v>63700</v>
      </c>
      <c r="K916" s="13">
        <f t="shared" si="1340"/>
        <v>63700</v>
      </c>
      <c r="L916" s="11" t="s">
        <v>86</v>
      </c>
      <c r="M916" s="11"/>
      <c r="N916" s="18" t="s">
        <v>4574</v>
      </c>
      <c r="O916" s="48" t="s">
        <v>4575</v>
      </c>
      <c r="P916" s="48"/>
      <c r="Q916" s="48"/>
      <c r="R916" s="48"/>
      <c r="S916" s="48"/>
      <c r="T916" s="48" t="s">
        <v>4576</v>
      </c>
      <c r="V916" s="48"/>
      <c r="W916" s="11"/>
      <c r="X916" s="11"/>
      <c r="Z916" s="48"/>
      <c r="AA916" s="48"/>
      <c r="AB916" s="48"/>
      <c r="AC916" s="48"/>
      <c r="AD916" s="48"/>
      <c r="AE916" s="48"/>
      <c r="AF916" s="48"/>
      <c r="AG916" s="48"/>
      <c r="AH916" s="48"/>
      <c r="AI916" s="48" t="s">
        <v>4577</v>
      </c>
      <c r="AJ916" s="48"/>
      <c r="AK916" s="48"/>
      <c r="AL916" s="48"/>
      <c r="AM916" s="48" t="s">
        <v>2631</v>
      </c>
      <c r="AO916" s="48" t="s">
        <v>3644</v>
      </c>
      <c r="AP916" s="48"/>
      <c r="AQ916" s="11" t="s">
        <v>79</v>
      </c>
      <c r="AR916" s="39" t="s">
        <v>218</v>
      </c>
      <c r="AS916" s="11" t="s">
        <v>75</v>
      </c>
      <c r="AT916" s="11" t="s">
        <v>375</v>
      </c>
      <c r="AU916" s="48"/>
      <c r="AV916" s="48"/>
      <c r="AW916" s="11" t="s">
        <v>96</v>
      </c>
      <c r="AX916" s="18" t="str">
        <f t="shared" si="1255"/>
        <v/>
      </c>
      <c r="AY916" s="39"/>
      <c r="AZ916" s="11" t="s">
        <v>398</v>
      </c>
      <c r="BF916" s="48" t="s">
        <v>4573</v>
      </c>
      <c r="BH916" s="48"/>
      <c r="BI916" s="48"/>
      <c r="BJ916" s="44">
        <v>2024.0</v>
      </c>
      <c r="BK916" s="44">
        <v>2025.0</v>
      </c>
      <c r="BL916" s="16">
        <f t="shared" si="954"/>
        <v>2</v>
      </c>
      <c r="BM916" s="18" t="str">
        <f t="shared" si="955"/>
        <v>2024, 2025</v>
      </c>
      <c r="BN916" s="18" t="str">
        <f t="shared" ref="BN916:CC916" si="1341">IF(ISNUMBER(SEARCH(BN$1, $BM916)), ($K916/$BL916), "")</f>
        <v/>
      </c>
      <c r="BO916" s="18" t="str">
        <f t="shared" si="1341"/>
        <v/>
      </c>
      <c r="BP916" s="18" t="str">
        <f t="shared" si="1341"/>
        <v/>
      </c>
      <c r="BQ916" s="18" t="str">
        <f t="shared" si="1341"/>
        <v/>
      </c>
      <c r="BR916" s="20">
        <f t="shared" si="1341"/>
        <v>31850</v>
      </c>
      <c r="BS916" s="20">
        <f t="shared" si="1341"/>
        <v>31850</v>
      </c>
      <c r="BT916" s="18" t="str">
        <f t="shared" si="1341"/>
        <v/>
      </c>
      <c r="BU916" s="18" t="str">
        <f t="shared" si="1341"/>
        <v/>
      </c>
      <c r="BV916" s="18" t="str">
        <f t="shared" si="1341"/>
        <v/>
      </c>
      <c r="BW916" s="18" t="str">
        <f t="shared" si="1341"/>
        <v/>
      </c>
      <c r="BX916" s="18" t="str">
        <f t="shared" si="1341"/>
        <v/>
      </c>
      <c r="BY916" s="18" t="str">
        <f t="shared" si="1341"/>
        <v/>
      </c>
      <c r="BZ916" s="18" t="str">
        <f t="shared" si="1341"/>
        <v/>
      </c>
      <c r="CA916" s="18" t="str">
        <f t="shared" si="1341"/>
        <v/>
      </c>
      <c r="CB916" s="18" t="str">
        <f t="shared" si="1341"/>
        <v/>
      </c>
      <c r="CC916" s="18" t="str">
        <f t="shared" si="1341"/>
        <v/>
      </c>
      <c r="CD916" s="48"/>
      <c r="CE916" s="48"/>
    </row>
    <row r="917" ht="16.5" customHeight="1">
      <c r="A917" s="48" t="s">
        <v>4578</v>
      </c>
      <c r="B917" s="48" t="s">
        <v>4579</v>
      </c>
      <c r="C917" s="48" t="s">
        <v>4578</v>
      </c>
      <c r="D917" s="11" t="s">
        <v>3270</v>
      </c>
      <c r="E917" s="64">
        <v>234608.0</v>
      </c>
      <c r="F917" s="64">
        <v>234608.0</v>
      </c>
      <c r="G917" s="48" t="s">
        <v>135</v>
      </c>
      <c r="H917" s="44">
        <v>322504.0</v>
      </c>
      <c r="I917" s="48"/>
      <c r="J917" s="13">
        <f t="shared" ref="J917:K917" si="1342">E917*1.19</f>
        <v>279183.52</v>
      </c>
      <c r="K917" s="13">
        <f t="shared" si="1342"/>
        <v>279183.52</v>
      </c>
      <c r="L917" s="11" t="s">
        <v>86</v>
      </c>
      <c r="M917" s="11"/>
      <c r="N917" s="18" t="s">
        <v>4580</v>
      </c>
      <c r="O917" s="48" t="s">
        <v>4581</v>
      </c>
      <c r="P917" s="48"/>
      <c r="Q917" s="48"/>
      <c r="R917" s="48"/>
      <c r="S917" s="48"/>
      <c r="T917" s="48" t="s">
        <v>995</v>
      </c>
      <c r="V917" s="48"/>
      <c r="W917" s="11"/>
      <c r="X917" s="11" t="s">
        <v>142</v>
      </c>
      <c r="Z917" s="48"/>
      <c r="AA917" s="48"/>
      <c r="AB917" s="48"/>
      <c r="AC917" s="48"/>
      <c r="AD917" s="48"/>
      <c r="AE917" s="48"/>
      <c r="AF917" s="48"/>
      <c r="AG917" s="48"/>
      <c r="AH917" s="48"/>
      <c r="AI917" s="48" t="s">
        <v>4582</v>
      </c>
      <c r="AJ917" s="48"/>
      <c r="AK917" s="48"/>
      <c r="AL917" s="48"/>
      <c r="AM917" s="11" t="s">
        <v>143</v>
      </c>
      <c r="AN917" s="11" t="s">
        <v>695</v>
      </c>
      <c r="AO917" s="48" t="s">
        <v>2738</v>
      </c>
      <c r="AP917" s="48"/>
      <c r="AQ917" s="11" t="s">
        <v>79</v>
      </c>
      <c r="AR917" s="39" t="s">
        <v>146</v>
      </c>
      <c r="AS917" s="11" t="s">
        <v>75</v>
      </c>
      <c r="AT917" s="11" t="s">
        <v>375</v>
      </c>
      <c r="AU917" s="48"/>
      <c r="AV917" s="48"/>
      <c r="AW917" s="11" t="s">
        <v>96</v>
      </c>
      <c r="AX917" s="18" t="str">
        <f t="shared" si="1255"/>
        <v/>
      </c>
      <c r="AY917" s="39"/>
      <c r="AZ917" s="11" t="s">
        <v>241</v>
      </c>
      <c r="BF917" s="48" t="s">
        <v>4579</v>
      </c>
      <c r="BH917" s="48"/>
      <c r="BI917" s="48"/>
      <c r="BJ917" s="44">
        <v>2021.0</v>
      </c>
      <c r="BK917" s="44">
        <v>2023.0</v>
      </c>
      <c r="BL917" s="16">
        <f t="shared" si="954"/>
        <v>3</v>
      </c>
      <c r="BM917" s="18" t="str">
        <f t="shared" si="955"/>
        <v>2021, 2022, 2023</v>
      </c>
      <c r="BN917" s="18" t="str">
        <f t="shared" ref="BN917:CC917" si="1343">IF(ISNUMBER(SEARCH(BN$1, $BM917)), ($K917/$BL917), "")</f>
        <v/>
      </c>
      <c r="BO917" s="20">
        <f t="shared" si="1343"/>
        <v>93061.17333</v>
      </c>
      <c r="BP917" s="20">
        <f t="shared" si="1343"/>
        <v>93061.17333</v>
      </c>
      <c r="BQ917" s="20">
        <f t="shared" si="1343"/>
        <v>93061.17333</v>
      </c>
      <c r="BR917" s="18" t="str">
        <f t="shared" si="1343"/>
        <v/>
      </c>
      <c r="BS917" s="18" t="str">
        <f t="shared" si="1343"/>
        <v/>
      </c>
      <c r="BT917" s="18" t="str">
        <f t="shared" si="1343"/>
        <v/>
      </c>
      <c r="BU917" s="18" t="str">
        <f t="shared" si="1343"/>
        <v/>
      </c>
      <c r="BV917" s="18" t="str">
        <f t="shared" si="1343"/>
        <v/>
      </c>
      <c r="BW917" s="18" t="str">
        <f t="shared" si="1343"/>
        <v/>
      </c>
      <c r="BX917" s="18" t="str">
        <f t="shared" si="1343"/>
        <v/>
      </c>
      <c r="BY917" s="18" t="str">
        <f t="shared" si="1343"/>
        <v/>
      </c>
      <c r="BZ917" s="18" t="str">
        <f t="shared" si="1343"/>
        <v/>
      </c>
      <c r="CA917" s="18" t="str">
        <f t="shared" si="1343"/>
        <v/>
      </c>
      <c r="CB917" s="18" t="str">
        <f t="shared" si="1343"/>
        <v/>
      </c>
      <c r="CC917" s="18" t="str">
        <f t="shared" si="1343"/>
        <v/>
      </c>
      <c r="CD917" s="48"/>
      <c r="CE917" s="48"/>
    </row>
    <row r="918" ht="16.5" customHeight="1">
      <c r="A918" s="48" t="s">
        <v>4583</v>
      </c>
      <c r="B918" s="48" t="s">
        <v>2812</v>
      </c>
      <c r="C918" s="48" t="s">
        <v>4583</v>
      </c>
      <c r="D918" s="11" t="s">
        <v>3270</v>
      </c>
      <c r="E918" s="64">
        <v>117901.0</v>
      </c>
      <c r="F918" s="64">
        <v>117901.0</v>
      </c>
      <c r="G918" s="48" t="s">
        <v>135</v>
      </c>
      <c r="H918" s="44">
        <v>150606.0</v>
      </c>
      <c r="I918" s="48"/>
      <c r="J918" s="13">
        <f t="shared" ref="J918:K918" si="1344">E918*1.19</f>
        <v>140302.19</v>
      </c>
      <c r="K918" s="13">
        <f t="shared" si="1344"/>
        <v>140302.19</v>
      </c>
      <c r="L918" s="11" t="s">
        <v>86</v>
      </c>
      <c r="M918" s="11"/>
      <c r="N918" s="18" t="s">
        <v>4584</v>
      </c>
      <c r="O918" s="48" t="s">
        <v>4585</v>
      </c>
      <c r="P918" s="48"/>
      <c r="Q918" s="48"/>
      <c r="R918" s="48"/>
      <c r="S918" s="48"/>
      <c r="T918" s="48" t="s">
        <v>198</v>
      </c>
      <c r="V918" s="48" t="s">
        <v>200</v>
      </c>
      <c r="W918" s="11"/>
      <c r="X918" s="11" t="s">
        <v>142</v>
      </c>
      <c r="Z918" s="48" t="s">
        <v>4586</v>
      </c>
      <c r="AA918" s="48"/>
      <c r="AB918" s="48"/>
      <c r="AC918" s="48"/>
      <c r="AD918" s="48"/>
      <c r="AE918" s="48"/>
      <c r="AF918" s="48"/>
      <c r="AG918" s="48"/>
      <c r="AH918" s="48"/>
      <c r="AI918" s="48" t="s">
        <v>4587</v>
      </c>
      <c r="AJ918" s="48"/>
      <c r="AK918" s="48"/>
      <c r="AL918" s="48"/>
      <c r="AM918" s="11" t="s">
        <v>143</v>
      </c>
      <c r="AN918" s="11" t="s">
        <v>144</v>
      </c>
      <c r="AO918" s="48" t="s">
        <v>4588</v>
      </c>
      <c r="AP918" s="48"/>
      <c r="AQ918" s="11" t="s">
        <v>79</v>
      </c>
      <c r="AR918" s="39" t="s">
        <v>146</v>
      </c>
      <c r="AS918" s="11" t="s">
        <v>75</v>
      </c>
      <c r="AT918" s="11" t="s">
        <v>375</v>
      </c>
      <c r="AU918" s="48"/>
      <c r="AV918" s="48"/>
      <c r="AW918" s="11" t="s">
        <v>204</v>
      </c>
      <c r="AX918" s="18" t="str">
        <f t="shared" si="1255"/>
        <v/>
      </c>
      <c r="AY918" s="39"/>
      <c r="AZ918" s="11" t="s">
        <v>529</v>
      </c>
      <c r="BF918" s="48" t="s">
        <v>2812</v>
      </c>
      <c r="BH918" s="48"/>
      <c r="BI918" s="48"/>
      <c r="BJ918" s="44">
        <v>2024.0</v>
      </c>
      <c r="BK918" s="44">
        <v>2028.0</v>
      </c>
      <c r="BL918" s="16">
        <f t="shared" si="954"/>
        <v>5</v>
      </c>
      <c r="BM918" s="18" t="str">
        <f t="shared" si="955"/>
        <v>2024, 2025, 2026, 2027, 2028</v>
      </c>
      <c r="BN918" s="18" t="str">
        <f t="shared" ref="BN918:CC918" si="1345">IF(ISNUMBER(SEARCH(BN$1, $BM918)), ($K918/$BL918), "")</f>
        <v/>
      </c>
      <c r="BO918" s="18" t="str">
        <f t="shared" si="1345"/>
        <v/>
      </c>
      <c r="BP918" s="18" t="str">
        <f t="shared" si="1345"/>
        <v/>
      </c>
      <c r="BQ918" s="18" t="str">
        <f t="shared" si="1345"/>
        <v/>
      </c>
      <c r="BR918" s="20">
        <f t="shared" si="1345"/>
        <v>28060.438</v>
      </c>
      <c r="BS918" s="20">
        <f t="shared" si="1345"/>
        <v>28060.438</v>
      </c>
      <c r="BT918" s="20">
        <f t="shared" si="1345"/>
        <v>28060.438</v>
      </c>
      <c r="BU918" s="20">
        <f t="shared" si="1345"/>
        <v>28060.438</v>
      </c>
      <c r="BV918" s="20">
        <f t="shared" si="1345"/>
        <v>28060.438</v>
      </c>
      <c r="BW918" s="18" t="str">
        <f t="shared" si="1345"/>
        <v/>
      </c>
      <c r="BX918" s="18" t="str">
        <f t="shared" si="1345"/>
        <v/>
      </c>
      <c r="BY918" s="18" t="str">
        <f t="shared" si="1345"/>
        <v/>
      </c>
      <c r="BZ918" s="18" t="str">
        <f t="shared" si="1345"/>
        <v/>
      </c>
      <c r="CA918" s="18" t="str">
        <f t="shared" si="1345"/>
        <v/>
      </c>
      <c r="CB918" s="18" t="str">
        <f t="shared" si="1345"/>
        <v/>
      </c>
      <c r="CC918" s="18" t="str">
        <f t="shared" si="1345"/>
        <v/>
      </c>
      <c r="CD918" s="48"/>
      <c r="CE918" s="48"/>
    </row>
    <row r="919" ht="16.5" customHeight="1">
      <c r="A919" s="48" t="s">
        <v>4589</v>
      </c>
      <c r="B919" s="48"/>
      <c r="C919" s="48" t="s">
        <v>4589</v>
      </c>
      <c r="D919" s="11" t="s">
        <v>3270</v>
      </c>
      <c r="E919" s="44">
        <v>1.7623746E7</v>
      </c>
      <c r="F919" s="44">
        <v>1.7623746E7</v>
      </c>
      <c r="G919" s="48" t="s">
        <v>65</v>
      </c>
      <c r="H919" s="44">
        <v>2524586.0</v>
      </c>
      <c r="I919" s="48"/>
      <c r="J919" s="13">
        <f t="shared" ref="J919:K919" si="1346">E919*0.13</f>
        <v>2291086.98</v>
      </c>
      <c r="K919" s="13">
        <f t="shared" si="1346"/>
        <v>2291086.98</v>
      </c>
      <c r="L919" s="11" t="s">
        <v>86</v>
      </c>
      <c r="M919" s="11"/>
      <c r="O919" s="48" t="s">
        <v>4590</v>
      </c>
      <c r="P919" s="48"/>
      <c r="Q919" s="48"/>
      <c r="R919" s="48"/>
      <c r="S919" s="48"/>
      <c r="T919" s="48" t="s">
        <v>238</v>
      </c>
      <c r="V919" s="48" t="s">
        <v>91</v>
      </c>
      <c r="W919" s="11"/>
      <c r="X919" s="11" t="s">
        <v>74</v>
      </c>
      <c r="Z919" s="48" t="s">
        <v>3707</v>
      </c>
      <c r="AA919" s="48"/>
      <c r="AB919" s="48"/>
      <c r="AC919" s="48"/>
      <c r="AD919" s="48"/>
      <c r="AE919" s="48"/>
      <c r="AF919" s="48"/>
      <c r="AG919" s="48"/>
      <c r="AH919" s="48"/>
      <c r="AI919" s="48" t="s">
        <v>4591</v>
      </c>
      <c r="AJ919" s="48"/>
      <c r="AK919" s="48"/>
      <c r="AL919" s="48"/>
      <c r="AM919" s="48" t="s">
        <v>94</v>
      </c>
      <c r="AO919" s="48" t="s">
        <v>4592</v>
      </c>
      <c r="AP919" s="48"/>
      <c r="AQ919" s="11" t="s">
        <v>95</v>
      </c>
      <c r="AR919" s="39" t="s">
        <v>74</v>
      </c>
      <c r="AS919" s="11" t="s">
        <v>75</v>
      </c>
      <c r="AT919" s="11" t="s">
        <v>375</v>
      </c>
      <c r="AU919" s="48"/>
      <c r="AV919" s="48"/>
      <c r="AW919" s="43" t="s">
        <v>96</v>
      </c>
      <c r="AX919" s="18" t="str">
        <f t="shared" si="1255"/>
        <v/>
      </c>
      <c r="AY919" s="39" t="s">
        <v>444</v>
      </c>
      <c r="AZ919" s="11" t="s">
        <v>241</v>
      </c>
      <c r="BF919" s="48"/>
      <c r="BH919" s="48"/>
      <c r="BI919" s="48"/>
      <c r="BJ919" s="44">
        <v>2023.0</v>
      </c>
      <c r="BK919" s="44">
        <v>2027.0</v>
      </c>
      <c r="BL919" s="16">
        <f t="shared" si="954"/>
        <v>5</v>
      </c>
      <c r="BM919" s="18" t="str">
        <f t="shared" si="955"/>
        <v>2023, 2024, 2025, 2026, 2027</v>
      </c>
      <c r="BN919" s="18" t="str">
        <f t="shared" ref="BN919:CC919" si="1347">IF(ISNUMBER(SEARCH(BN$1, $BM919)), ($K919/$BL919), "")</f>
        <v/>
      </c>
      <c r="BO919" s="18" t="str">
        <f t="shared" si="1347"/>
        <v/>
      </c>
      <c r="BP919" s="18" t="str">
        <f t="shared" si="1347"/>
        <v/>
      </c>
      <c r="BQ919" s="20">
        <f t="shared" si="1347"/>
        <v>458217.396</v>
      </c>
      <c r="BR919" s="20">
        <f t="shared" si="1347"/>
        <v>458217.396</v>
      </c>
      <c r="BS919" s="20">
        <f t="shared" si="1347"/>
        <v>458217.396</v>
      </c>
      <c r="BT919" s="20">
        <f t="shared" si="1347"/>
        <v>458217.396</v>
      </c>
      <c r="BU919" s="20">
        <f t="shared" si="1347"/>
        <v>458217.396</v>
      </c>
      <c r="BV919" s="18" t="str">
        <f t="shared" si="1347"/>
        <v/>
      </c>
      <c r="BW919" s="18" t="str">
        <f t="shared" si="1347"/>
        <v/>
      </c>
      <c r="BX919" s="18" t="str">
        <f t="shared" si="1347"/>
        <v/>
      </c>
      <c r="BY919" s="18" t="str">
        <f t="shared" si="1347"/>
        <v/>
      </c>
      <c r="BZ919" s="18" t="str">
        <f t="shared" si="1347"/>
        <v/>
      </c>
      <c r="CA919" s="18" t="str">
        <f t="shared" si="1347"/>
        <v/>
      </c>
      <c r="CB919" s="18" t="str">
        <f t="shared" si="1347"/>
        <v/>
      </c>
      <c r="CC919" s="18" t="str">
        <f t="shared" si="1347"/>
        <v/>
      </c>
      <c r="CD919" s="48"/>
      <c r="CE919" s="48"/>
    </row>
    <row r="920" ht="16.5" customHeight="1">
      <c r="A920" s="48" t="s">
        <v>4593</v>
      </c>
      <c r="B920" s="48" t="s">
        <v>4594</v>
      </c>
      <c r="C920" s="48" t="s">
        <v>4593</v>
      </c>
      <c r="D920" s="11" t="s">
        <v>3270</v>
      </c>
      <c r="E920" s="64">
        <v>1048273.0</v>
      </c>
      <c r="F920" s="64">
        <v>1048273.0</v>
      </c>
      <c r="G920" s="48" t="s">
        <v>135</v>
      </c>
      <c r="H920" s="44">
        <v>1339218.0</v>
      </c>
      <c r="I920" s="48"/>
      <c r="J920" s="13">
        <f t="shared" ref="J920:K920" si="1348">E920*1.19</f>
        <v>1247444.87</v>
      </c>
      <c r="K920" s="13">
        <f t="shared" si="1348"/>
        <v>1247444.87</v>
      </c>
      <c r="L920" s="11" t="s">
        <v>86</v>
      </c>
      <c r="M920" s="11"/>
      <c r="N920" s="18" t="s">
        <v>4595</v>
      </c>
      <c r="O920" s="48" t="s">
        <v>4596</v>
      </c>
      <c r="P920" s="48"/>
      <c r="Q920" s="48"/>
      <c r="R920" s="48"/>
      <c r="S920" s="48"/>
      <c r="T920" s="48" t="s">
        <v>4597</v>
      </c>
      <c r="V920" s="48" t="s">
        <v>4598</v>
      </c>
      <c r="W920" s="11"/>
      <c r="X920" s="11" t="s">
        <v>142</v>
      </c>
      <c r="Z920" s="48" t="s">
        <v>4599</v>
      </c>
      <c r="AA920" s="48"/>
      <c r="AB920" s="48"/>
      <c r="AC920" s="48"/>
      <c r="AD920" s="48"/>
      <c r="AE920" s="48"/>
      <c r="AF920" s="48"/>
      <c r="AG920" s="48"/>
      <c r="AH920" s="48"/>
      <c r="AI920" s="48" t="s">
        <v>4600</v>
      </c>
      <c r="AJ920" s="48"/>
      <c r="AK920" s="48"/>
      <c r="AL920" s="48"/>
      <c r="AM920" s="11" t="s">
        <v>143</v>
      </c>
      <c r="AN920" s="41" t="s">
        <v>202</v>
      </c>
      <c r="AO920" s="48" t="s">
        <v>3430</v>
      </c>
      <c r="AP920" s="48"/>
      <c r="AQ920" s="11" t="s">
        <v>79</v>
      </c>
      <c r="AR920" s="39" t="s">
        <v>146</v>
      </c>
      <c r="AS920" s="11" t="s">
        <v>75</v>
      </c>
      <c r="AT920" s="11" t="s">
        <v>375</v>
      </c>
      <c r="AU920" s="48"/>
      <c r="AV920" s="48"/>
      <c r="AW920" s="43" t="s">
        <v>96</v>
      </c>
      <c r="AX920" s="18" t="str">
        <f t="shared" si="1255"/>
        <v/>
      </c>
      <c r="AY920" s="39"/>
      <c r="AZ920" s="11" t="s">
        <v>846</v>
      </c>
      <c r="BF920" s="48" t="s">
        <v>4594</v>
      </c>
      <c r="BH920" s="48"/>
      <c r="BI920" s="48"/>
      <c r="BJ920" s="44">
        <v>2024.0</v>
      </c>
      <c r="BK920" s="44">
        <v>2027.0</v>
      </c>
      <c r="BL920" s="16">
        <f t="shared" si="954"/>
        <v>4</v>
      </c>
      <c r="BM920" s="18" t="str">
        <f t="shared" si="955"/>
        <v>2024, 2025, 2026, 2027</v>
      </c>
      <c r="BN920" s="18" t="str">
        <f t="shared" ref="BN920:CC920" si="1349">IF(ISNUMBER(SEARCH(BN$1, $BM920)), ($K920/$BL920), "")</f>
        <v/>
      </c>
      <c r="BO920" s="18" t="str">
        <f t="shared" si="1349"/>
        <v/>
      </c>
      <c r="BP920" s="18" t="str">
        <f t="shared" si="1349"/>
        <v/>
      </c>
      <c r="BQ920" s="18" t="str">
        <f t="shared" si="1349"/>
        <v/>
      </c>
      <c r="BR920" s="20">
        <f t="shared" si="1349"/>
        <v>311861.2175</v>
      </c>
      <c r="BS920" s="20">
        <f t="shared" si="1349"/>
        <v>311861.2175</v>
      </c>
      <c r="BT920" s="20">
        <f t="shared" si="1349"/>
        <v>311861.2175</v>
      </c>
      <c r="BU920" s="20">
        <f t="shared" si="1349"/>
        <v>311861.2175</v>
      </c>
      <c r="BV920" s="18" t="str">
        <f t="shared" si="1349"/>
        <v/>
      </c>
      <c r="BW920" s="18" t="str">
        <f t="shared" si="1349"/>
        <v/>
      </c>
      <c r="BX920" s="18" t="str">
        <f t="shared" si="1349"/>
        <v/>
      </c>
      <c r="BY920" s="18" t="str">
        <f t="shared" si="1349"/>
        <v/>
      </c>
      <c r="BZ920" s="18" t="str">
        <f t="shared" si="1349"/>
        <v/>
      </c>
      <c r="CA920" s="18" t="str">
        <f t="shared" si="1349"/>
        <v/>
      </c>
      <c r="CB920" s="18" t="str">
        <f t="shared" si="1349"/>
        <v/>
      </c>
      <c r="CC920" s="18" t="str">
        <f t="shared" si="1349"/>
        <v/>
      </c>
      <c r="CD920" s="48"/>
      <c r="CE920" s="48"/>
    </row>
    <row r="921" ht="16.5" customHeight="1">
      <c r="A921" s="48" t="s">
        <v>4601</v>
      </c>
      <c r="B921" s="48" t="s">
        <v>4602</v>
      </c>
      <c r="C921" s="48" t="s">
        <v>4601</v>
      </c>
      <c r="D921" s="11" t="s">
        <v>3270</v>
      </c>
      <c r="E921" s="64">
        <v>49958.0</v>
      </c>
      <c r="F921" s="64">
        <v>49958.0</v>
      </c>
      <c r="G921" s="48" t="s">
        <v>135</v>
      </c>
      <c r="H921" s="44">
        <v>62106.0</v>
      </c>
      <c r="I921" s="48"/>
      <c r="J921" s="13">
        <f t="shared" ref="J921:K921" si="1350">E921*1.19</f>
        <v>59450.02</v>
      </c>
      <c r="K921" s="13">
        <f t="shared" si="1350"/>
        <v>59450.02</v>
      </c>
      <c r="L921" s="11" t="s">
        <v>86</v>
      </c>
      <c r="M921" s="11"/>
      <c r="N921" s="18" t="s">
        <v>4603</v>
      </c>
      <c r="O921" s="48" t="s">
        <v>4604</v>
      </c>
      <c r="P921" s="48"/>
      <c r="Q921" s="48"/>
      <c r="R921" s="48"/>
      <c r="S921" s="48"/>
      <c r="T921" s="48" t="s">
        <v>4605</v>
      </c>
      <c r="V921" s="48"/>
      <c r="W921" s="11"/>
      <c r="X921" s="11" t="s">
        <v>142</v>
      </c>
      <c r="Z921" s="48"/>
      <c r="AA921" s="48"/>
      <c r="AB921" s="48"/>
      <c r="AC921" s="48"/>
      <c r="AD921" s="48"/>
      <c r="AE921" s="48"/>
      <c r="AF921" s="48"/>
      <c r="AG921" s="48"/>
      <c r="AH921" s="48"/>
      <c r="AI921" s="48" t="s">
        <v>3801</v>
      </c>
      <c r="AJ921" s="48"/>
      <c r="AK921" s="48"/>
      <c r="AL921" s="48"/>
      <c r="AM921" s="11" t="s">
        <v>143</v>
      </c>
      <c r="AN921" s="11" t="s">
        <v>695</v>
      </c>
      <c r="AO921" s="48" t="s">
        <v>3802</v>
      </c>
      <c r="AP921" s="48"/>
      <c r="AQ921" s="11" t="s">
        <v>79</v>
      </c>
      <c r="AR921" s="39" t="s">
        <v>146</v>
      </c>
      <c r="AS921" s="11" t="s">
        <v>75</v>
      </c>
      <c r="AT921" s="11" t="s">
        <v>375</v>
      </c>
      <c r="AU921" s="48"/>
      <c r="AV921" s="48"/>
      <c r="AW921" s="11" t="s">
        <v>96</v>
      </c>
      <c r="AX921" s="18" t="str">
        <f t="shared" si="1255"/>
        <v/>
      </c>
      <c r="AY921" s="39"/>
      <c r="AZ921" s="11" t="s">
        <v>124</v>
      </c>
      <c r="BF921" s="48" t="s">
        <v>4602</v>
      </c>
      <c r="BH921" s="48"/>
      <c r="BI921" s="48"/>
      <c r="BJ921" s="44">
        <v>2023.0</v>
      </c>
      <c r="BK921" s="44">
        <v>2023.0</v>
      </c>
      <c r="BL921" s="16">
        <f t="shared" si="954"/>
        <v>1</v>
      </c>
      <c r="BM921" s="18" t="str">
        <f t="shared" si="955"/>
        <v>2023</v>
      </c>
      <c r="BN921" s="18" t="str">
        <f t="shared" ref="BN921:CC921" si="1351">IF(ISNUMBER(SEARCH(BN$1, $BM921)), ($K921/$BL921), "")</f>
        <v/>
      </c>
      <c r="BO921" s="18" t="str">
        <f t="shared" si="1351"/>
        <v/>
      </c>
      <c r="BP921" s="18" t="str">
        <f t="shared" si="1351"/>
        <v/>
      </c>
      <c r="BQ921" s="20">
        <f t="shared" si="1351"/>
        <v>59450.02</v>
      </c>
      <c r="BR921" s="18" t="str">
        <f t="shared" si="1351"/>
        <v/>
      </c>
      <c r="BS921" s="18" t="str">
        <f t="shared" si="1351"/>
        <v/>
      </c>
      <c r="BT921" s="18" t="str">
        <f t="shared" si="1351"/>
        <v/>
      </c>
      <c r="BU921" s="18" t="str">
        <f t="shared" si="1351"/>
        <v/>
      </c>
      <c r="BV921" s="18" t="str">
        <f t="shared" si="1351"/>
        <v/>
      </c>
      <c r="BW921" s="18" t="str">
        <f t="shared" si="1351"/>
        <v/>
      </c>
      <c r="BX921" s="18" t="str">
        <f t="shared" si="1351"/>
        <v/>
      </c>
      <c r="BY921" s="18" t="str">
        <f t="shared" si="1351"/>
        <v/>
      </c>
      <c r="BZ921" s="18" t="str">
        <f t="shared" si="1351"/>
        <v/>
      </c>
      <c r="CA921" s="18" t="str">
        <f t="shared" si="1351"/>
        <v/>
      </c>
      <c r="CB921" s="18" t="str">
        <f t="shared" si="1351"/>
        <v/>
      </c>
      <c r="CC921" s="18" t="str">
        <f t="shared" si="1351"/>
        <v/>
      </c>
      <c r="CD921" s="48"/>
      <c r="CE921" s="48"/>
    </row>
    <row r="922" ht="16.5" customHeight="1">
      <c r="A922" s="48" t="s">
        <v>4606</v>
      </c>
      <c r="B922" s="48"/>
      <c r="C922" s="48" t="s">
        <v>4607</v>
      </c>
      <c r="D922" s="11" t="s">
        <v>3270</v>
      </c>
      <c r="E922" s="44">
        <v>993262.0</v>
      </c>
      <c r="F922" s="44">
        <v>993262.0</v>
      </c>
      <c r="G922" s="48" t="s">
        <v>65</v>
      </c>
      <c r="H922" s="44">
        <v>144089.0</v>
      </c>
      <c r="I922" s="48"/>
      <c r="J922" s="13">
        <f t="shared" ref="J922:K922" si="1352">E922*0.13</f>
        <v>129124.06</v>
      </c>
      <c r="K922" s="13">
        <f t="shared" si="1352"/>
        <v>129124.06</v>
      </c>
      <c r="L922" s="11" t="s">
        <v>86</v>
      </c>
      <c r="M922" s="11"/>
      <c r="O922" s="48" t="s">
        <v>4608</v>
      </c>
      <c r="P922" s="48"/>
      <c r="Q922" s="48"/>
      <c r="R922" s="48"/>
      <c r="S922" s="48"/>
      <c r="T922" s="48"/>
      <c r="V922" s="48"/>
      <c r="W922" s="11"/>
      <c r="X922" s="11"/>
      <c r="Z922" s="48"/>
      <c r="AA922" s="48"/>
      <c r="AB922" s="48"/>
      <c r="AC922" s="48"/>
      <c r="AD922" s="48"/>
      <c r="AE922" s="48"/>
      <c r="AF922" s="48"/>
      <c r="AG922" s="48"/>
      <c r="AH922" s="48"/>
      <c r="AI922" s="48" t="s">
        <v>3366</v>
      </c>
      <c r="AJ922" s="48"/>
      <c r="AK922" s="48"/>
      <c r="AL922" s="48"/>
      <c r="AM922" s="48" t="s">
        <v>3872</v>
      </c>
      <c r="AO922" s="48" t="s">
        <v>4609</v>
      </c>
      <c r="AP922" s="48"/>
      <c r="AQ922" s="39" t="s">
        <v>79</v>
      </c>
      <c r="AR922" s="39" t="s">
        <v>74</v>
      </c>
      <c r="AS922" s="11" t="s">
        <v>75</v>
      </c>
      <c r="AT922" s="11" t="s">
        <v>375</v>
      </c>
      <c r="AU922" s="48"/>
      <c r="AV922" s="48"/>
      <c r="AW922" s="11" t="s">
        <v>96</v>
      </c>
      <c r="AX922" s="18" t="str">
        <f t="shared" si="1255"/>
        <v/>
      </c>
      <c r="AY922" s="39"/>
      <c r="AZ922" s="11" t="s">
        <v>529</v>
      </c>
      <c r="BF922" s="48"/>
      <c r="BH922" s="48"/>
      <c r="BI922" s="48"/>
      <c r="BJ922" s="44">
        <v>2023.0</v>
      </c>
      <c r="BK922" s="44">
        <v>2024.0</v>
      </c>
      <c r="BL922" s="16">
        <f t="shared" si="954"/>
        <v>2</v>
      </c>
      <c r="BM922" s="18" t="str">
        <f t="shared" si="955"/>
        <v>2023, 2024</v>
      </c>
      <c r="BN922" s="18" t="str">
        <f t="shared" ref="BN922:CC922" si="1353">IF(ISNUMBER(SEARCH(BN$1, $BM922)), ($K922/$BL922), "")</f>
        <v/>
      </c>
      <c r="BO922" s="18" t="str">
        <f t="shared" si="1353"/>
        <v/>
      </c>
      <c r="BP922" s="18" t="str">
        <f t="shared" si="1353"/>
        <v/>
      </c>
      <c r="BQ922" s="20">
        <f t="shared" si="1353"/>
        <v>64562.03</v>
      </c>
      <c r="BR922" s="20">
        <f t="shared" si="1353"/>
        <v>64562.03</v>
      </c>
      <c r="BS922" s="18" t="str">
        <f t="shared" si="1353"/>
        <v/>
      </c>
      <c r="BT922" s="18" t="str">
        <f t="shared" si="1353"/>
        <v/>
      </c>
      <c r="BU922" s="18" t="str">
        <f t="shared" si="1353"/>
        <v/>
      </c>
      <c r="BV922" s="18" t="str">
        <f t="shared" si="1353"/>
        <v/>
      </c>
      <c r="BW922" s="18" t="str">
        <f t="shared" si="1353"/>
        <v/>
      </c>
      <c r="BX922" s="18" t="str">
        <f t="shared" si="1353"/>
        <v/>
      </c>
      <c r="BY922" s="18" t="str">
        <f t="shared" si="1353"/>
        <v/>
      </c>
      <c r="BZ922" s="18" t="str">
        <f t="shared" si="1353"/>
        <v/>
      </c>
      <c r="CA922" s="18" t="str">
        <f t="shared" si="1353"/>
        <v/>
      </c>
      <c r="CB922" s="18" t="str">
        <f t="shared" si="1353"/>
        <v/>
      </c>
      <c r="CC922" s="18" t="str">
        <f t="shared" si="1353"/>
        <v/>
      </c>
      <c r="CD922" s="48"/>
      <c r="CE922" s="48"/>
    </row>
    <row r="923" ht="16.5" customHeight="1">
      <c r="A923" s="48" t="s">
        <v>4610</v>
      </c>
      <c r="B923" s="48"/>
      <c r="C923" s="48" t="s">
        <v>4611</v>
      </c>
      <c r="D923" s="11" t="s">
        <v>3270</v>
      </c>
      <c r="E923" s="44">
        <v>75810.0</v>
      </c>
      <c r="F923" s="44">
        <v>75810.0</v>
      </c>
      <c r="G923" s="48" t="s">
        <v>151</v>
      </c>
      <c r="H923" s="44">
        <v>79707.0</v>
      </c>
      <c r="I923" s="48"/>
      <c r="J923" s="61">
        <v>75810.0</v>
      </c>
      <c r="K923" s="61">
        <v>75810.0</v>
      </c>
      <c r="L923" s="11" t="s">
        <v>86</v>
      </c>
      <c r="M923" s="11"/>
      <c r="N923" s="18" t="s">
        <v>3333</v>
      </c>
      <c r="O923" s="48" t="s">
        <v>4612</v>
      </c>
      <c r="P923" s="48"/>
      <c r="Q923" s="48"/>
      <c r="R923" s="48"/>
      <c r="S923" s="48"/>
      <c r="T923" s="48"/>
      <c r="V923" s="48"/>
      <c r="W923" s="11"/>
      <c r="X923" s="11"/>
      <c r="Z923" s="48"/>
      <c r="AA923" s="48"/>
      <c r="AB923" s="48"/>
      <c r="AC923" s="48"/>
      <c r="AD923" s="48"/>
      <c r="AE923" s="48"/>
      <c r="AF923" s="48"/>
      <c r="AG923" s="48"/>
      <c r="AH923" s="48"/>
      <c r="AI923" s="48" t="s">
        <v>3306</v>
      </c>
      <c r="AJ923" s="48"/>
      <c r="AK923" s="48"/>
      <c r="AL923" s="48"/>
      <c r="AM923" s="48" t="s">
        <v>3339</v>
      </c>
      <c r="AO923" s="48" t="s">
        <v>4613</v>
      </c>
      <c r="AP923" s="48"/>
      <c r="AQ923" s="11" t="s">
        <v>79</v>
      </c>
      <c r="AR923" s="39" t="s">
        <v>259</v>
      </c>
      <c r="AS923" s="11" t="s">
        <v>75</v>
      </c>
      <c r="AT923" s="11" t="s">
        <v>375</v>
      </c>
      <c r="AU923" s="48"/>
      <c r="AV923" s="48"/>
      <c r="AW923" s="11" t="s">
        <v>96</v>
      </c>
      <c r="AX923" s="18" t="str">
        <f t="shared" si="1255"/>
        <v/>
      </c>
      <c r="AY923" s="39"/>
      <c r="AZ923" s="11" t="s">
        <v>124</v>
      </c>
      <c r="BF923" s="48"/>
      <c r="BH923" s="48"/>
      <c r="BI923" s="48"/>
      <c r="BJ923" s="44">
        <v>2022.0</v>
      </c>
      <c r="BK923" s="44">
        <v>2022.0</v>
      </c>
      <c r="BL923" s="16">
        <f t="shared" si="954"/>
        <v>1</v>
      </c>
      <c r="BM923" s="18" t="str">
        <f t="shared" si="955"/>
        <v>2022</v>
      </c>
      <c r="BN923" s="18" t="str">
        <f t="shared" ref="BN923:CC923" si="1354">IF(ISNUMBER(SEARCH(BN$1, $BM923)), ($K923/$BL923), "")</f>
        <v/>
      </c>
      <c r="BO923" s="18" t="str">
        <f t="shared" si="1354"/>
        <v/>
      </c>
      <c r="BP923" s="20">
        <f t="shared" si="1354"/>
        <v>75810</v>
      </c>
      <c r="BQ923" s="18" t="str">
        <f t="shared" si="1354"/>
        <v/>
      </c>
      <c r="BR923" s="18" t="str">
        <f t="shared" si="1354"/>
        <v/>
      </c>
      <c r="BS923" s="18" t="str">
        <f t="shared" si="1354"/>
        <v/>
      </c>
      <c r="BT923" s="18" t="str">
        <f t="shared" si="1354"/>
        <v/>
      </c>
      <c r="BU923" s="18" t="str">
        <f t="shared" si="1354"/>
        <v/>
      </c>
      <c r="BV923" s="18" t="str">
        <f t="shared" si="1354"/>
        <v/>
      </c>
      <c r="BW923" s="18" t="str">
        <f t="shared" si="1354"/>
        <v/>
      </c>
      <c r="BX923" s="18" t="str">
        <f t="shared" si="1354"/>
        <v/>
      </c>
      <c r="BY923" s="18" t="str">
        <f t="shared" si="1354"/>
        <v/>
      </c>
      <c r="BZ923" s="18" t="str">
        <f t="shared" si="1354"/>
        <v/>
      </c>
      <c r="CA923" s="18" t="str">
        <f t="shared" si="1354"/>
        <v/>
      </c>
      <c r="CB923" s="18" t="str">
        <f t="shared" si="1354"/>
        <v/>
      </c>
      <c r="CC923" s="18" t="str">
        <f t="shared" si="1354"/>
        <v/>
      </c>
      <c r="CD923" s="48"/>
      <c r="CE923" s="48"/>
    </row>
    <row r="924" ht="16.5" customHeight="1">
      <c r="A924" s="48" t="s">
        <v>4614</v>
      </c>
      <c r="B924" s="48"/>
      <c r="C924" s="48" t="s">
        <v>4615</v>
      </c>
      <c r="D924" s="11" t="s">
        <v>3270</v>
      </c>
      <c r="E924" s="44">
        <v>71700.0</v>
      </c>
      <c r="F924" s="44">
        <v>71700.0</v>
      </c>
      <c r="G924" s="48" t="s">
        <v>151</v>
      </c>
      <c r="H924" s="44">
        <v>84785.0</v>
      </c>
      <c r="I924" s="48"/>
      <c r="J924" s="61">
        <v>71700.0</v>
      </c>
      <c r="K924" s="61">
        <v>71700.0</v>
      </c>
      <c r="L924" s="11" t="s">
        <v>86</v>
      </c>
      <c r="M924" s="11"/>
      <c r="N924" s="18" t="s">
        <v>3333</v>
      </c>
      <c r="O924" s="48" t="s">
        <v>4616</v>
      </c>
      <c r="P924" s="48"/>
      <c r="Q924" s="48"/>
      <c r="R924" s="48"/>
      <c r="S924" s="48"/>
      <c r="T924" s="48"/>
      <c r="V924" s="48"/>
      <c r="W924" s="11"/>
      <c r="X924" s="11"/>
      <c r="Z924" s="48"/>
      <c r="AA924" s="48"/>
      <c r="AB924" s="48"/>
      <c r="AC924" s="48"/>
      <c r="AD924" s="48"/>
      <c r="AE924" s="48"/>
      <c r="AF924" s="48"/>
      <c r="AG924" s="48"/>
      <c r="AH924" s="48"/>
      <c r="AI924" s="48" t="s">
        <v>3375</v>
      </c>
      <c r="AJ924" s="48"/>
      <c r="AK924" s="48"/>
      <c r="AL924" s="48"/>
      <c r="AM924" s="48" t="s">
        <v>3339</v>
      </c>
      <c r="AO924" s="48" t="s">
        <v>4613</v>
      </c>
      <c r="AP924" s="48"/>
      <c r="AQ924" s="11" t="s">
        <v>79</v>
      </c>
      <c r="AR924" s="39" t="s">
        <v>259</v>
      </c>
      <c r="AS924" s="11" t="s">
        <v>75</v>
      </c>
      <c r="AT924" s="11" t="s">
        <v>375</v>
      </c>
      <c r="AU924" s="48"/>
      <c r="AV924" s="48"/>
      <c r="AW924" s="11" t="s">
        <v>96</v>
      </c>
      <c r="AX924" s="18" t="str">
        <f t="shared" si="1255"/>
        <v/>
      </c>
      <c r="AY924" s="39"/>
      <c r="AZ924" s="11" t="s">
        <v>846</v>
      </c>
      <c r="BF924" s="48"/>
      <c r="BH924" s="48"/>
      <c r="BI924" s="48"/>
      <c r="BJ924" s="44">
        <v>2021.0</v>
      </c>
      <c r="BK924" s="44">
        <v>2021.0</v>
      </c>
      <c r="BL924" s="16">
        <f t="shared" si="954"/>
        <v>1</v>
      </c>
      <c r="BM924" s="18" t="str">
        <f t="shared" si="955"/>
        <v>2021</v>
      </c>
      <c r="BN924" s="18" t="str">
        <f t="shared" ref="BN924:CC924" si="1355">IF(ISNUMBER(SEARCH(BN$1, $BM924)), ($K924/$BL924), "")</f>
        <v/>
      </c>
      <c r="BO924" s="20">
        <f t="shared" si="1355"/>
        <v>71700</v>
      </c>
      <c r="BP924" s="18" t="str">
        <f t="shared" si="1355"/>
        <v/>
      </c>
      <c r="BQ924" s="18" t="str">
        <f t="shared" si="1355"/>
        <v/>
      </c>
      <c r="BR924" s="18" t="str">
        <f t="shared" si="1355"/>
        <v/>
      </c>
      <c r="BS924" s="18" t="str">
        <f t="shared" si="1355"/>
        <v/>
      </c>
      <c r="BT924" s="18" t="str">
        <f t="shared" si="1355"/>
        <v/>
      </c>
      <c r="BU924" s="18" t="str">
        <f t="shared" si="1355"/>
        <v/>
      </c>
      <c r="BV924" s="18" t="str">
        <f t="shared" si="1355"/>
        <v/>
      </c>
      <c r="BW924" s="18" t="str">
        <f t="shared" si="1355"/>
        <v/>
      </c>
      <c r="BX924" s="18" t="str">
        <f t="shared" si="1355"/>
        <v/>
      </c>
      <c r="BY924" s="18" t="str">
        <f t="shared" si="1355"/>
        <v/>
      </c>
      <c r="BZ924" s="18" t="str">
        <f t="shared" si="1355"/>
        <v/>
      </c>
      <c r="CA924" s="18" t="str">
        <f t="shared" si="1355"/>
        <v/>
      </c>
      <c r="CB924" s="18" t="str">
        <f t="shared" si="1355"/>
        <v/>
      </c>
      <c r="CC924" s="18" t="str">
        <f t="shared" si="1355"/>
        <v/>
      </c>
      <c r="CD924" s="48"/>
      <c r="CE924" s="48"/>
    </row>
    <row r="925" ht="16.5" customHeight="1">
      <c r="A925" s="48" t="s">
        <v>4617</v>
      </c>
      <c r="B925" s="48"/>
      <c r="C925" s="48" t="s">
        <v>4618</v>
      </c>
      <c r="D925" s="11" t="s">
        <v>3270</v>
      </c>
      <c r="E925" s="44">
        <v>71820.0</v>
      </c>
      <c r="F925" s="44">
        <v>71820.0</v>
      </c>
      <c r="G925" s="48" t="s">
        <v>151</v>
      </c>
      <c r="H925" s="44">
        <v>77708.0</v>
      </c>
      <c r="I925" s="48"/>
      <c r="J925" s="61">
        <v>71820.0</v>
      </c>
      <c r="K925" s="61">
        <v>71820.0</v>
      </c>
      <c r="L925" s="11" t="s">
        <v>86</v>
      </c>
      <c r="M925" s="11"/>
      <c r="N925" s="18" t="s">
        <v>3333</v>
      </c>
      <c r="O925" s="48" t="s">
        <v>4619</v>
      </c>
      <c r="P925" s="48"/>
      <c r="Q925" s="48"/>
      <c r="R925" s="48"/>
      <c r="S925" s="48"/>
      <c r="T925" s="48"/>
      <c r="V925" s="48"/>
      <c r="W925" s="11"/>
      <c r="X925" s="11"/>
      <c r="Z925" s="48"/>
      <c r="AA925" s="48"/>
      <c r="AB925" s="48"/>
      <c r="AC925" s="48"/>
      <c r="AD925" s="48"/>
      <c r="AE925" s="48"/>
      <c r="AF925" s="48"/>
      <c r="AG925" s="48"/>
      <c r="AH925" s="48"/>
      <c r="AI925" s="48" t="s">
        <v>3366</v>
      </c>
      <c r="AJ925" s="48"/>
      <c r="AK925" s="48"/>
      <c r="AL925" s="48"/>
      <c r="AM925" s="48" t="s">
        <v>3339</v>
      </c>
      <c r="AO925" s="48" t="s">
        <v>4613</v>
      </c>
      <c r="AP925" s="48"/>
      <c r="AQ925" s="11" t="s">
        <v>79</v>
      </c>
      <c r="AR925" s="39" t="s">
        <v>259</v>
      </c>
      <c r="AS925" s="11" t="s">
        <v>75</v>
      </c>
      <c r="AT925" s="11" t="s">
        <v>375</v>
      </c>
      <c r="AU925" s="48"/>
      <c r="AV925" s="48"/>
      <c r="AW925" s="11" t="s">
        <v>96</v>
      </c>
      <c r="AX925" s="18" t="str">
        <f t="shared" si="1255"/>
        <v/>
      </c>
      <c r="AY925" s="39"/>
      <c r="AZ925" s="11" t="s">
        <v>846</v>
      </c>
      <c r="BF925" s="48"/>
      <c r="BH925" s="48"/>
      <c r="BI925" s="48"/>
      <c r="BJ925" s="44">
        <v>2023.0</v>
      </c>
      <c r="BK925" s="44">
        <v>2023.0</v>
      </c>
      <c r="BL925" s="16">
        <f t="shared" si="954"/>
        <v>1</v>
      </c>
      <c r="BM925" s="18" t="str">
        <f t="shared" si="955"/>
        <v>2023</v>
      </c>
      <c r="BN925" s="18" t="str">
        <f t="shared" ref="BN925:CC925" si="1356">IF(ISNUMBER(SEARCH(BN$1, $BM925)), ($K925/$BL925), "")</f>
        <v/>
      </c>
      <c r="BO925" s="18" t="str">
        <f t="shared" si="1356"/>
        <v/>
      </c>
      <c r="BP925" s="18" t="str">
        <f t="shared" si="1356"/>
        <v/>
      </c>
      <c r="BQ925" s="20">
        <f t="shared" si="1356"/>
        <v>71820</v>
      </c>
      <c r="BR925" s="18" t="str">
        <f t="shared" si="1356"/>
        <v/>
      </c>
      <c r="BS925" s="18" t="str">
        <f t="shared" si="1356"/>
        <v/>
      </c>
      <c r="BT925" s="18" t="str">
        <f t="shared" si="1356"/>
        <v/>
      </c>
      <c r="BU925" s="18" t="str">
        <f t="shared" si="1356"/>
        <v/>
      </c>
      <c r="BV925" s="18" t="str">
        <f t="shared" si="1356"/>
        <v/>
      </c>
      <c r="BW925" s="18" t="str">
        <f t="shared" si="1356"/>
        <v/>
      </c>
      <c r="BX925" s="18" t="str">
        <f t="shared" si="1356"/>
        <v/>
      </c>
      <c r="BY925" s="18" t="str">
        <f t="shared" si="1356"/>
        <v/>
      </c>
      <c r="BZ925" s="18" t="str">
        <f t="shared" si="1356"/>
        <v/>
      </c>
      <c r="CA925" s="18" t="str">
        <f t="shared" si="1356"/>
        <v/>
      </c>
      <c r="CB925" s="18" t="str">
        <f t="shared" si="1356"/>
        <v/>
      </c>
      <c r="CC925" s="18" t="str">
        <f t="shared" si="1356"/>
        <v/>
      </c>
      <c r="CD925" s="48"/>
      <c r="CE925" s="48"/>
    </row>
    <row r="926" ht="16.5" customHeight="1">
      <c r="A926" s="48" t="s">
        <v>4620</v>
      </c>
      <c r="B926" s="48" t="s">
        <v>4621</v>
      </c>
      <c r="C926" s="48" t="s">
        <v>4620</v>
      </c>
      <c r="D926" s="11" t="s">
        <v>3270</v>
      </c>
      <c r="E926" s="44">
        <v>150000.0</v>
      </c>
      <c r="F926" s="44">
        <v>150000.0</v>
      </c>
      <c r="G926" s="48" t="s">
        <v>151</v>
      </c>
      <c r="H926" s="44">
        <v>159990.0</v>
      </c>
      <c r="I926" s="48"/>
      <c r="J926" s="61">
        <v>150000.0</v>
      </c>
      <c r="K926" s="61">
        <v>150000.0</v>
      </c>
      <c r="L926" s="11" t="s">
        <v>86</v>
      </c>
      <c r="M926" s="11"/>
      <c r="N926" s="18" t="s">
        <v>4622</v>
      </c>
      <c r="O926" s="48" t="s">
        <v>4623</v>
      </c>
      <c r="P926" s="48"/>
      <c r="Q926" s="48"/>
      <c r="R926" s="48"/>
      <c r="S926" s="48"/>
      <c r="T926" s="48"/>
      <c r="V926" s="48" t="s">
        <v>4624</v>
      </c>
      <c r="W926" s="11"/>
      <c r="X926" s="11" t="s">
        <v>961</v>
      </c>
      <c r="Z926" s="48" t="s">
        <v>4625</v>
      </c>
      <c r="AA926" s="48"/>
      <c r="AB926" s="48"/>
      <c r="AC926" s="48"/>
      <c r="AD926" s="48"/>
      <c r="AE926" s="48"/>
      <c r="AF926" s="48"/>
      <c r="AG926" s="48"/>
      <c r="AH926" s="48"/>
      <c r="AI926" s="48" t="s">
        <v>4626</v>
      </c>
      <c r="AJ926" s="48"/>
      <c r="AK926" s="48"/>
      <c r="AL926" s="48"/>
      <c r="AM926" s="48" t="s">
        <v>185</v>
      </c>
      <c r="AN926" s="11" t="s">
        <v>774</v>
      </c>
      <c r="AO926" s="48"/>
      <c r="AP926" s="48"/>
      <c r="AQ926" s="11" t="s">
        <v>79</v>
      </c>
      <c r="AR926" s="39" t="s">
        <v>188</v>
      </c>
      <c r="AS926" s="11" t="s">
        <v>75</v>
      </c>
      <c r="AT926" s="11" t="s">
        <v>375</v>
      </c>
      <c r="AU926" s="48"/>
      <c r="AV926" s="48"/>
      <c r="AW926" s="11" t="s">
        <v>96</v>
      </c>
      <c r="AX926" s="18" t="str">
        <f t="shared" si="1255"/>
        <v/>
      </c>
      <c r="AY926" s="39"/>
      <c r="AZ926" s="11" t="s">
        <v>241</v>
      </c>
      <c r="BF926" s="48" t="s">
        <v>4621</v>
      </c>
      <c r="BH926" s="48"/>
      <c r="BI926" s="48"/>
      <c r="BJ926" s="44">
        <v>2022.0</v>
      </c>
      <c r="BK926" s="44">
        <v>2023.0</v>
      </c>
      <c r="BL926" s="16">
        <f t="shared" si="954"/>
        <v>2</v>
      </c>
      <c r="BM926" s="18" t="str">
        <f t="shared" si="955"/>
        <v>2022, 2023</v>
      </c>
      <c r="BN926" s="18" t="str">
        <f t="shared" ref="BN926:CC926" si="1357">IF(ISNUMBER(SEARCH(BN$1, $BM926)), ($K926/$BL926), "")</f>
        <v/>
      </c>
      <c r="BO926" s="18" t="str">
        <f t="shared" si="1357"/>
        <v/>
      </c>
      <c r="BP926" s="20">
        <f t="shared" si="1357"/>
        <v>75000</v>
      </c>
      <c r="BQ926" s="20">
        <f t="shared" si="1357"/>
        <v>75000</v>
      </c>
      <c r="BR926" s="18" t="str">
        <f t="shared" si="1357"/>
        <v/>
      </c>
      <c r="BS926" s="18" t="str">
        <f t="shared" si="1357"/>
        <v/>
      </c>
      <c r="BT926" s="18" t="str">
        <f t="shared" si="1357"/>
        <v/>
      </c>
      <c r="BU926" s="18" t="str">
        <f t="shared" si="1357"/>
        <v/>
      </c>
      <c r="BV926" s="18" t="str">
        <f t="shared" si="1357"/>
        <v/>
      </c>
      <c r="BW926" s="18" t="str">
        <f t="shared" si="1357"/>
        <v/>
      </c>
      <c r="BX926" s="18" t="str">
        <f t="shared" si="1357"/>
        <v/>
      </c>
      <c r="BY926" s="18" t="str">
        <f t="shared" si="1357"/>
        <v/>
      </c>
      <c r="BZ926" s="18" t="str">
        <f t="shared" si="1357"/>
        <v/>
      </c>
      <c r="CA926" s="18" t="str">
        <f t="shared" si="1357"/>
        <v/>
      </c>
      <c r="CB926" s="18" t="str">
        <f t="shared" si="1357"/>
        <v/>
      </c>
      <c r="CC926" s="18" t="str">
        <f t="shared" si="1357"/>
        <v/>
      </c>
      <c r="CD926" s="48"/>
      <c r="CE926" s="48"/>
    </row>
    <row r="927" ht="16.5" customHeight="1">
      <c r="A927" s="48" t="s">
        <v>4627</v>
      </c>
      <c r="B927" s="48"/>
      <c r="C927" s="48" t="s">
        <v>4628</v>
      </c>
      <c r="D927" s="11" t="s">
        <v>3270</v>
      </c>
      <c r="E927" s="44">
        <v>82695.0</v>
      </c>
      <c r="F927" s="44">
        <v>82695.0</v>
      </c>
      <c r="G927" s="48" t="s">
        <v>151</v>
      </c>
      <c r="H927" s="44">
        <v>89475.0</v>
      </c>
      <c r="I927" s="48"/>
      <c r="J927" s="61">
        <v>82695.0</v>
      </c>
      <c r="K927" s="61">
        <v>82695.0</v>
      </c>
      <c r="L927" s="11" t="s">
        <v>86</v>
      </c>
      <c r="M927" s="11"/>
      <c r="N927" s="18" t="s">
        <v>3333</v>
      </c>
      <c r="O927" s="48" t="s">
        <v>4629</v>
      </c>
      <c r="P927" s="48"/>
      <c r="Q927" s="48"/>
      <c r="R927" s="48"/>
      <c r="S927" s="48"/>
      <c r="T927" s="48"/>
      <c r="V927" s="48"/>
      <c r="W927" s="11"/>
      <c r="X927" s="11"/>
      <c r="Z927" s="48"/>
      <c r="AA927" s="48"/>
      <c r="AB927" s="48"/>
      <c r="AC927" s="48"/>
      <c r="AD927" s="48"/>
      <c r="AE927" s="48"/>
      <c r="AF927" s="48"/>
      <c r="AG927" s="48"/>
      <c r="AH927" s="48"/>
      <c r="AI927" s="48" t="s">
        <v>3366</v>
      </c>
      <c r="AJ927" s="48"/>
      <c r="AK927" s="48"/>
      <c r="AL927" s="48"/>
      <c r="AM927" s="48" t="s">
        <v>3339</v>
      </c>
      <c r="AO927" s="48" t="s">
        <v>4613</v>
      </c>
      <c r="AP927" s="48"/>
      <c r="AQ927" s="11" t="s">
        <v>79</v>
      </c>
      <c r="AR927" s="39" t="s">
        <v>259</v>
      </c>
      <c r="AS927" s="11" t="s">
        <v>75</v>
      </c>
      <c r="AT927" s="11" t="s">
        <v>375</v>
      </c>
      <c r="AU927" s="48"/>
      <c r="AV927" s="48"/>
      <c r="AW927" s="11" t="s">
        <v>96</v>
      </c>
      <c r="AX927" s="18" t="str">
        <f t="shared" si="1255"/>
        <v/>
      </c>
      <c r="AY927" s="39"/>
      <c r="AZ927" s="11" t="s">
        <v>529</v>
      </c>
      <c r="BF927" s="48"/>
      <c r="BH927" s="48"/>
      <c r="BI927" s="48"/>
      <c r="BJ927" s="44">
        <v>2023.0</v>
      </c>
      <c r="BK927" s="44">
        <v>2023.0</v>
      </c>
      <c r="BL927" s="16">
        <f t="shared" si="954"/>
        <v>1</v>
      </c>
      <c r="BM927" s="18" t="str">
        <f t="shared" si="955"/>
        <v>2023</v>
      </c>
      <c r="BN927" s="18" t="str">
        <f t="shared" ref="BN927:CC927" si="1358">IF(ISNUMBER(SEARCH(BN$1, $BM927)), ($K927/$BL927), "")</f>
        <v/>
      </c>
      <c r="BO927" s="18" t="str">
        <f t="shared" si="1358"/>
        <v/>
      </c>
      <c r="BP927" s="18" t="str">
        <f t="shared" si="1358"/>
        <v/>
      </c>
      <c r="BQ927" s="20">
        <f t="shared" si="1358"/>
        <v>82695</v>
      </c>
      <c r="BR927" s="18" t="str">
        <f t="shared" si="1358"/>
        <v/>
      </c>
      <c r="BS927" s="18" t="str">
        <f t="shared" si="1358"/>
        <v/>
      </c>
      <c r="BT927" s="18" t="str">
        <f t="shared" si="1358"/>
        <v/>
      </c>
      <c r="BU927" s="18" t="str">
        <f t="shared" si="1358"/>
        <v/>
      </c>
      <c r="BV927" s="18" t="str">
        <f t="shared" si="1358"/>
        <v/>
      </c>
      <c r="BW927" s="18" t="str">
        <f t="shared" si="1358"/>
        <v/>
      </c>
      <c r="BX927" s="18" t="str">
        <f t="shared" si="1358"/>
        <v/>
      </c>
      <c r="BY927" s="18" t="str">
        <f t="shared" si="1358"/>
        <v/>
      </c>
      <c r="BZ927" s="18" t="str">
        <f t="shared" si="1358"/>
        <v/>
      </c>
      <c r="CA927" s="18" t="str">
        <f t="shared" si="1358"/>
        <v/>
      </c>
      <c r="CB927" s="18" t="str">
        <f t="shared" si="1358"/>
        <v/>
      </c>
      <c r="CC927" s="18" t="str">
        <f t="shared" si="1358"/>
        <v/>
      </c>
      <c r="CD927" s="48"/>
      <c r="CE927" s="48"/>
    </row>
    <row r="928" ht="16.5" customHeight="1">
      <c r="A928" s="48" t="s">
        <v>4630</v>
      </c>
      <c r="B928" s="48"/>
      <c r="C928" s="48" t="s">
        <v>4631</v>
      </c>
      <c r="D928" s="11" t="s">
        <v>3270</v>
      </c>
      <c r="E928" s="44">
        <v>65000.0</v>
      </c>
      <c r="F928" s="44">
        <v>65000.0</v>
      </c>
      <c r="G928" s="48" t="s">
        <v>151</v>
      </c>
      <c r="H928" s="44">
        <v>76160.0</v>
      </c>
      <c r="I928" s="48"/>
      <c r="J928" s="61">
        <v>65000.0</v>
      </c>
      <c r="K928" s="61">
        <v>65000.0</v>
      </c>
      <c r="L928" s="11" t="s">
        <v>86</v>
      </c>
      <c r="M928" s="11"/>
      <c r="N928" s="18" t="s">
        <v>4632</v>
      </c>
      <c r="O928" s="48" t="s">
        <v>4633</v>
      </c>
      <c r="P928" s="48"/>
      <c r="Q928" s="48"/>
      <c r="R928" s="48"/>
      <c r="S928" s="48"/>
      <c r="T928" s="48"/>
      <c r="V928" s="48" t="s">
        <v>1067</v>
      </c>
      <c r="W928" s="11"/>
      <c r="X928" s="11"/>
      <c r="Z928" s="48" t="s">
        <v>4634</v>
      </c>
      <c r="AA928" s="48"/>
      <c r="AB928" s="48"/>
      <c r="AC928" s="48"/>
      <c r="AD928" s="48"/>
      <c r="AE928" s="48"/>
      <c r="AF928" s="48"/>
      <c r="AG928" s="48"/>
      <c r="AH928" s="48"/>
      <c r="AI928" s="48" t="s">
        <v>4635</v>
      </c>
      <c r="AJ928" s="48"/>
      <c r="AK928" s="48"/>
      <c r="AL928" s="48"/>
      <c r="AM928" s="11" t="s">
        <v>812</v>
      </c>
      <c r="AO928" s="48" t="s">
        <v>4168</v>
      </c>
      <c r="AP928" s="48"/>
      <c r="AQ928" s="11" t="s">
        <v>79</v>
      </c>
      <c r="AR928" s="39" t="s">
        <v>155</v>
      </c>
      <c r="AS928" s="11" t="s">
        <v>75</v>
      </c>
      <c r="AT928" s="11" t="s">
        <v>375</v>
      </c>
      <c r="AU928" s="48"/>
      <c r="AV928" s="48"/>
      <c r="AW928" s="11" t="s">
        <v>96</v>
      </c>
      <c r="AX928" s="18" t="str">
        <f t="shared" si="1255"/>
        <v/>
      </c>
      <c r="AY928" s="39"/>
      <c r="AZ928" s="11" t="s">
        <v>124</v>
      </c>
      <c r="BF928" s="48"/>
      <c r="BH928" s="48"/>
      <c r="BI928" s="48"/>
      <c r="BJ928" s="44">
        <v>2020.0</v>
      </c>
      <c r="BK928" s="44">
        <v>2021.0</v>
      </c>
      <c r="BL928" s="16">
        <f t="shared" si="954"/>
        <v>2</v>
      </c>
      <c r="BM928" s="18" t="str">
        <f t="shared" si="955"/>
        <v>2020, 2021</v>
      </c>
      <c r="BN928" s="20">
        <f t="shared" ref="BN928:CC928" si="1359">IF(ISNUMBER(SEARCH(BN$1, $BM928)), ($K928/$BL928), "")</f>
        <v>32500</v>
      </c>
      <c r="BO928" s="20">
        <f t="shared" si="1359"/>
        <v>32500</v>
      </c>
      <c r="BP928" s="18" t="str">
        <f t="shared" si="1359"/>
        <v/>
      </c>
      <c r="BQ928" s="18" t="str">
        <f t="shared" si="1359"/>
        <v/>
      </c>
      <c r="BR928" s="18" t="str">
        <f t="shared" si="1359"/>
        <v/>
      </c>
      <c r="BS928" s="18" t="str">
        <f t="shared" si="1359"/>
        <v/>
      </c>
      <c r="BT928" s="18" t="str">
        <f t="shared" si="1359"/>
        <v/>
      </c>
      <c r="BU928" s="18" t="str">
        <f t="shared" si="1359"/>
        <v/>
      </c>
      <c r="BV928" s="18" t="str">
        <f t="shared" si="1359"/>
        <v/>
      </c>
      <c r="BW928" s="18" t="str">
        <f t="shared" si="1359"/>
        <v/>
      </c>
      <c r="BX928" s="18" t="str">
        <f t="shared" si="1359"/>
        <v/>
      </c>
      <c r="BY928" s="18" t="str">
        <f t="shared" si="1359"/>
        <v/>
      </c>
      <c r="BZ928" s="18" t="str">
        <f t="shared" si="1359"/>
        <v/>
      </c>
      <c r="CA928" s="18" t="str">
        <f t="shared" si="1359"/>
        <v/>
      </c>
      <c r="CB928" s="18" t="str">
        <f t="shared" si="1359"/>
        <v/>
      </c>
      <c r="CC928" s="18" t="str">
        <f t="shared" si="1359"/>
        <v/>
      </c>
      <c r="CD928" s="48"/>
      <c r="CE928" s="48"/>
    </row>
    <row r="929" ht="16.5" customHeight="1">
      <c r="A929" s="48" t="s">
        <v>4636</v>
      </c>
      <c r="B929" s="48" t="s">
        <v>4637</v>
      </c>
      <c r="C929" s="48" t="s">
        <v>4636</v>
      </c>
      <c r="D929" s="11" t="s">
        <v>3270</v>
      </c>
      <c r="E929" s="44">
        <v>30000.0</v>
      </c>
      <c r="F929" s="44">
        <v>30000.0</v>
      </c>
      <c r="G929" s="48" t="s">
        <v>151</v>
      </c>
      <c r="H929" s="44">
        <v>32084.0</v>
      </c>
      <c r="I929" s="48"/>
      <c r="J929" s="61">
        <v>30000.0</v>
      </c>
      <c r="K929" s="61">
        <v>30000.0</v>
      </c>
      <c r="L929" s="11" t="s">
        <v>86</v>
      </c>
      <c r="M929" s="11"/>
      <c r="N929" s="18" t="s">
        <v>4638</v>
      </c>
      <c r="O929" s="48" t="s">
        <v>4639</v>
      </c>
      <c r="P929" s="48"/>
      <c r="Q929" s="48"/>
      <c r="R929" s="48"/>
      <c r="S929" s="48"/>
      <c r="T929" s="48"/>
      <c r="V929" s="48" t="s">
        <v>4640</v>
      </c>
      <c r="W929" s="11"/>
      <c r="X929" s="11" t="s">
        <v>385</v>
      </c>
      <c r="Z929" s="48" t="s">
        <v>4641</v>
      </c>
      <c r="AA929" s="48"/>
      <c r="AB929" s="48"/>
      <c r="AC929" s="48"/>
      <c r="AD929" s="48"/>
      <c r="AE929" s="48"/>
      <c r="AF929" s="48"/>
      <c r="AG929" s="48"/>
      <c r="AH929" s="48"/>
      <c r="AI929" s="48" t="s">
        <v>4032</v>
      </c>
      <c r="AJ929" s="48"/>
      <c r="AK929" s="48"/>
      <c r="AL929" s="48"/>
      <c r="AM929" s="48" t="s">
        <v>185</v>
      </c>
      <c r="AN929" s="48" t="s">
        <v>4642</v>
      </c>
      <c r="AP929" s="48"/>
      <c r="AQ929" s="11" t="s">
        <v>79</v>
      </c>
      <c r="AR929" s="39" t="s">
        <v>188</v>
      </c>
      <c r="AS929" s="11" t="s">
        <v>75</v>
      </c>
      <c r="AT929" s="11" t="s">
        <v>375</v>
      </c>
      <c r="AU929" s="48"/>
      <c r="AV929" s="48"/>
      <c r="AW929" s="11" t="s">
        <v>204</v>
      </c>
      <c r="AX929" s="18" t="str">
        <f t="shared" si="1255"/>
        <v/>
      </c>
      <c r="AY929" s="39"/>
      <c r="AZ929" s="11" t="s">
        <v>742</v>
      </c>
      <c r="BF929" s="48" t="s">
        <v>4637</v>
      </c>
      <c r="BH929" s="48"/>
      <c r="BI929" s="48"/>
      <c r="BJ929" s="44">
        <v>2023.0</v>
      </c>
      <c r="BK929" s="44">
        <v>2026.0</v>
      </c>
      <c r="BL929" s="16">
        <f t="shared" si="954"/>
        <v>4</v>
      </c>
      <c r="BM929" s="18" t="str">
        <f t="shared" si="955"/>
        <v>2023, 2024, 2025, 2026</v>
      </c>
      <c r="BN929" s="18" t="str">
        <f t="shared" ref="BN929:CC929" si="1360">IF(ISNUMBER(SEARCH(BN$1, $BM929)), ($K929/$BL929), "")</f>
        <v/>
      </c>
      <c r="BO929" s="18" t="str">
        <f t="shared" si="1360"/>
        <v/>
      </c>
      <c r="BP929" s="18" t="str">
        <f t="shared" si="1360"/>
        <v/>
      </c>
      <c r="BQ929" s="20">
        <f t="shared" si="1360"/>
        <v>7500</v>
      </c>
      <c r="BR929" s="20">
        <f t="shared" si="1360"/>
        <v>7500</v>
      </c>
      <c r="BS929" s="20">
        <f t="shared" si="1360"/>
        <v>7500</v>
      </c>
      <c r="BT929" s="20">
        <f t="shared" si="1360"/>
        <v>7500</v>
      </c>
      <c r="BU929" s="18" t="str">
        <f t="shared" si="1360"/>
        <v/>
      </c>
      <c r="BV929" s="18" t="str">
        <f t="shared" si="1360"/>
        <v/>
      </c>
      <c r="BW929" s="18" t="str">
        <f t="shared" si="1360"/>
        <v/>
      </c>
      <c r="BX929" s="18" t="str">
        <f t="shared" si="1360"/>
        <v/>
      </c>
      <c r="BY929" s="18" t="str">
        <f t="shared" si="1360"/>
        <v/>
      </c>
      <c r="BZ929" s="18" t="str">
        <f t="shared" si="1360"/>
        <v/>
      </c>
      <c r="CA929" s="18" t="str">
        <f t="shared" si="1360"/>
        <v/>
      </c>
      <c r="CB929" s="18" t="str">
        <f t="shared" si="1360"/>
        <v/>
      </c>
      <c r="CC929" s="18" t="str">
        <f t="shared" si="1360"/>
        <v/>
      </c>
      <c r="CD929" s="48"/>
      <c r="CE929" s="48"/>
    </row>
    <row r="930" ht="16.5" customHeight="1">
      <c r="A930" s="48" t="s">
        <v>4643</v>
      </c>
      <c r="B930" s="48" t="s">
        <v>4644</v>
      </c>
      <c r="C930" s="48" t="s">
        <v>4643</v>
      </c>
      <c r="D930" s="11" t="s">
        <v>3270</v>
      </c>
      <c r="E930" s="44">
        <v>0.0</v>
      </c>
      <c r="F930" s="48"/>
      <c r="G930" s="48"/>
      <c r="H930" s="44">
        <v>0.0</v>
      </c>
      <c r="I930" s="48"/>
      <c r="J930" s="65"/>
      <c r="K930" s="65"/>
      <c r="L930" s="11" t="s">
        <v>86</v>
      </c>
      <c r="M930" s="11"/>
      <c r="N930" s="18" t="s">
        <v>4645</v>
      </c>
      <c r="O930" s="48" t="s">
        <v>4646</v>
      </c>
      <c r="P930" s="48"/>
      <c r="Q930" s="48"/>
      <c r="R930" s="48"/>
      <c r="S930" s="48"/>
      <c r="T930" s="48" t="s">
        <v>2360</v>
      </c>
      <c r="V930" s="48" t="s">
        <v>2399</v>
      </c>
      <c r="W930" s="11"/>
      <c r="X930" s="11"/>
      <c r="Z930" s="48" t="s">
        <v>2888</v>
      </c>
      <c r="AA930" s="48"/>
      <c r="AB930" s="48"/>
      <c r="AC930" s="48"/>
      <c r="AD930" s="48"/>
      <c r="AE930" s="48"/>
      <c r="AF930" s="48"/>
      <c r="AG930" s="48"/>
      <c r="AH930" s="48"/>
      <c r="AI930" s="48" t="s">
        <v>4647</v>
      </c>
      <c r="AJ930" s="48"/>
      <c r="AK930" s="48"/>
      <c r="AL930" s="48"/>
      <c r="AM930" s="48" t="s">
        <v>2889</v>
      </c>
      <c r="AO930" s="48"/>
      <c r="AP930" s="48"/>
      <c r="AQ930" s="11" t="s">
        <v>79</v>
      </c>
      <c r="AR930" s="39" t="s">
        <v>274</v>
      </c>
      <c r="AS930" s="11" t="s">
        <v>75</v>
      </c>
      <c r="AT930" s="11" t="s">
        <v>375</v>
      </c>
      <c r="AU930" s="48"/>
      <c r="AV930" s="48"/>
      <c r="AW930" s="11" t="s">
        <v>96</v>
      </c>
      <c r="AX930" s="18" t="str">
        <f t="shared" si="1255"/>
        <v/>
      </c>
      <c r="AY930" s="39"/>
      <c r="AZ930" s="11" t="s">
        <v>241</v>
      </c>
      <c r="BF930" s="48" t="s">
        <v>4644</v>
      </c>
      <c r="BH930" s="48"/>
      <c r="BI930" s="48"/>
      <c r="BJ930" s="44">
        <v>2021.0</v>
      </c>
      <c r="BK930" s="44">
        <v>2025.0</v>
      </c>
      <c r="BL930" s="16">
        <f t="shared" si="954"/>
        <v>5</v>
      </c>
      <c r="BM930" s="18" t="str">
        <f t="shared" si="955"/>
        <v>2021, 2022, 2023, 2024, 2025</v>
      </c>
      <c r="BN930" s="18" t="str">
        <f t="shared" ref="BN930:CC930" si="1361">IF(ISNUMBER(SEARCH(BN$1, $BM930)), ($K930/$BL930), "")</f>
        <v/>
      </c>
      <c r="BO930" s="20">
        <f t="shared" si="1361"/>
        <v>0</v>
      </c>
      <c r="BP930" s="20">
        <f t="shared" si="1361"/>
        <v>0</v>
      </c>
      <c r="BQ930" s="20">
        <f t="shared" si="1361"/>
        <v>0</v>
      </c>
      <c r="BR930" s="20">
        <f t="shared" si="1361"/>
        <v>0</v>
      </c>
      <c r="BS930" s="20">
        <f t="shared" si="1361"/>
        <v>0</v>
      </c>
      <c r="BT930" s="18" t="str">
        <f t="shared" si="1361"/>
        <v/>
      </c>
      <c r="BU930" s="18" t="str">
        <f t="shared" si="1361"/>
        <v/>
      </c>
      <c r="BV930" s="18" t="str">
        <f t="shared" si="1361"/>
        <v/>
      </c>
      <c r="BW930" s="18" t="str">
        <f t="shared" si="1361"/>
        <v/>
      </c>
      <c r="BX930" s="18" t="str">
        <f t="shared" si="1361"/>
        <v/>
      </c>
      <c r="BY930" s="18" t="str">
        <f t="shared" si="1361"/>
        <v/>
      </c>
      <c r="BZ930" s="18" t="str">
        <f t="shared" si="1361"/>
        <v/>
      </c>
      <c r="CA930" s="18" t="str">
        <f t="shared" si="1361"/>
        <v/>
      </c>
      <c r="CB930" s="18" t="str">
        <f t="shared" si="1361"/>
        <v/>
      </c>
      <c r="CC930" s="18" t="str">
        <f t="shared" si="1361"/>
        <v/>
      </c>
      <c r="CD930" s="48"/>
      <c r="CE930" s="48"/>
    </row>
    <row r="931" ht="16.5" customHeight="1">
      <c r="A931" s="48" t="s">
        <v>4648</v>
      </c>
      <c r="B931" s="39" t="s">
        <v>4649</v>
      </c>
      <c r="C931" s="48" t="s">
        <v>4648</v>
      </c>
      <c r="D931" s="11" t="s">
        <v>3270</v>
      </c>
      <c r="E931" s="44">
        <v>150000.0</v>
      </c>
      <c r="F931" s="44">
        <v>150000.0</v>
      </c>
      <c r="G931" s="48" t="s">
        <v>151</v>
      </c>
      <c r="H931" s="44">
        <v>160500.0</v>
      </c>
      <c r="I931" s="48"/>
      <c r="J931" s="61">
        <v>150000.0</v>
      </c>
      <c r="K931" s="61">
        <v>150000.0</v>
      </c>
      <c r="L931" s="11" t="s">
        <v>86</v>
      </c>
      <c r="M931" s="11"/>
      <c r="N931" s="18" t="s">
        <v>4650</v>
      </c>
      <c r="O931" s="48" t="s">
        <v>4651</v>
      </c>
      <c r="P931" s="48"/>
      <c r="Q931" s="48"/>
      <c r="R931" s="48"/>
      <c r="S931" s="48"/>
      <c r="T931" s="48"/>
      <c r="V931" s="48" t="s">
        <v>4652</v>
      </c>
      <c r="W931" s="11"/>
      <c r="X931" s="11" t="s">
        <v>961</v>
      </c>
      <c r="Z931" s="48" t="s">
        <v>4653</v>
      </c>
      <c r="AA931" s="48"/>
      <c r="AB931" s="48"/>
      <c r="AC931" s="48"/>
      <c r="AD931" s="48"/>
      <c r="AE931" s="48"/>
      <c r="AF931" s="48"/>
      <c r="AG931" s="48"/>
      <c r="AH931" s="48"/>
      <c r="AI931" s="48" t="s">
        <v>4654</v>
      </c>
      <c r="AJ931" s="48"/>
      <c r="AK931" s="48"/>
      <c r="AL931" s="48"/>
      <c r="AM931" s="48" t="s">
        <v>185</v>
      </c>
      <c r="AN931" s="11" t="s">
        <v>774</v>
      </c>
      <c r="AO931" s="48"/>
      <c r="AP931" s="48"/>
      <c r="AQ931" s="11" t="s">
        <v>79</v>
      </c>
      <c r="AR931" s="11" t="s">
        <v>188</v>
      </c>
      <c r="AS931" s="11" t="s">
        <v>75</v>
      </c>
      <c r="AT931" s="11" t="s">
        <v>375</v>
      </c>
      <c r="AU931" s="48"/>
      <c r="AV931" s="48"/>
      <c r="AW931" s="11" t="s">
        <v>96</v>
      </c>
      <c r="AX931" s="18" t="str">
        <f t="shared" si="1255"/>
        <v/>
      </c>
      <c r="AY931" s="39"/>
      <c r="AZ931" s="19" t="s">
        <v>395</v>
      </c>
      <c r="BF931" s="39" t="s">
        <v>4649</v>
      </c>
      <c r="BH931" s="48"/>
      <c r="BI931" s="48"/>
      <c r="BJ931" s="44">
        <v>2022.0</v>
      </c>
      <c r="BK931" s="44">
        <v>2023.0</v>
      </c>
      <c r="BL931" s="16">
        <f t="shared" si="954"/>
        <v>2</v>
      </c>
      <c r="BM931" s="18" t="str">
        <f t="shared" si="955"/>
        <v>2022, 2023</v>
      </c>
      <c r="BN931" s="18" t="str">
        <f t="shared" ref="BN931:CC931" si="1362">IF(ISNUMBER(SEARCH(BN$1, $BM931)), ($K931/$BL931), "")</f>
        <v/>
      </c>
      <c r="BO931" s="18" t="str">
        <f t="shared" si="1362"/>
        <v/>
      </c>
      <c r="BP931" s="20">
        <f t="shared" si="1362"/>
        <v>75000</v>
      </c>
      <c r="BQ931" s="20">
        <f t="shared" si="1362"/>
        <v>75000</v>
      </c>
      <c r="BR931" s="18" t="str">
        <f t="shared" si="1362"/>
        <v/>
      </c>
      <c r="BS931" s="18" t="str">
        <f t="shared" si="1362"/>
        <v/>
      </c>
      <c r="BT931" s="18" t="str">
        <f t="shared" si="1362"/>
        <v/>
      </c>
      <c r="BU931" s="18" t="str">
        <f t="shared" si="1362"/>
        <v/>
      </c>
      <c r="BV931" s="18" t="str">
        <f t="shared" si="1362"/>
        <v/>
      </c>
      <c r="BW931" s="18" t="str">
        <f t="shared" si="1362"/>
        <v/>
      </c>
      <c r="BX931" s="18" t="str">
        <f t="shared" si="1362"/>
        <v/>
      </c>
      <c r="BY931" s="18" t="str">
        <f t="shared" si="1362"/>
        <v/>
      </c>
      <c r="BZ931" s="18" t="str">
        <f t="shared" si="1362"/>
        <v/>
      </c>
      <c r="CA931" s="18" t="str">
        <f t="shared" si="1362"/>
        <v/>
      </c>
      <c r="CB931" s="18" t="str">
        <f t="shared" si="1362"/>
        <v/>
      </c>
      <c r="CC931" s="18" t="str">
        <f t="shared" si="1362"/>
        <v/>
      </c>
      <c r="CD931" s="48"/>
      <c r="CE931" s="48"/>
    </row>
    <row r="932" ht="16.5" customHeight="1">
      <c r="A932" s="48" t="s">
        <v>4655</v>
      </c>
      <c r="B932" s="48"/>
      <c r="C932" s="48" t="s">
        <v>4655</v>
      </c>
      <c r="D932" s="11" t="s">
        <v>3270</v>
      </c>
      <c r="E932" s="11">
        <v>20590.0</v>
      </c>
      <c r="F932" s="11">
        <v>20590.0</v>
      </c>
      <c r="G932" s="11" t="s">
        <v>151</v>
      </c>
      <c r="H932" s="12">
        <v>22221.0</v>
      </c>
      <c r="I932" s="12">
        <v>22221.0</v>
      </c>
      <c r="J932" s="13">
        <v>20590.0</v>
      </c>
      <c r="K932" s="13">
        <v>20590.0</v>
      </c>
      <c r="L932" s="11" t="s">
        <v>86</v>
      </c>
      <c r="M932" s="11"/>
      <c r="O932" s="48" t="s">
        <v>4656</v>
      </c>
      <c r="P932" s="48"/>
      <c r="Q932" s="48"/>
      <c r="R932" s="48"/>
      <c r="S932" s="48"/>
      <c r="T932" s="48" t="s">
        <v>4657</v>
      </c>
      <c r="V932" s="48" t="s">
        <v>4121</v>
      </c>
      <c r="W932" s="11"/>
      <c r="X932" s="11"/>
      <c r="Z932" s="48" t="s">
        <v>4122</v>
      </c>
      <c r="AA932" s="48"/>
      <c r="AB932" s="48"/>
      <c r="AC932" s="48"/>
      <c r="AD932" s="48"/>
      <c r="AE932" s="48"/>
      <c r="AF932" s="48"/>
      <c r="AG932" s="48"/>
      <c r="AH932" s="48"/>
      <c r="AI932" s="48" t="s">
        <v>4407</v>
      </c>
      <c r="AJ932" s="48"/>
      <c r="AK932" s="48"/>
      <c r="AL932" s="48"/>
      <c r="AM932" s="11" t="s">
        <v>1487</v>
      </c>
      <c r="AO932" s="48"/>
      <c r="AP932" s="48"/>
      <c r="AQ932" s="11" t="s">
        <v>79</v>
      </c>
      <c r="AR932" s="39" t="s">
        <v>565</v>
      </c>
      <c r="AS932" s="11" t="s">
        <v>75</v>
      </c>
      <c r="AT932" s="11" t="s">
        <v>375</v>
      </c>
      <c r="AU932" s="48"/>
      <c r="AV932" s="48"/>
      <c r="AW932" s="11" t="s">
        <v>96</v>
      </c>
      <c r="AX932" s="18" t="str">
        <f t="shared" si="1255"/>
        <v/>
      </c>
      <c r="AY932" s="39"/>
      <c r="AZ932" s="11" t="s">
        <v>241</v>
      </c>
      <c r="BF932" s="48"/>
      <c r="BH932" s="48"/>
      <c r="BI932" s="48"/>
      <c r="BJ932" s="44">
        <v>2022.0</v>
      </c>
      <c r="BK932" s="44">
        <v>2026.0</v>
      </c>
      <c r="BL932" s="16">
        <f t="shared" si="954"/>
        <v>5</v>
      </c>
      <c r="BM932" s="18" t="str">
        <f t="shared" si="955"/>
        <v>2022, 2023, 2024, 2025, 2026</v>
      </c>
      <c r="BN932" s="18" t="str">
        <f t="shared" ref="BN932:CC932" si="1363">IF(ISNUMBER(SEARCH(BN$1, $BM932)), ($K932/$BL932), "")</f>
        <v/>
      </c>
      <c r="BO932" s="18" t="str">
        <f t="shared" si="1363"/>
        <v/>
      </c>
      <c r="BP932" s="20">
        <f t="shared" si="1363"/>
        <v>4118</v>
      </c>
      <c r="BQ932" s="20">
        <f t="shared" si="1363"/>
        <v>4118</v>
      </c>
      <c r="BR932" s="20">
        <f t="shared" si="1363"/>
        <v>4118</v>
      </c>
      <c r="BS932" s="20">
        <f t="shared" si="1363"/>
        <v>4118</v>
      </c>
      <c r="BT932" s="20">
        <f t="shared" si="1363"/>
        <v>4118</v>
      </c>
      <c r="BU932" s="18" t="str">
        <f t="shared" si="1363"/>
        <v/>
      </c>
      <c r="BV932" s="18" t="str">
        <f t="shared" si="1363"/>
        <v/>
      </c>
      <c r="BW932" s="18" t="str">
        <f t="shared" si="1363"/>
        <v/>
      </c>
      <c r="BX932" s="18" t="str">
        <f t="shared" si="1363"/>
        <v/>
      </c>
      <c r="BY932" s="18" t="str">
        <f t="shared" si="1363"/>
        <v/>
      </c>
      <c r="BZ932" s="18" t="str">
        <f t="shared" si="1363"/>
        <v/>
      </c>
      <c r="CA932" s="18" t="str">
        <f t="shared" si="1363"/>
        <v/>
      </c>
      <c r="CB932" s="18" t="str">
        <f t="shared" si="1363"/>
        <v/>
      </c>
      <c r="CC932" s="18" t="str">
        <f t="shared" si="1363"/>
        <v/>
      </c>
      <c r="CD932" s="48"/>
      <c r="CE932" s="48"/>
    </row>
    <row r="933" ht="16.5" customHeight="1">
      <c r="A933" s="48" t="s">
        <v>4658</v>
      </c>
      <c r="B933" s="48" t="s">
        <v>4659</v>
      </c>
      <c r="C933" s="48" t="s">
        <v>4658</v>
      </c>
      <c r="D933" s="11" t="s">
        <v>3270</v>
      </c>
      <c r="E933" s="64">
        <v>214923.0</v>
      </c>
      <c r="F933" s="64">
        <v>214923.0</v>
      </c>
      <c r="G933" s="48" t="s">
        <v>135</v>
      </c>
      <c r="H933" s="44">
        <v>274571.0</v>
      </c>
      <c r="I933" s="48"/>
      <c r="J933" s="13">
        <f t="shared" ref="J933:K933" si="1364">E933*1.19</f>
        <v>255758.37</v>
      </c>
      <c r="K933" s="13">
        <f t="shared" si="1364"/>
        <v>255758.37</v>
      </c>
      <c r="L933" s="11" t="s">
        <v>86</v>
      </c>
      <c r="M933" s="11"/>
      <c r="N933" s="18" t="s">
        <v>4660</v>
      </c>
      <c r="O933" s="48" t="s">
        <v>4661</v>
      </c>
      <c r="P933" s="48"/>
      <c r="Q933" s="48"/>
      <c r="R933" s="48"/>
      <c r="S933" s="48"/>
      <c r="T933" s="48" t="s">
        <v>1078</v>
      </c>
      <c r="V933" s="48" t="s">
        <v>4662</v>
      </c>
      <c r="W933" s="11"/>
      <c r="X933" s="11" t="s">
        <v>142</v>
      </c>
      <c r="Z933" s="48" t="s">
        <v>4663</v>
      </c>
      <c r="AA933" s="48"/>
      <c r="AB933" s="48"/>
      <c r="AC933" s="48"/>
      <c r="AD933" s="48"/>
      <c r="AE933" s="48"/>
      <c r="AF933" s="48"/>
      <c r="AG933" s="48"/>
      <c r="AH933" s="48"/>
      <c r="AI933" s="48" t="s">
        <v>4546</v>
      </c>
      <c r="AJ933" s="48"/>
      <c r="AK933" s="48"/>
      <c r="AL933" s="48"/>
      <c r="AM933" s="11" t="s">
        <v>143</v>
      </c>
      <c r="AN933" s="11" t="s">
        <v>695</v>
      </c>
      <c r="AO933" s="48" t="s">
        <v>2738</v>
      </c>
      <c r="AP933" s="48"/>
      <c r="AQ933" s="11" t="s">
        <v>79</v>
      </c>
      <c r="AR933" s="39" t="s">
        <v>146</v>
      </c>
      <c r="AS933" s="11" t="s">
        <v>75</v>
      </c>
      <c r="AT933" s="11" t="s">
        <v>375</v>
      </c>
      <c r="AU933" s="48"/>
      <c r="AV933" s="48"/>
      <c r="AW933" s="11" t="s">
        <v>96</v>
      </c>
      <c r="AX933" s="18" t="str">
        <f t="shared" si="1255"/>
        <v/>
      </c>
      <c r="AY933" s="39"/>
      <c r="AZ933" s="11" t="s">
        <v>529</v>
      </c>
      <c r="BF933" s="48" t="s">
        <v>4659</v>
      </c>
      <c r="BH933" s="48"/>
      <c r="BI933" s="48"/>
      <c r="BJ933" s="44">
        <v>2024.0</v>
      </c>
      <c r="BK933" s="44">
        <v>2025.0</v>
      </c>
      <c r="BL933" s="16">
        <f t="shared" si="954"/>
        <v>2</v>
      </c>
      <c r="BM933" s="18" t="str">
        <f t="shared" si="955"/>
        <v>2024, 2025</v>
      </c>
      <c r="BN933" s="18" t="str">
        <f t="shared" ref="BN933:CC933" si="1365">IF(ISNUMBER(SEARCH(BN$1, $BM933)), ($K933/$BL933), "")</f>
        <v/>
      </c>
      <c r="BO933" s="18" t="str">
        <f t="shared" si="1365"/>
        <v/>
      </c>
      <c r="BP933" s="18" t="str">
        <f t="shared" si="1365"/>
        <v/>
      </c>
      <c r="BQ933" s="18" t="str">
        <f t="shared" si="1365"/>
        <v/>
      </c>
      <c r="BR933" s="20">
        <f t="shared" si="1365"/>
        <v>127879.185</v>
      </c>
      <c r="BS933" s="20">
        <f t="shared" si="1365"/>
        <v>127879.185</v>
      </c>
      <c r="BT933" s="18" t="str">
        <f t="shared" si="1365"/>
        <v/>
      </c>
      <c r="BU933" s="18" t="str">
        <f t="shared" si="1365"/>
        <v/>
      </c>
      <c r="BV933" s="18" t="str">
        <f t="shared" si="1365"/>
        <v/>
      </c>
      <c r="BW933" s="18" t="str">
        <f t="shared" si="1365"/>
        <v/>
      </c>
      <c r="BX933" s="18" t="str">
        <f t="shared" si="1365"/>
        <v/>
      </c>
      <c r="BY933" s="18" t="str">
        <f t="shared" si="1365"/>
        <v/>
      </c>
      <c r="BZ933" s="18" t="str">
        <f t="shared" si="1365"/>
        <v/>
      </c>
      <c r="CA933" s="18" t="str">
        <f t="shared" si="1365"/>
        <v/>
      </c>
      <c r="CB933" s="18" t="str">
        <f t="shared" si="1365"/>
        <v/>
      </c>
      <c r="CC933" s="18" t="str">
        <f t="shared" si="1365"/>
        <v/>
      </c>
      <c r="CD933" s="48"/>
      <c r="CE933" s="48"/>
    </row>
    <row r="934" ht="16.5" customHeight="1">
      <c r="A934" s="48" t="s">
        <v>4664</v>
      </c>
      <c r="B934" s="39" t="s">
        <v>4665</v>
      </c>
      <c r="C934" s="48" t="s">
        <v>4664</v>
      </c>
      <c r="D934" s="11" t="s">
        <v>3270</v>
      </c>
      <c r="E934" s="44">
        <v>2076770.0</v>
      </c>
      <c r="F934" s="44">
        <v>2076770.0</v>
      </c>
      <c r="G934" s="48" t="s">
        <v>151</v>
      </c>
      <c r="H934" s="44">
        <v>2233939.0</v>
      </c>
      <c r="I934" s="48"/>
      <c r="J934" s="61">
        <v>2076770.0</v>
      </c>
      <c r="K934" s="61">
        <v>2076770.0</v>
      </c>
      <c r="L934" s="11" t="s">
        <v>86</v>
      </c>
      <c r="M934" s="11"/>
      <c r="N934" s="18" t="s">
        <v>4666</v>
      </c>
      <c r="O934" s="48" t="s">
        <v>4667</v>
      </c>
      <c r="P934" s="48"/>
      <c r="Q934" s="48"/>
      <c r="R934" s="48"/>
      <c r="S934" s="48"/>
      <c r="T934" s="48" t="s">
        <v>4668</v>
      </c>
      <c r="V934" s="48" t="s">
        <v>4669</v>
      </c>
      <c r="W934" s="11"/>
      <c r="X934" s="11" t="s">
        <v>353</v>
      </c>
      <c r="Z934" s="48" t="s">
        <v>4670</v>
      </c>
      <c r="AA934" s="48"/>
      <c r="AB934" s="48"/>
      <c r="AC934" s="48"/>
      <c r="AD934" s="48"/>
      <c r="AE934" s="48"/>
      <c r="AF934" s="48"/>
      <c r="AG934" s="48"/>
      <c r="AH934" s="48"/>
      <c r="AI934" s="48" t="s">
        <v>4189</v>
      </c>
      <c r="AJ934" s="48"/>
      <c r="AK934" s="48"/>
      <c r="AL934" s="48"/>
      <c r="AM934" s="48" t="s">
        <v>185</v>
      </c>
      <c r="AN934" s="11" t="s">
        <v>774</v>
      </c>
      <c r="AO934" s="48"/>
      <c r="AP934" s="48"/>
      <c r="AQ934" s="11" t="s">
        <v>79</v>
      </c>
      <c r="AR934" s="39" t="s">
        <v>188</v>
      </c>
      <c r="AS934" s="11" t="s">
        <v>75</v>
      </c>
      <c r="AT934" s="11" t="s">
        <v>375</v>
      </c>
      <c r="AU934" s="48"/>
      <c r="AV934" s="48"/>
      <c r="AW934" s="43" t="s">
        <v>96</v>
      </c>
      <c r="AX934" s="18" t="str">
        <f t="shared" si="1255"/>
        <v/>
      </c>
      <c r="AY934" s="39"/>
      <c r="AZ934" s="11" t="s">
        <v>241</v>
      </c>
      <c r="BF934" s="39" t="s">
        <v>4665</v>
      </c>
      <c r="BH934" s="48"/>
      <c r="BI934" s="48"/>
      <c r="BJ934" s="44">
        <v>2021.0</v>
      </c>
      <c r="BK934" s="44">
        <v>2026.0</v>
      </c>
      <c r="BL934" s="16">
        <f t="shared" si="954"/>
        <v>6</v>
      </c>
      <c r="BM934" s="18" t="str">
        <f t="shared" si="955"/>
        <v>2021, 2022, 2023, 2024, 2025, 2026</v>
      </c>
      <c r="BN934" s="18" t="str">
        <f t="shared" ref="BN934:CC934" si="1366">IF(ISNUMBER(SEARCH(BN$1, $BM934)), ($K934/$BL934), "")</f>
        <v/>
      </c>
      <c r="BO934" s="20">
        <f t="shared" si="1366"/>
        <v>346128.3333</v>
      </c>
      <c r="BP934" s="20">
        <f t="shared" si="1366"/>
        <v>346128.3333</v>
      </c>
      <c r="BQ934" s="20">
        <f t="shared" si="1366"/>
        <v>346128.3333</v>
      </c>
      <c r="BR934" s="20">
        <f t="shared" si="1366"/>
        <v>346128.3333</v>
      </c>
      <c r="BS934" s="20">
        <f t="shared" si="1366"/>
        <v>346128.3333</v>
      </c>
      <c r="BT934" s="20">
        <f t="shared" si="1366"/>
        <v>346128.3333</v>
      </c>
      <c r="BU934" s="18" t="str">
        <f t="shared" si="1366"/>
        <v/>
      </c>
      <c r="BV934" s="18" t="str">
        <f t="shared" si="1366"/>
        <v/>
      </c>
      <c r="BW934" s="18" t="str">
        <f t="shared" si="1366"/>
        <v/>
      </c>
      <c r="BX934" s="18" t="str">
        <f t="shared" si="1366"/>
        <v/>
      </c>
      <c r="BY934" s="18" t="str">
        <f t="shared" si="1366"/>
        <v/>
      </c>
      <c r="BZ934" s="18" t="str">
        <f t="shared" si="1366"/>
        <v/>
      </c>
      <c r="CA934" s="18" t="str">
        <f t="shared" si="1366"/>
        <v/>
      </c>
      <c r="CB934" s="18" t="str">
        <f t="shared" si="1366"/>
        <v/>
      </c>
      <c r="CC934" s="18" t="str">
        <f t="shared" si="1366"/>
        <v/>
      </c>
      <c r="CD934" s="48"/>
      <c r="CE934" s="48"/>
    </row>
    <row r="935" ht="16.5" customHeight="1">
      <c r="A935" s="48" t="s">
        <v>4671</v>
      </c>
      <c r="B935" s="48" t="s">
        <v>4672</v>
      </c>
      <c r="C935" s="48" t="s">
        <v>4671</v>
      </c>
      <c r="D935" s="11" t="s">
        <v>3270</v>
      </c>
      <c r="E935" s="44">
        <v>1596898.0</v>
      </c>
      <c r="F935" s="44">
        <v>1596898.0</v>
      </c>
      <c r="G935" s="48" t="s">
        <v>151</v>
      </c>
      <c r="H935" s="44">
        <v>1679004.0</v>
      </c>
      <c r="I935" s="48"/>
      <c r="J935" s="61">
        <v>1596898.0</v>
      </c>
      <c r="K935" s="61">
        <v>1596898.0</v>
      </c>
      <c r="L935" s="11" t="s">
        <v>86</v>
      </c>
      <c r="M935" s="11"/>
      <c r="N935" s="18" t="s">
        <v>4673</v>
      </c>
      <c r="O935" s="48" t="s">
        <v>4674</v>
      </c>
      <c r="P935" s="48"/>
      <c r="Q935" s="48"/>
      <c r="R935" s="48"/>
      <c r="S935" s="48"/>
      <c r="T935" s="48" t="s">
        <v>4675</v>
      </c>
      <c r="V935" s="48"/>
      <c r="W935" s="11"/>
      <c r="X935" s="11"/>
      <c r="Z935" s="48"/>
      <c r="AA935" s="48"/>
      <c r="AB935" s="48"/>
      <c r="AC935" s="48"/>
      <c r="AD935" s="48"/>
      <c r="AE935" s="48"/>
      <c r="AF935" s="48"/>
      <c r="AG935" s="48"/>
      <c r="AH935" s="48"/>
      <c r="AI935" s="48" t="s">
        <v>3884</v>
      </c>
      <c r="AJ935" s="48"/>
      <c r="AK935" s="48"/>
      <c r="AL935" s="48"/>
      <c r="AM935" s="11" t="s">
        <v>456</v>
      </c>
      <c r="AO935" s="48" t="s">
        <v>4676</v>
      </c>
      <c r="AP935" s="48"/>
      <c r="AQ935" s="11" t="s">
        <v>79</v>
      </c>
      <c r="AR935" s="39" t="s">
        <v>334</v>
      </c>
      <c r="AS935" s="11" t="s">
        <v>75</v>
      </c>
      <c r="AT935" s="25" t="s">
        <v>122</v>
      </c>
      <c r="AU935" s="18" t="s">
        <v>123</v>
      </c>
      <c r="AW935" s="43" t="s">
        <v>96</v>
      </c>
      <c r="AX935" s="18" t="str">
        <f t="shared" si="1255"/>
        <v/>
      </c>
      <c r="AY935" s="39" t="s">
        <v>444</v>
      </c>
      <c r="AZ935" s="11" t="s">
        <v>124</v>
      </c>
      <c r="BF935" s="48" t="s">
        <v>4672</v>
      </c>
      <c r="BH935" s="48"/>
      <c r="BI935" s="48"/>
      <c r="BJ935" s="44">
        <v>2022.0</v>
      </c>
      <c r="BK935" s="11">
        <v>2023.0</v>
      </c>
      <c r="BL935" s="16">
        <f t="shared" si="954"/>
        <v>2</v>
      </c>
      <c r="BM935" s="18" t="str">
        <f t="shared" si="955"/>
        <v>2022, 2023</v>
      </c>
      <c r="BN935" s="18" t="str">
        <f t="shared" ref="BN935:CC935" si="1367">IF(ISNUMBER(SEARCH(BN$1, $BM935)), ($K935/$BL935), "")</f>
        <v/>
      </c>
      <c r="BO935" s="18" t="str">
        <f t="shared" si="1367"/>
        <v/>
      </c>
      <c r="BP935" s="20">
        <f t="shared" si="1367"/>
        <v>798449</v>
      </c>
      <c r="BQ935" s="20">
        <f t="shared" si="1367"/>
        <v>798449</v>
      </c>
      <c r="BR935" s="18" t="str">
        <f t="shared" si="1367"/>
        <v/>
      </c>
      <c r="BS935" s="18" t="str">
        <f t="shared" si="1367"/>
        <v/>
      </c>
      <c r="BT935" s="18" t="str">
        <f t="shared" si="1367"/>
        <v/>
      </c>
      <c r="BU935" s="18" t="str">
        <f t="shared" si="1367"/>
        <v/>
      </c>
      <c r="BV935" s="18" t="str">
        <f t="shared" si="1367"/>
        <v/>
      </c>
      <c r="BW935" s="18" t="str">
        <f t="shared" si="1367"/>
        <v/>
      </c>
      <c r="BX935" s="18" t="str">
        <f t="shared" si="1367"/>
        <v/>
      </c>
      <c r="BY935" s="18" t="str">
        <f t="shared" si="1367"/>
        <v/>
      </c>
      <c r="BZ935" s="18" t="str">
        <f t="shared" si="1367"/>
        <v/>
      </c>
      <c r="CA935" s="18" t="str">
        <f t="shared" si="1367"/>
        <v/>
      </c>
      <c r="CB935" s="18" t="str">
        <f t="shared" si="1367"/>
        <v/>
      </c>
      <c r="CC935" s="18" t="str">
        <f t="shared" si="1367"/>
        <v/>
      </c>
      <c r="CD935" s="48"/>
      <c r="CE935" s="48"/>
    </row>
    <row r="936" ht="16.5" customHeight="1">
      <c r="A936" s="48" t="s">
        <v>4677</v>
      </c>
      <c r="B936" s="48" t="s">
        <v>4678</v>
      </c>
      <c r="C936" s="48" t="s">
        <v>4677</v>
      </c>
      <c r="D936" s="11" t="s">
        <v>3270</v>
      </c>
      <c r="E936" s="44">
        <v>230616.0</v>
      </c>
      <c r="F936" s="44">
        <v>230616.0</v>
      </c>
      <c r="G936" s="48" t="s">
        <v>726</v>
      </c>
      <c r="H936" s="44">
        <v>260104.0</v>
      </c>
      <c r="I936" s="48"/>
      <c r="J936" s="13">
        <f t="shared" ref="J936:K936" si="1368">E936*1.07</f>
        <v>246759.12</v>
      </c>
      <c r="K936" s="13">
        <f t="shared" si="1368"/>
        <v>246759.12</v>
      </c>
      <c r="L936" s="11" t="s">
        <v>86</v>
      </c>
      <c r="M936" s="11"/>
      <c r="N936" s="18" t="s">
        <v>4679</v>
      </c>
      <c r="O936" s="48" t="s">
        <v>4680</v>
      </c>
      <c r="P936" s="48"/>
      <c r="Q936" s="48"/>
      <c r="R936" s="48"/>
      <c r="S936" s="48"/>
      <c r="T936" s="48" t="s">
        <v>4681</v>
      </c>
      <c r="V936" s="48" t="s">
        <v>3288</v>
      </c>
      <c r="W936" s="11"/>
      <c r="X936" s="11"/>
      <c r="Z936" s="48" t="s">
        <v>2777</v>
      </c>
      <c r="AA936" s="48"/>
      <c r="AB936" s="48"/>
      <c r="AC936" s="48"/>
      <c r="AD936" s="48"/>
      <c r="AE936" s="48"/>
      <c r="AF936" s="48"/>
      <c r="AG936" s="48"/>
      <c r="AH936" s="48"/>
      <c r="AI936" s="48" t="s">
        <v>4401</v>
      </c>
      <c r="AJ936" s="48"/>
      <c r="AK936" s="48"/>
      <c r="AL936" s="48"/>
      <c r="AM936" s="11" t="s">
        <v>2637</v>
      </c>
      <c r="AO936" s="48" t="s">
        <v>4196</v>
      </c>
      <c r="AP936" s="48"/>
      <c r="AQ936" s="11" t="s">
        <v>79</v>
      </c>
      <c r="AR936" s="39" t="s">
        <v>731</v>
      </c>
      <c r="AS936" s="11" t="s">
        <v>75</v>
      </c>
      <c r="AT936" s="11" t="s">
        <v>375</v>
      </c>
      <c r="AU936" s="48"/>
      <c r="AV936" s="48"/>
      <c r="AW936" s="11" t="s">
        <v>96</v>
      </c>
      <c r="AX936" s="18" t="str">
        <f t="shared" si="1255"/>
        <v/>
      </c>
      <c r="AY936" s="39"/>
      <c r="AZ936" s="11" t="s">
        <v>846</v>
      </c>
      <c r="BF936" s="48" t="s">
        <v>4678</v>
      </c>
      <c r="BH936" s="48"/>
      <c r="BI936" s="48"/>
      <c r="BJ936" s="44">
        <v>2023.0</v>
      </c>
      <c r="BK936" s="44">
        <v>2024.0</v>
      </c>
      <c r="BL936" s="16">
        <f t="shared" si="954"/>
        <v>2</v>
      </c>
      <c r="BM936" s="18" t="str">
        <f t="shared" si="955"/>
        <v>2023, 2024</v>
      </c>
      <c r="BN936" s="18" t="str">
        <f t="shared" ref="BN936:CC936" si="1369">IF(ISNUMBER(SEARCH(BN$1, $BM936)), ($K936/$BL936), "")</f>
        <v/>
      </c>
      <c r="BO936" s="18" t="str">
        <f t="shared" si="1369"/>
        <v/>
      </c>
      <c r="BP936" s="18" t="str">
        <f t="shared" si="1369"/>
        <v/>
      </c>
      <c r="BQ936" s="20">
        <f t="shared" si="1369"/>
        <v>123379.56</v>
      </c>
      <c r="BR936" s="20">
        <f t="shared" si="1369"/>
        <v>123379.56</v>
      </c>
      <c r="BS936" s="18" t="str">
        <f t="shared" si="1369"/>
        <v/>
      </c>
      <c r="BT936" s="18" t="str">
        <f t="shared" si="1369"/>
        <v/>
      </c>
      <c r="BU936" s="18" t="str">
        <f t="shared" si="1369"/>
        <v/>
      </c>
      <c r="BV936" s="18" t="str">
        <f t="shared" si="1369"/>
        <v/>
      </c>
      <c r="BW936" s="18" t="str">
        <f t="shared" si="1369"/>
        <v/>
      </c>
      <c r="BX936" s="18" t="str">
        <f t="shared" si="1369"/>
        <v/>
      </c>
      <c r="BY936" s="18" t="str">
        <f t="shared" si="1369"/>
        <v/>
      </c>
      <c r="BZ936" s="18" t="str">
        <f t="shared" si="1369"/>
        <v/>
      </c>
      <c r="CA936" s="18" t="str">
        <f t="shared" si="1369"/>
        <v/>
      </c>
      <c r="CB936" s="18" t="str">
        <f t="shared" si="1369"/>
        <v/>
      </c>
      <c r="CC936" s="18" t="str">
        <f t="shared" si="1369"/>
        <v/>
      </c>
      <c r="CD936" s="48"/>
      <c r="CE936" s="48"/>
    </row>
    <row r="937" ht="16.5" customHeight="1">
      <c r="A937" s="48" t="s">
        <v>4682</v>
      </c>
      <c r="B937" s="39" t="s">
        <v>4683</v>
      </c>
      <c r="C937" s="48" t="s">
        <v>4682</v>
      </c>
      <c r="D937" s="11" t="s">
        <v>3270</v>
      </c>
      <c r="E937" s="44">
        <v>8743820.0</v>
      </c>
      <c r="F937" s="44">
        <v>8743820.0</v>
      </c>
      <c r="G937" s="48" t="s">
        <v>873</v>
      </c>
      <c r="H937" s="44">
        <v>371890.0</v>
      </c>
      <c r="I937" s="48"/>
      <c r="J937" s="13">
        <f t="shared" ref="J937:K937" si="1370">E937*0.04</f>
        <v>349752.8</v>
      </c>
      <c r="K937" s="13">
        <f t="shared" si="1370"/>
        <v>349752.8</v>
      </c>
      <c r="L937" s="11" t="s">
        <v>86</v>
      </c>
      <c r="M937" s="11"/>
      <c r="N937" s="18" t="s">
        <v>4684</v>
      </c>
      <c r="O937" s="48" t="s">
        <v>4685</v>
      </c>
      <c r="P937" s="48"/>
      <c r="Q937" s="48"/>
      <c r="R937" s="48"/>
      <c r="S937" s="48"/>
      <c r="T937" s="48" t="s">
        <v>4686</v>
      </c>
      <c r="V937" s="48" t="s">
        <v>4687</v>
      </c>
      <c r="W937" s="11"/>
      <c r="X937" s="11" t="s">
        <v>876</v>
      </c>
      <c r="Z937" s="48" t="s">
        <v>4688</v>
      </c>
      <c r="AA937" s="48"/>
      <c r="AB937" s="48"/>
      <c r="AC937" s="48"/>
      <c r="AD937" s="48"/>
      <c r="AE937" s="48"/>
      <c r="AF937" s="48"/>
      <c r="AG937" s="48"/>
      <c r="AH937" s="48"/>
      <c r="AI937" s="48" t="s">
        <v>4689</v>
      </c>
      <c r="AJ937" s="48"/>
      <c r="AK937" s="48"/>
      <c r="AL937" s="48"/>
      <c r="AM937" s="48" t="s">
        <v>4690</v>
      </c>
      <c r="AO937" s="48"/>
      <c r="AP937" s="48"/>
      <c r="AQ937" s="11" t="s">
        <v>79</v>
      </c>
      <c r="AR937" s="18" t="s">
        <v>878</v>
      </c>
      <c r="AS937" s="11" t="s">
        <v>75</v>
      </c>
      <c r="AT937" s="11" t="s">
        <v>375</v>
      </c>
      <c r="AU937" s="48"/>
      <c r="AV937" s="48"/>
      <c r="AW937" s="11" t="s">
        <v>96</v>
      </c>
      <c r="AX937" s="18" t="str">
        <f t="shared" si="1255"/>
        <v/>
      </c>
      <c r="AY937" s="39"/>
      <c r="AZ937" s="11" t="s">
        <v>529</v>
      </c>
      <c r="BF937" s="39" t="s">
        <v>4691</v>
      </c>
      <c r="BH937" s="48"/>
      <c r="BI937" s="48"/>
      <c r="BJ937" s="44">
        <v>2024.0</v>
      </c>
      <c r="BK937" s="44">
        <v>2026.0</v>
      </c>
      <c r="BL937" s="16">
        <f t="shared" si="954"/>
        <v>3</v>
      </c>
      <c r="BM937" s="18" t="str">
        <f t="shared" si="955"/>
        <v>2024, 2025, 2026</v>
      </c>
      <c r="BN937" s="18" t="str">
        <f t="shared" ref="BN937:CC937" si="1371">IF(ISNUMBER(SEARCH(BN$1, $BM937)), ($K937/$BL937), "")</f>
        <v/>
      </c>
      <c r="BO937" s="18" t="str">
        <f t="shared" si="1371"/>
        <v/>
      </c>
      <c r="BP937" s="18" t="str">
        <f t="shared" si="1371"/>
        <v/>
      </c>
      <c r="BQ937" s="18" t="str">
        <f t="shared" si="1371"/>
        <v/>
      </c>
      <c r="BR937" s="20">
        <f t="shared" si="1371"/>
        <v>116584.2667</v>
      </c>
      <c r="BS937" s="20">
        <f t="shared" si="1371"/>
        <v>116584.2667</v>
      </c>
      <c r="BT937" s="20">
        <f t="shared" si="1371"/>
        <v>116584.2667</v>
      </c>
      <c r="BU937" s="18" t="str">
        <f t="shared" si="1371"/>
        <v/>
      </c>
      <c r="BV937" s="18" t="str">
        <f t="shared" si="1371"/>
        <v/>
      </c>
      <c r="BW937" s="18" t="str">
        <f t="shared" si="1371"/>
        <v/>
      </c>
      <c r="BX937" s="18" t="str">
        <f t="shared" si="1371"/>
        <v/>
      </c>
      <c r="BY937" s="18" t="str">
        <f t="shared" si="1371"/>
        <v/>
      </c>
      <c r="BZ937" s="18" t="str">
        <f t="shared" si="1371"/>
        <v/>
      </c>
      <c r="CA937" s="18" t="str">
        <f t="shared" si="1371"/>
        <v/>
      </c>
      <c r="CB937" s="18" t="str">
        <f t="shared" si="1371"/>
        <v/>
      </c>
      <c r="CC937" s="18" t="str">
        <f t="shared" si="1371"/>
        <v/>
      </c>
      <c r="CD937" s="48"/>
      <c r="CE937" s="48"/>
    </row>
    <row r="938" ht="16.5" customHeight="1">
      <c r="A938" s="48" t="s">
        <v>4692</v>
      </c>
      <c r="B938" s="48"/>
      <c r="C938" s="48" t="s">
        <v>4692</v>
      </c>
      <c r="D938" s="11" t="s">
        <v>3270</v>
      </c>
      <c r="E938" s="48">
        <f t="shared" ref="E938:F938" si="1372">31000*4</f>
        <v>124000</v>
      </c>
      <c r="F938" s="48">
        <f t="shared" si="1372"/>
        <v>124000</v>
      </c>
      <c r="G938" s="39" t="s">
        <v>151</v>
      </c>
      <c r="J938" s="65">
        <f t="shared" ref="J938:K938" si="1373">31000*4</f>
        <v>124000</v>
      </c>
      <c r="K938" s="65">
        <f t="shared" si="1373"/>
        <v>124000</v>
      </c>
      <c r="L938" s="11" t="s">
        <v>86</v>
      </c>
      <c r="M938" s="11"/>
      <c r="N938" s="14" t="s">
        <v>4693</v>
      </c>
      <c r="O938" s="48" t="s">
        <v>4694</v>
      </c>
      <c r="P938" s="48"/>
      <c r="Q938" s="48"/>
      <c r="R938" s="48"/>
      <c r="S938" s="48"/>
      <c r="T938" s="48" t="s">
        <v>4695</v>
      </c>
      <c r="V938" s="48" t="s">
        <v>362</v>
      </c>
      <c r="W938" s="11"/>
      <c r="X938" s="11"/>
      <c r="Z938" s="48" t="s">
        <v>4696</v>
      </c>
      <c r="AA938" s="48"/>
      <c r="AB938" s="48"/>
      <c r="AC938" s="48"/>
      <c r="AD938" s="48"/>
      <c r="AE938" s="48"/>
      <c r="AF938" s="48"/>
      <c r="AG938" s="48"/>
      <c r="AH938" s="48"/>
      <c r="AI938" s="48" t="s">
        <v>3366</v>
      </c>
      <c r="AJ938" s="39">
        <v>24.0</v>
      </c>
      <c r="AK938" s="48"/>
      <c r="AL938" s="48"/>
      <c r="AM938" s="48" t="s">
        <v>4697</v>
      </c>
      <c r="AO938" s="48" t="s">
        <v>4698</v>
      </c>
      <c r="AP938" s="48"/>
      <c r="AQ938" s="11" t="s">
        <v>79</v>
      </c>
      <c r="AR938" s="39" t="s">
        <v>353</v>
      </c>
      <c r="AS938" s="11" t="s">
        <v>75</v>
      </c>
      <c r="AT938" s="11" t="s">
        <v>80</v>
      </c>
      <c r="AU938" s="66" t="s">
        <v>262</v>
      </c>
      <c r="AV938" s="66"/>
      <c r="AW938" s="11" t="s">
        <v>96</v>
      </c>
      <c r="AX938" s="18" t="str">
        <f t="shared" si="1255"/>
        <v/>
      </c>
      <c r="AY938" s="11" t="s">
        <v>496</v>
      </c>
      <c r="AZ938" s="11" t="s">
        <v>191</v>
      </c>
      <c r="BF938" s="48"/>
      <c r="BH938" s="48"/>
      <c r="BI938" s="48"/>
      <c r="BJ938" s="44">
        <v>2023.0</v>
      </c>
      <c r="BK938" s="11">
        <v>2025.0</v>
      </c>
      <c r="BL938" s="16">
        <f t="shared" si="954"/>
        <v>3</v>
      </c>
      <c r="BM938" s="18" t="str">
        <f t="shared" si="955"/>
        <v>2023, 2024, 2025</v>
      </c>
      <c r="BN938" s="18" t="str">
        <f t="shared" ref="BN938:CC938" si="1374">IF(ISNUMBER(SEARCH(BN$1, $BM938)), ($K938/$BL938), "")</f>
        <v/>
      </c>
      <c r="BO938" s="18" t="str">
        <f t="shared" si="1374"/>
        <v/>
      </c>
      <c r="BP938" s="18" t="str">
        <f t="shared" si="1374"/>
        <v/>
      </c>
      <c r="BQ938" s="20">
        <f t="shared" si="1374"/>
        <v>41333.33333</v>
      </c>
      <c r="BR938" s="20">
        <f t="shared" si="1374"/>
        <v>41333.33333</v>
      </c>
      <c r="BS938" s="20">
        <f t="shared" si="1374"/>
        <v>41333.33333</v>
      </c>
      <c r="BT938" s="18" t="str">
        <f t="shared" si="1374"/>
        <v/>
      </c>
      <c r="BU938" s="18" t="str">
        <f t="shared" si="1374"/>
        <v/>
      </c>
      <c r="BV938" s="18" t="str">
        <f t="shared" si="1374"/>
        <v/>
      </c>
      <c r="BW938" s="18" t="str">
        <f t="shared" si="1374"/>
        <v/>
      </c>
      <c r="BX938" s="18" t="str">
        <f t="shared" si="1374"/>
        <v/>
      </c>
      <c r="BY938" s="18" t="str">
        <f t="shared" si="1374"/>
        <v/>
      </c>
      <c r="BZ938" s="18" t="str">
        <f t="shared" si="1374"/>
        <v/>
      </c>
      <c r="CA938" s="18" t="str">
        <f t="shared" si="1374"/>
        <v/>
      </c>
      <c r="CB938" s="18" t="str">
        <f t="shared" si="1374"/>
        <v/>
      </c>
      <c r="CC938" s="18" t="str">
        <f t="shared" si="1374"/>
        <v/>
      </c>
      <c r="CD938" s="48"/>
      <c r="CE938" s="48"/>
    </row>
    <row r="939" ht="16.5" customHeight="1">
      <c r="A939" s="48" t="s">
        <v>4699</v>
      </c>
      <c r="B939" s="48" t="s">
        <v>4700</v>
      </c>
      <c r="C939" s="48" t="s">
        <v>4699</v>
      </c>
      <c r="D939" s="11" t="s">
        <v>3270</v>
      </c>
      <c r="E939" s="44">
        <v>230774.0</v>
      </c>
      <c r="F939" s="44">
        <v>230774.0</v>
      </c>
      <c r="G939" s="48" t="s">
        <v>151</v>
      </c>
      <c r="H939" s="44">
        <v>247694.0</v>
      </c>
      <c r="I939" s="48"/>
      <c r="J939" s="61">
        <v>230774.0</v>
      </c>
      <c r="K939" s="61">
        <v>230774.0</v>
      </c>
      <c r="L939" s="11" t="s">
        <v>86</v>
      </c>
      <c r="M939" s="11"/>
      <c r="N939" s="18" t="s">
        <v>4701</v>
      </c>
      <c r="O939" s="48" t="s">
        <v>4702</v>
      </c>
      <c r="P939" s="48"/>
      <c r="Q939" s="48"/>
      <c r="R939" s="48"/>
      <c r="S939" s="48"/>
      <c r="T939" s="48"/>
      <c r="V939" s="48" t="s">
        <v>4703</v>
      </c>
      <c r="W939" s="11"/>
      <c r="X939" s="11" t="s">
        <v>74</v>
      </c>
      <c r="Z939" s="48" t="s">
        <v>4704</v>
      </c>
      <c r="AA939" s="48"/>
      <c r="AB939" s="48"/>
      <c r="AC939" s="48"/>
      <c r="AD939" s="48"/>
      <c r="AE939" s="48"/>
      <c r="AF939" s="48"/>
      <c r="AG939" s="48"/>
      <c r="AH939" s="48"/>
      <c r="AI939" s="48" t="s">
        <v>4705</v>
      </c>
      <c r="AJ939" s="48"/>
      <c r="AK939" s="48"/>
      <c r="AL939" s="48"/>
      <c r="AM939" s="48" t="s">
        <v>185</v>
      </c>
      <c r="AN939" s="11" t="s">
        <v>503</v>
      </c>
      <c r="AO939" s="48"/>
      <c r="AP939" s="48"/>
      <c r="AQ939" s="11" t="s">
        <v>79</v>
      </c>
      <c r="AR939" s="39" t="s">
        <v>188</v>
      </c>
      <c r="AS939" s="11" t="s">
        <v>75</v>
      </c>
      <c r="AT939" s="11" t="s">
        <v>80</v>
      </c>
      <c r="AU939" s="66"/>
      <c r="AV939" s="66"/>
      <c r="AW939" s="11" t="s">
        <v>204</v>
      </c>
      <c r="AX939" s="18" t="str">
        <f t="shared" si="1255"/>
        <v/>
      </c>
      <c r="AY939" s="39" t="s">
        <v>444</v>
      </c>
      <c r="AZ939" s="11" t="s">
        <v>191</v>
      </c>
      <c r="BF939" s="48" t="s">
        <v>4700</v>
      </c>
      <c r="BH939" s="48"/>
      <c r="BI939" s="48"/>
      <c r="BJ939" s="44">
        <v>2023.0</v>
      </c>
      <c r="BK939" s="44">
        <v>2025.0</v>
      </c>
      <c r="BL939" s="16">
        <f t="shared" si="954"/>
        <v>3</v>
      </c>
      <c r="BM939" s="18" t="str">
        <f t="shared" si="955"/>
        <v>2023, 2024, 2025</v>
      </c>
      <c r="BN939" s="18" t="str">
        <f t="shared" ref="BN939:CC939" si="1375">IF(ISNUMBER(SEARCH(BN$1, $BM939)), ($K939/$BL939), "")</f>
        <v/>
      </c>
      <c r="BO939" s="18" t="str">
        <f t="shared" si="1375"/>
        <v/>
      </c>
      <c r="BP939" s="18" t="str">
        <f t="shared" si="1375"/>
        <v/>
      </c>
      <c r="BQ939" s="20">
        <f t="shared" si="1375"/>
        <v>76924.66667</v>
      </c>
      <c r="BR939" s="20">
        <f t="shared" si="1375"/>
        <v>76924.66667</v>
      </c>
      <c r="BS939" s="20">
        <f t="shared" si="1375"/>
        <v>76924.66667</v>
      </c>
      <c r="BT939" s="18" t="str">
        <f t="shared" si="1375"/>
        <v/>
      </c>
      <c r="BU939" s="18" t="str">
        <f t="shared" si="1375"/>
        <v/>
      </c>
      <c r="BV939" s="18" t="str">
        <f t="shared" si="1375"/>
        <v/>
      </c>
      <c r="BW939" s="18" t="str">
        <f t="shared" si="1375"/>
        <v/>
      </c>
      <c r="BX939" s="18" t="str">
        <f t="shared" si="1375"/>
        <v/>
      </c>
      <c r="BY939" s="18" t="str">
        <f t="shared" si="1375"/>
        <v/>
      </c>
      <c r="BZ939" s="18" t="str">
        <f t="shared" si="1375"/>
        <v/>
      </c>
      <c r="CA939" s="18" t="str">
        <f t="shared" si="1375"/>
        <v/>
      </c>
      <c r="CB939" s="18" t="str">
        <f t="shared" si="1375"/>
        <v/>
      </c>
      <c r="CC939" s="18" t="str">
        <f t="shared" si="1375"/>
        <v/>
      </c>
      <c r="CD939" s="48"/>
      <c r="CE939" s="48"/>
    </row>
    <row r="940" ht="16.5" customHeight="1">
      <c r="A940" s="48" t="s">
        <v>4706</v>
      </c>
      <c r="B940" s="48" t="s">
        <v>4707</v>
      </c>
      <c r="C940" s="48" t="s">
        <v>4706</v>
      </c>
      <c r="D940" s="11" t="s">
        <v>3270</v>
      </c>
      <c r="E940" s="44">
        <v>0.0</v>
      </c>
      <c r="F940" s="48"/>
      <c r="G940" s="48"/>
      <c r="H940" s="44">
        <v>0.0</v>
      </c>
      <c r="I940" s="48"/>
      <c r="J940" s="65"/>
      <c r="K940" s="65"/>
      <c r="L940" s="11" t="s">
        <v>86</v>
      </c>
      <c r="M940" s="11"/>
      <c r="N940" s="18" t="s">
        <v>4708</v>
      </c>
      <c r="O940" s="48" t="s">
        <v>4709</v>
      </c>
      <c r="P940" s="48"/>
      <c r="Q940" s="48"/>
      <c r="R940" s="48"/>
      <c r="S940" s="48"/>
      <c r="T940" s="48" t="s">
        <v>4710</v>
      </c>
      <c r="V940" s="48" t="s">
        <v>4711</v>
      </c>
      <c r="W940" s="11"/>
      <c r="X940" s="11"/>
      <c r="Z940" s="48" t="s">
        <v>4712</v>
      </c>
      <c r="AA940" s="48"/>
      <c r="AB940" s="48"/>
      <c r="AC940" s="48"/>
      <c r="AD940" s="48"/>
      <c r="AE940" s="48"/>
      <c r="AF940" s="48"/>
      <c r="AG940" s="48"/>
      <c r="AH940" s="48"/>
      <c r="AI940" s="48" t="s">
        <v>3643</v>
      </c>
      <c r="AJ940" s="48"/>
      <c r="AK940" s="48"/>
      <c r="AL940" s="48"/>
      <c r="AM940" s="48" t="s">
        <v>2296</v>
      </c>
      <c r="AO940" s="48"/>
      <c r="AP940" s="48"/>
      <c r="AQ940" s="11" t="s">
        <v>79</v>
      </c>
      <c r="AR940" s="39" t="s">
        <v>2178</v>
      </c>
      <c r="AS940" s="11" t="s">
        <v>75</v>
      </c>
      <c r="AT940" s="11" t="s">
        <v>80</v>
      </c>
      <c r="AU940" s="66"/>
      <c r="AV940" s="66"/>
      <c r="AW940" s="11" t="s">
        <v>96</v>
      </c>
      <c r="AX940" s="18" t="str">
        <f t="shared" si="1255"/>
        <v/>
      </c>
      <c r="AY940" s="39" t="s">
        <v>444</v>
      </c>
      <c r="AZ940" s="11" t="s">
        <v>191</v>
      </c>
      <c r="BF940" s="48" t="s">
        <v>4707</v>
      </c>
      <c r="BH940" s="48"/>
      <c r="BI940" s="48"/>
      <c r="BJ940" s="44">
        <v>2025.0</v>
      </c>
      <c r="BK940" s="44">
        <v>2026.0</v>
      </c>
      <c r="BL940" s="16">
        <f t="shared" si="954"/>
        <v>2</v>
      </c>
      <c r="BM940" s="18" t="str">
        <f t="shared" si="955"/>
        <v>2025, 2026</v>
      </c>
      <c r="BN940" s="18" t="str">
        <f t="shared" ref="BN940:CC940" si="1376">IF(ISNUMBER(SEARCH(BN$1, $BM940)), ($K940/$BL940), "")</f>
        <v/>
      </c>
      <c r="BO940" s="18" t="str">
        <f t="shared" si="1376"/>
        <v/>
      </c>
      <c r="BP940" s="18" t="str">
        <f t="shared" si="1376"/>
        <v/>
      </c>
      <c r="BQ940" s="18" t="str">
        <f t="shared" si="1376"/>
        <v/>
      </c>
      <c r="BR940" s="18" t="str">
        <f t="shared" si="1376"/>
        <v/>
      </c>
      <c r="BS940" s="20">
        <f t="shared" si="1376"/>
        <v>0</v>
      </c>
      <c r="BT940" s="20">
        <f t="shared" si="1376"/>
        <v>0</v>
      </c>
      <c r="BU940" s="18" t="str">
        <f t="shared" si="1376"/>
        <v/>
      </c>
      <c r="BV940" s="18" t="str">
        <f t="shared" si="1376"/>
        <v/>
      </c>
      <c r="BW940" s="18" t="str">
        <f t="shared" si="1376"/>
        <v/>
      </c>
      <c r="BX940" s="18" t="str">
        <f t="shared" si="1376"/>
        <v/>
      </c>
      <c r="BY940" s="18" t="str">
        <f t="shared" si="1376"/>
        <v/>
      </c>
      <c r="BZ940" s="18" t="str">
        <f t="shared" si="1376"/>
        <v/>
      </c>
      <c r="CA940" s="18" t="str">
        <f t="shared" si="1376"/>
        <v/>
      </c>
      <c r="CB940" s="18" t="str">
        <f t="shared" si="1376"/>
        <v/>
      </c>
      <c r="CC940" s="18" t="str">
        <f t="shared" si="1376"/>
        <v/>
      </c>
      <c r="CD940" s="48"/>
      <c r="CE940" s="48"/>
    </row>
    <row r="941" ht="16.5" customHeight="1">
      <c r="A941" s="48" t="s">
        <v>4713</v>
      </c>
      <c r="B941" s="39" t="s">
        <v>4714</v>
      </c>
      <c r="C941" s="48" t="s">
        <v>4715</v>
      </c>
      <c r="D941" s="11" t="s">
        <v>3270</v>
      </c>
      <c r="E941" s="44">
        <v>521914.0</v>
      </c>
      <c r="F941" s="44">
        <v>521914.0</v>
      </c>
      <c r="G941" s="48" t="s">
        <v>151</v>
      </c>
      <c r="H941" s="44">
        <v>556066.0</v>
      </c>
      <c r="I941" s="48"/>
      <c r="J941" s="61">
        <v>521914.0</v>
      </c>
      <c r="K941" s="61">
        <v>521914.0</v>
      </c>
      <c r="L941" s="11" t="s">
        <v>86</v>
      </c>
      <c r="M941" s="11"/>
      <c r="N941" s="18" t="s">
        <v>4716</v>
      </c>
      <c r="O941" s="48" t="s">
        <v>4717</v>
      </c>
      <c r="P941" s="48"/>
      <c r="Q941" s="48"/>
      <c r="R941" s="48"/>
      <c r="S941" s="48"/>
      <c r="T941" s="48"/>
      <c r="V941" s="48" t="s">
        <v>911</v>
      </c>
      <c r="W941" s="11"/>
      <c r="X941" s="11"/>
      <c r="Z941" s="48" t="s">
        <v>4183</v>
      </c>
      <c r="AA941" s="48"/>
      <c r="AB941" s="48"/>
      <c r="AC941" s="48"/>
      <c r="AD941" s="48"/>
      <c r="AE941" s="48"/>
      <c r="AF941" s="48"/>
      <c r="AG941" s="48"/>
      <c r="AH941" s="48"/>
      <c r="AI941" s="48" t="s">
        <v>4295</v>
      </c>
      <c r="AJ941" s="48"/>
      <c r="AK941" s="48"/>
      <c r="AL941" s="48"/>
      <c r="AM941" s="11" t="s">
        <v>912</v>
      </c>
      <c r="AO941" s="48" t="s">
        <v>4184</v>
      </c>
      <c r="AP941" s="48"/>
      <c r="AQ941" s="11" t="s">
        <v>79</v>
      </c>
      <c r="AR941" s="39" t="s">
        <v>155</v>
      </c>
      <c r="AS941" s="11" t="s">
        <v>75</v>
      </c>
      <c r="AT941" s="11" t="s">
        <v>80</v>
      </c>
      <c r="AU941" s="66"/>
      <c r="AV941" s="66"/>
      <c r="AW941" s="11" t="s">
        <v>96</v>
      </c>
      <c r="AX941" s="18" t="str">
        <f t="shared" si="1255"/>
        <v/>
      </c>
      <c r="AY941" s="39" t="s">
        <v>444</v>
      </c>
      <c r="AZ941" s="11" t="s">
        <v>191</v>
      </c>
      <c r="BF941" s="48"/>
      <c r="BH941" s="48"/>
      <c r="BI941" s="48"/>
      <c r="BJ941" s="44">
        <v>2024.0</v>
      </c>
      <c r="BK941" s="44">
        <v>2026.0</v>
      </c>
      <c r="BL941" s="16">
        <f t="shared" si="954"/>
        <v>3</v>
      </c>
      <c r="BM941" s="18" t="str">
        <f t="shared" si="955"/>
        <v>2024, 2025, 2026</v>
      </c>
      <c r="BN941" s="18" t="str">
        <f t="shared" ref="BN941:CC941" si="1377">IF(ISNUMBER(SEARCH(BN$1, $BM941)), ($K941/$BL941), "")</f>
        <v/>
      </c>
      <c r="BO941" s="18" t="str">
        <f t="shared" si="1377"/>
        <v/>
      </c>
      <c r="BP941" s="18" t="str">
        <f t="shared" si="1377"/>
        <v/>
      </c>
      <c r="BQ941" s="18" t="str">
        <f t="shared" si="1377"/>
        <v/>
      </c>
      <c r="BR941" s="20">
        <f t="shared" si="1377"/>
        <v>173971.3333</v>
      </c>
      <c r="BS941" s="20">
        <f t="shared" si="1377"/>
        <v>173971.3333</v>
      </c>
      <c r="BT941" s="20">
        <f t="shared" si="1377"/>
        <v>173971.3333</v>
      </c>
      <c r="BU941" s="18" t="str">
        <f t="shared" si="1377"/>
        <v/>
      </c>
      <c r="BV941" s="18" t="str">
        <f t="shared" si="1377"/>
        <v/>
      </c>
      <c r="BW941" s="18" t="str">
        <f t="shared" si="1377"/>
        <v/>
      </c>
      <c r="BX941" s="18" t="str">
        <f t="shared" si="1377"/>
        <v/>
      </c>
      <c r="BY941" s="18" t="str">
        <f t="shared" si="1377"/>
        <v/>
      </c>
      <c r="BZ941" s="18" t="str">
        <f t="shared" si="1377"/>
        <v/>
      </c>
      <c r="CA941" s="18" t="str">
        <f t="shared" si="1377"/>
        <v/>
      </c>
      <c r="CB941" s="18" t="str">
        <f t="shared" si="1377"/>
        <v/>
      </c>
      <c r="CC941" s="18" t="str">
        <f t="shared" si="1377"/>
        <v/>
      </c>
      <c r="CD941" s="48"/>
      <c r="CE941" s="48"/>
    </row>
    <row r="942" ht="16.5" customHeight="1">
      <c r="A942" s="48" t="s">
        <v>4718</v>
      </c>
      <c r="B942" s="48" t="s">
        <v>4719</v>
      </c>
      <c r="C942" s="48" t="s">
        <v>4718</v>
      </c>
      <c r="D942" s="11" t="s">
        <v>3270</v>
      </c>
      <c r="E942" s="44">
        <v>6030881.0</v>
      </c>
      <c r="F942" s="44">
        <v>6030881.0</v>
      </c>
      <c r="G942" s="48" t="s">
        <v>873</v>
      </c>
      <c r="H942" s="44">
        <v>257315.0</v>
      </c>
      <c r="I942" s="48"/>
      <c r="J942" s="13">
        <f t="shared" ref="J942:K942" si="1378">E942*0.04</f>
        <v>241235.24</v>
      </c>
      <c r="K942" s="13">
        <f t="shared" si="1378"/>
        <v>241235.24</v>
      </c>
      <c r="L942" s="11" t="s">
        <v>86</v>
      </c>
      <c r="M942" s="11"/>
      <c r="N942" s="18" t="s">
        <v>4720</v>
      </c>
      <c r="O942" s="48" t="s">
        <v>4721</v>
      </c>
      <c r="P942" s="48"/>
      <c r="Q942" s="48"/>
      <c r="R942" s="48"/>
      <c r="S942" s="48"/>
      <c r="T942" s="48" t="s">
        <v>4722</v>
      </c>
      <c r="V942" s="48"/>
      <c r="W942" s="11"/>
      <c r="X942" s="11"/>
      <c r="Z942" s="48"/>
      <c r="AA942" s="48"/>
      <c r="AB942" s="48"/>
      <c r="AC942" s="48"/>
      <c r="AD942" s="48"/>
      <c r="AE942" s="48"/>
      <c r="AF942" s="48"/>
      <c r="AG942" s="48"/>
      <c r="AH942" s="48"/>
      <c r="AI942" s="48" t="s">
        <v>3338</v>
      </c>
      <c r="AJ942" s="48"/>
      <c r="AK942" s="48"/>
      <c r="AL942" s="48"/>
      <c r="AM942" s="48" t="s">
        <v>4690</v>
      </c>
      <c r="AO942" s="48"/>
      <c r="AP942" s="48"/>
      <c r="AQ942" s="11" t="s">
        <v>79</v>
      </c>
      <c r="AR942" s="18" t="s">
        <v>878</v>
      </c>
      <c r="AS942" s="11" t="s">
        <v>75</v>
      </c>
      <c r="AT942" s="11" t="s">
        <v>80</v>
      </c>
      <c r="AU942" s="66" t="s">
        <v>262</v>
      </c>
      <c r="AV942" s="66"/>
      <c r="AW942" s="11" t="s">
        <v>96</v>
      </c>
      <c r="AX942" s="18" t="str">
        <f t="shared" si="1255"/>
        <v/>
      </c>
      <c r="AY942" s="39" t="s">
        <v>444</v>
      </c>
      <c r="AZ942" s="11" t="s">
        <v>191</v>
      </c>
      <c r="BF942" s="48" t="s">
        <v>4723</v>
      </c>
      <c r="BH942" s="48"/>
      <c r="BI942" s="48"/>
      <c r="BJ942" s="44">
        <v>2024.0</v>
      </c>
      <c r="BK942" s="44">
        <v>2025.0</v>
      </c>
      <c r="BL942" s="16">
        <f t="shared" si="954"/>
        <v>2</v>
      </c>
      <c r="BM942" s="18" t="str">
        <f t="shared" si="955"/>
        <v>2024, 2025</v>
      </c>
      <c r="BN942" s="18" t="str">
        <f t="shared" ref="BN942:CC942" si="1379">IF(ISNUMBER(SEARCH(BN$1, $BM942)), ($K942/$BL942), "")</f>
        <v/>
      </c>
      <c r="BO942" s="18" t="str">
        <f t="shared" si="1379"/>
        <v/>
      </c>
      <c r="BP942" s="18" t="str">
        <f t="shared" si="1379"/>
        <v/>
      </c>
      <c r="BQ942" s="18" t="str">
        <f t="shared" si="1379"/>
        <v/>
      </c>
      <c r="BR942" s="20">
        <f t="shared" si="1379"/>
        <v>120617.62</v>
      </c>
      <c r="BS942" s="20">
        <f t="shared" si="1379"/>
        <v>120617.62</v>
      </c>
      <c r="BT942" s="18" t="str">
        <f t="shared" si="1379"/>
        <v/>
      </c>
      <c r="BU942" s="18" t="str">
        <f t="shared" si="1379"/>
        <v/>
      </c>
      <c r="BV942" s="18" t="str">
        <f t="shared" si="1379"/>
        <v/>
      </c>
      <c r="BW942" s="18" t="str">
        <f t="shared" si="1379"/>
        <v/>
      </c>
      <c r="BX942" s="18" t="str">
        <f t="shared" si="1379"/>
        <v/>
      </c>
      <c r="BY942" s="18" t="str">
        <f t="shared" si="1379"/>
        <v/>
      </c>
      <c r="BZ942" s="18" t="str">
        <f t="shared" si="1379"/>
        <v/>
      </c>
      <c r="CA942" s="18" t="str">
        <f t="shared" si="1379"/>
        <v/>
      </c>
      <c r="CB942" s="18" t="str">
        <f t="shared" si="1379"/>
        <v/>
      </c>
      <c r="CC942" s="18" t="str">
        <f t="shared" si="1379"/>
        <v/>
      </c>
      <c r="CD942" s="48"/>
      <c r="CE942" s="48"/>
    </row>
    <row r="943" ht="16.5" customHeight="1">
      <c r="A943" s="48" t="s">
        <v>4724</v>
      </c>
      <c r="B943" s="48" t="s">
        <v>4725</v>
      </c>
      <c r="C943" s="48" t="s">
        <v>4724</v>
      </c>
      <c r="D943" s="11" t="s">
        <v>3270</v>
      </c>
      <c r="E943" s="44">
        <v>300000.0</v>
      </c>
      <c r="F943" s="44">
        <v>300000.0</v>
      </c>
      <c r="G943" s="48" t="s">
        <v>215</v>
      </c>
      <c r="H943" s="44">
        <v>34346.0</v>
      </c>
      <c r="I943" s="48"/>
      <c r="J943" s="13">
        <f t="shared" ref="J943:K943" si="1380">E943*0.091</f>
        <v>27300</v>
      </c>
      <c r="K943" s="13">
        <f t="shared" si="1380"/>
        <v>27300</v>
      </c>
      <c r="L943" s="11" t="s">
        <v>86</v>
      </c>
      <c r="M943" s="11"/>
      <c r="N943" s="18" t="s">
        <v>4726</v>
      </c>
      <c r="O943" s="48" t="s">
        <v>4727</v>
      </c>
      <c r="P943" s="48"/>
      <c r="Q943" s="48"/>
      <c r="R943" s="48"/>
      <c r="S943" s="48"/>
      <c r="T943" s="48" t="s">
        <v>4728</v>
      </c>
      <c r="V943" s="48"/>
      <c r="W943" s="11"/>
      <c r="X943" s="11"/>
      <c r="Z943" s="48"/>
      <c r="AA943" s="48"/>
      <c r="AB943" s="48"/>
      <c r="AC943" s="48"/>
      <c r="AD943" s="48"/>
      <c r="AE943" s="48"/>
      <c r="AF943" s="48"/>
      <c r="AG943" s="48"/>
      <c r="AH943" s="48"/>
      <c r="AI943" s="48" t="s">
        <v>4729</v>
      </c>
      <c r="AJ943" s="48"/>
      <c r="AK943" s="48"/>
      <c r="AL943" s="48"/>
      <c r="AM943" s="48" t="s">
        <v>2631</v>
      </c>
      <c r="AO943" s="48" t="s">
        <v>4730</v>
      </c>
      <c r="AP943" s="48"/>
      <c r="AQ943" s="11" t="s">
        <v>79</v>
      </c>
      <c r="AR943" s="39" t="s">
        <v>218</v>
      </c>
      <c r="AS943" s="11" t="s">
        <v>75</v>
      </c>
      <c r="AT943" s="11" t="s">
        <v>80</v>
      </c>
      <c r="AU943" s="66"/>
      <c r="AV943" s="66"/>
      <c r="AW943" s="11" t="s">
        <v>96</v>
      </c>
      <c r="AX943" s="18" t="str">
        <f t="shared" si="1255"/>
        <v/>
      </c>
      <c r="AY943" s="39" t="s">
        <v>299</v>
      </c>
      <c r="AZ943" s="11" t="s">
        <v>132</v>
      </c>
      <c r="BF943" s="48" t="s">
        <v>4725</v>
      </c>
      <c r="BH943" s="48"/>
      <c r="BI943" s="48"/>
      <c r="BJ943" s="44">
        <v>2021.0</v>
      </c>
      <c r="BK943" s="44">
        <v>2022.0</v>
      </c>
      <c r="BL943" s="16">
        <f t="shared" si="954"/>
        <v>2</v>
      </c>
      <c r="BM943" s="18" t="str">
        <f t="shared" si="955"/>
        <v>2021, 2022</v>
      </c>
      <c r="BN943" s="18" t="str">
        <f t="shared" ref="BN943:CC943" si="1381">IF(ISNUMBER(SEARCH(BN$1, $BM943)), ($K943/$BL943), "")</f>
        <v/>
      </c>
      <c r="BO943" s="20">
        <f t="shared" si="1381"/>
        <v>13650</v>
      </c>
      <c r="BP943" s="20">
        <f t="shared" si="1381"/>
        <v>13650</v>
      </c>
      <c r="BQ943" s="18" t="str">
        <f t="shared" si="1381"/>
        <v/>
      </c>
      <c r="BR943" s="18" t="str">
        <f t="shared" si="1381"/>
        <v/>
      </c>
      <c r="BS943" s="18" t="str">
        <f t="shared" si="1381"/>
        <v/>
      </c>
      <c r="BT943" s="18" t="str">
        <f t="shared" si="1381"/>
        <v/>
      </c>
      <c r="BU943" s="18" t="str">
        <f t="shared" si="1381"/>
        <v/>
      </c>
      <c r="BV943" s="18" t="str">
        <f t="shared" si="1381"/>
        <v/>
      </c>
      <c r="BW943" s="18" t="str">
        <f t="shared" si="1381"/>
        <v/>
      </c>
      <c r="BX943" s="18" t="str">
        <f t="shared" si="1381"/>
        <v/>
      </c>
      <c r="BY943" s="18" t="str">
        <f t="shared" si="1381"/>
        <v/>
      </c>
      <c r="BZ943" s="18" t="str">
        <f t="shared" si="1381"/>
        <v/>
      </c>
      <c r="CA943" s="18" t="str">
        <f t="shared" si="1381"/>
        <v/>
      </c>
      <c r="CB943" s="18" t="str">
        <f t="shared" si="1381"/>
        <v/>
      </c>
      <c r="CC943" s="18" t="str">
        <f t="shared" si="1381"/>
        <v/>
      </c>
      <c r="CD943" s="48"/>
      <c r="CE943" s="48"/>
    </row>
    <row r="944" ht="16.5" customHeight="1">
      <c r="A944" s="48" t="s">
        <v>4731</v>
      </c>
      <c r="B944" s="39" t="s">
        <v>4732</v>
      </c>
      <c r="C944" s="48" t="s">
        <v>4733</v>
      </c>
      <c r="D944" s="11" t="s">
        <v>3270</v>
      </c>
      <c r="E944" s="44">
        <v>284193.0</v>
      </c>
      <c r="F944" s="44">
        <v>284193.0</v>
      </c>
      <c r="G944" s="48" t="s">
        <v>151</v>
      </c>
      <c r="H944" s="44">
        <v>304061.0</v>
      </c>
      <c r="I944" s="48"/>
      <c r="J944" s="61">
        <v>284193.0</v>
      </c>
      <c r="K944" s="61">
        <v>284193.0</v>
      </c>
      <c r="L944" s="11" t="s">
        <v>86</v>
      </c>
      <c r="M944" s="11"/>
      <c r="N944" s="18" t="s">
        <v>4734</v>
      </c>
      <c r="O944" s="48" t="s">
        <v>4735</v>
      </c>
      <c r="P944" s="48"/>
      <c r="Q944" s="48"/>
      <c r="R944" s="48"/>
      <c r="S944" s="48"/>
      <c r="T944" s="48"/>
      <c r="V944" s="48"/>
      <c r="W944" s="11"/>
      <c r="X944" s="11"/>
      <c r="Z944" s="48"/>
      <c r="AA944" s="48"/>
      <c r="AB944" s="48"/>
      <c r="AC944" s="48"/>
      <c r="AD944" s="48"/>
      <c r="AE944" s="48"/>
      <c r="AF944" s="48"/>
      <c r="AG944" s="48"/>
      <c r="AH944" s="48"/>
      <c r="AI944" s="48" t="s">
        <v>4322</v>
      </c>
      <c r="AJ944" s="48"/>
      <c r="AK944" s="48"/>
      <c r="AL944" s="48"/>
      <c r="AM944" s="11" t="s">
        <v>912</v>
      </c>
      <c r="AO944" s="48" t="s">
        <v>4184</v>
      </c>
      <c r="AP944" s="48"/>
      <c r="AQ944" s="11" t="s">
        <v>79</v>
      </c>
      <c r="AR944" s="39" t="s">
        <v>155</v>
      </c>
      <c r="AS944" s="11" t="s">
        <v>75</v>
      </c>
      <c r="AT944" s="11" t="s">
        <v>80</v>
      </c>
      <c r="AU944" s="66"/>
      <c r="AV944" s="66"/>
      <c r="AW944" s="11" t="s">
        <v>96</v>
      </c>
      <c r="AX944" s="18" t="str">
        <f t="shared" si="1255"/>
        <v/>
      </c>
      <c r="AY944" s="39" t="s">
        <v>299</v>
      </c>
      <c r="AZ944" s="11" t="s">
        <v>191</v>
      </c>
      <c r="BF944" s="48"/>
      <c r="BH944" s="48"/>
      <c r="BI944" s="48"/>
      <c r="BJ944" s="44">
        <v>2024.0</v>
      </c>
      <c r="BK944" s="44">
        <v>2026.0</v>
      </c>
      <c r="BL944" s="16">
        <f t="shared" si="954"/>
        <v>3</v>
      </c>
      <c r="BM944" s="18" t="str">
        <f t="shared" si="955"/>
        <v>2024, 2025, 2026</v>
      </c>
      <c r="BN944" s="18" t="str">
        <f t="shared" ref="BN944:CC944" si="1382">IF(ISNUMBER(SEARCH(BN$1, $BM944)), ($K944/$BL944), "")</f>
        <v/>
      </c>
      <c r="BO944" s="18" t="str">
        <f t="shared" si="1382"/>
        <v/>
      </c>
      <c r="BP944" s="18" t="str">
        <f t="shared" si="1382"/>
        <v/>
      </c>
      <c r="BQ944" s="18" t="str">
        <f t="shared" si="1382"/>
        <v/>
      </c>
      <c r="BR944" s="20">
        <f t="shared" si="1382"/>
        <v>94731</v>
      </c>
      <c r="BS944" s="20">
        <f t="shared" si="1382"/>
        <v>94731</v>
      </c>
      <c r="BT944" s="20">
        <f t="shared" si="1382"/>
        <v>94731</v>
      </c>
      <c r="BU944" s="18" t="str">
        <f t="shared" si="1382"/>
        <v/>
      </c>
      <c r="BV944" s="18" t="str">
        <f t="shared" si="1382"/>
        <v/>
      </c>
      <c r="BW944" s="18" t="str">
        <f t="shared" si="1382"/>
        <v/>
      </c>
      <c r="BX944" s="18" t="str">
        <f t="shared" si="1382"/>
        <v/>
      </c>
      <c r="BY944" s="18" t="str">
        <f t="shared" si="1382"/>
        <v/>
      </c>
      <c r="BZ944" s="18" t="str">
        <f t="shared" si="1382"/>
        <v/>
      </c>
      <c r="CA944" s="18" t="str">
        <f t="shared" si="1382"/>
        <v/>
      </c>
      <c r="CB944" s="18" t="str">
        <f t="shared" si="1382"/>
        <v/>
      </c>
      <c r="CC944" s="18" t="str">
        <f t="shared" si="1382"/>
        <v/>
      </c>
      <c r="CD944" s="48"/>
      <c r="CE944" s="48"/>
    </row>
    <row r="945" ht="16.5" customHeight="1">
      <c r="A945" s="48" t="s">
        <v>4736</v>
      </c>
      <c r="B945" s="39" t="s">
        <v>4737</v>
      </c>
      <c r="C945" s="48" t="s">
        <v>4738</v>
      </c>
      <c r="D945" s="11" t="s">
        <v>3270</v>
      </c>
      <c r="E945" s="44">
        <v>524723.0</v>
      </c>
      <c r="F945" s="44">
        <v>524723.0</v>
      </c>
      <c r="G945" s="48" t="s">
        <v>151</v>
      </c>
      <c r="H945" s="44">
        <v>560497.0</v>
      </c>
      <c r="I945" s="48"/>
      <c r="J945" s="61">
        <v>524723.0</v>
      </c>
      <c r="K945" s="61">
        <v>524723.0</v>
      </c>
      <c r="L945" s="11" t="s">
        <v>86</v>
      </c>
      <c r="M945" s="11"/>
      <c r="N945" s="18" t="s">
        <v>4739</v>
      </c>
      <c r="O945" s="48" t="s">
        <v>4740</v>
      </c>
      <c r="P945" s="48"/>
      <c r="Q945" s="48"/>
      <c r="R945" s="48"/>
      <c r="S945" s="48"/>
      <c r="T945" s="48"/>
      <c r="V945" s="48" t="s">
        <v>911</v>
      </c>
      <c r="W945" s="11"/>
      <c r="X945" s="11"/>
      <c r="Z945" s="48" t="s">
        <v>4183</v>
      </c>
      <c r="AA945" s="48"/>
      <c r="AB945" s="48"/>
      <c r="AC945" s="48"/>
      <c r="AD945" s="48"/>
      <c r="AE945" s="48"/>
      <c r="AF945" s="48"/>
      <c r="AG945" s="48"/>
      <c r="AH945" s="48"/>
      <c r="AI945" s="48" t="s">
        <v>4322</v>
      </c>
      <c r="AJ945" s="48"/>
      <c r="AK945" s="48"/>
      <c r="AL945" s="48"/>
      <c r="AM945" s="11" t="s">
        <v>912</v>
      </c>
      <c r="AO945" s="48" t="s">
        <v>4168</v>
      </c>
      <c r="AP945" s="48"/>
      <c r="AQ945" s="11" t="s">
        <v>79</v>
      </c>
      <c r="AR945" s="39" t="s">
        <v>155</v>
      </c>
      <c r="AS945" s="11" t="s">
        <v>75</v>
      </c>
      <c r="AT945" s="11" t="s">
        <v>80</v>
      </c>
      <c r="AU945" s="66" t="s">
        <v>262</v>
      </c>
      <c r="AV945" s="66"/>
      <c r="AW945" s="11" t="s">
        <v>96</v>
      </c>
      <c r="AX945" s="18" t="str">
        <f t="shared" si="1255"/>
        <v/>
      </c>
      <c r="AY945" s="39" t="s">
        <v>299</v>
      </c>
      <c r="AZ945" s="11" t="s">
        <v>191</v>
      </c>
      <c r="BF945" s="48"/>
      <c r="BH945" s="48"/>
      <c r="BI945" s="48"/>
      <c r="BJ945" s="44">
        <v>2024.0</v>
      </c>
      <c r="BK945" s="44">
        <v>2026.0</v>
      </c>
      <c r="BL945" s="16">
        <f t="shared" si="954"/>
        <v>3</v>
      </c>
      <c r="BM945" s="18" t="str">
        <f t="shared" si="955"/>
        <v>2024, 2025, 2026</v>
      </c>
      <c r="BN945" s="18" t="str">
        <f t="shared" ref="BN945:CC945" si="1383">IF(ISNUMBER(SEARCH(BN$1, $BM945)), ($K945/$BL945), "")</f>
        <v/>
      </c>
      <c r="BO945" s="18" t="str">
        <f t="shared" si="1383"/>
        <v/>
      </c>
      <c r="BP945" s="18" t="str">
        <f t="shared" si="1383"/>
        <v/>
      </c>
      <c r="BQ945" s="18" t="str">
        <f t="shared" si="1383"/>
        <v/>
      </c>
      <c r="BR945" s="20">
        <f t="shared" si="1383"/>
        <v>174907.6667</v>
      </c>
      <c r="BS945" s="20">
        <f t="shared" si="1383"/>
        <v>174907.6667</v>
      </c>
      <c r="BT945" s="20">
        <f t="shared" si="1383"/>
        <v>174907.6667</v>
      </c>
      <c r="BU945" s="18" t="str">
        <f t="shared" si="1383"/>
        <v/>
      </c>
      <c r="BV945" s="18" t="str">
        <f t="shared" si="1383"/>
        <v/>
      </c>
      <c r="BW945" s="18" t="str">
        <f t="shared" si="1383"/>
        <v/>
      </c>
      <c r="BX945" s="18" t="str">
        <f t="shared" si="1383"/>
        <v/>
      </c>
      <c r="BY945" s="18" t="str">
        <f t="shared" si="1383"/>
        <v/>
      </c>
      <c r="BZ945" s="18" t="str">
        <f t="shared" si="1383"/>
        <v/>
      </c>
      <c r="CA945" s="18" t="str">
        <f t="shared" si="1383"/>
        <v/>
      </c>
      <c r="CB945" s="18" t="str">
        <f t="shared" si="1383"/>
        <v/>
      </c>
      <c r="CC945" s="18" t="str">
        <f t="shared" si="1383"/>
        <v/>
      </c>
      <c r="CD945" s="48"/>
      <c r="CE945" s="48"/>
    </row>
    <row r="946" ht="16.5" customHeight="1">
      <c r="A946" s="48" t="s">
        <v>4741</v>
      </c>
      <c r="B946" s="39" t="s">
        <v>4742</v>
      </c>
      <c r="C946" s="48" t="s">
        <v>4743</v>
      </c>
      <c r="D946" s="11" t="s">
        <v>3270</v>
      </c>
      <c r="E946" s="44">
        <v>75748.0</v>
      </c>
      <c r="F946" s="44">
        <v>75748.0</v>
      </c>
      <c r="G946" s="48" t="s">
        <v>151</v>
      </c>
      <c r="H946" s="44">
        <v>81628.0</v>
      </c>
      <c r="I946" s="48"/>
      <c r="J946" s="61">
        <v>75748.0</v>
      </c>
      <c r="K946" s="61">
        <v>75748.0</v>
      </c>
      <c r="L946" s="11" t="s">
        <v>86</v>
      </c>
      <c r="M946" s="11"/>
      <c r="N946" s="18" t="s">
        <v>4744</v>
      </c>
      <c r="O946" s="48" t="s">
        <v>4745</v>
      </c>
      <c r="P946" s="48"/>
      <c r="Q946" s="48"/>
      <c r="R946" s="48"/>
      <c r="S946" s="48"/>
      <c r="T946" s="48"/>
      <c r="V946" s="48"/>
      <c r="W946" s="11"/>
      <c r="X946" s="11"/>
      <c r="Z946" s="48"/>
      <c r="AA946" s="48"/>
      <c r="AB946" s="48"/>
      <c r="AC946" s="48"/>
      <c r="AD946" s="48"/>
      <c r="AE946" s="48"/>
      <c r="AF946" s="48"/>
      <c r="AG946" s="48"/>
      <c r="AH946" s="48"/>
      <c r="AI946" s="48" t="s">
        <v>3395</v>
      </c>
      <c r="AJ946" s="48"/>
      <c r="AK946" s="48"/>
      <c r="AL946" s="48"/>
      <c r="AM946" s="11" t="s">
        <v>812</v>
      </c>
      <c r="AO946" s="48" t="s">
        <v>4184</v>
      </c>
      <c r="AP946" s="48"/>
      <c r="AQ946" s="11" t="s">
        <v>79</v>
      </c>
      <c r="AR946" s="39" t="s">
        <v>155</v>
      </c>
      <c r="AS946" s="11" t="s">
        <v>75</v>
      </c>
      <c r="AT946" s="11" t="s">
        <v>80</v>
      </c>
      <c r="AU946" s="66"/>
      <c r="AV946" s="66"/>
      <c r="AW946" s="11" t="s">
        <v>96</v>
      </c>
      <c r="AX946" s="18" t="str">
        <f t="shared" si="1255"/>
        <v/>
      </c>
      <c r="AY946" s="39" t="s">
        <v>299</v>
      </c>
      <c r="AZ946" s="11" t="s">
        <v>191</v>
      </c>
      <c r="BF946" s="48"/>
      <c r="BH946" s="48"/>
      <c r="BI946" s="48"/>
      <c r="BJ946" s="44">
        <v>2022.0</v>
      </c>
      <c r="BK946" s="44">
        <v>2025.0</v>
      </c>
      <c r="BL946" s="16">
        <f t="shared" si="954"/>
        <v>4</v>
      </c>
      <c r="BM946" s="18" t="str">
        <f t="shared" si="955"/>
        <v>2022, 2023, 2024, 2025</v>
      </c>
      <c r="BN946" s="18" t="str">
        <f t="shared" ref="BN946:CC946" si="1384">IF(ISNUMBER(SEARCH(BN$1, $BM946)), ($K946/$BL946), "")</f>
        <v/>
      </c>
      <c r="BO946" s="18" t="str">
        <f t="shared" si="1384"/>
        <v/>
      </c>
      <c r="BP946" s="20">
        <f t="shared" si="1384"/>
        <v>18937</v>
      </c>
      <c r="BQ946" s="20">
        <f t="shared" si="1384"/>
        <v>18937</v>
      </c>
      <c r="BR946" s="20">
        <f t="shared" si="1384"/>
        <v>18937</v>
      </c>
      <c r="BS946" s="20">
        <f t="shared" si="1384"/>
        <v>18937</v>
      </c>
      <c r="BT946" s="18" t="str">
        <f t="shared" si="1384"/>
        <v/>
      </c>
      <c r="BU946" s="18" t="str">
        <f t="shared" si="1384"/>
        <v/>
      </c>
      <c r="BV946" s="18" t="str">
        <f t="shared" si="1384"/>
        <v/>
      </c>
      <c r="BW946" s="18" t="str">
        <f t="shared" si="1384"/>
        <v/>
      </c>
      <c r="BX946" s="18" t="str">
        <f t="shared" si="1384"/>
        <v/>
      </c>
      <c r="BY946" s="18" t="str">
        <f t="shared" si="1384"/>
        <v/>
      </c>
      <c r="BZ946" s="18" t="str">
        <f t="shared" si="1384"/>
        <v/>
      </c>
      <c r="CA946" s="18" t="str">
        <f t="shared" si="1384"/>
        <v/>
      </c>
      <c r="CB946" s="18" t="str">
        <f t="shared" si="1384"/>
        <v/>
      </c>
      <c r="CC946" s="18" t="str">
        <f t="shared" si="1384"/>
        <v/>
      </c>
      <c r="CD946" s="48"/>
      <c r="CE946" s="48"/>
    </row>
    <row r="947" ht="16.5" customHeight="1">
      <c r="A947" s="48" t="s">
        <v>4746</v>
      </c>
      <c r="B947" s="39" t="s">
        <v>4747</v>
      </c>
      <c r="C947" s="48" t="s">
        <v>4748</v>
      </c>
      <c r="D947" s="11" t="s">
        <v>3270</v>
      </c>
      <c r="E947" s="44">
        <v>818022.0</v>
      </c>
      <c r="F947" s="44">
        <v>818022.0</v>
      </c>
      <c r="G947" s="48" t="s">
        <v>151</v>
      </c>
      <c r="H947" s="44">
        <v>877093.0</v>
      </c>
      <c r="I947" s="48"/>
      <c r="J947" s="61">
        <v>818022.0</v>
      </c>
      <c r="K947" s="61">
        <v>818022.0</v>
      </c>
      <c r="L947" s="11" t="s">
        <v>86</v>
      </c>
      <c r="M947" s="11"/>
      <c r="N947" s="18" t="s">
        <v>4749</v>
      </c>
      <c r="O947" s="48" t="s">
        <v>4750</v>
      </c>
      <c r="S947" s="48"/>
      <c r="T947" s="48"/>
      <c r="V947" s="48" t="s">
        <v>4751</v>
      </c>
      <c r="W947" s="11"/>
      <c r="X947" s="11"/>
      <c r="Z947" s="48" t="s">
        <v>4752</v>
      </c>
      <c r="AA947" s="48"/>
      <c r="AB947" s="48"/>
      <c r="AC947" s="48"/>
      <c r="AD947" s="48"/>
      <c r="AE947" s="48"/>
      <c r="AF947" s="48"/>
      <c r="AG947" s="48"/>
      <c r="AH947" s="48"/>
      <c r="AI947" s="48" t="s">
        <v>4224</v>
      </c>
      <c r="AJ947" s="48"/>
      <c r="AK947" s="48"/>
      <c r="AL947" s="48"/>
      <c r="AM947" s="11" t="s">
        <v>812</v>
      </c>
      <c r="AO947" s="48" t="s">
        <v>4168</v>
      </c>
      <c r="AP947" s="48"/>
      <c r="AQ947" s="11" t="s">
        <v>79</v>
      </c>
      <c r="AR947" s="39" t="s">
        <v>155</v>
      </c>
      <c r="AS947" s="11" t="s">
        <v>75</v>
      </c>
      <c r="AT947" s="11" t="s">
        <v>80</v>
      </c>
      <c r="AU947" s="66"/>
      <c r="AV947" s="66"/>
      <c r="AW947" s="11" t="s">
        <v>96</v>
      </c>
      <c r="AX947" s="18" t="str">
        <f t="shared" si="1255"/>
        <v/>
      </c>
      <c r="AY947" s="39" t="s">
        <v>444</v>
      </c>
      <c r="AZ947" s="11" t="s">
        <v>132</v>
      </c>
      <c r="BF947" s="48"/>
      <c r="BH947" s="48"/>
      <c r="BI947" s="48"/>
      <c r="BJ947" s="44">
        <v>2023.0</v>
      </c>
      <c r="BK947" s="44">
        <v>2026.0</v>
      </c>
      <c r="BL947" s="16">
        <f t="shared" si="954"/>
        <v>4</v>
      </c>
      <c r="BM947" s="18" t="str">
        <f t="shared" si="955"/>
        <v>2023, 2024, 2025, 2026</v>
      </c>
      <c r="BN947" s="18" t="str">
        <f t="shared" ref="BN947:CC947" si="1385">IF(ISNUMBER(SEARCH(BN$1, $BM947)), ($K947/$BL947), "")</f>
        <v/>
      </c>
      <c r="BO947" s="18" t="str">
        <f t="shared" si="1385"/>
        <v/>
      </c>
      <c r="BP947" s="18" t="str">
        <f t="shared" si="1385"/>
        <v/>
      </c>
      <c r="BQ947" s="20">
        <f t="shared" si="1385"/>
        <v>204505.5</v>
      </c>
      <c r="BR947" s="20">
        <f t="shared" si="1385"/>
        <v>204505.5</v>
      </c>
      <c r="BS947" s="20">
        <f t="shared" si="1385"/>
        <v>204505.5</v>
      </c>
      <c r="BT947" s="20">
        <f t="shared" si="1385"/>
        <v>204505.5</v>
      </c>
      <c r="BU947" s="18" t="str">
        <f t="shared" si="1385"/>
        <v/>
      </c>
      <c r="BV947" s="18" t="str">
        <f t="shared" si="1385"/>
        <v/>
      </c>
      <c r="BW947" s="18" t="str">
        <f t="shared" si="1385"/>
        <v/>
      </c>
      <c r="BX947" s="18" t="str">
        <f t="shared" si="1385"/>
        <v/>
      </c>
      <c r="BY947" s="18" t="str">
        <f t="shared" si="1385"/>
        <v/>
      </c>
      <c r="BZ947" s="18" t="str">
        <f t="shared" si="1385"/>
        <v/>
      </c>
      <c r="CA947" s="18" t="str">
        <f t="shared" si="1385"/>
        <v/>
      </c>
      <c r="CB947" s="18" t="str">
        <f t="shared" si="1385"/>
        <v/>
      </c>
      <c r="CC947" s="18" t="str">
        <f t="shared" si="1385"/>
        <v/>
      </c>
      <c r="CD947" s="48"/>
      <c r="CE947" s="48"/>
    </row>
    <row r="948" ht="16.5" customHeight="1">
      <c r="A948" s="48" t="s">
        <v>4753</v>
      </c>
      <c r="B948" s="39" t="s">
        <v>4754</v>
      </c>
      <c r="C948" s="48" t="s">
        <v>4755</v>
      </c>
      <c r="D948" s="11" t="s">
        <v>3270</v>
      </c>
      <c r="E948" s="44">
        <v>186679.0</v>
      </c>
      <c r="F948" s="44">
        <v>186679.0</v>
      </c>
      <c r="G948" s="48" t="s">
        <v>151</v>
      </c>
      <c r="H948" s="44">
        <v>199824.0</v>
      </c>
      <c r="I948" s="48"/>
      <c r="J948" s="61">
        <v>186679.0</v>
      </c>
      <c r="K948" s="61">
        <v>186679.0</v>
      </c>
      <c r="L948" s="11" t="s">
        <v>86</v>
      </c>
      <c r="M948" s="11"/>
      <c r="N948" s="18" t="s">
        <v>4756</v>
      </c>
      <c r="O948" s="48" t="s">
        <v>4757</v>
      </c>
      <c r="P948" s="48"/>
      <c r="Q948" s="48"/>
      <c r="R948" s="48"/>
      <c r="S948" s="48"/>
      <c r="T948" s="48"/>
      <c r="V948" s="48" t="s">
        <v>1259</v>
      </c>
      <c r="W948" s="11"/>
      <c r="X948" s="11" t="s">
        <v>155</v>
      </c>
      <c r="Y948" s="11" t="s">
        <v>75</v>
      </c>
      <c r="Z948" s="48" t="s">
        <v>4173</v>
      </c>
      <c r="AA948" s="48"/>
      <c r="AB948" s="48"/>
      <c r="AC948" s="48"/>
      <c r="AD948" s="48"/>
      <c r="AE948" s="48"/>
      <c r="AF948" s="48"/>
      <c r="AG948" s="48"/>
      <c r="AH948" s="48"/>
      <c r="AI948" s="48" t="s">
        <v>3832</v>
      </c>
      <c r="AJ948" s="48"/>
      <c r="AK948" s="48"/>
      <c r="AL948" s="48"/>
      <c r="AM948" s="11" t="s">
        <v>812</v>
      </c>
      <c r="AO948" s="48" t="s">
        <v>4184</v>
      </c>
      <c r="AP948" s="48"/>
      <c r="AQ948" s="11" t="s">
        <v>79</v>
      </c>
      <c r="AR948" s="39" t="s">
        <v>155</v>
      </c>
      <c r="AS948" s="11" t="s">
        <v>75</v>
      </c>
      <c r="AT948" s="11" t="s">
        <v>80</v>
      </c>
      <c r="AU948" s="66"/>
      <c r="AV948" s="66"/>
      <c r="AW948" s="11" t="s">
        <v>96</v>
      </c>
      <c r="AX948" s="18" t="str">
        <f t="shared" si="1255"/>
        <v/>
      </c>
      <c r="AY948" s="39"/>
      <c r="AZ948" s="11" t="s">
        <v>191</v>
      </c>
      <c r="BF948" s="48"/>
      <c r="BH948" s="48"/>
      <c r="BI948" s="48"/>
      <c r="BJ948" s="44">
        <v>2023.0</v>
      </c>
      <c r="BK948" s="44">
        <v>2026.0</v>
      </c>
      <c r="BL948" s="16">
        <f t="shared" si="954"/>
        <v>4</v>
      </c>
      <c r="BM948" s="18" t="str">
        <f t="shared" si="955"/>
        <v>2023, 2024, 2025, 2026</v>
      </c>
      <c r="BN948" s="18" t="str">
        <f t="shared" ref="BN948:CC948" si="1386">IF(ISNUMBER(SEARCH(BN$1, $BM948)), ($K948/$BL948), "")</f>
        <v/>
      </c>
      <c r="BO948" s="18" t="str">
        <f t="shared" si="1386"/>
        <v/>
      </c>
      <c r="BP948" s="18" t="str">
        <f t="shared" si="1386"/>
        <v/>
      </c>
      <c r="BQ948" s="20">
        <f t="shared" si="1386"/>
        <v>46669.75</v>
      </c>
      <c r="BR948" s="20">
        <f t="shared" si="1386"/>
        <v>46669.75</v>
      </c>
      <c r="BS948" s="20">
        <f t="shared" si="1386"/>
        <v>46669.75</v>
      </c>
      <c r="BT948" s="20">
        <f t="shared" si="1386"/>
        <v>46669.75</v>
      </c>
      <c r="BU948" s="18" t="str">
        <f t="shared" si="1386"/>
        <v/>
      </c>
      <c r="BV948" s="18" t="str">
        <f t="shared" si="1386"/>
        <v/>
      </c>
      <c r="BW948" s="18" t="str">
        <f t="shared" si="1386"/>
        <v/>
      </c>
      <c r="BX948" s="18" t="str">
        <f t="shared" si="1386"/>
        <v/>
      </c>
      <c r="BY948" s="18" t="str">
        <f t="shared" si="1386"/>
        <v/>
      </c>
      <c r="BZ948" s="18" t="str">
        <f t="shared" si="1386"/>
        <v/>
      </c>
      <c r="CA948" s="18" t="str">
        <f t="shared" si="1386"/>
        <v/>
      </c>
      <c r="CB948" s="18" t="str">
        <f t="shared" si="1386"/>
        <v/>
      </c>
      <c r="CC948" s="18" t="str">
        <f t="shared" si="1386"/>
        <v/>
      </c>
      <c r="CD948" s="48"/>
      <c r="CE948" s="48"/>
    </row>
    <row r="949" ht="16.5" customHeight="1">
      <c r="A949" s="48" t="s">
        <v>4753</v>
      </c>
      <c r="B949" s="39" t="s">
        <v>4754</v>
      </c>
      <c r="C949" s="48" t="s">
        <v>4755</v>
      </c>
      <c r="D949" s="11" t="s">
        <v>3270</v>
      </c>
      <c r="E949" s="44">
        <v>190386.0</v>
      </c>
      <c r="F949" s="44">
        <v>190386.0</v>
      </c>
      <c r="G949" s="48" t="s">
        <v>151</v>
      </c>
      <c r="H949" s="44">
        <v>203795.0</v>
      </c>
      <c r="I949" s="48"/>
      <c r="J949" s="61">
        <v>190386.0</v>
      </c>
      <c r="K949" s="61">
        <v>190386.0</v>
      </c>
      <c r="L949" s="11" t="s">
        <v>86</v>
      </c>
      <c r="M949" s="11"/>
      <c r="N949" s="18" t="s">
        <v>4758</v>
      </c>
      <c r="O949" s="48" t="s">
        <v>4759</v>
      </c>
      <c r="P949" s="48"/>
      <c r="Q949" s="48"/>
      <c r="R949" s="48"/>
      <c r="S949" s="48"/>
      <c r="T949" s="48"/>
      <c r="V949" s="48" t="s">
        <v>2323</v>
      </c>
      <c r="W949" s="11"/>
      <c r="X949" s="11" t="s">
        <v>155</v>
      </c>
      <c r="Y949" s="11" t="s">
        <v>75</v>
      </c>
      <c r="Z949" s="48" t="s">
        <v>4634</v>
      </c>
      <c r="AA949" s="48"/>
      <c r="AB949" s="48"/>
      <c r="AC949" s="48"/>
      <c r="AD949" s="48"/>
      <c r="AE949" s="48"/>
      <c r="AF949" s="48"/>
      <c r="AG949" s="48"/>
      <c r="AH949" s="48"/>
      <c r="AI949" s="48" t="s">
        <v>3832</v>
      </c>
      <c r="AJ949" s="48"/>
      <c r="AK949" s="48"/>
      <c r="AL949" s="48"/>
      <c r="AM949" s="11" t="s">
        <v>812</v>
      </c>
      <c r="AO949" s="48" t="s">
        <v>4184</v>
      </c>
      <c r="AP949" s="48"/>
      <c r="AQ949" s="11" t="s">
        <v>79</v>
      </c>
      <c r="AR949" s="39" t="s">
        <v>155</v>
      </c>
      <c r="AS949" s="11" t="s">
        <v>75</v>
      </c>
      <c r="AT949" s="11" t="s">
        <v>80</v>
      </c>
      <c r="AU949" s="66"/>
      <c r="AV949" s="66"/>
      <c r="AW949" s="11" t="s">
        <v>96</v>
      </c>
      <c r="AX949" s="18" t="str">
        <f t="shared" si="1255"/>
        <v/>
      </c>
      <c r="AY949" s="39"/>
      <c r="AZ949" s="11" t="s">
        <v>191</v>
      </c>
      <c r="BF949" s="48"/>
      <c r="BH949" s="48"/>
      <c r="BI949" s="48"/>
      <c r="BJ949" s="44">
        <v>2023.0</v>
      </c>
      <c r="BK949" s="44">
        <v>2026.0</v>
      </c>
      <c r="BL949" s="16">
        <f t="shared" si="954"/>
        <v>4</v>
      </c>
      <c r="BM949" s="18" t="str">
        <f t="shared" si="955"/>
        <v>2023, 2024, 2025, 2026</v>
      </c>
      <c r="BN949" s="18" t="str">
        <f t="shared" ref="BN949:CC949" si="1387">IF(ISNUMBER(SEARCH(BN$1, $BM949)), ($K949/$BL949), "")</f>
        <v/>
      </c>
      <c r="BO949" s="18" t="str">
        <f t="shared" si="1387"/>
        <v/>
      </c>
      <c r="BP949" s="18" t="str">
        <f t="shared" si="1387"/>
        <v/>
      </c>
      <c r="BQ949" s="20">
        <f t="shared" si="1387"/>
        <v>47596.5</v>
      </c>
      <c r="BR949" s="20">
        <f t="shared" si="1387"/>
        <v>47596.5</v>
      </c>
      <c r="BS949" s="20">
        <f t="shared" si="1387"/>
        <v>47596.5</v>
      </c>
      <c r="BT949" s="20">
        <f t="shared" si="1387"/>
        <v>47596.5</v>
      </c>
      <c r="BU949" s="18" t="str">
        <f t="shared" si="1387"/>
        <v/>
      </c>
      <c r="BV949" s="18" t="str">
        <f t="shared" si="1387"/>
        <v/>
      </c>
      <c r="BW949" s="18" t="str">
        <f t="shared" si="1387"/>
        <v/>
      </c>
      <c r="BX949" s="18" t="str">
        <f t="shared" si="1387"/>
        <v/>
      </c>
      <c r="BY949" s="18" t="str">
        <f t="shared" si="1387"/>
        <v/>
      </c>
      <c r="BZ949" s="18" t="str">
        <f t="shared" si="1387"/>
        <v/>
      </c>
      <c r="CA949" s="18" t="str">
        <f t="shared" si="1387"/>
        <v/>
      </c>
      <c r="CB949" s="18" t="str">
        <f t="shared" si="1387"/>
        <v/>
      </c>
      <c r="CC949" s="18" t="str">
        <f t="shared" si="1387"/>
        <v/>
      </c>
      <c r="CD949" s="48"/>
      <c r="CE949" s="48"/>
    </row>
    <row r="950" ht="16.5" customHeight="1">
      <c r="A950" s="48" t="s">
        <v>4753</v>
      </c>
      <c r="B950" s="39" t="s">
        <v>4754</v>
      </c>
      <c r="C950" s="48" t="s">
        <v>4755</v>
      </c>
      <c r="D950" s="11" t="s">
        <v>3270</v>
      </c>
      <c r="E950" s="44">
        <v>389253.0</v>
      </c>
      <c r="F950" s="44">
        <v>389253.0</v>
      </c>
      <c r="G950" s="48" t="s">
        <v>151</v>
      </c>
      <c r="H950" s="44">
        <v>416679.0</v>
      </c>
      <c r="I950" s="48"/>
      <c r="J950" s="61">
        <v>389253.0</v>
      </c>
      <c r="K950" s="61">
        <v>389253.0</v>
      </c>
      <c r="L950" s="11" t="s">
        <v>86</v>
      </c>
      <c r="M950" s="11"/>
      <c r="N950" s="18" t="s">
        <v>4760</v>
      </c>
      <c r="O950" s="48" t="s">
        <v>4761</v>
      </c>
      <c r="P950" s="48"/>
      <c r="Q950" s="48"/>
      <c r="R950" s="48"/>
      <c r="S950" s="48"/>
      <c r="T950" s="48"/>
      <c r="V950" s="67" t="s">
        <v>4762</v>
      </c>
      <c r="W950" s="11"/>
      <c r="X950" s="11" t="s">
        <v>548</v>
      </c>
      <c r="Y950" s="11" t="s">
        <v>75</v>
      </c>
      <c r="Z950" s="48"/>
      <c r="AA950" s="48"/>
      <c r="AB950" s="48"/>
      <c r="AC950" s="48"/>
      <c r="AD950" s="48"/>
      <c r="AE950" s="48"/>
      <c r="AF950" s="48"/>
      <c r="AG950" s="48"/>
      <c r="AH950" s="48"/>
      <c r="AI950" s="48" t="s">
        <v>3832</v>
      </c>
      <c r="AJ950" s="48"/>
      <c r="AK950" s="48"/>
      <c r="AL950" s="48"/>
      <c r="AM950" s="11" t="s">
        <v>812</v>
      </c>
      <c r="AO950" s="48" t="s">
        <v>4184</v>
      </c>
      <c r="AP950" s="48"/>
      <c r="AQ950" s="11" t="s">
        <v>79</v>
      </c>
      <c r="AR950" s="39" t="s">
        <v>155</v>
      </c>
      <c r="AS950" s="11" t="s">
        <v>75</v>
      </c>
      <c r="AT950" s="11" t="s">
        <v>80</v>
      </c>
      <c r="AU950" s="66"/>
      <c r="AV950" s="66"/>
      <c r="AW950" s="11" t="s">
        <v>96</v>
      </c>
      <c r="AX950" s="18" t="str">
        <f t="shared" si="1255"/>
        <v/>
      </c>
      <c r="AY950" s="39"/>
      <c r="AZ950" s="11" t="s">
        <v>191</v>
      </c>
      <c r="BF950" s="48"/>
      <c r="BH950" s="48"/>
      <c r="BI950" s="48"/>
      <c r="BJ950" s="44">
        <v>2023.0</v>
      </c>
      <c r="BK950" s="44">
        <v>2026.0</v>
      </c>
      <c r="BL950" s="16">
        <f t="shared" si="954"/>
        <v>4</v>
      </c>
      <c r="BM950" s="18" t="str">
        <f t="shared" si="955"/>
        <v>2023, 2024, 2025, 2026</v>
      </c>
      <c r="BN950" s="18" t="str">
        <f t="shared" ref="BN950:CC950" si="1388">IF(ISNUMBER(SEARCH(BN$1, $BM950)), ($K950/$BL950), "")</f>
        <v/>
      </c>
      <c r="BO950" s="18" t="str">
        <f t="shared" si="1388"/>
        <v/>
      </c>
      <c r="BP950" s="18" t="str">
        <f t="shared" si="1388"/>
        <v/>
      </c>
      <c r="BQ950" s="20">
        <f t="shared" si="1388"/>
        <v>97313.25</v>
      </c>
      <c r="BR950" s="20">
        <f t="shared" si="1388"/>
        <v>97313.25</v>
      </c>
      <c r="BS950" s="20">
        <f t="shared" si="1388"/>
        <v>97313.25</v>
      </c>
      <c r="BT950" s="20">
        <f t="shared" si="1388"/>
        <v>97313.25</v>
      </c>
      <c r="BU950" s="18" t="str">
        <f t="shared" si="1388"/>
        <v/>
      </c>
      <c r="BV950" s="18" t="str">
        <f t="shared" si="1388"/>
        <v/>
      </c>
      <c r="BW950" s="18" t="str">
        <f t="shared" si="1388"/>
        <v/>
      </c>
      <c r="BX950" s="18" t="str">
        <f t="shared" si="1388"/>
        <v/>
      </c>
      <c r="BY950" s="18" t="str">
        <f t="shared" si="1388"/>
        <v/>
      </c>
      <c r="BZ950" s="18" t="str">
        <f t="shared" si="1388"/>
        <v/>
      </c>
      <c r="CA950" s="18" t="str">
        <f t="shared" si="1388"/>
        <v/>
      </c>
      <c r="CB950" s="18" t="str">
        <f t="shared" si="1388"/>
        <v/>
      </c>
      <c r="CC950" s="18" t="str">
        <f t="shared" si="1388"/>
        <v/>
      </c>
      <c r="CD950" s="48"/>
      <c r="CE950" s="48"/>
    </row>
    <row r="951" ht="16.5" customHeight="1">
      <c r="A951" s="48" t="s">
        <v>4763</v>
      </c>
      <c r="B951" s="48" t="s">
        <v>4764</v>
      </c>
      <c r="C951" s="48" t="s">
        <v>4763</v>
      </c>
      <c r="D951" s="11" t="s">
        <v>3270</v>
      </c>
      <c r="E951" s="44">
        <v>469558.0</v>
      </c>
      <c r="F951" s="44">
        <v>469558.0</v>
      </c>
      <c r="G951" s="48" t="s">
        <v>726</v>
      </c>
      <c r="H951" s="44">
        <v>528327.0</v>
      </c>
      <c r="I951" s="48"/>
      <c r="J951" s="13">
        <f t="shared" ref="J951:K951" si="1389">E951*1.07</f>
        <v>502427.06</v>
      </c>
      <c r="K951" s="13">
        <f t="shared" si="1389"/>
        <v>502427.06</v>
      </c>
      <c r="L951" s="11" t="s">
        <v>86</v>
      </c>
      <c r="M951" s="11"/>
      <c r="N951" s="18" t="s">
        <v>4765</v>
      </c>
      <c r="O951" s="48" t="s">
        <v>4766</v>
      </c>
      <c r="P951" s="48"/>
      <c r="Q951" s="48"/>
      <c r="R951" s="48"/>
      <c r="S951" s="48"/>
      <c r="T951" s="48"/>
      <c r="V951" s="48"/>
      <c r="W951" s="11"/>
      <c r="X951" s="11"/>
      <c r="Z951" s="48"/>
      <c r="AA951" s="48"/>
      <c r="AB951" s="48"/>
      <c r="AC951" s="48"/>
      <c r="AD951" s="48"/>
      <c r="AE951" s="48"/>
      <c r="AF951" s="48"/>
      <c r="AG951" s="48"/>
      <c r="AH951" s="48"/>
      <c r="AI951" s="48" t="s">
        <v>4767</v>
      </c>
      <c r="AJ951" s="48"/>
      <c r="AK951" s="48"/>
      <c r="AL951" s="48"/>
      <c r="AM951" s="48" t="s">
        <v>730</v>
      </c>
      <c r="AO951" s="48"/>
      <c r="AP951" s="48"/>
      <c r="AQ951" s="11" t="s">
        <v>79</v>
      </c>
      <c r="AR951" s="39" t="s">
        <v>731</v>
      </c>
      <c r="AS951" s="11" t="s">
        <v>75</v>
      </c>
      <c r="AT951" s="11" t="s">
        <v>80</v>
      </c>
      <c r="AU951" s="66"/>
      <c r="AV951" s="66"/>
      <c r="AW951" s="11" t="s">
        <v>96</v>
      </c>
      <c r="AX951" s="18" t="str">
        <f t="shared" si="1255"/>
        <v/>
      </c>
      <c r="AY951" s="39"/>
      <c r="AZ951" s="11" t="s">
        <v>132</v>
      </c>
      <c r="BF951" s="48" t="s">
        <v>4764</v>
      </c>
      <c r="BH951" s="48"/>
      <c r="BI951" s="48"/>
      <c r="BJ951" s="44">
        <v>2023.0</v>
      </c>
      <c r="BK951" s="44">
        <v>2025.0</v>
      </c>
      <c r="BL951" s="16">
        <f t="shared" si="954"/>
        <v>3</v>
      </c>
      <c r="BM951" s="18" t="str">
        <f t="shared" si="955"/>
        <v>2023, 2024, 2025</v>
      </c>
      <c r="BN951" s="18" t="str">
        <f t="shared" ref="BN951:CC951" si="1390">IF(ISNUMBER(SEARCH(BN$1, $BM951)), ($K951/$BL951), "")</f>
        <v/>
      </c>
      <c r="BO951" s="18" t="str">
        <f t="shared" si="1390"/>
        <v/>
      </c>
      <c r="BP951" s="18" t="str">
        <f t="shared" si="1390"/>
        <v/>
      </c>
      <c r="BQ951" s="20">
        <f t="shared" si="1390"/>
        <v>167475.6867</v>
      </c>
      <c r="BR951" s="20">
        <f t="shared" si="1390"/>
        <v>167475.6867</v>
      </c>
      <c r="BS951" s="20">
        <f t="shared" si="1390"/>
        <v>167475.6867</v>
      </c>
      <c r="BT951" s="18" t="str">
        <f t="shared" si="1390"/>
        <v/>
      </c>
      <c r="BU951" s="18" t="str">
        <f t="shared" si="1390"/>
        <v/>
      </c>
      <c r="BV951" s="18" t="str">
        <f t="shared" si="1390"/>
        <v/>
      </c>
      <c r="BW951" s="18" t="str">
        <f t="shared" si="1390"/>
        <v/>
      </c>
      <c r="BX951" s="18" t="str">
        <f t="shared" si="1390"/>
        <v/>
      </c>
      <c r="BY951" s="18" t="str">
        <f t="shared" si="1390"/>
        <v/>
      </c>
      <c r="BZ951" s="18" t="str">
        <f t="shared" si="1390"/>
        <v/>
      </c>
      <c r="CA951" s="18" t="str">
        <f t="shared" si="1390"/>
        <v/>
      </c>
      <c r="CB951" s="18" t="str">
        <f t="shared" si="1390"/>
        <v/>
      </c>
      <c r="CC951" s="18" t="str">
        <f t="shared" si="1390"/>
        <v/>
      </c>
      <c r="CD951" s="48"/>
      <c r="CE951" s="48"/>
    </row>
    <row r="952" ht="16.5" customHeight="1">
      <c r="A952" s="48" t="s">
        <v>4768</v>
      </c>
      <c r="B952" s="48" t="s">
        <v>4769</v>
      </c>
      <c r="C952" s="48" t="s">
        <v>4768</v>
      </c>
      <c r="D952" s="11" t="s">
        <v>3270</v>
      </c>
      <c r="E952" s="44">
        <v>1883160.0</v>
      </c>
      <c r="F952" s="44">
        <v>1883160.0</v>
      </c>
      <c r="G952" s="48" t="s">
        <v>215</v>
      </c>
      <c r="H952" s="44">
        <v>179470.0</v>
      </c>
      <c r="I952" s="48"/>
      <c r="J952" s="13">
        <f t="shared" ref="J952:K952" si="1391">E952*0.091</f>
        <v>171367.56</v>
      </c>
      <c r="K952" s="13">
        <f t="shared" si="1391"/>
        <v>171367.56</v>
      </c>
      <c r="L952" s="11" t="s">
        <v>86</v>
      </c>
      <c r="M952" s="11"/>
      <c r="N952" s="18" t="s">
        <v>4770</v>
      </c>
      <c r="O952" s="48" t="s">
        <v>4771</v>
      </c>
      <c r="P952" s="48"/>
      <c r="Q952" s="48"/>
      <c r="R952" s="48"/>
      <c r="S952" s="48"/>
      <c r="T952" s="48"/>
      <c r="V952" s="48"/>
      <c r="W952" s="11"/>
      <c r="X952" s="11"/>
      <c r="Z952" s="48"/>
      <c r="AA952" s="48"/>
      <c r="AB952" s="48"/>
      <c r="AC952" s="48"/>
      <c r="AD952" s="48"/>
      <c r="AE952" s="48"/>
      <c r="AF952" s="48"/>
      <c r="AG952" s="48"/>
      <c r="AH952" s="48"/>
      <c r="AI952" s="48" t="s">
        <v>4316</v>
      </c>
      <c r="AJ952" s="48"/>
      <c r="AK952" s="48"/>
      <c r="AL952" s="48"/>
      <c r="AM952" s="48" t="s">
        <v>3833</v>
      </c>
      <c r="AO952" s="48" t="s">
        <v>3834</v>
      </c>
      <c r="AP952" s="48"/>
      <c r="AQ952" s="11" t="s">
        <v>79</v>
      </c>
      <c r="AR952" s="39" t="s">
        <v>218</v>
      </c>
      <c r="AS952" s="11" t="s">
        <v>75</v>
      </c>
      <c r="AT952" s="11" t="s">
        <v>80</v>
      </c>
      <c r="AU952" s="66"/>
      <c r="AV952" s="66"/>
      <c r="AW952" s="11" t="s">
        <v>96</v>
      </c>
      <c r="AX952" s="18" t="str">
        <f t="shared" si="1255"/>
        <v/>
      </c>
      <c r="AY952" s="39"/>
      <c r="AZ952" s="11" t="s">
        <v>191</v>
      </c>
      <c r="BF952" s="48" t="s">
        <v>4769</v>
      </c>
      <c r="BH952" s="48"/>
      <c r="BI952" s="48"/>
      <c r="BJ952" s="44">
        <v>2022.0</v>
      </c>
      <c r="BK952" s="44">
        <v>2024.0</v>
      </c>
      <c r="BL952" s="16">
        <f t="shared" si="954"/>
        <v>3</v>
      </c>
      <c r="BM952" s="18" t="str">
        <f t="shared" si="955"/>
        <v>2022, 2023, 2024</v>
      </c>
      <c r="BN952" s="18" t="str">
        <f t="shared" ref="BN952:CC952" si="1392">IF(ISNUMBER(SEARCH(BN$1, $BM952)), ($K952/$BL952), "")</f>
        <v/>
      </c>
      <c r="BO952" s="18" t="str">
        <f t="shared" si="1392"/>
        <v/>
      </c>
      <c r="BP952" s="20">
        <f t="shared" si="1392"/>
        <v>57122.52</v>
      </c>
      <c r="BQ952" s="20">
        <f t="shared" si="1392"/>
        <v>57122.52</v>
      </c>
      <c r="BR952" s="20">
        <f t="shared" si="1392"/>
        <v>57122.52</v>
      </c>
      <c r="BS952" s="18" t="str">
        <f t="shared" si="1392"/>
        <v/>
      </c>
      <c r="BT952" s="18" t="str">
        <f t="shared" si="1392"/>
        <v/>
      </c>
      <c r="BU952" s="18" t="str">
        <f t="shared" si="1392"/>
        <v/>
      </c>
      <c r="BV952" s="18" t="str">
        <f t="shared" si="1392"/>
        <v/>
      </c>
      <c r="BW952" s="18" t="str">
        <f t="shared" si="1392"/>
        <v/>
      </c>
      <c r="BX952" s="18" t="str">
        <f t="shared" si="1392"/>
        <v/>
      </c>
      <c r="BY952" s="18" t="str">
        <f t="shared" si="1392"/>
        <v/>
      </c>
      <c r="BZ952" s="18" t="str">
        <f t="shared" si="1392"/>
        <v/>
      </c>
      <c r="CA952" s="18" t="str">
        <f t="shared" si="1392"/>
        <v/>
      </c>
      <c r="CB952" s="18" t="str">
        <f t="shared" si="1392"/>
        <v/>
      </c>
      <c r="CC952" s="18" t="str">
        <f t="shared" si="1392"/>
        <v/>
      </c>
      <c r="CD952" s="48"/>
      <c r="CE952" s="48"/>
    </row>
    <row r="953" ht="16.5" customHeight="1">
      <c r="A953" s="48" t="s">
        <v>4772</v>
      </c>
      <c r="B953" s="48" t="s">
        <v>4773</v>
      </c>
      <c r="C953" s="48" t="s">
        <v>4774</v>
      </c>
      <c r="D953" s="11" t="s">
        <v>3270</v>
      </c>
      <c r="E953" s="44">
        <v>174980.0</v>
      </c>
      <c r="F953" s="44">
        <v>174980.0</v>
      </c>
      <c r="G953" s="48" t="s">
        <v>151</v>
      </c>
      <c r="H953" s="44">
        <v>187708.0</v>
      </c>
      <c r="I953" s="48"/>
      <c r="J953" s="61">
        <v>174980.0</v>
      </c>
      <c r="K953" s="61">
        <v>174980.0</v>
      </c>
      <c r="L953" s="11" t="s">
        <v>86</v>
      </c>
      <c r="M953" s="11"/>
      <c r="N953" s="18" t="s">
        <v>4775</v>
      </c>
      <c r="O953" s="48" t="s">
        <v>4776</v>
      </c>
      <c r="P953" s="48"/>
      <c r="Q953" s="48"/>
      <c r="R953" s="48"/>
      <c r="S953" s="48"/>
      <c r="T953" s="48"/>
      <c r="V953" s="48" t="s">
        <v>4777</v>
      </c>
      <c r="W953" s="11"/>
      <c r="X953" s="11"/>
      <c r="Z953" s="48" t="s">
        <v>4778</v>
      </c>
      <c r="AA953" s="48"/>
      <c r="AB953" s="48"/>
      <c r="AC953" s="48"/>
      <c r="AD953" s="48"/>
      <c r="AE953" s="48"/>
      <c r="AF953" s="48"/>
      <c r="AG953" s="48"/>
      <c r="AH953" s="48"/>
      <c r="AI953" s="48" t="s">
        <v>4322</v>
      </c>
      <c r="AJ953" s="48"/>
      <c r="AK953" s="48"/>
      <c r="AL953" s="48"/>
      <c r="AM953" s="11" t="s">
        <v>1198</v>
      </c>
      <c r="AO953" s="48"/>
      <c r="AP953" s="48"/>
      <c r="AQ953" s="11" t="s">
        <v>79</v>
      </c>
      <c r="AR953" s="39" t="s">
        <v>155</v>
      </c>
      <c r="AS953" s="11" t="s">
        <v>75</v>
      </c>
      <c r="AT953" s="11" t="s">
        <v>80</v>
      </c>
      <c r="AU953" s="66"/>
      <c r="AV953" s="66"/>
      <c r="AW953" s="11" t="s">
        <v>96</v>
      </c>
      <c r="AX953" s="18" t="str">
        <f t="shared" si="1255"/>
        <v/>
      </c>
      <c r="AY953" s="39" t="s">
        <v>444</v>
      </c>
      <c r="AZ953" s="11" t="s">
        <v>132</v>
      </c>
      <c r="BF953" s="48" t="s">
        <v>4779</v>
      </c>
      <c r="BH953" s="48"/>
      <c r="BI953" s="48"/>
      <c r="BJ953" s="44">
        <v>2024.0</v>
      </c>
      <c r="BK953" s="44">
        <v>2025.0</v>
      </c>
      <c r="BL953" s="16">
        <f t="shared" si="954"/>
        <v>2</v>
      </c>
      <c r="BM953" s="18" t="str">
        <f t="shared" si="955"/>
        <v>2024, 2025</v>
      </c>
      <c r="BN953" s="18" t="str">
        <f t="shared" ref="BN953:CC953" si="1393">IF(ISNUMBER(SEARCH(BN$1, $BM953)), ($K953/$BL953), "")</f>
        <v/>
      </c>
      <c r="BO953" s="18" t="str">
        <f t="shared" si="1393"/>
        <v/>
      </c>
      <c r="BP953" s="18" t="str">
        <f t="shared" si="1393"/>
        <v/>
      </c>
      <c r="BQ953" s="18" t="str">
        <f t="shared" si="1393"/>
        <v/>
      </c>
      <c r="BR953" s="20">
        <f t="shared" si="1393"/>
        <v>87490</v>
      </c>
      <c r="BS953" s="20">
        <f t="shared" si="1393"/>
        <v>87490</v>
      </c>
      <c r="BT953" s="18" t="str">
        <f t="shared" si="1393"/>
        <v/>
      </c>
      <c r="BU953" s="18" t="str">
        <f t="shared" si="1393"/>
        <v/>
      </c>
      <c r="BV953" s="18" t="str">
        <f t="shared" si="1393"/>
        <v/>
      </c>
      <c r="BW953" s="18" t="str">
        <f t="shared" si="1393"/>
        <v/>
      </c>
      <c r="BX953" s="18" t="str">
        <f t="shared" si="1393"/>
        <v/>
      </c>
      <c r="BY953" s="18" t="str">
        <f t="shared" si="1393"/>
        <v/>
      </c>
      <c r="BZ953" s="18" t="str">
        <f t="shared" si="1393"/>
        <v/>
      </c>
      <c r="CA953" s="18" t="str">
        <f t="shared" si="1393"/>
        <v/>
      </c>
      <c r="CB953" s="18" t="str">
        <f t="shared" si="1393"/>
        <v/>
      </c>
      <c r="CC953" s="18" t="str">
        <f t="shared" si="1393"/>
        <v/>
      </c>
      <c r="CD953" s="48"/>
      <c r="CE953" s="48"/>
    </row>
    <row r="954" ht="16.5" customHeight="1">
      <c r="A954" s="48" t="s">
        <v>4780</v>
      </c>
      <c r="B954" s="48" t="s">
        <v>4781</v>
      </c>
      <c r="C954" s="48" t="s">
        <v>4780</v>
      </c>
      <c r="D954" s="11" t="s">
        <v>3270</v>
      </c>
      <c r="E954" s="27">
        <v>125000.0</v>
      </c>
      <c r="F954" s="27">
        <v>100000.0</v>
      </c>
      <c r="G954" s="48" t="s">
        <v>135</v>
      </c>
      <c r="H954" s="44">
        <v>0.0</v>
      </c>
      <c r="I954" s="48"/>
      <c r="J954" s="13">
        <f t="shared" ref="J954:K954" si="1394">E954*1.19</f>
        <v>148750</v>
      </c>
      <c r="K954" s="13">
        <f t="shared" si="1394"/>
        <v>119000</v>
      </c>
      <c r="L954" s="11" t="s">
        <v>86</v>
      </c>
      <c r="M954" s="11"/>
      <c r="N954" s="18" t="s">
        <v>4782</v>
      </c>
      <c r="O954" s="48" t="s">
        <v>4783</v>
      </c>
      <c r="P954" s="48"/>
      <c r="Q954" s="48"/>
      <c r="R954" s="48"/>
      <c r="S954" s="48"/>
      <c r="T954" s="48" t="s">
        <v>4784</v>
      </c>
      <c r="V954" s="48" t="s">
        <v>1176</v>
      </c>
      <c r="W954" s="11"/>
      <c r="X954" s="11" t="s">
        <v>142</v>
      </c>
      <c r="Z954" s="48" t="s">
        <v>3820</v>
      </c>
      <c r="AA954" s="48"/>
      <c r="AB954" s="48"/>
      <c r="AC954" s="48"/>
      <c r="AD954" s="48"/>
      <c r="AE954" s="48"/>
      <c r="AF954" s="48"/>
      <c r="AG954" s="48"/>
      <c r="AH954" s="48"/>
      <c r="AI954" s="48" t="s">
        <v>3314</v>
      </c>
      <c r="AJ954" s="48"/>
      <c r="AK954" s="48"/>
      <c r="AL954" s="48"/>
      <c r="AM954" s="11" t="s">
        <v>143</v>
      </c>
      <c r="AN954" s="11" t="s">
        <v>144</v>
      </c>
      <c r="AO954" s="48" t="s">
        <v>1722</v>
      </c>
      <c r="AP954" s="48"/>
      <c r="AQ954" s="11" t="s">
        <v>79</v>
      </c>
      <c r="AR954" s="39" t="s">
        <v>146</v>
      </c>
      <c r="AS954" s="11" t="s">
        <v>75</v>
      </c>
      <c r="AT954" s="11" t="s">
        <v>80</v>
      </c>
      <c r="AU954" s="66"/>
      <c r="AV954" s="66"/>
      <c r="AW954" s="11" t="s">
        <v>204</v>
      </c>
      <c r="AX954" s="18" t="str">
        <f t="shared" si="1255"/>
        <v/>
      </c>
      <c r="AY954" s="39" t="s">
        <v>444</v>
      </c>
      <c r="AZ954" s="11" t="s">
        <v>520</v>
      </c>
      <c r="BF954" s="48" t="s">
        <v>4781</v>
      </c>
      <c r="BH954" s="48"/>
      <c r="BI954" s="48"/>
      <c r="BJ954" s="44">
        <v>2020.0</v>
      </c>
      <c r="BK954" s="44">
        <v>2024.0</v>
      </c>
      <c r="BL954" s="16">
        <f t="shared" si="954"/>
        <v>5</v>
      </c>
      <c r="BM954" s="18" t="str">
        <f t="shared" si="955"/>
        <v>2020, 2021, 2022, 2023, 2024</v>
      </c>
      <c r="BN954" s="20">
        <f t="shared" ref="BN954:CC954" si="1395">IF(ISNUMBER(SEARCH(BN$1, $BM954)), ($K954/$BL954), "")</f>
        <v>23800</v>
      </c>
      <c r="BO954" s="20">
        <f t="shared" si="1395"/>
        <v>23800</v>
      </c>
      <c r="BP954" s="20">
        <f t="shared" si="1395"/>
        <v>23800</v>
      </c>
      <c r="BQ954" s="20">
        <f t="shared" si="1395"/>
        <v>23800</v>
      </c>
      <c r="BR954" s="20">
        <f t="shared" si="1395"/>
        <v>23800</v>
      </c>
      <c r="BS954" s="18" t="str">
        <f t="shared" si="1395"/>
        <v/>
      </c>
      <c r="BT954" s="18" t="str">
        <f t="shared" si="1395"/>
        <v/>
      </c>
      <c r="BU954" s="18" t="str">
        <f t="shared" si="1395"/>
        <v/>
      </c>
      <c r="BV954" s="18" t="str">
        <f t="shared" si="1395"/>
        <v/>
      </c>
      <c r="BW954" s="18" t="str">
        <f t="shared" si="1395"/>
        <v/>
      </c>
      <c r="BX954" s="18" t="str">
        <f t="shared" si="1395"/>
        <v/>
      </c>
      <c r="BY954" s="18" t="str">
        <f t="shared" si="1395"/>
        <v/>
      </c>
      <c r="BZ954" s="18" t="str">
        <f t="shared" si="1395"/>
        <v/>
      </c>
      <c r="CA954" s="18" t="str">
        <f t="shared" si="1395"/>
        <v/>
      </c>
      <c r="CB954" s="18" t="str">
        <f t="shared" si="1395"/>
        <v/>
      </c>
      <c r="CC954" s="18" t="str">
        <f t="shared" si="1395"/>
        <v/>
      </c>
      <c r="CD954" s="48"/>
      <c r="CE954" s="48"/>
    </row>
    <row r="955" ht="16.5" customHeight="1">
      <c r="A955" s="48" t="s">
        <v>4785</v>
      </c>
      <c r="B955" s="39" t="s">
        <v>4786</v>
      </c>
      <c r="C955" s="48" t="s">
        <v>4785</v>
      </c>
      <c r="D955" s="11" t="s">
        <v>3270</v>
      </c>
      <c r="E955" s="64">
        <v>748536.0</v>
      </c>
      <c r="F955" s="64">
        <v>748536.0</v>
      </c>
      <c r="G955" s="48" t="s">
        <v>135</v>
      </c>
      <c r="H955" s="44">
        <v>943453.0</v>
      </c>
      <c r="I955" s="48"/>
      <c r="J955" s="13">
        <f t="shared" ref="J955:K955" si="1396">E955*1.19</f>
        <v>890757.84</v>
      </c>
      <c r="K955" s="13">
        <f t="shared" si="1396"/>
        <v>890757.84</v>
      </c>
      <c r="L955" s="11" t="s">
        <v>86</v>
      </c>
      <c r="M955" s="11"/>
      <c r="N955" s="18" t="s">
        <v>4787</v>
      </c>
      <c r="O955" s="48" t="s">
        <v>4788</v>
      </c>
      <c r="P955" s="48"/>
      <c r="Q955" s="48"/>
      <c r="R955" s="48"/>
      <c r="S955" s="48"/>
      <c r="T955" s="48"/>
      <c r="V955" s="48"/>
      <c r="W955" s="11"/>
      <c r="X955" s="11" t="s">
        <v>142</v>
      </c>
      <c r="Z955" s="48"/>
      <c r="AA955" s="48"/>
      <c r="AB955" s="48"/>
      <c r="AC955" s="48"/>
      <c r="AD955" s="48"/>
      <c r="AE955" s="48"/>
      <c r="AF955" s="48"/>
      <c r="AG955" s="48"/>
      <c r="AH955" s="48"/>
      <c r="AI955" s="48" t="s">
        <v>3366</v>
      </c>
      <c r="AJ955" s="48"/>
      <c r="AK955" s="48"/>
      <c r="AL955" s="48"/>
      <c r="AM955" s="39" t="s">
        <v>1041</v>
      </c>
      <c r="AO955" s="48"/>
      <c r="AP955" s="48"/>
      <c r="AQ955" s="11" t="s">
        <v>79</v>
      </c>
      <c r="AR955" s="39" t="s">
        <v>146</v>
      </c>
      <c r="AS955" s="11" t="s">
        <v>75</v>
      </c>
      <c r="AT955" s="11" t="s">
        <v>80</v>
      </c>
      <c r="AU955" s="66"/>
      <c r="AV955" s="66"/>
      <c r="AW955" s="11" t="s">
        <v>96</v>
      </c>
      <c r="AX955" s="11" t="s">
        <v>82</v>
      </c>
      <c r="AY955" s="39"/>
      <c r="AZ955" s="11" t="s">
        <v>398</v>
      </c>
      <c r="BF955" s="39" t="s">
        <v>4786</v>
      </c>
      <c r="BH955" s="48"/>
      <c r="BI955" s="48"/>
      <c r="BJ955" s="44">
        <v>2023.0</v>
      </c>
      <c r="BK955" s="44">
        <v>2024.0</v>
      </c>
      <c r="BL955" s="16">
        <f t="shared" si="954"/>
        <v>2</v>
      </c>
      <c r="BM955" s="18" t="str">
        <f t="shared" si="955"/>
        <v>2023, 2024</v>
      </c>
      <c r="BN955" s="18" t="str">
        <f t="shared" ref="BN955:CC955" si="1397">IF(ISNUMBER(SEARCH(BN$1, $BM955)), ($K955/$BL955), "")</f>
        <v/>
      </c>
      <c r="BO955" s="18" t="str">
        <f t="shared" si="1397"/>
        <v/>
      </c>
      <c r="BP955" s="18" t="str">
        <f t="shared" si="1397"/>
        <v/>
      </c>
      <c r="BQ955" s="20">
        <f t="shared" si="1397"/>
        <v>445378.92</v>
      </c>
      <c r="BR955" s="20">
        <f t="shared" si="1397"/>
        <v>445378.92</v>
      </c>
      <c r="BS955" s="18" t="str">
        <f t="shared" si="1397"/>
        <v/>
      </c>
      <c r="BT955" s="18" t="str">
        <f t="shared" si="1397"/>
        <v/>
      </c>
      <c r="BU955" s="18" t="str">
        <f t="shared" si="1397"/>
        <v/>
      </c>
      <c r="BV955" s="18" t="str">
        <f t="shared" si="1397"/>
        <v/>
      </c>
      <c r="BW955" s="18" t="str">
        <f t="shared" si="1397"/>
        <v/>
      </c>
      <c r="BX955" s="18" t="str">
        <f t="shared" si="1397"/>
        <v/>
      </c>
      <c r="BY955" s="18" t="str">
        <f t="shared" si="1397"/>
        <v/>
      </c>
      <c r="BZ955" s="18" t="str">
        <f t="shared" si="1397"/>
        <v/>
      </c>
      <c r="CA955" s="18" t="str">
        <f t="shared" si="1397"/>
        <v/>
      </c>
      <c r="CB955" s="18" t="str">
        <f t="shared" si="1397"/>
        <v/>
      </c>
      <c r="CC955" s="18" t="str">
        <f t="shared" si="1397"/>
        <v/>
      </c>
      <c r="CD955" s="48"/>
      <c r="CE955" s="48"/>
    </row>
    <row r="956" ht="16.5" customHeight="1">
      <c r="A956" s="48" t="s">
        <v>4789</v>
      </c>
      <c r="B956" s="48" t="s">
        <v>4790</v>
      </c>
      <c r="C956" s="48" t="s">
        <v>4789</v>
      </c>
      <c r="D956" s="11" t="s">
        <v>3270</v>
      </c>
      <c r="E956" s="44">
        <v>171340.0</v>
      </c>
      <c r="F956" s="44">
        <v>171340.0</v>
      </c>
      <c r="G956" s="48" t="s">
        <v>726</v>
      </c>
      <c r="H956" s="44">
        <v>192523.0</v>
      </c>
      <c r="I956" s="48"/>
      <c r="J956" s="13">
        <f>E956*1.07</f>
        <v>183333.8</v>
      </c>
      <c r="K956" s="13">
        <v>183333.80000000002</v>
      </c>
      <c r="L956" s="11" t="s">
        <v>86</v>
      </c>
      <c r="M956" s="11"/>
      <c r="N956" s="18" t="s">
        <v>4791</v>
      </c>
      <c r="O956" s="48" t="s">
        <v>4792</v>
      </c>
      <c r="P956" s="48"/>
      <c r="Q956" s="48"/>
      <c r="R956" s="48"/>
      <c r="S956" s="48"/>
      <c r="T956" s="48" t="s">
        <v>4793</v>
      </c>
      <c r="V956" s="48" t="s">
        <v>4794</v>
      </c>
      <c r="W956" s="11"/>
      <c r="X956" s="11"/>
      <c r="Z956" s="48" t="s">
        <v>4795</v>
      </c>
      <c r="AA956" s="48"/>
      <c r="AB956" s="48"/>
      <c r="AC956" s="48"/>
      <c r="AD956" s="48"/>
      <c r="AE956" s="48"/>
      <c r="AF956" s="48"/>
      <c r="AG956" s="48"/>
      <c r="AH956" s="48"/>
      <c r="AI956" s="48" t="s">
        <v>3366</v>
      </c>
      <c r="AJ956" s="48"/>
      <c r="AK956" s="48"/>
      <c r="AL956" s="48"/>
      <c r="AM956" s="11" t="s">
        <v>2637</v>
      </c>
      <c r="AO956" s="48" t="s">
        <v>3729</v>
      </c>
      <c r="AP956" s="48"/>
      <c r="AQ956" s="11" t="s">
        <v>79</v>
      </c>
      <c r="AR956" s="39" t="s">
        <v>731</v>
      </c>
      <c r="AS956" s="11" t="s">
        <v>75</v>
      </c>
      <c r="AT956" s="11" t="s">
        <v>80</v>
      </c>
      <c r="AU956" s="66"/>
      <c r="AV956" s="66"/>
      <c r="AW956" s="11" t="s">
        <v>96</v>
      </c>
      <c r="AX956" s="18" t="str">
        <f t="shared" ref="AX956:AX960" si="1399">IFERROR(INDEX('2025 full data'!AU:AU, MATCH(A956, '2025 full data'!A:A, 0)), "")</f>
        <v/>
      </c>
      <c r="AY956" s="39"/>
      <c r="AZ956" s="11" t="s">
        <v>132</v>
      </c>
      <c r="BF956" s="48" t="s">
        <v>4790</v>
      </c>
      <c r="BH956" s="48"/>
      <c r="BI956" s="48"/>
      <c r="BJ956" s="44">
        <v>2023.0</v>
      </c>
      <c r="BK956" s="44">
        <v>2025.0</v>
      </c>
      <c r="BL956" s="16">
        <f t="shared" si="954"/>
        <v>3</v>
      </c>
      <c r="BM956" s="18" t="str">
        <f t="shared" si="955"/>
        <v>2023, 2024, 2025</v>
      </c>
      <c r="BN956" s="18" t="str">
        <f t="shared" ref="BN956:CC956" si="1398">IF(ISNUMBER(SEARCH(BN$1, $BM956)), ($K956/$BL956), "")</f>
        <v/>
      </c>
      <c r="BO956" s="18" t="str">
        <f t="shared" si="1398"/>
        <v/>
      </c>
      <c r="BP956" s="18" t="str">
        <f t="shared" si="1398"/>
        <v/>
      </c>
      <c r="BQ956" s="20">
        <f t="shared" si="1398"/>
        <v>61111.26667</v>
      </c>
      <c r="BR956" s="20">
        <f t="shared" si="1398"/>
        <v>61111.26667</v>
      </c>
      <c r="BS956" s="20">
        <f t="shared" si="1398"/>
        <v>61111.26667</v>
      </c>
      <c r="BT956" s="18" t="str">
        <f t="shared" si="1398"/>
        <v/>
      </c>
      <c r="BU956" s="18" t="str">
        <f t="shared" si="1398"/>
        <v/>
      </c>
      <c r="BV956" s="18" t="str">
        <f t="shared" si="1398"/>
        <v/>
      </c>
      <c r="BW956" s="18" t="str">
        <f t="shared" si="1398"/>
        <v/>
      </c>
      <c r="BX956" s="18" t="str">
        <f t="shared" si="1398"/>
        <v/>
      </c>
      <c r="BY956" s="18" t="str">
        <f t="shared" si="1398"/>
        <v/>
      </c>
      <c r="BZ956" s="18" t="str">
        <f t="shared" si="1398"/>
        <v/>
      </c>
      <c r="CA956" s="18" t="str">
        <f t="shared" si="1398"/>
        <v/>
      </c>
      <c r="CB956" s="18" t="str">
        <f t="shared" si="1398"/>
        <v/>
      </c>
      <c r="CC956" s="18" t="str">
        <f t="shared" si="1398"/>
        <v/>
      </c>
      <c r="CD956" s="48"/>
      <c r="CE956" s="48"/>
    </row>
    <row r="957" ht="16.5" customHeight="1">
      <c r="A957" s="48" t="s">
        <v>4796</v>
      </c>
      <c r="B957" s="48" t="s">
        <v>4797</v>
      </c>
      <c r="C957" s="48" t="s">
        <v>4796</v>
      </c>
      <c r="D957" s="11" t="s">
        <v>3270</v>
      </c>
      <c r="E957" s="44">
        <v>1100000.0</v>
      </c>
      <c r="F957" s="44">
        <v>1100000.0</v>
      </c>
      <c r="G957" s="48" t="s">
        <v>65</v>
      </c>
      <c r="H957" s="44">
        <v>157111.0</v>
      </c>
      <c r="I957" s="48"/>
      <c r="J957" s="13">
        <f>E957*0.13</f>
        <v>143000</v>
      </c>
      <c r="K957" s="13">
        <v>143000.0</v>
      </c>
      <c r="L957" s="11" t="s">
        <v>86</v>
      </c>
      <c r="M957" s="11"/>
      <c r="O957" s="48" t="s">
        <v>4798</v>
      </c>
      <c r="P957" s="48"/>
      <c r="Q957" s="48"/>
      <c r="R957" s="48"/>
      <c r="S957" s="48"/>
      <c r="T957" s="48"/>
      <c r="V957" s="48" t="s">
        <v>4799</v>
      </c>
      <c r="W957" s="11"/>
      <c r="X957" s="11"/>
      <c r="Z957" s="48" t="s">
        <v>4800</v>
      </c>
      <c r="AA957" s="48"/>
      <c r="AB957" s="48"/>
      <c r="AC957" s="48"/>
      <c r="AD957" s="48"/>
      <c r="AE957" s="48"/>
      <c r="AF957" s="48"/>
      <c r="AG957" s="48"/>
      <c r="AH957" s="48"/>
      <c r="AI957" s="48" t="s">
        <v>3338</v>
      </c>
      <c r="AJ957" s="48"/>
      <c r="AK957" s="48"/>
      <c r="AL957" s="48"/>
      <c r="AM957" s="48" t="s">
        <v>3872</v>
      </c>
      <c r="AO957" s="48" t="s">
        <v>3873</v>
      </c>
      <c r="AP957" s="48"/>
      <c r="AQ957" s="11" t="s">
        <v>79</v>
      </c>
      <c r="AR957" s="39" t="s">
        <v>74</v>
      </c>
      <c r="AS957" s="11" t="s">
        <v>75</v>
      </c>
      <c r="AT957" s="11" t="s">
        <v>80</v>
      </c>
      <c r="AU957" s="66" t="s">
        <v>262</v>
      </c>
      <c r="AV957" s="66"/>
      <c r="AW957" s="11" t="s">
        <v>96</v>
      </c>
      <c r="AX957" s="18" t="str">
        <f t="shared" si="1399"/>
        <v/>
      </c>
      <c r="AY957" s="39"/>
      <c r="AZ957" s="11" t="s">
        <v>132</v>
      </c>
      <c r="BF957" s="48" t="s">
        <v>4801</v>
      </c>
      <c r="BH957" s="48"/>
      <c r="BI957" s="48"/>
      <c r="BJ957" s="44">
        <v>2024.0</v>
      </c>
      <c r="BK957" s="44">
        <v>2027.0</v>
      </c>
      <c r="BL957" s="16">
        <f t="shared" si="954"/>
        <v>4</v>
      </c>
      <c r="BM957" s="18" t="str">
        <f t="shared" si="955"/>
        <v>2024, 2025, 2026, 2027</v>
      </c>
      <c r="BN957" s="18" t="str">
        <f t="shared" ref="BN957:CC957" si="1400">IF(ISNUMBER(SEARCH(BN$1, $BM957)), ($K957/$BL957), "")</f>
        <v/>
      </c>
      <c r="BO957" s="18" t="str">
        <f t="shared" si="1400"/>
        <v/>
      </c>
      <c r="BP957" s="18" t="str">
        <f t="shared" si="1400"/>
        <v/>
      </c>
      <c r="BQ957" s="18" t="str">
        <f t="shared" si="1400"/>
        <v/>
      </c>
      <c r="BR957" s="20">
        <f t="shared" si="1400"/>
        <v>35750</v>
      </c>
      <c r="BS957" s="20">
        <f t="shared" si="1400"/>
        <v>35750</v>
      </c>
      <c r="BT957" s="20">
        <f t="shared" si="1400"/>
        <v>35750</v>
      </c>
      <c r="BU957" s="20">
        <f t="shared" si="1400"/>
        <v>35750</v>
      </c>
      <c r="BV957" s="18" t="str">
        <f t="shared" si="1400"/>
        <v/>
      </c>
      <c r="BW957" s="18" t="str">
        <f t="shared" si="1400"/>
        <v/>
      </c>
      <c r="BX957" s="18" t="str">
        <f t="shared" si="1400"/>
        <v/>
      </c>
      <c r="BY957" s="18" t="str">
        <f t="shared" si="1400"/>
        <v/>
      </c>
      <c r="BZ957" s="18" t="str">
        <f t="shared" si="1400"/>
        <v/>
      </c>
      <c r="CA957" s="18" t="str">
        <f t="shared" si="1400"/>
        <v/>
      </c>
      <c r="CB957" s="18" t="str">
        <f t="shared" si="1400"/>
        <v/>
      </c>
      <c r="CC957" s="18" t="str">
        <f t="shared" si="1400"/>
        <v/>
      </c>
      <c r="CD957" s="48"/>
      <c r="CE957" s="48"/>
    </row>
    <row r="958" ht="16.5" customHeight="1">
      <c r="A958" s="48" t="s">
        <v>4802</v>
      </c>
      <c r="B958" s="48" t="s">
        <v>4803</v>
      </c>
      <c r="C958" s="48" t="s">
        <v>4804</v>
      </c>
      <c r="D958" s="11" t="s">
        <v>3270</v>
      </c>
      <c r="E958" s="44">
        <v>249802.0</v>
      </c>
      <c r="F958" s="44">
        <v>249802.0</v>
      </c>
      <c r="G958" s="48" t="s">
        <v>151</v>
      </c>
      <c r="H958" s="44">
        <v>268209.0</v>
      </c>
      <c r="I958" s="48"/>
      <c r="J958" s="61">
        <v>249802.0</v>
      </c>
      <c r="K958" s="61">
        <v>249802.0</v>
      </c>
      <c r="L958" s="11" t="s">
        <v>86</v>
      </c>
      <c r="M958" s="11"/>
      <c r="O958" s="48" t="s">
        <v>4805</v>
      </c>
      <c r="P958" s="48"/>
      <c r="Q958" s="48"/>
      <c r="R958" s="48"/>
      <c r="S958" s="48"/>
      <c r="T958" s="48" t="s">
        <v>4806</v>
      </c>
      <c r="V958" s="48" t="s">
        <v>4807</v>
      </c>
      <c r="W958" s="11"/>
      <c r="X958" s="11"/>
      <c r="Z958" s="48" t="s">
        <v>4808</v>
      </c>
      <c r="AA958" s="48"/>
      <c r="AB958" s="48"/>
      <c r="AC958" s="48"/>
      <c r="AD958" s="48"/>
      <c r="AE958" s="48"/>
      <c r="AF958" s="48"/>
      <c r="AG958" s="48"/>
      <c r="AH958" s="48"/>
      <c r="AI958" s="48" t="s">
        <v>3509</v>
      </c>
      <c r="AJ958" s="48"/>
      <c r="AK958" s="48"/>
      <c r="AL958" s="48"/>
      <c r="AM958" s="11" t="s">
        <v>1487</v>
      </c>
      <c r="AO958" s="48" t="s">
        <v>3510</v>
      </c>
      <c r="AP958" s="48"/>
      <c r="AQ958" s="11" t="s">
        <v>79</v>
      </c>
      <c r="AR958" s="39" t="s">
        <v>565</v>
      </c>
      <c r="AS958" s="11" t="s">
        <v>75</v>
      </c>
      <c r="AT958" s="11" t="s">
        <v>80</v>
      </c>
      <c r="AU958" s="66"/>
      <c r="AV958" s="66"/>
      <c r="AW958" s="11" t="s">
        <v>96</v>
      </c>
      <c r="AX958" s="18" t="str">
        <f t="shared" si="1399"/>
        <v/>
      </c>
      <c r="AY958" s="39"/>
      <c r="AZ958" s="11" t="s">
        <v>634</v>
      </c>
      <c r="BF958" s="48" t="s">
        <v>4809</v>
      </c>
      <c r="BH958" s="48"/>
      <c r="BI958" s="48"/>
      <c r="BJ958" s="44">
        <v>2023.0</v>
      </c>
      <c r="BK958" s="44">
        <v>2026.0</v>
      </c>
      <c r="BL958" s="16">
        <f t="shared" si="954"/>
        <v>4</v>
      </c>
      <c r="BM958" s="18" t="str">
        <f t="shared" si="955"/>
        <v>2023, 2024, 2025, 2026</v>
      </c>
      <c r="BN958" s="18" t="str">
        <f t="shared" ref="BN958:CC958" si="1401">IF(ISNUMBER(SEARCH(BN$1, $BM958)), ($K958/$BL958), "")</f>
        <v/>
      </c>
      <c r="BO958" s="18" t="str">
        <f t="shared" si="1401"/>
        <v/>
      </c>
      <c r="BP958" s="18" t="str">
        <f t="shared" si="1401"/>
        <v/>
      </c>
      <c r="BQ958" s="20">
        <f t="shared" si="1401"/>
        <v>62450.5</v>
      </c>
      <c r="BR958" s="20">
        <f t="shared" si="1401"/>
        <v>62450.5</v>
      </c>
      <c r="BS958" s="20">
        <f t="shared" si="1401"/>
        <v>62450.5</v>
      </c>
      <c r="BT958" s="20">
        <f t="shared" si="1401"/>
        <v>62450.5</v>
      </c>
      <c r="BU958" s="18" t="str">
        <f t="shared" si="1401"/>
        <v/>
      </c>
      <c r="BV958" s="18" t="str">
        <f t="shared" si="1401"/>
        <v/>
      </c>
      <c r="BW958" s="18" t="str">
        <f t="shared" si="1401"/>
        <v/>
      </c>
      <c r="BX958" s="18" t="str">
        <f t="shared" si="1401"/>
        <v/>
      </c>
      <c r="BY958" s="18" t="str">
        <f t="shared" si="1401"/>
        <v/>
      </c>
      <c r="BZ958" s="18" t="str">
        <f t="shared" si="1401"/>
        <v/>
      </c>
      <c r="CA958" s="18" t="str">
        <f t="shared" si="1401"/>
        <v/>
      </c>
      <c r="CB958" s="18" t="str">
        <f t="shared" si="1401"/>
        <v/>
      </c>
      <c r="CC958" s="18" t="str">
        <f t="shared" si="1401"/>
        <v/>
      </c>
      <c r="CD958" s="48"/>
      <c r="CE958" s="48"/>
    </row>
    <row r="959" ht="16.5" customHeight="1">
      <c r="A959" s="48" t="s">
        <v>4810</v>
      </c>
      <c r="B959" s="48" t="s">
        <v>4811</v>
      </c>
      <c r="C959" s="48" t="s">
        <v>4812</v>
      </c>
      <c r="D959" s="11" t="s">
        <v>3270</v>
      </c>
      <c r="E959" s="44">
        <v>1011206.0</v>
      </c>
      <c r="F959" s="44">
        <v>1011206.0</v>
      </c>
      <c r="G959" s="48" t="s">
        <v>151</v>
      </c>
      <c r="H959" s="44">
        <v>1063198.0</v>
      </c>
      <c r="I959" s="48"/>
      <c r="J959" s="61">
        <v>1011206.0</v>
      </c>
      <c r="K959" s="61">
        <v>1011206.0</v>
      </c>
      <c r="L959" s="11" t="s">
        <v>86</v>
      </c>
      <c r="M959" s="11"/>
      <c r="N959" s="18" t="s">
        <v>3333</v>
      </c>
      <c r="O959" s="48" t="s">
        <v>4813</v>
      </c>
      <c r="P959" s="48"/>
      <c r="Q959" s="48"/>
      <c r="R959" s="48"/>
      <c r="S959" s="48"/>
      <c r="T959" s="48"/>
      <c r="V959" s="48"/>
      <c r="W959" s="11"/>
      <c r="X959" s="11"/>
      <c r="Z959" s="48"/>
      <c r="AA959" s="48"/>
      <c r="AB959" s="48"/>
      <c r="AC959" s="48"/>
      <c r="AD959" s="48"/>
      <c r="AE959" s="48"/>
      <c r="AF959" s="48"/>
      <c r="AG959" s="48"/>
      <c r="AH959" s="48"/>
      <c r="AI959" s="48" t="s">
        <v>3306</v>
      </c>
      <c r="AJ959" s="48"/>
      <c r="AK959" s="48"/>
      <c r="AL959" s="48"/>
      <c r="AM959" s="48" t="s">
        <v>3339</v>
      </c>
      <c r="AO959" s="48" t="s">
        <v>3553</v>
      </c>
      <c r="AP959" s="48"/>
      <c r="AQ959" s="11" t="s">
        <v>79</v>
      </c>
      <c r="AR959" s="39" t="s">
        <v>259</v>
      </c>
      <c r="AS959" s="11" t="s">
        <v>75</v>
      </c>
      <c r="AT959" s="11" t="s">
        <v>80</v>
      </c>
      <c r="AU959" s="66"/>
      <c r="AV959" s="66"/>
      <c r="AW959" s="43" t="s">
        <v>96</v>
      </c>
      <c r="AX959" s="18" t="str">
        <f t="shared" si="1399"/>
        <v/>
      </c>
      <c r="AY959" s="39"/>
      <c r="AZ959" s="11" t="s">
        <v>132</v>
      </c>
      <c r="BA959" s="48"/>
      <c r="BB959" s="48"/>
      <c r="BF959" s="39" t="s">
        <v>4814</v>
      </c>
      <c r="BH959" s="48"/>
      <c r="BI959" s="48"/>
      <c r="BJ959" s="44">
        <v>2022.0</v>
      </c>
      <c r="BK959" s="44">
        <v>2022.0</v>
      </c>
      <c r="BL959" s="16">
        <f t="shared" si="954"/>
        <v>1</v>
      </c>
      <c r="BM959" s="18" t="str">
        <f t="shared" si="955"/>
        <v>2022</v>
      </c>
      <c r="BN959" s="18" t="str">
        <f t="shared" ref="BN959:CC959" si="1402">IF(ISNUMBER(SEARCH(BN$1, $BM959)), ($K959/$BL959), "")</f>
        <v/>
      </c>
      <c r="BO959" s="18" t="str">
        <f t="shared" si="1402"/>
        <v/>
      </c>
      <c r="BP959" s="20">
        <f t="shared" si="1402"/>
        <v>1011206</v>
      </c>
      <c r="BQ959" s="18" t="str">
        <f t="shared" si="1402"/>
        <v/>
      </c>
      <c r="BR959" s="18" t="str">
        <f t="shared" si="1402"/>
        <v/>
      </c>
      <c r="BS959" s="18" t="str">
        <f t="shared" si="1402"/>
        <v/>
      </c>
      <c r="BT959" s="18" t="str">
        <f t="shared" si="1402"/>
        <v/>
      </c>
      <c r="BU959" s="18" t="str">
        <f t="shared" si="1402"/>
        <v/>
      </c>
      <c r="BV959" s="18" t="str">
        <f t="shared" si="1402"/>
        <v/>
      </c>
      <c r="BW959" s="18" t="str">
        <f t="shared" si="1402"/>
        <v/>
      </c>
      <c r="BX959" s="18" t="str">
        <f t="shared" si="1402"/>
        <v/>
      </c>
      <c r="BY959" s="18" t="str">
        <f t="shared" si="1402"/>
        <v/>
      </c>
      <c r="BZ959" s="18" t="str">
        <f t="shared" si="1402"/>
        <v/>
      </c>
      <c r="CA959" s="18" t="str">
        <f t="shared" si="1402"/>
        <v/>
      </c>
      <c r="CB959" s="18" t="str">
        <f t="shared" si="1402"/>
        <v/>
      </c>
      <c r="CC959" s="18" t="str">
        <f t="shared" si="1402"/>
        <v/>
      </c>
      <c r="CD959" s="48"/>
      <c r="CE959" s="48"/>
    </row>
    <row r="960" ht="16.5" customHeight="1">
      <c r="A960" s="48" t="s">
        <v>3173</v>
      </c>
      <c r="B960" s="48"/>
      <c r="C960" s="68"/>
      <c r="D960" s="69" t="s">
        <v>4815</v>
      </c>
      <c r="E960" s="50">
        <v>3070425.0</v>
      </c>
      <c r="F960" s="50">
        <v>3070425.0</v>
      </c>
      <c r="G960" s="50" t="s">
        <v>65</v>
      </c>
      <c r="H960" s="50">
        <v>305003.55</v>
      </c>
      <c r="I960" s="70"/>
      <c r="J960" s="13">
        <f>E960*0.13</f>
        <v>399155.25</v>
      </c>
      <c r="K960" s="13">
        <v>399155.25</v>
      </c>
      <c r="L960" s="41" t="s">
        <v>86</v>
      </c>
      <c r="M960" s="71"/>
      <c r="N960" s="72"/>
      <c r="O960" s="50" t="s">
        <v>4816</v>
      </c>
      <c r="P960" s="70"/>
      <c r="Q960" s="70"/>
      <c r="R960" s="70"/>
      <c r="S960" s="70"/>
      <c r="T960" s="50" t="s">
        <v>3174</v>
      </c>
      <c r="U960" s="70"/>
      <c r="V960" s="50" t="s">
        <v>3169</v>
      </c>
      <c r="W960" s="59" t="s">
        <v>92</v>
      </c>
      <c r="X960" s="59" t="s">
        <v>74</v>
      </c>
      <c r="Y960" s="70"/>
      <c r="Z960" s="70"/>
      <c r="AA960" s="70"/>
      <c r="AB960" s="70"/>
      <c r="AC960" s="70"/>
      <c r="AD960" s="70"/>
      <c r="AE960" s="70"/>
      <c r="AF960" s="70"/>
      <c r="AG960" s="70"/>
      <c r="AH960" s="70"/>
      <c r="AI960" s="73">
        <v>45546.0</v>
      </c>
      <c r="AJ960" s="74">
        <v>36.0</v>
      </c>
      <c r="AK960" s="50" t="s">
        <v>430</v>
      </c>
      <c r="AL960" s="70"/>
      <c r="AM960" s="11" t="s">
        <v>3170</v>
      </c>
      <c r="AO960" s="50" t="s">
        <v>4817</v>
      </c>
      <c r="AP960" s="70"/>
      <c r="AQ960" s="11" t="s">
        <v>79</v>
      </c>
      <c r="AR960" s="50" t="s">
        <v>74</v>
      </c>
      <c r="AS960" s="11" t="s">
        <v>75</v>
      </c>
      <c r="AT960" s="11" t="s">
        <v>80</v>
      </c>
      <c r="AU960" s="50"/>
      <c r="AV960" s="75"/>
      <c r="AW960" s="11" t="s">
        <v>96</v>
      </c>
      <c r="AX960" s="18" t="str">
        <f t="shared" si="1399"/>
        <v/>
      </c>
      <c r="AY960" s="76"/>
      <c r="AZ960" s="11" t="s">
        <v>132</v>
      </c>
      <c r="BA960" s="70"/>
      <c r="BB960" s="70"/>
      <c r="BC960" s="70"/>
      <c r="BD960" s="70"/>
      <c r="BE960" s="70"/>
      <c r="BF960" s="70"/>
      <c r="BG960" s="70"/>
      <c r="BH960" s="70"/>
      <c r="BI960" s="70"/>
      <c r="BJ960" s="50">
        <v>2024.0</v>
      </c>
      <c r="BK960" s="59">
        <v>2027.0</v>
      </c>
      <c r="BL960" s="16">
        <f t="shared" si="954"/>
        <v>4</v>
      </c>
      <c r="BM960" s="18" t="str">
        <f t="shared" si="955"/>
        <v>2024, 2025, 2026, 2027</v>
      </c>
      <c r="BN960" s="18" t="str">
        <f t="shared" ref="BN960:CC960" si="1403">IF(ISNUMBER(SEARCH(BN$1, $BM960)), ($K960/$BL960), "")</f>
        <v/>
      </c>
      <c r="BO960" s="18" t="str">
        <f t="shared" si="1403"/>
        <v/>
      </c>
      <c r="BP960" s="18" t="str">
        <f t="shared" si="1403"/>
        <v/>
      </c>
      <c r="BQ960" s="18" t="str">
        <f t="shared" si="1403"/>
        <v/>
      </c>
      <c r="BR960" s="20">
        <f t="shared" si="1403"/>
        <v>99788.8125</v>
      </c>
      <c r="BS960" s="20">
        <f t="shared" si="1403"/>
        <v>99788.8125</v>
      </c>
      <c r="BT960" s="20">
        <f t="shared" si="1403"/>
        <v>99788.8125</v>
      </c>
      <c r="BU960" s="20">
        <f t="shared" si="1403"/>
        <v>99788.8125</v>
      </c>
      <c r="BV960" s="18" t="str">
        <f t="shared" si="1403"/>
        <v/>
      </c>
      <c r="BW960" s="18" t="str">
        <f t="shared" si="1403"/>
        <v/>
      </c>
      <c r="BX960" s="18" t="str">
        <f t="shared" si="1403"/>
        <v/>
      </c>
      <c r="BY960" s="18" t="str">
        <f t="shared" si="1403"/>
        <v/>
      </c>
      <c r="BZ960" s="18" t="str">
        <f t="shared" si="1403"/>
        <v/>
      </c>
      <c r="CA960" s="18" t="str">
        <f t="shared" si="1403"/>
        <v/>
      </c>
      <c r="CB960" s="18" t="str">
        <f t="shared" si="1403"/>
        <v/>
      </c>
      <c r="CC960" s="18" t="str">
        <f t="shared" si="1403"/>
        <v/>
      </c>
      <c r="CD960" s="48"/>
      <c r="CE960" s="48"/>
    </row>
    <row r="961" ht="16.5" customHeight="1">
      <c r="A961" s="48" t="s">
        <v>1464</v>
      </c>
      <c r="B961" s="48" t="s">
        <v>4818</v>
      </c>
      <c r="C961" s="68"/>
      <c r="D961" s="69" t="s">
        <v>2079</v>
      </c>
      <c r="E961" s="77">
        <v>258029.0</v>
      </c>
      <c r="F961" s="77">
        <v>258029.0</v>
      </c>
      <c r="G961" s="48" t="s">
        <v>135</v>
      </c>
      <c r="H961" s="50">
        <v>335437.7</v>
      </c>
      <c r="I961" s="50">
        <v>335437.7</v>
      </c>
      <c r="J961" s="13">
        <f t="shared" ref="J961:K961" si="1404">E961*1.19</f>
        <v>307054.51</v>
      </c>
      <c r="K961" s="13">
        <f t="shared" si="1404"/>
        <v>307054.51</v>
      </c>
      <c r="L961" s="78" t="s">
        <v>86</v>
      </c>
      <c r="M961" s="71"/>
      <c r="N961" s="79" t="s">
        <v>4819</v>
      </c>
      <c r="O961" s="50" t="s">
        <v>4820</v>
      </c>
      <c r="P961" s="70"/>
      <c r="Q961" s="70"/>
      <c r="R961" s="70"/>
      <c r="S961" s="70"/>
      <c r="T961" s="50" t="s">
        <v>1466</v>
      </c>
      <c r="U961" s="70"/>
      <c r="V961" s="50" t="s">
        <v>918</v>
      </c>
      <c r="W961" s="59" t="s">
        <v>92</v>
      </c>
      <c r="X961" s="59" t="s">
        <v>142</v>
      </c>
      <c r="Y961" s="50" t="s">
        <v>4821</v>
      </c>
      <c r="Z961" s="70"/>
      <c r="AA961" s="70"/>
      <c r="AB961" s="70"/>
      <c r="AC961" s="70"/>
      <c r="AD961" s="70"/>
      <c r="AE961" s="70"/>
      <c r="AF961" s="70"/>
      <c r="AG961" s="70"/>
      <c r="AH961" s="70"/>
      <c r="AI961" s="73">
        <v>45336.0</v>
      </c>
      <c r="AJ961" s="74">
        <v>18.0</v>
      </c>
      <c r="AK961" s="50" t="s">
        <v>430</v>
      </c>
      <c r="AL961" s="70"/>
      <c r="AM961" s="11" t="s">
        <v>143</v>
      </c>
      <c r="AN961" s="40" t="s">
        <v>1467</v>
      </c>
      <c r="AO961" s="70"/>
      <c r="AP961" s="70"/>
      <c r="AQ961" s="11" t="s">
        <v>79</v>
      </c>
      <c r="AR961" s="11" t="s">
        <v>146</v>
      </c>
      <c r="AS961" s="11" t="s">
        <v>75</v>
      </c>
      <c r="AT961" s="11" t="s">
        <v>107</v>
      </c>
      <c r="AU961" s="40" t="s">
        <v>189</v>
      </c>
      <c r="AV961" s="75"/>
      <c r="AW961" s="11" t="s">
        <v>96</v>
      </c>
      <c r="AX961" s="11" t="s">
        <v>82</v>
      </c>
      <c r="AY961" s="76"/>
      <c r="AZ961" s="11" t="s">
        <v>109</v>
      </c>
      <c r="BA961" s="70"/>
      <c r="BB961" s="70"/>
      <c r="BC961" s="70"/>
      <c r="BD961" s="70"/>
      <c r="BE961" s="70"/>
      <c r="BF961" s="70"/>
      <c r="BG961" s="70"/>
      <c r="BH961" s="70"/>
      <c r="BI961" s="70"/>
      <c r="BJ961" s="50">
        <v>2024.0</v>
      </c>
      <c r="BK961" s="59">
        <v>2025.0</v>
      </c>
      <c r="BL961" s="16">
        <f t="shared" si="954"/>
        <v>2</v>
      </c>
      <c r="BM961" s="18" t="str">
        <f t="shared" si="955"/>
        <v>2024, 2025</v>
      </c>
      <c r="BN961" s="18" t="str">
        <f t="shared" ref="BN961:CC961" si="1405">IF(ISNUMBER(SEARCH(BN$1, $BM961)), ($K961/$BL961), "")</f>
        <v/>
      </c>
      <c r="BO961" s="18" t="str">
        <f t="shared" si="1405"/>
        <v/>
      </c>
      <c r="BP961" s="18" t="str">
        <f t="shared" si="1405"/>
        <v/>
      </c>
      <c r="BQ961" s="18" t="str">
        <f t="shared" si="1405"/>
        <v/>
      </c>
      <c r="BR961" s="20">
        <f t="shared" si="1405"/>
        <v>153527.255</v>
      </c>
      <c r="BS961" s="20">
        <f t="shared" si="1405"/>
        <v>153527.255</v>
      </c>
      <c r="BT961" s="18" t="str">
        <f t="shared" si="1405"/>
        <v/>
      </c>
      <c r="BU961" s="18" t="str">
        <f t="shared" si="1405"/>
        <v/>
      </c>
      <c r="BV961" s="18" t="str">
        <f t="shared" si="1405"/>
        <v/>
      </c>
      <c r="BW961" s="18" t="str">
        <f t="shared" si="1405"/>
        <v/>
      </c>
      <c r="BX961" s="18" t="str">
        <f t="shared" si="1405"/>
        <v/>
      </c>
      <c r="BY961" s="18" t="str">
        <f t="shared" si="1405"/>
        <v/>
      </c>
      <c r="BZ961" s="18" t="str">
        <f t="shared" si="1405"/>
        <v/>
      </c>
      <c r="CA961" s="18" t="str">
        <f t="shared" si="1405"/>
        <v/>
      </c>
      <c r="CB961" s="18" t="str">
        <f t="shared" si="1405"/>
        <v/>
      </c>
      <c r="CC961" s="18" t="str">
        <f t="shared" si="1405"/>
        <v/>
      </c>
      <c r="CD961" s="48"/>
      <c r="CE961" s="48"/>
    </row>
    <row r="962" ht="16.5" customHeight="1">
      <c r="A962" s="48" t="s">
        <v>1505</v>
      </c>
      <c r="B962" s="48" t="s">
        <v>4822</v>
      </c>
      <c r="C962" s="68"/>
      <c r="D962" s="69" t="s">
        <v>2079</v>
      </c>
      <c r="E962" s="77">
        <v>231963.0</v>
      </c>
      <c r="F962" s="77">
        <v>231963.0</v>
      </c>
      <c r="G962" s="48" t="s">
        <v>135</v>
      </c>
      <c r="H962" s="50">
        <v>301551.9</v>
      </c>
      <c r="I962" s="50">
        <v>301551.9</v>
      </c>
      <c r="J962" s="13">
        <f t="shared" ref="J962:K962" si="1406">E962*1.19</f>
        <v>276035.97</v>
      </c>
      <c r="K962" s="13">
        <f t="shared" si="1406"/>
        <v>276035.97</v>
      </c>
      <c r="L962" s="78" t="s">
        <v>86</v>
      </c>
      <c r="M962" s="71"/>
      <c r="N962" s="79" t="s">
        <v>4823</v>
      </c>
      <c r="O962" s="50" t="s">
        <v>4824</v>
      </c>
      <c r="P962" s="70"/>
      <c r="Q962" s="70"/>
      <c r="R962" s="70"/>
      <c r="S962" s="70"/>
      <c r="T962" s="50" t="s">
        <v>1507</v>
      </c>
      <c r="U962" s="70"/>
      <c r="V962" s="50" t="s">
        <v>1508</v>
      </c>
      <c r="W962" s="59" t="s">
        <v>4825</v>
      </c>
      <c r="X962" s="59" t="s">
        <v>142</v>
      </c>
      <c r="Y962" s="50" t="s">
        <v>1190</v>
      </c>
      <c r="Z962" s="70"/>
      <c r="AA962" s="70"/>
      <c r="AB962" s="70"/>
      <c r="AC962" s="70"/>
      <c r="AD962" s="70"/>
      <c r="AE962" s="70"/>
      <c r="AF962" s="70"/>
      <c r="AG962" s="70"/>
      <c r="AH962" s="70"/>
      <c r="AI962" s="73">
        <v>45382.0</v>
      </c>
      <c r="AJ962" s="74">
        <v>11.0</v>
      </c>
      <c r="AK962" s="50" t="s">
        <v>219</v>
      </c>
      <c r="AL962" s="70"/>
      <c r="AM962" s="11" t="s">
        <v>143</v>
      </c>
      <c r="AN962" s="11" t="s">
        <v>1509</v>
      </c>
      <c r="AO962" s="70"/>
      <c r="AP962" s="70"/>
      <c r="AQ962" s="11" t="s">
        <v>79</v>
      </c>
      <c r="AR962" s="11" t="s">
        <v>146</v>
      </c>
      <c r="AS962" s="11" t="s">
        <v>75</v>
      </c>
      <c r="AT962" s="11" t="s">
        <v>107</v>
      </c>
      <c r="AU962" s="40" t="s">
        <v>108</v>
      </c>
      <c r="AV962" s="75"/>
      <c r="AW962" s="11" t="s">
        <v>96</v>
      </c>
      <c r="AX962" s="11" t="s">
        <v>82</v>
      </c>
      <c r="AY962" s="76"/>
      <c r="AZ962" s="11" t="s">
        <v>535</v>
      </c>
      <c r="BA962" s="70"/>
      <c r="BB962" s="70"/>
      <c r="BC962" s="70"/>
      <c r="BD962" s="70"/>
      <c r="BE962" s="70"/>
      <c r="BF962" s="70"/>
      <c r="BG962" s="70"/>
      <c r="BH962" s="70"/>
      <c r="BI962" s="70"/>
      <c r="BJ962" s="50">
        <v>2024.0</v>
      </c>
      <c r="BK962" s="59">
        <v>2025.0</v>
      </c>
      <c r="BL962" s="16">
        <f t="shared" si="954"/>
        <v>2</v>
      </c>
      <c r="BM962" s="18" t="str">
        <f t="shared" si="955"/>
        <v>2024, 2025</v>
      </c>
      <c r="BN962" s="18" t="str">
        <f t="shared" ref="BN962:CC962" si="1407">IF(ISNUMBER(SEARCH(BN$1, $BM962)), ($K962/$BL962), "")</f>
        <v/>
      </c>
      <c r="BO962" s="18" t="str">
        <f t="shared" si="1407"/>
        <v/>
      </c>
      <c r="BP962" s="18" t="str">
        <f t="shared" si="1407"/>
        <v/>
      </c>
      <c r="BQ962" s="18" t="str">
        <f t="shared" si="1407"/>
        <v/>
      </c>
      <c r="BR962" s="20">
        <f t="shared" si="1407"/>
        <v>138017.985</v>
      </c>
      <c r="BS962" s="20">
        <f t="shared" si="1407"/>
        <v>138017.985</v>
      </c>
      <c r="BT962" s="18" t="str">
        <f t="shared" si="1407"/>
        <v/>
      </c>
      <c r="BU962" s="18" t="str">
        <f t="shared" si="1407"/>
        <v/>
      </c>
      <c r="BV962" s="18" t="str">
        <f t="shared" si="1407"/>
        <v/>
      </c>
      <c r="BW962" s="18" t="str">
        <f t="shared" si="1407"/>
        <v/>
      </c>
      <c r="BX962" s="18" t="str">
        <f t="shared" si="1407"/>
        <v/>
      </c>
      <c r="BY962" s="18" t="str">
        <f t="shared" si="1407"/>
        <v/>
      </c>
      <c r="BZ962" s="18" t="str">
        <f t="shared" si="1407"/>
        <v/>
      </c>
      <c r="CA962" s="18" t="str">
        <f t="shared" si="1407"/>
        <v/>
      </c>
      <c r="CB962" s="18" t="str">
        <f t="shared" si="1407"/>
        <v/>
      </c>
      <c r="CC962" s="18" t="str">
        <f t="shared" si="1407"/>
        <v/>
      </c>
      <c r="CD962" s="48"/>
      <c r="CE962" s="48"/>
    </row>
    <row r="963" ht="16.5" customHeight="1">
      <c r="A963" s="48" t="s">
        <v>2826</v>
      </c>
      <c r="B963" s="48" t="s">
        <v>4826</v>
      </c>
      <c r="C963" s="68"/>
      <c r="D963" s="69" t="s">
        <v>2079</v>
      </c>
      <c r="E963" s="77">
        <v>99790.0</v>
      </c>
      <c r="F963" s="77">
        <v>99790.0</v>
      </c>
      <c r="G963" s="48" t="s">
        <v>135</v>
      </c>
      <c r="H963" s="50">
        <v>129727.0</v>
      </c>
      <c r="I963" s="50">
        <v>129727.0</v>
      </c>
      <c r="J963" s="13">
        <f t="shared" ref="J963:K963" si="1408">E963*1.19</f>
        <v>118750.1</v>
      </c>
      <c r="K963" s="13">
        <f t="shared" si="1408"/>
        <v>118750.1</v>
      </c>
      <c r="L963" s="78" t="s">
        <v>86</v>
      </c>
      <c r="M963" s="71"/>
      <c r="N963" s="79" t="s">
        <v>4827</v>
      </c>
      <c r="O963" s="50" t="s">
        <v>4828</v>
      </c>
      <c r="P963" s="70"/>
      <c r="Q963" s="70"/>
      <c r="R963" s="70"/>
      <c r="S963" s="70"/>
      <c r="T963" s="50" t="s">
        <v>2830</v>
      </c>
      <c r="U963" s="70"/>
      <c r="V963" s="50" t="s">
        <v>4829</v>
      </c>
      <c r="W963" s="71"/>
      <c r="X963" s="59" t="s">
        <v>142</v>
      </c>
      <c r="Y963" s="50" t="s">
        <v>4830</v>
      </c>
      <c r="Z963" s="70"/>
      <c r="AA963" s="70"/>
      <c r="AB963" s="70"/>
      <c r="AC963" s="70"/>
      <c r="AD963" s="70"/>
      <c r="AE963" s="70"/>
      <c r="AF963" s="70"/>
      <c r="AG963" s="70"/>
      <c r="AH963" s="70"/>
      <c r="AI963" s="73">
        <v>45382.0</v>
      </c>
      <c r="AJ963" s="74">
        <v>12.0</v>
      </c>
      <c r="AK963" s="50" t="s">
        <v>430</v>
      </c>
      <c r="AL963" s="70"/>
      <c r="AM963" s="11" t="s">
        <v>143</v>
      </c>
      <c r="AN963" s="11" t="s">
        <v>695</v>
      </c>
      <c r="AO963" s="70"/>
      <c r="AP963" s="70"/>
      <c r="AQ963" s="11" t="s">
        <v>79</v>
      </c>
      <c r="AR963" s="11" t="s">
        <v>146</v>
      </c>
      <c r="AS963" s="11" t="s">
        <v>75</v>
      </c>
      <c r="AT963" s="11" t="s">
        <v>80</v>
      </c>
      <c r="AU963" s="50"/>
      <c r="AV963" s="75"/>
      <c r="AW963" s="11" t="s">
        <v>96</v>
      </c>
      <c r="AX963" s="18" t="str">
        <f t="shared" ref="AX963:AX964" si="1411">IFERROR(INDEX('2025 full data'!AU:AU, MATCH(A963, '2025 full data'!A:A, 0)), "")</f>
        <v/>
      </c>
      <c r="AY963" s="76" t="s">
        <v>1824</v>
      </c>
      <c r="AZ963" s="11" t="s">
        <v>634</v>
      </c>
      <c r="BA963" s="70"/>
      <c r="BB963" s="70"/>
      <c r="BC963" s="70"/>
      <c r="BD963" s="70"/>
      <c r="BE963" s="70"/>
      <c r="BF963" s="70"/>
      <c r="BG963" s="70"/>
      <c r="BH963" s="70"/>
      <c r="BI963" s="70"/>
      <c r="BJ963" s="50">
        <v>2024.0</v>
      </c>
      <c r="BK963" s="59">
        <v>2025.0</v>
      </c>
      <c r="BL963" s="16">
        <f t="shared" si="954"/>
        <v>2</v>
      </c>
      <c r="BM963" s="18" t="str">
        <f t="shared" si="955"/>
        <v>2024, 2025</v>
      </c>
      <c r="BN963" s="18" t="str">
        <f t="shared" ref="BN963:CC963" si="1409">IF(ISNUMBER(SEARCH(BN$1, $BM963)), ($K963/$BL963), "")</f>
        <v/>
      </c>
      <c r="BO963" s="18" t="str">
        <f t="shared" si="1409"/>
        <v/>
      </c>
      <c r="BP963" s="18" t="str">
        <f t="shared" si="1409"/>
        <v/>
      </c>
      <c r="BQ963" s="18" t="str">
        <f t="shared" si="1409"/>
        <v/>
      </c>
      <c r="BR963" s="20">
        <f t="shared" si="1409"/>
        <v>59375.05</v>
      </c>
      <c r="BS963" s="20">
        <f t="shared" si="1409"/>
        <v>59375.05</v>
      </c>
      <c r="BT963" s="18" t="str">
        <f t="shared" si="1409"/>
        <v/>
      </c>
      <c r="BU963" s="18" t="str">
        <f t="shared" si="1409"/>
        <v/>
      </c>
      <c r="BV963" s="18" t="str">
        <f t="shared" si="1409"/>
        <v/>
      </c>
      <c r="BW963" s="18" t="str">
        <f t="shared" si="1409"/>
        <v/>
      </c>
      <c r="BX963" s="18" t="str">
        <f t="shared" si="1409"/>
        <v/>
      </c>
      <c r="BY963" s="18" t="str">
        <f t="shared" si="1409"/>
        <v/>
      </c>
      <c r="BZ963" s="18" t="str">
        <f t="shared" si="1409"/>
        <v/>
      </c>
      <c r="CA963" s="18" t="str">
        <f t="shared" si="1409"/>
        <v/>
      </c>
      <c r="CB963" s="18" t="str">
        <f t="shared" si="1409"/>
        <v/>
      </c>
      <c r="CC963" s="18" t="str">
        <f t="shared" si="1409"/>
        <v/>
      </c>
      <c r="CD963" s="48"/>
      <c r="CE963" s="48"/>
    </row>
    <row r="964" ht="16.5" customHeight="1">
      <c r="A964" s="48" t="s">
        <v>3002</v>
      </c>
      <c r="B964" s="48" t="s">
        <v>4831</v>
      </c>
      <c r="C964" s="68"/>
      <c r="D964" s="69" t="s">
        <v>2079</v>
      </c>
      <c r="E964" s="77">
        <v>726808.0</v>
      </c>
      <c r="F964" s="77">
        <v>726808.0</v>
      </c>
      <c r="G964" s="48" t="s">
        <v>135</v>
      </c>
      <c r="H964" s="50">
        <v>944850.4</v>
      </c>
      <c r="I964" s="50">
        <v>944850.4</v>
      </c>
      <c r="J964" s="13">
        <f t="shared" ref="J964:K964" si="1410">E964*1.19</f>
        <v>864901.52</v>
      </c>
      <c r="K964" s="13">
        <f t="shared" si="1410"/>
        <v>864901.52</v>
      </c>
      <c r="L964" s="78" t="s">
        <v>86</v>
      </c>
      <c r="M964" s="71"/>
      <c r="N964" s="79" t="s">
        <v>4832</v>
      </c>
      <c r="O964" s="50" t="s">
        <v>4833</v>
      </c>
      <c r="P964" s="70"/>
      <c r="Q964" s="70"/>
      <c r="R964" s="70"/>
      <c r="S964" s="70"/>
      <c r="T964" s="50" t="s">
        <v>1305</v>
      </c>
      <c r="U964" s="70"/>
      <c r="V964" s="50" t="s">
        <v>4834</v>
      </c>
      <c r="W964" s="59" t="s">
        <v>4825</v>
      </c>
      <c r="X964" s="59" t="s">
        <v>142</v>
      </c>
      <c r="Y964" s="50" t="s">
        <v>2902</v>
      </c>
      <c r="Z964" s="70"/>
      <c r="AA964" s="70"/>
      <c r="AB964" s="70"/>
      <c r="AC964" s="70"/>
      <c r="AD964" s="70"/>
      <c r="AE964" s="70"/>
      <c r="AF964" s="70"/>
      <c r="AG964" s="70"/>
      <c r="AH964" s="70"/>
      <c r="AI964" s="73">
        <v>45412.0</v>
      </c>
      <c r="AJ964" s="74">
        <v>18.0</v>
      </c>
      <c r="AK964" s="50" t="s">
        <v>430</v>
      </c>
      <c r="AL964" s="70"/>
      <c r="AM964" s="11" t="s">
        <v>143</v>
      </c>
      <c r="AN964" s="11" t="s">
        <v>695</v>
      </c>
      <c r="AO964" s="70"/>
      <c r="AP964" s="70"/>
      <c r="AQ964" s="11" t="s">
        <v>79</v>
      </c>
      <c r="AR964" s="11" t="s">
        <v>146</v>
      </c>
      <c r="AS964" s="11" t="s">
        <v>75</v>
      </c>
      <c r="AT964" s="11" t="s">
        <v>107</v>
      </c>
      <c r="AU964" s="40" t="s">
        <v>189</v>
      </c>
      <c r="AV964" s="75"/>
      <c r="AW964" s="11" t="s">
        <v>96</v>
      </c>
      <c r="AX964" s="18" t="str">
        <f t="shared" si="1411"/>
        <v/>
      </c>
      <c r="AY964" s="76"/>
      <c r="AZ964" s="11" t="s">
        <v>124</v>
      </c>
      <c r="BA964" s="70"/>
      <c r="BB964" s="70"/>
      <c r="BC964" s="70"/>
      <c r="BD964" s="70"/>
      <c r="BE964" s="70"/>
      <c r="BF964" s="70"/>
      <c r="BG964" s="70"/>
      <c r="BH964" s="70"/>
      <c r="BI964" s="70"/>
      <c r="BJ964" s="50">
        <v>2024.0</v>
      </c>
      <c r="BK964" s="59">
        <v>2025.0</v>
      </c>
      <c r="BL964" s="16">
        <f t="shared" si="954"/>
        <v>2</v>
      </c>
      <c r="BM964" s="18" t="str">
        <f t="shared" si="955"/>
        <v>2024, 2025</v>
      </c>
      <c r="BN964" s="18" t="str">
        <f t="shared" ref="BN964:CC964" si="1412">IF(ISNUMBER(SEARCH(BN$1, $BM964)), ($K964/$BL964), "")</f>
        <v/>
      </c>
      <c r="BO964" s="18" t="str">
        <f t="shared" si="1412"/>
        <v/>
      </c>
      <c r="BP964" s="18" t="str">
        <f t="shared" si="1412"/>
        <v/>
      </c>
      <c r="BQ964" s="18" t="str">
        <f t="shared" si="1412"/>
        <v/>
      </c>
      <c r="BR964" s="20">
        <f t="shared" si="1412"/>
        <v>432450.76</v>
      </c>
      <c r="BS964" s="20">
        <f t="shared" si="1412"/>
        <v>432450.76</v>
      </c>
      <c r="BT964" s="18" t="str">
        <f t="shared" si="1412"/>
        <v/>
      </c>
      <c r="BU964" s="18" t="str">
        <f t="shared" si="1412"/>
        <v/>
      </c>
      <c r="BV964" s="18" t="str">
        <f t="shared" si="1412"/>
        <v/>
      </c>
      <c r="BW964" s="18" t="str">
        <f t="shared" si="1412"/>
        <v/>
      </c>
      <c r="BX964" s="18" t="str">
        <f t="shared" si="1412"/>
        <v/>
      </c>
      <c r="BY964" s="18" t="str">
        <f t="shared" si="1412"/>
        <v/>
      </c>
      <c r="BZ964" s="18" t="str">
        <f t="shared" si="1412"/>
        <v/>
      </c>
      <c r="CA964" s="18" t="str">
        <f t="shared" si="1412"/>
        <v/>
      </c>
      <c r="CB964" s="18" t="str">
        <f t="shared" si="1412"/>
        <v/>
      </c>
      <c r="CC964" s="18" t="str">
        <f t="shared" si="1412"/>
        <v/>
      </c>
      <c r="CD964" s="48"/>
      <c r="CE964" s="48"/>
    </row>
    <row r="965" ht="16.5" customHeight="1">
      <c r="A965" s="48" t="s">
        <v>1867</v>
      </c>
      <c r="B965" s="48" t="s">
        <v>4835</v>
      </c>
      <c r="C965" s="68"/>
      <c r="D965" s="69" t="s">
        <v>2079</v>
      </c>
      <c r="E965" s="77">
        <v>111527.0</v>
      </c>
      <c r="F965" s="77">
        <v>111527.0</v>
      </c>
      <c r="G965" s="48" t="s">
        <v>135</v>
      </c>
      <c r="H965" s="50">
        <v>144985.1</v>
      </c>
      <c r="I965" s="50">
        <v>144985.1</v>
      </c>
      <c r="J965" s="13">
        <f t="shared" ref="J965:K965" si="1413">E965*1.19</f>
        <v>132717.13</v>
      </c>
      <c r="K965" s="13">
        <f t="shared" si="1413"/>
        <v>132717.13</v>
      </c>
      <c r="L965" s="78" t="s">
        <v>86</v>
      </c>
      <c r="M965" s="71"/>
      <c r="N965" s="79" t="s">
        <v>4836</v>
      </c>
      <c r="O965" s="50" t="s">
        <v>4837</v>
      </c>
      <c r="P965" s="70"/>
      <c r="Q965" s="70"/>
      <c r="R965" s="70"/>
      <c r="S965" s="70"/>
      <c r="T965" s="50" t="s">
        <v>1869</v>
      </c>
      <c r="U965" s="70"/>
      <c r="V965" s="50" t="s">
        <v>1870</v>
      </c>
      <c r="W965" s="59" t="s">
        <v>92</v>
      </c>
      <c r="X965" s="59" t="s">
        <v>142</v>
      </c>
      <c r="Y965" s="50" t="s">
        <v>4838</v>
      </c>
      <c r="Z965" s="70"/>
      <c r="AA965" s="70"/>
      <c r="AB965" s="70"/>
      <c r="AC965" s="70"/>
      <c r="AD965" s="70"/>
      <c r="AE965" s="70"/>
      <c r="AF965" s="70"/>
      <c r="AG965" s="70"/>
      <c r="AH965" s="70"/>
      <c r="AI965" s="73">
        <v>45302.0</v>
      </c>
      <c r="AJ965" s="74">
        <v>12.0</v>
      </c>
      <c r="AK965" s="50" t="s">
        <v>219</v>
      </c>
      <c r="AL965" s="70"/>
      <c r="AM965" s="11" t="s">
        <v>143</v>
      </c>
      <c r="AN965" s="41" t="s">
        <v>1503</v>
      </c>
      <c r="AO965" s="70"/>
      <c r="AP965" s="70"/>
      <c r="AQ965" s="11" t="s">
        <v>79</v>
      </c>
      <c r="AR965" s="11" t="s">
        <v>146</v>
      </c>
      <c r="AS965" s="11" t="s">
        <v>75</v>
      </c>
      <c r="AT965" s="11" t="s">
        <v>80</v>
      </c>
      <c r="AU965" s="50"/>
      <c r="AV965" s="75"/>
      <c r="AW965" s="11" t="s">
        <v>96</v>
      </c>
      <c r="AX965" s="11" t="s">
        <v>82</v>
      </c>
      <c r="AY965" s="76"/>
      <c r="AZ965" s="11" t="s">
        <v>398</v>
      </c>
      <c r="BA965" s="70"/>
      <c r="BB965" s="70"/>
      <c r="BC965" s="70"/>
      <c r="BD965" s="70"/>
      <c r="BE965" s="70"/>
      <c r="BF965" s="70"/>
      <c r="BG965" s="70"/>
      <c r="BH965" s="70"/>
      <c r="BI965" s="70"/>
      <c r="BJ965" s="50">
        <v>2024.0</v>
      </c>
      <c r="BK965" s="59">
        <v>2025.0</v>
      </c>
      <c r="BL965" s="16">
        <f t="shared" si="954"/>
        <v>2</v>
      </c>
      <c r="BM965" s="18" t="str">
        <f t="shared" si="955"/>
        <v>2024, 2025</v>
      </c>
      <c r="BN965" s="18" t="str">
        <f t="shared" ref="BN965:CC965" si="1414">IF(ISNUMBER(SEARCH(BN$1, $BM965)), ($K965/$BL965), "")</f>
        <v/>
      </c>
      <c r="BO965" s="18" t="str">
        <f t="shared" si="1414"/>
        <v/>
      </c>
      <c r="BP965" s="18" t="str">
        <f t="shared" si="1414"/>
        <v/>
      </c>
      <c r="BQ965" s="18" t="str">
        <f t="shared" si="1414"/>
        <v/>
      </c>
      <c r="BR965" s="20">
        <f t="shared" si="1414"/>
        <v>66358.565</v>
      </c>
      <c r="BS965" s="20">
        <f t="shared" si="1414"/>
        <v>66358.565</v>
      </c>
      <c r="BT965" s="18" t="str">
        <f t="shared" si="1414"/>
        <v/>
      </c>
      <c r="BU965" s="18" t="str">
        <f t="shared" si="1414"/>
        <v/>
      </c>
      <c r="BV965" s="18" t="str">
        <f t="shared" si="1414"/>
        <v/>
      </c>
      <c r="BW965" s="18" t="str">
        <f t="shared" si="1414"/>
        <v/>
      </c>
      <c r="BX965" s="18" t="str">
        <f t="shared" si="1414"/>
        <v/>
      </c>
      <c r="BY965" s="18" t="str">
        <f t="shared" si="1414"/>
        <v/>
      </c>
      <c r="BZ965" s="18" t="str">
        <f t="shared" si="1414"/>
        <v/>
      </c>
      <c r="CA965" s="18" t="str">
        <f t="shared" si="1414"/>
        <v/>
      </c>
      <c r="CB965" s="18" t="str">
        <f t="shared" si="1414"/>
        <v/>
      </c>
      <c r="CC965" s="18" t="str">
        <f t="shared" si="1414"/>
        <v/>
      </c>
      <c r="CD965" s="48"/>
      <c r="CE965" s="48"/>
    </row>
    <row r="966" ht="16.5" customHeight="1">
      <c r="A966" s="48" t="s">
        <v>760</v>
      </c>
      <c r="B966" s="48" t="s">
        <v>4839</v>
      </c>
      <c r="C966" s="68"/>
      <c r="D966" s="69" t="s">
        <v>2079</v>
      </c>
      <c r="E966" s="77">
        <v>1653471.0</v>
      </c>
      <c r="F966" s="77">
        <v>1653471.0</v>
      </c>
      <c r="G966" s="48" t="s">
        <v>135</v>
      </c>
      <c r="H966" s="50">
        <v>2149512.3</v>
      </c>
      <c r="I966" s="50">
        <v>2149512.3</v>
      </c>
      <c r="J966" s="13">
        <f t="shared" ref="J966:K966" si="1415">E966*1.19</f>
        <v>1967630.49</v>
      </c>
      <c r="K966" s="13">
        <f t="shared" si="1415"/>
        <v>1967630.49</v>
      </c>
      <c r="L966" s="78" t="s">
        <v>86</v>
      </c>
      <c r="M966" s="71"/>
      <c r="N966" s="79" t="s">
        <v>4840</v>
      </c>
      <c r="O966" s="50" t="s">
        <v>4841</v>
      </c>
      <c r="P966" s="70"/>
      <c r="Q966" s="70"/>
      <c r="R966" s="70"/>
      <c r="S966" s="70"/>
      <c r="T966" s="50" t="s">
        <v>762</v>
      </c>
      <c r="U966" s="70"/>
      <c r="V966" s="50" t="s">
        <v>4842</v>
      </c>
      <c r="W966" s="59" t="s">
        <v>92</v>
      </c>
      <c r="X966" s="59" t="s">
        <v>142</v>
      </c>
      <c r="Y966" s="50" t="s">
        <v>4830</v>
      </c>
      <c r="Z966" s="70"/>
      <c r="AA966" s="70"/>
      <c r="AB966" s="70"/>
      <c r="AC966" s="70"/>
      <c r="AD966" s="70"/>
      <c r="AE966" s="70"/>
      <c r="AF966" s="70"/>
      <c r="AG966" s="70"/>
      <c r="AH966" s="70"/>
      <c r="AI966" s="73">
        <v>45412.0</v>
      </c>
      <c r="AJ966" s="74">
        <v>60.0</v>
      </c>
      <c r="AK966" s="50" t="s">
        <v>430</v>
      </c>
      <c r="AL966" s="70"/>
      <c r="AM966" s="11" t="s">
        <v>143</v>
      </c>
      <c r="AN966" s="11" t="s">
        <v>764</v>
      </c>
      <c r="AO966" s="70"/>
      <c r="AP966" s="70"/>
      <c r="AQ966" s="11" t="s">
        <v>79</v>
      </c>
      <c r="AR966" s="11" t="s">
        <v>146</v>
      </c>
      <c r="AS966" s="11" t="s">
        <v>75</v>
      </c>
      <c r="AT966" s="11" t="s">
        <v>80</v>
      </c>
      <c r="AU966" s="50"/>
      <c r="AV966" s="75"/>
      <c r="AW966" s="43" t="s">
        <v>96</v>
      </c>
      <c r="AX966" s="11" t="s">
        <v>82</v>
      </c>
      <c r="AY966" s="76"/>
      <c r="AZ966" s="11" t="s">
        <v>520</v>
      </c>
      <c r="BA966" s="70"/>
      <c r="BB966" s="70"/>
      <c r="BC966" s="70"/>
      <c r="BD966" s="70"/>
      <c r="BE966" s="70"/>
      <c r="BF966" s="70"/>
      <c r="BG966" s="70"/>
      <c r="BH966" s="70"/>
      <c r="BI966" s="70"/>
      <c r="BJ966" s="50">
        <v>2024.0</v>
      </c>
      <c r="BK966" s="40">
        <v>2028.0</v>
      </c>
      <c r="BL966" s="16">
        <f t="shared" si="954"/>
        <v>5</v>
      </c>
      <c r="BM966" s="18" t="str">
        <f t="shared" si="955"/>
        <v>2024, 2025, 2026, 2027, 2028</v>
      </c>
      <c r="BN966" s="18" t="str">
        <f t="shared" ref="BN966:CC966" si="1416">IF(ISNUMBER(SEARCH(BN$1, $BM966)), ($K966/$BL966), "")</f>
        <v/>
      </c>
      <c r="BO966" s="18" t="str">
        <f t="shared" si="1416"/>
        <v/>
      </c>
      <c r="BP966" s="18" t="str">
        <f t="shared" si="1416"/>
        <v/>
      </c>
      <c r="BQ966" s="18" t="str">
        <f t="shared" si="1416"/>
        <v/>
      </c>
      <c r="BR966" s="20">
        <f t="shared" si="1416"/>
        <v>393526.098</v>
      </c>
      <c r="BS966" s="20">
        <f t="shared" si="1416"/>
        <v>393526.098</v>
      </c>
      <c r="BT966" s="20">
        <f t="shared" si="1416"/>
        <v>393526.098</v>
      </c>
      <c r="BU966" s="20">
        <f t="shared" si="1416"/>
        <v>393526.098</v>
      </c>
      <c r="BV966" s="20">
        <f t="shared" si="1416"/>
        <v>393526.098</v>
      </c>
      <c r="BW966" s="18" t="str">
        <f t="shared" si="1416"/>
        <v/>
      </c>
      <c r="BX966" s="18" t="str">
        <f t="shared" si="1416"/>
        <v/>
      </c>
      <c r="BY966" s="18" t="str">
        <f t="shared" si="1416"/>
        <v/>
      </c>
      <c r="BZ966" s="18" t="str">
        <f t="shared" si="1416"/>
        <v/>
      </c>
      <c r="CA966" s="18" t="str">
        <f t="shared" si="1416"/>
        <v/>
      </c>
      <c r="CB966" s="18" t="str">
        <f t="shared" si="1416"/>
        <v/>
      </c>
      <c r="CC966" s="18" t="str">
        <f t="shared" si="1416"/>
        <v/>
      </c>
      <c r="CD966" s="48"/>
      <c r="CE966" s="48"/>
    </row>
    <row r="967" ht="16.5" customHeight="1">
      <c r="A967" s="48" t="s">
        <v>3080</v>
      </c>
      <c r="B967" s="48" t="s">
        <v>4843</v>
      </c>
      <c r="C967" s="68"/>
      <c r="D967" s="69" t="s">
        <v>2079</v>
      </c>
      <c r="E967" s="77">
        <v>206085.0</v>
      </c>
      <c r="F967" s="77">
        <v>206085.0</v>
      </c>
      <c r="G967" s="48" t="s">
        <v>135</v>
      </c>
      <c r="H967" s="50">
        <v>267910.5</v>
      </c>
      <c r="I967" s="50">
        <v>267910.5</v>
      </c>
      <c r="J967" s="13">
        <f t="shared" ref="J967:K967" si="1417">E967*1.19</f>
        <v>245241.15</v>
      </c>
      <c r="K967" s="13">
        <f t="shared" si="1417"/>
        <v>245241.15</v>
      </c>
      <c r="L967" s="78" t="s">
        <v>86</v>
      </c>
      <c r="M967" s="71"/>
      <c r="N967" s="79" t="s">
        <v>4844</v>
      </c>
      <c r="O967" s="50" t="s">
        <v>4845</v>
      </c>
      <c r="P967" s="70"/>
      <c r="Q967" s="70"/>
      <c r="R967" s="70"/>
      <c r="S967" s="70"/>
      <c r="T967" s="50" t="s">
        <v>140</v>
      </c>
      <c r="U967" s="70"/>
      <c r="V967" s="50" t="s">
        <v>918</v>
      </c>
      <c r="W967" s="59" t="s">
        <v>92</v>
      </c>
      <c r="X967" s="59" t="s">
        <v>142</v>
      </c>
      <c r="Y967" s="50" t="s">
        <v>4821</v>
      </c>
      <c r="Z967" s="70"/>
      <c r="AA967" s="70"/>
      <c r="AB967" s="70"/>
      <c r="AC967" s="70"/>
      <c r="AD967" s="70"/>
      <c r="AE967" s="70"/>
      <c r="AF967" s="70"/>
      <c r="AG967" s="70"/>
      <c r="AH967" s="70"/>
      <c r="AI967" s="73">
        <v>45597.0</v>
      </c>
      <c r="AJ967" s="74">
        <v>24.0</v>
      </c>
      <c r="AK967" s="50" t="s">
        <v>430</v>
      </c>
      <c r="AL967" s="70"/>
      <c r="AM967" s="11" t="s">
        <v>143</v>
      </c>
      <c r="AN967" s="50" t="s">
        <v>669</v>
      </c>
      <c r="AO967" s="70"/>
      <c r="AP967" s="70"/>
      <c r="AQ967" s="11" t="s">
        <v>79</v>
      </c>
      <c r="AR967" s="11" t="s">
        <v>146</v>
      </c>
      <c r="AS967" s="11" t="s">
        <v>75</v>
      </c>
      <c r="AT967" s="11" t="s">
        <v>80</v>
      </c>
      <c r="AU967" s="50"/>
      <c r="AV967" s="75"/>
      <c r="AW967" s="11" t="s">
        <v>96</v>
      </c>
      <c r="AX967" s="18" t="str">
        <f t="shared" ref="AX967:AX968" si="1420">IFERROR(INDEX('2025 full data'!AU:AU, MATCH(A967, '2025 full data'!A:A, 0)), "")</f>
        <v/>
      </c>
      <c r="AY967" s="76"/>
      <c r="AZ967" s="11" t="s">
        <v>132</v>
      </c>
      <c r="BA967" s="70"/>
      <c r="BB967" s="70"/>
      <c r="BC967" s="70"/>
      <c r="BD967" s="70"/>
      <c r="BE967" s="70"/>
      <c r="BF967" s="70"/>
      <c r="BG967" s="70"/>
      <c r="BH967" s="70"/>
      <c r="BI967" s="70"/>
      <c r="BJ967" s="50">
        <v>2024.0</v>
      </c>
      <c r="BK967" s="59">
        <v>2026.0</v>
      </c>
      <c r="BL967" s="16">
        <f t="shared" si="954"/>
        <v>3</v>
      </c>
      <c r="BM967" s="18" t="str">
        <f t="shared" si="955"/>
        <v>2024, 2025, 2026</v>
      </c>
      <c r="BN967" s="18" t="str">
        <f t="shared" ref="BN967:CC967" si="1418">IF(ISNUMBER(SEARCH(BN$1, $BM967)), ($K967/$BL967), "")</f>
        <v/>
      </c>
      <c r="BO967" s="18" t="str">
        <f t="shared" si="1418"/>
        <v/>
      </c>
      <c r="BP967" s="18" t="str">
        <f t="shared" si="1418"/>
        <v/>
      </c>
      <c r="BQ967" s="18" t="str">
        <f t="shared" si="1418"/>
        <v/>
      </c>
      <c r="BR967" s="20">
        <f t="shared" si="1418"/>
        <v>81747.05</v>
      </c>
      <c r="BS967" s="20">
        <f t="shared" si="1418"/>
        <v>81747.05</v>
      </c>
      <c r="BT967" s="20">
        <f t="shared" si="1418"/>
        <v>81747.05</v>
      </c>
      <c r="BU967" s="18" t="str">
        <f t="shared" si="1418"/>
        <v/>
      </c>
      <c r="BV967" s="18" t="str">
        <f t="shared" si="1418"/>
        <v/>
      </c>
      <c r="BW967" s="18" t="str">
        <f t="shared" si="1418"/>
        <v/>
      </c>
      <c r="BX967" s="18" t="str">
        <f t="shared" si="1418"/>
        <v/>
      </c>
      <c r="BY967" s="18" t="str">
        <f t="shared" si="1418"/>
        <v/>
      </c>
      <c r="BZ967" s="18" t="str">
        <f t="shared" si="1418"/>
        <v/>
      </c>
      <c r="CA967" s="18" t="str">
        <f t="shared" si="1418"/>
        <v/>
      </c>
      <c r="CB967" s="18" t="str">
        <f t="shared" si="1418"/>
        <v/>
      </c>
      <c r="CC967" s="18" t="str">
        <f t="shared" si="1418"/>
        <v/>
      </c>
      <c r="CD967" s="48"/>
      <c r="CE967" s="48"/>
    </row>
    <row r="968" ht="16.5" customHeight="1">
      <c r="A968" s="48" t="s">
        <v>3007</v>
      </c>
      <c r="B968" s="48" t="s">
        <v>4846</v>
      </c>
      <c r="C968" s="68"/>
      <c r="D968" s="80" t="s">
        <v>2079</v>
      </c>
      <c r="E968" s="77">
        <v>199035.0</v>
      </c>
      <c r="F968" s="77">
        <v>199035.0</v>
      </c>
      <c r="G968" s="48" t="s">
        <v>135</v>
      </c>
      <c r="H968" s="50">
        <v>258745.5</v>
      </c>
      <c r="I968" s="50">
        <v>258745.5</v>
      </c>
      <c r="J968" s="13">
        <f t="shared" ref="J968:K968" si="1419">E968*1.19</f>
        <v>236851.65</v>
      </c>
      <c r="K968" s="13">
        <f t="shared" si="1419"/>
        <v>236851.65</v>
      </c>
      <c r="L968" s="78" t="s">
        <v>86</v>
      </c>
      <c r="M968" s="71"/>
      <c r="N968" s="79" t="s">
        <v>4847</v>
      </c>
      <c r="O968" s="81" t="s">
        <v>4848</v>
      </c>
      <c r="P968" s="70"/>
      <c r="Q968" s="70"/>
      <c r="R968" s="70"/>
      <c r="S968" s="70"/>
      <c r="T968" s="50" t="s">
        <v>4849</v>
      </c>
      <c r="U968" s="70"/>
      <c r="V968" s="50" t="s">
        <v>4850</v>
      </c>
      <c r="W968" s="59" t="s">
        <v>4851</v>
      </c>
      <c r="X968" s="59" t="s">
        <v>142</v>
      </c>
      <c r="Y968" s="50" t="s">
        <v>4852</v>
      </c>
      <c r="Z968" s="70"/>
      <c r="AA968" s="70"/>
      <c r="AB968" s="70"/>
      <c r="AC968" s="70"/>
      <c r="AD968" s="70"/>
      <c r="AE968" s="70"/>
      <c r="AF968" s="70"/>
      <c r="AG968" s="70"/>
      <c r="AH968" s="70"/>
      <c r="AI968" s="73">
        <v>45382.0</v>
      </c>
      <c r="AJ968" s="74">
        <v>20.0</v>
      </c>
      <c r="AK968" s="50" t="s">
        <v>430</v>
      </c>
      <c r="AL968" s="70"/>
      <c r="AM968" s="11" t="s">
        <v>143</v>
      </c>
      <c r="AN968" s="11" t="s">
        <v>144</v>
      </c>
      <c r="AO968" s="70"/>
      <c r="AP968" s="70"/>
      <c r="AQ968" s="11" t="s">
        <v>79</v>
      </c>
      <c r="AR968" s="11" t="s">
        <v>146</v>
      </c>
      <c r="AS968" s="11" t="s">
        <v>75</v>
      </c>
      <c r="AT968" s="11" t="s">
        <v>80</v>
      </c>
      <c r="AU968" s="50"/>
      <c r="AV968" s="75"/>
      <c r="AW968" s="11" t="s">
        <v>96</v>
      </c>
      <c r="AX968" s="18" t="str">
        <f t="shared" si="1420"/>
        <v/>
      </c>
      <c r="AY968" s="11"/>
      <c r="AZ968" s="11" t="s">
        <v>132</v>
      </c>
      <c r="BA968" s="70"/>
      <c r="BB968" s="70"/>
      <c r="BC968" s="70"/>
      <c r="BD968" s="70"/>
      <c r="BE968" s="70"/>
      <c r="BF968" s="70"/>
      <c r="BG968" s="70"/>
      <c r="BH968" s="70"/>
      <c r="BI968" s="70"/>
      <c r="BJ968" s="50">
        <v>2024.0</v>
      </c>
      <c r="BK968" s="59">
        <v>2025.0</v>
      </c>
      <c r="BL968" s="16">
        <f t="shared" si="954"/>
        <v>2</v>
      </c>
      <c r="BM968" s="18" t="str">
        <f t="shared" si="955"/>
        <v>2024, 2025</v>
      </c>
      <c r="BN968" s="18" t="str">
        <f t="shared" ref="BN968:CC968" si="1421">IF(ISNUMBER(SEARCH(BN$1, $BM968)), ($K968/$BL968), "")</f>
        <v/>
      </c>
      <c r="BO968" s="18" t="str">
        <f t="shared" si="1421"/>
        <v/>
      </c>
      <c r="BP968" s="18" t="str">
        <f t="shared" si="1421"/>
        <v/>
      </c>
      <c r="BQ968" s="18" t="str">
        <f t="shared" si="1421"/>
        <v/>
      </c>
      <c r="BR968" s="20">
        <f t="shared" si="1421"/>
        <v>118425.825</v>
      </c>
      <c r="BS968" s="20">
        <f t="shared" si="1421"/>
        <v>118425.825</v>
      </c>
      <c r="BT968" s="18" t="str">
        <f t="shared" si="1421"/>
        <v/>
      </c>
      <c r="BU968" s="18" t="str">
        <f t="shared" si="1421"/>
        <v/>
      </c>
      <c r="BV968" s="18" t="str">
        <f t="shared" si="1421"/>
        <v/>
      </c>
      <c r="BW968" s="18" t="str">
        <f t="shared" si="1421"/>
        <v/>
      </c>
      <c r="BX968" s="18" t="str">
        <f t="shared" si="1421"/>
        <v/>
      </c>
      <c r="BY968" s="18" t="str">
        <f t="shared" si="1421"/>
        <v/>
      </c>
      <c r="BZ968" s="18" t="str">
        <f t="shared" si="1421"/>
        <v/>
      </c>
      <c r="CA968" s="18" t="str">
        <f t="shared" si="1421"/>
        <v/>
      </c>
      <c r="CB968" s="18" t="str">
        <f t="shared" si="1421"/>
        <v/>
      </c>
      <c r="CC968" s="18" t="str">
        <f t="shared" si="1421"/>
        <v/>
      </c>
      <c r="CD968" s="48"/>
      <c r="CE968" s="48"/>
    </row>
    <row r="969" ht="16.5" customHeight="1">
      <c r="A969" s="48" t="s">
        <v>1500</v>
      </c>
      <c r="B969" s="48" t="s">
        <v>4853</v>
      </c>
      <c r="C969" s="68"/>
      <c r="D969" s="69" t="s">
        <v>2079</v>
      </c>
      <c r="E969" s="77">
        <v>242633.0</v>
      </c>
      <c r="F969" s="77">
        <v>242633.0</v>
      </c>
      <c r="G969" s="48" t="s">
        <v>135</v>
      </c>
      <c r="H969" s="50">
        <v>315422.9</v>
      </c>
      <c r="I969" s="50">
        <v>315422.9</v>
      </c>
      <c r="J969" s="13">
        <f t="shared" ref="J969:K969" si="1422">E969*1.19</f>
        <v>288733.27</v>
      </c>
      <c r="K969" s="13">
        <f t="shared" si="1422"/>
        <v>288733.27</v>
      </c>
      <c r="L969" s="78" t="s">
        <v>86</v>
      </c>
      <c r="M969" s="71"/>
      <c r="N969" s="79" t="s">
        <v>4854</v>
      </c>
      <c r="O969" s="50" t="s">
        <v>4855</v>
      </c>
      <c r="P969" s="70"/>
      <c r="Q969" s="70"/>
      <c r="R969" s="70"/>
      <c r="S969" s="70"/>
      <c r="T969" s="50" t="s">
        <v>1502</v>
      </c>
      <c r="U969" s="70"/>
      <c r="V969" s="50" t="s">
        <v>1176</v>
      </c>
      <c r="W969" s="59" t="s">
        <v>92</v>
      </c>
      <c r="X969" s="59" t="s">
        <v>142</v>
      </c>
      <c r="Y969" s="50" t="s">
        <v>4830</v>
      </c>
      <c r="Z969" s="70"/>
      <c r="AA969" s="70"/>
      <c r="AB969" s="70"/>
      <c r="AC969" s="70"/>
      <c r="AD969" s="70"/>
      <c r="AE969" s="70"/>
      <c r="AF969" s="70"/>
      <c r="AG969" s="70"/>
      <c r="AH969" s="70"/>
      <c r="AI969" s="73">
        <v>45473.0</v>
      </c>
      <c r="AJ969" s="74">
        <v>24.0</v>
      </c>
      <c r="AK969" s="50" t="s">
        <v>430</v>
      </c>
      <c r="AL969" s="70"/>
      <c r="AM969" s="11" t="s">
        <v>143</v>
      </c>
      <c r="AN969" s="41" t="s">
        <v>1503</v>
      </c>
      <c r="AO969" s="70"/>
      <c r="AP969" s="70"/>
      <c r="AQ969" s="11" t="s">
        <v>79</v>
      </c>
      <c r="AR969" s="11" t="s">
        <v>146</v>
      </c>
      <c r="AS969" s="11" t="s">
        <v>75</v>
      </c>
      <c r="AT969" s="25" t="s">
        <v>122</v>
      </c>
      <c r="AU969" s="70"/>
      <c r="AV969" s="68"/>
      <c r="AW969" s="11" t="s">
        <v>96</v>
      </c>
      <c r="AX969" s="11" t="s">
        <v>82</v>
      </c>
      <c r="AY969" s="76"/>
      <c r="AZ969" s="11" t="s">
        <v>398</v>
      </c>
      <c r="BA969" s="70"/>
      <c r="BB969" s="70"/>
      <c r="BC969" s="70"/>
      <c r="BD969" s="70"/>
      <c r="BE969" s="70"/>
      <c r="BF969" s="70"/>
      <c r="BG969" s="70"/>
      <c r="BH969" s="70"/>
      <c r="BI969" s="70"/>
      <c r="BJ969" s="50">
        <v>2024.0</v>
      </c>
      <c r="BK969" s="59">
        <v>2026.0</v>
      </c>
      <c r="BL969" s="16">
        <f t="shared" si="954"/>
        <v>3</v>
      </c>
      <c r="BM969" s="18" t="str">
        <f t="shared" si="955"/>
        <v>2024, 2025, 2026</v>
      </c>
      <c r="BN969" s="18" t="str">
        <f t="shared" ref="BN969:CC969" si="1423">IF(ISNUMBER(SEARCH(BN$1, $BM969)), ($K969/$BL969), "")</f>
        <v/>
      </c>
      <c r="BO969" s="18" t="str">
        <f t="shared" si="1423"/>
        <v/>
      </c>
      <c r="BP969" s="18" t="str">
        <f t="shared" si="1423"/>
        <v/>
      </c>
      <c r="BQ969" s="18" t="str">
        <f t="shared" si="1423"/>
        <v/>
      </c>
      <c r="BR969" s="20">
        <f t="shared" si="1423"/>
        <v>96244.42333</v>
      </c>
      <c r="BS969" s="20">
        <f t="shared" si="1423"/>
        <v>96244.42333</v>
      </c>
      <c r="BT969" s="20">
        <f t="shared" si="1423"/>
        <v>96244.42333</v>
      </c>
      <c r="BU969" s="18" t="str">
        <f t="shared" si="1423"/>
        <v/>
      </c>
      <c r="BV969" s="18" t="str">
        <f t="shared" si="1423"/>
        <v/>
      </c>
      <c r="BW969" s="18" t="str">
        <f t="shared" si="1423"/>
        <v/>
      </c>
      <c r="BX969" s="18" t="str">
        <f t="shared" si="1423"/>
        <v/>
      </c>
      <c r="BY969" s="18" t="str">
        <f t="shared" si="1423"/>
        <v/>
      </c>
      <c r="BZ969" s="18" t="str">
        <f t="shared" si="1423"/>
        <v/>
      </c>
      <c r="CA969" s="18" t="str">
        <f t="shared" si="1423"/>
        <v/>
      </c>
      <c r="CB969" s="18" t="str">
        <f t="shared" si="1423"/>
        <v/>
      </c>
      <c r="CC969" s="18" t="str">
        <f t="shared" si="1423"/>
        <v/>
      </c>
      <c r="CD969" s="48"/>
      <c r="CE969" s="48"/>
    </row>
    <row r="970" ht="16.5" customHeight="1">
      <c r="A970" s="48" t="s">
        <v>3145</v>
      </c>
      <c r="B970" s="48" t="s">
        <v>4856</v>
      </c>
      <c r="C970" s="68"/>
      <c r="D970" s="69" t="s">
        <v>2079</v>
      </c>
      <c r="E970" s="27">
        <v>125000.0</v>
      </c>
      <c r="F970" s="27">
        <v>100000.0</v>
      </c>
      <c r="G970" s="48" t="s">
        <v>135</v>
      </c>
      <c r="H970" s="50">
        <v>0.0</v>
      </c>
      <c r="I970" s="50">
        <v>0.0</v>
      </c>
      <c r="J970" s="13">
        <f t="shared" ref="J970:K970" si="1424">E970*1.19</f>
        <v>148750</v>
      </c>
      <c r="K970" s="13">
        <f t="shared" si="1424"/>
        <v>119000</v>
      </c>
      <c r="L970" s="78" t="s">
        <v>86</v>
      </c>
      <c r="M970" s="71"/>
      <c r="N970" s="79" t="s">
        <v>4857</v>
      </c>
      <c r="O970" s="50" t="s">
        <v>4858</v>
      </c>
      <c r="P970" s="70"/>
      <c r="Q970" s="70"/>
      <c r="R970" s="70"/>
      <c r="S970" s="70"/>
      <c r="T970" s="70"/>
      <c r="U970" s="70"/>
      <c r="V970" s="50" t="s">
        <v>1117</v>
      </c>
      <c r="W970" s="59" t="s">
        <v>92</v>
      </c>
      <c r="X970" s="59" t="s">
        <v>142</v>
      </c>
      <c r="Y970" s="50" t="s">
        <v>4859</v>
      </c>
      <c r="Z970" s="70"/>
      <c r="AA970" s="70"/>
      <c r="AB970" s="70"/>
      <c r="AC970" s="70"/>
      <c r="AD970" s="70"/>
      <c r="AE970" s="70"/>
      <c r="AF970" s="70"/>
      <c r="AG970" s="70"/>
      <c r="AH970" s="70"/>
      <c r="AI970" s="73">
        <v>45323.0</v>
      </c>
      <c r="AJ970" s="74">
        <v>48.0</v>
      </c>
      <c r="AK970" s="50" t="s">
        <v>430</v>
      </c>
      <c r="AL970" s="70"/>
      <c r="AM970" s="11" t="s">
        <v>143</v>
      </c>
      <c r="AN970" s="41" t="s">
        <v>202</v>
      </c>
      <c r="AO970" s="70"/>
      <c r="AP970" s="70"/>
      <c r="AQ970" s="11" t="s">
        <v>79</v>
      </c>
      <c r="AR970" s="11" t="s">
        <v>146</v>
      </c>
      <c r="AS970" s="11" t="s">
        <v>75</v>
      </c>
      <c r="AT970" s="11" t="s">
        <v>107</v>
      </c>
      <c r="AU970" s="40" t="s">
        <v>189</v>
      </c>
      <c r="AV970" s="75"/>
      <c r="AW970" s="11" t="s">
        <v>204</v>
      </c>
      <c r="AX970" s="18" t="str">
        <f t="shared" ref="AX970:AX1168" si="1427">IFERROR(INDEX('2025 full data'!AU:AU, MATCH(A970, '2025 full data'!A:A, 0)), "")</f>
        <v/>
      </c>
      <c r="AY970" s="76"/>
      <c r="AZ970" s="11" t="s">
        <v>191</v>
      </c>
      <c r="BA970" s="70"/>
      <c r="BB970" s="70"/>
      <c r="BC970" s="70"/>
      <c r="BD970" s="70"/>
      <c r="BE970" s="70"/>
      <c r="BF970" s="70"/>
      <c r="BG970" s="70"/>
      <c r="BH970" s="70"/>
      <c r="BI970" s="70"/>
      <c r="BJ970" s="50">
        <v>2024.0</v>
      </c>
      <c r="BK970" s="59">
        <v>2028.0</v>
      </c>
      <c r="BL970" s="16">
        <f t="shared" si="954"/>
        <v>5</v>
      </c>
      <c r="BM970" s="18" t="str">
        <f t="shared" si="955"/>
        <v>2024, 2025, 2026, 2027, 2028</v>
      </c>
      <c r="BN970" s="18" t="str">
        <f t="shared" ref="BN970:CC970" si="1425">IF(ISNUMBER(SEARCH(BN$1, $BM970)), ($K970/$BL970), "")</f>
        <v/>
      </c>
      <c r="BO970" s="18" t="str">
        <f t="shared" si="1425"/>
        <v/>
      </c>
      <c r="BP970" s="18" t="str">
        <f t="shared" si="1425"/>
        <v/>
      </c>
      <c r="BQ970" s="18" t="str">
        <f t="shared" si="1425"/>
        <v/>
      </c>
      <c r="BR970" s="20">
        <f t="shared" si="1425"/>
        <v>23800</v>
      </c>
      <c r="BS970" s="20">
        <f t="shared" si="1425"/>
        <v>23800</v>
      </c>
      <c r="BT970" s="20">
        <f t="shared" si="1425"/>
        <v>23800</v>
      </c>
      <c r="BU970" s="20">
        <f t="shared" si="1425"/>
        <v>23800</v>
      </c>
      <c r="BV970" s="20">
        <f t="shared" si="1425"/>
        <v>23800</v>
      </c>
      <c r="BW970" s="18" t="str">
        <f t="shared" si="1425"/>
        <v/>
      </c>
      <c r="BX970" s="18" t="str">
        <f t="shared" si="1425"/>
        <v/>
      </c>
      <c r="BY970" s="18" t="str">
        <f t="shared" si="1425"/>
        <v/>
      </c>
      <c r="BZ970" s="18" t="str">
        <f t="shared" si="1425"/>
        <v/>
      </c>
      <c r="CA970" s="18" t="str">
        <f t="shared" si="1425"/>
        <v/>
      </c>
      <c r="CB970" s="18" t="str">
        <f t="shared" si="1425"/>
        <v/>
      </c>
      <c r="CC970" s="18" t="str">
        <f t="shared" si="1425"/>
        <v/>
      </c>
      <c r="CD970" s="48"/>
      <c r="CE970" s="48"/>
    </row>
    <row r="971" ht="16.5" customHeight="1">
      <c r="A971" s="48" t="s">
        <v>4860</v>
      </c>
      <c r="B971" s="48" t="s">
        <v>4861</v>
      </c>
      <c r="C971" s="68"/>
      <c r="D971" s="82" t="s">
        <v>4862</v>
      </c>
      <c r="E971" s="50">
        <v>3998443.0</v>
      </c>
      <c r="F971" s="50">
        <v>3998443.0</v>
      </c>
      <c r="G971" s="50" t="s">
        <v>215</v>
      </c>
      <c r="H971" s="50">
        <v>363858.313</v>
      </c>
      <c r="I971" s="50">
        <v>363858.313</v>
      </c>
      <c r="J971" s="13">
        <f t="shared" ref="J971:K971" si="1426">E971*0.091</f>
        <v>363858.313</v>
      </c>
      <c r="K971" s="13">
        <f t="shared" si="1426"/>
        <v>363858.313</v>
      </c>
      <c r="L971" s="78" t="s">
        <v>86</v>
      </c>
      <c r="M971" s="71"/>
      <c r="N971" s="83" t="s">
        <v>4863</v>
      </c>
      <c r="O971" s="50" t="s">
        <v>4864</v>
      </c>
      <c r="P971" s="70"/>
      <c r="Q971" s="70"/>
      <c r="R971" s="70"/>
      <c r="S971" s="70"/>
      <c r="T971" s="50" t="s">
        <v>518</v>
      </c>
      <c r="U971" s="70"/>
      <c r="V971" s="50" t="s">
        <v>3035</v>
      </c>
      <c r="W971" s="59" t="s">
        <v>92</v>
      </c>
      <c r="X971" s="59" t="s">
        <v>218</v>
      </c>
      <c r="Y971" s="70"/>
      <c r="Z971" s="70"/>
      <c r="AA971" s="70"/>
      <c r="AB971" s="70"/>
      <c r="AC971" s="70"/>
      <c r="AD971" s="70"/>
      <c r="AE971" s="70"/>
      <c r="AF971" s="70"/>
      <c r="AG971" s="70"/>
      <c r="AH971" s="70"/>
      <c r="AI971" s="50">
        <v>2024.0</v>
      </c>
      <c r="AJ971" s="74">
        <v>36.0</v>
      </c>
      <c r="AK971" s="50" t="s">
        <v>430</v>
      </c>
      <c r="AL971" s="70"/>
      <c r="AM971" s="11" t="s">
        <v>220</v>
      </c>
      <c r="AO971" s="70"/>
      <c r="AP971" s="70"/>
      <c r="AQ971" s="11" t="s">
        <v>79</v>
      </c>
      <c r="AR971" s="50" t="s">
        <v>218</v>
      </c>
      <c r="AS971" s="11" t="s">
        <v>75</v>
      </c>
      <c r="AT971" s="11" t="s">
        <v>80</v>
      </c>
      <c r="AU971" s="50"/>
      <c r="AV971" s="75"/>
      <c r="AW971" s="11" t="s">
        <v>96</v>
      </c>
      <c r="AX971" s="18" t="str">
        <f t="shared" si="1427"/>
        <v/>
      </c>
      <c r="AY971" s="76"/>
      <c r="AZ971" s="11" t="s">
        <v>520</v>
      </c>
      <c r="BA971" s="70"/>
      <c r="BB971" s="70"/>
      <c r="BC971" s="70"/>
      <c r="BD971" s="70"/>
      <c r="BE971" s="70"/>
      <c r="BF971" s="70"/>
      <c r="BG971" s="70"/>
      <c r="BH971" s="70"/>
      <c r="BI971" s="70"/>
      <c r="BJ971" s="50">
        <v>2024.0</v>
      </c>
      <c r="BK971" s="50">
        <v>2027.0</v>
      </c>
      <c r="BL971" s="16">
        <f t="shared" si="954"/>
        <v>4</v>
      </c>
      <c r="BM971" s="18" t="str">
        <f t="shared" si="955"/>
        <v>2024, 2025, 2026, 2027</v>
      </c>
      <c r="BN971" s="18" t="str">
        <f t="shared" ref="BN971:CC971" si="1428">IF(ISNUMBER(SEARCH(BN$1, $BM971)), ($K971/$BL971), "")</f>
        <v/>
      </c>
      <c r="BO971" s="18" t="str">
        <f t="shared" si="1428"/>
        <v/>
      </c>
      <c r="BP971" s="18" t="str">
        <f t="shared" si="1428"/>
        <v/>
      </c>
      <c r="BQ971" s="18" t="str">
        <f t="shared" si="1428"/>
        <v/>
      </c>
      <c r="BR971" s="20">
        <f t="shared" si="1428"/>
        <v>90964.57825</v>
      </c>
      <c r="BS971" s="20">
        <f t="shared" si="1428"/>
        <v>90964.57825</v>
      </c>
      <c r="BT971" s="20">
        <f t="shared" si="1428"/>
        <v>90964.57825</v>
      </c>
      <c r="BU971" s="20">
        <f t="shared" si="1428"/>
        <v>90964.57825</v>
      </c>
      <c r="BV971" s="18" t="str">
        <f t="shared" si="1428"/>
        <v/>
      </c>
      <c r="BW971" s="18" t="str">
        <f t="shared" si="1428"/>
        <v/>
      </c>
      <c r="BX971" s="18" t="str">
        <f t="shared" si="1428"/>
        <v/>
      </c>
      <c r="BY971" s="18" t="str">
        <f t="shared" si="1428"/>
        <v/>
      </c>
      <c r="BZ971" s="18" t="str">
        <f t="shared" si="1428"/>
        <v/>
      </c>
      <c r="CA971" s="18" t="str">
        <f t="shared" si="1428"/>
        <v/>
      </c>
      <c r="CB971" s="18" t="str">
        <f t="shared" si="1428"/>
        <v/>
      </c>
      <c r="CC971" s="18" t="str">
        <f t="shared" si="1428"/>
        <v/>
      </c>
      <c r="CD971" s="48"/>
      <c r="CE971" s="48"/>
    </row>
    <row r="972" ht="16.5" customHeight="1">
      <c r="A972" s="48" t="s">
        <v>3070</v>
      </c>
      <c r="B972" s="48" t="s">
        <v>3071</v>
      </c>
      <c r="C972" s="68"/>
      <c r="D972" s="84" t="s">
        <v>4865</v>
      </c>
      <c r="E972" s="50">
        <v>3998924.0</v>
      </c>
      <c r="F972" s="50">
        <v>3998924.0</v>
      </c>
      <c r="G972" s="50" t="s">
        <v>215</v>
      </c>
      <c r="H972" s="50">
        <v>363902.084</v>
      </c>
      <c r="I972" s="50">
        <v>363902.084</v>
      </c>
      <c r="J972" s="13">
        <f t="shared" ref="J972:K972" si="1429">E972*0.091</f>
        <v>363902.084</v>
      </c>
      <c r="K972" s="13">
        <f t="shared" si="1429"/>
        <v>363902.084</v>
      </c>
      <c r="L972" s="78" t="s">
        <v>86</v>
      </c>
      <c r="M972" s="71"/>
      <c r="N972" s="79" t="s">
        <v>4866</v>
      </c>
      <c r="O972" s="50" t="s">
        <v>4867</v>
      </c>
      <c r="P972" s="70"/>
      <c r="Q972" s="70"/>
      <c r="R972" s="70"/>
      <c r="S972" s="70"/>
      <c r="T972" s="50" t="s">
        <v>3074</v>
      </c>
      <c r="U972" s="70"/>
      <c r="V972" s="50" t="s">
        <v>423</v>
      </c>
      <c r="W972" s="59" t="s">
        <v>92</v>
      </c>
      <c r="X972" s="59" t="s">
        <v>218</v>
      </c>
      <c r="Y972" s="70"/>
      <c r="Z972" s="70"/>
      <c r="AA972" s="70"/>
      <c r="AB972" s="70"/>
      <c r="AC972" s="70"/>
      <c r="AD972" s="70"/>
      <c r="AE972" s="70"/>
      <c r="AF972" s="70"/>
      <c r="AG972" s="70"/>
      <c r="AH972" s="70"/>
      <c r="AI972" s="50">
        <v>2024.0</v>
      </c>
      <c r="AJ972" s="74">
        <v>12.0</v>
      </c>
      <c r="AK972" s="50" t="s">
        <v>430</v>
      </c>
      <c r="AL972" s="70"/>
      <c r="AM972" s="11" t="s">
        <v>220</v>
      </c>
      <c r="AO972" s="70"/>
      <c r="AP972" s="70"/>
      <c r="AQ972" s="11" t="s">
        <v>79</v>
      </c>
      <c r="AR972" s="50" t="s">
        <v>218</v>
      </c>
      <c r="AS972" s="11" t="s">
        <v>75</v>
      </c>
      <c r="AT972" s="11" t="s">
        <v>80</v>
      </c>
      <c r="AU972" s="50"/>
      <c r="AV972" s="75"/>
      <c r="AW972" s="11" t="s">
        <v>96</v>
      </c>
      <c r="AX972" s="18" t="str">
        <f t="shared" si="1427"/>
        <v/>
      </c>
      <c r="AY972" s="76"/>
      <c r="AZ972" s="11" t="s">
        <v>191</v>
      </c>
      <c r="BA972" s="70"/>
      <c r="BB972" s="70"/>
      <c r="BC972" s="70"/>
      <c r="BD972" s="70"/>
      <c r="BE972" s="70"/>
      <c r="BF972" s="70"/>
      <c r="BG972" s="70"/>
      <c r="BH972" s="70"/>
      <c r="BI972" s="70"/>
      <c r="BJ972" s="50">
        <v>2024.0</v>
      </c>
      <c r="BK972" s="50">
        <v>2025.0</v>
      </c>
      <c r="BL972" s="16">
        <f t="shared" si="954"/>
        <v>2</v>
      </c>
      <c r="BM972" s="18" t="str">
        <f t="shared" si="955"/>
        <v>2024, 2025</v>
      </c>
      <c r="BN972" s="18" t="str">
        <f t="shared" ref="BN972:CC972" si="1430">IF(ISNUMBER(SEARCH(BN$1, $BM972)), ($K972/$BL972), "")</f>
        <v/>
      </c>
      <c r="BO972" s="18" t="str">
        <f t="shared" si="1430"/>
        <v/>
      </c>
      <c r="BP972" s="18" t="str">
        <f t="shared" si="1430"/>
        <v/>
      </c>
      <c r="BQ972" s="18" t="str">
        <f t="shared" si="1430"/>
        <v/>
      </c>
      <c r="BR972" s="20">
        <f t="shared" si="1430"/>
        <v>181951.042</v>
      </c>
      <c r="BS972" s="20">
        <f t="shared" si="1430"/>
        <v>181951.042</v>
      </c>
      <c r="BT972" s="18" t="str">
        <f t="shared" si="1430"/>
        <v/>
      </c>
      <c r="BU972" s="18" t="str">
        <f t="shared" si="1430"/>
        <v/>
      </c>
      <c r="BV972" s="18" t="str">
        <f t="shared" si="1430"/>
        <v/>
      </c>
      <c r="BW972" s="18" t="str">
        <f t="shared" si="1430"/>
        <v/>
      </c>
      <c r="BX972" s="18" t="str">
        <f t="shared" si="1430"/>
        <v/>
      </c>
      <c r="BY972" s="18" t="str">
        <f t="shared" si="1430"/>
        <v/>
      </c>
      <c r="BZ972" s="18" t="str">
        <f t="shared" si="1430"/>
        <v/>
      </c>
      <c r="CA972" s="18" t="str">
        <f t="shared" si="1430"/>
        <v/>
      </c>
      <c r="CB972" s="18" t="str">
        <f t="shared" si="1430"/>
        <v/>
      </c>
      <c r="CC972" s="18" t="str">
        <f t="shared" si="1430"/>
        <v/>
      </c>
      <c r="CD972" s="48"/>
      <c r="CE972" s="48"/>
    </row>
    <row r="973" ht="16.5" customHeight="1">
      <c r="A973" s="48" t="s">
        <v>3226</v>
      </c>
      <c r="B973" s="48" t="s">
        <v>3227</v>
      </c>
      <c r="C973" s="68"/>
      <c r="D973" s="69" t="s">
        <v>4868</v>
      </c>
      <c r="E973" s="70"/>
      <c r="F973" s="70"/>
      <c r="G973" s="40" t="s">
        <v>151</v>
      </c>
      <c r="H973" s="70"/>
      <c r="I973" s="70"/>
      <c r="J973" s="85"/>
      <c r="K973" s="85"/>
      <c r="L973" s="78" t="s">
        <v>86</v>
      </c>
      <c r="M973" s="71"/>
      <c r="N973" s="79" t="s">
        <v>4869</v>
      </c>
      <c r="O973" s="70"/>
      <c r="P973" s="70"/>
      <c r="Q973" s="70"/>
      <c r="R973" s="70"/>
      <c r="S973" s="70"/>
      <c r="T973" s="50" t="s">
        <v>3228</v>
      </c>
      <c r="U973" s="70"/>
      <c r="V973" s="50" t="s">
        <v>2372</v>
      </c>
      <c r="W973" s="59" t="s">
        <v>92</v>
      </c>
      <c r="X973" s="59" t="s">
        <v>274</v>
      </c>
      <c r="Y973" s="70"/>
      <c r="Z973" s="70"/>
      <c r="AA973" s="70"/>
      <c r="AB973" s="70"/>
      <c r="AC973" s="70"/>
      <c r="AD973" s="70"/>
      <c r="AE973" s="70"/>
      <c r="AF973" s="70"/>
      <c r="AG973" s="70"/>
      <c r="AH973" s="70"/>
      <c r="AI973" s="86">
        <v>45301.0</v>
      </c>
      <c r="AJ973" s="87"/>
      <c r="AK973" s="70"/>
      <c r="AL973" s="70"/>
      <c r="AM973" s="26" t="s">
        <v>2305</v>
      </c>
      <c r="AO973" s="70"/>
      <c r="AP973" s="70"/>
      <c r="AQ973" s="11" t="s">
        <v>79</v>
      </c>
      <c r="AR973" s="50" t="s">
        <v>274</v>
      </c>
      <c r="AS973" s="11" t="s">
        <v>75</v>
      </c>
      <c r="AT973" s="11" t="s">
        <v>107</v>
      </c>
      <c r="AU973" s="40" t="s">
        <v>108</v>
      </c>
      <c r="AV973" s="75"/>
      <c r="AW973" s="11" t="s">
        <v>96</v>
      </c>
      <c r="AX973" s="18" t="str">
        <f t="shared" si="1427"/>
        <v/>
      </c>
      <c r="AY973" s="76"/>
      <c r="AZ973" s="11" t="s">
        <v>132</v>
      </c>
      <c r="BA973" s="70"/>
      <c r="BB973" s="70"/>
      <c r="BC973" s="70"/>
      <c r="BD973" s="70"/>
      <c r="BE973" s="70"/>
      <c r="BF973" s="70"/>
      <c r="BG973" s="70"/>
      <c r="BH973" s="70"/>
      <c r="BI973" s="70"/>
      <c r="BJ973" s="78">
        <v>2024.0</v>
      </c>
      <c r="BK973" s="88">
        <v>2028.0</v>
      </c>
      <c r="BL973" s="16">
        <f t="shared" si="954"/>
        <v>5</v>
      </c>
      <c r="BM973" s="18" t="str">
        <f t="shared" si="955"/>
        <v>2024, 2025, 2026, 2027, 2028</v>
      </c>
      <c r="BN973" s="18" t="str">
        <f t="shared" ref="BN973:CC973" si="1431">IF(ISNUMBER(SEARCH(BN$1, $BM973)), ($K973/$BL973), "")</f>
        <v/>
      </c>
      <c r="BO973" s="18" t="str">
        <f t="shared" si="1431"/>
        <v/>
      </c>
      <c r="BP973" s="18" t="str">
        <f t="shared" si="1431"/>
        <v/>
      </c>
      <c r="BQ973" s="18" t="str">
        <f t="shared" si="1431"/>
        <v/>
      </c>
      <c r="BR973" s="20">
        <f t="shared" si="1431"/>
        <v>0</v>
      </c>
      <c r="BS973" s="20">
        <f t="shared" si="1431"/>
        <v>0</v>
      </c>
      <c r="BT973" s="20">
        <f t="shared" si="1431"/>
        <v>0</v>
      </c>
      <c r="BU973" s="20">
        <f t="shared" si="1431"/>
        <v>0</v>
      </c>
      <c r="BV973" s="20">
        <f t="shared" si="1431"/>
        <v>0</v>
      </c>
      <c r="BW973" s="18" t="str">
        <f t="shared" si="1431"/>
        <v/>
      </c>
      <c r="BX973" s="18" t="str">
        <f t="shared" si="1431"/>
        <v/>
      </c>
      <c r="BY973" s="18" t="str">
        <f t="shared" si="1431"/>
        <v/>
      </c>
      <c r="BZ973" s="18" t="str">
        <f t="shared" si="1431"/>
        <v/>
      </c>
      <c r="CA973" s="18" t="str">
        <f t="shared" si="1431"/>
        <v/>
      </c>
      <c r="CB973" s="18" t="str">
        <f t="shared" si="1431"/>
        <v/>
      </c>
      <c r="CC973" s="18" t="str">
        <f t="shared" si="1431"/>
        <v/>
      </c>
      <c r="CD973" s="48"/>
      <c r="CE973" s="48"/>
    </row>
    <row r="974" ht="16.5" customHeight="1">
      <c r="A974" s="48" t="s">
        <v>3236</v>
      </c>
      <c r="B974" s="48" t="s">
        <v>3237</v>
      </c>
      <c r="C974" s="68"/>
      <c r="D974" s="69" t="s">
        <v>4868</v>
      </c>
      <c r="E974" s="70"/>
      <c r="F974" s="70"/>
      <c r="G974" s="40" t="s">
        <v>151</v>
      </c>
      <c r="H974" s="70"/>
      <c r="I974" s="70"/>
      <c r="J974" s="85"/>
      <c r="K974" s="85"/>
      <c r="L974" s="78" t="s">
        <v>86</v>
      </c>
      <c r="M974" s="71"/>
      <c r="N974" s="57" t="s">
        <v>4870</v>
      </c>
      <c r="O974" s="70"/>
      <c r="P974" s="70"/>
      <c r="Q974" s="70"/>
      <c r="R974" s="70"/>
      <c r="S974" s="70"/>
      <c r="T974" s="50" t="s">
        <v>3238</v>
      </c>
      <c r="U974" s="70"/>
      <c r="V974" s="50" t="s">
        <v>2372</v>
      </c>
      <c r="W974" s="59" t="s">
        <v>92</v>
      </c>
      <c r="X974" s="59" t="s">
        <v>274</v>
      </c>
      <c r="Y974" s="70"/>
      <c r="Z974" s="70"/>
      <c r="AA974" s="70"/>
      <c r="AB974" s="70"/>
      <c r="AC974" s="70"/>
      <c r="AD974" s="70"/>
      <c r="AE974" s="70"/>
      <c r="AF974" s="70"/>
      <c r="AG974" s="70"/>
      <c r="AH974" s="70"/>
      <c r="AI974" s="89">
        <v>45698.0</v>
      </c>
      <c r="AJ974" s="87"/>
      <c r="AK974" s="70"/>
      <c r="AL974" s="70"/>
      <c r="AM974" s="26" t="s">
        <v>2305</v>
      </c>
      <c r="AO974" s="70"/>
      <c r="AP974" s="70"/>
      <c r="AQ974" s="11" t="s">
        <v>79</v>
      </c>
      <c r="AR974" s="50" t="s">
        <v>274</v>
      </c>
      <c r="AS974" s="11" t="s">
        <v>75</v>
      </c>
      <c r="AT974" s="11" t="s">
        <v>80</v>
      </c>
      <c r="AU974" s="16" t="s">
        <v>262</v>
      </c>
      <c r="AV974" s="16"/>
      <c r="AW974" s="11" t="s">
        <v>96</v>
      </c>
      <c r="AX974" s="18" t="str">
        <f t="shared" si="1427"/>
        <v/>
      </c>
      <c r="AY974" s="76"/>
      <c r="AZ974" s="11" t="s">
        <v>520</v>
      </c>
      <c r="BA974" s="70"/>
      <c r="BB974" s="70"/>
      <c r="BC974" s="70"/>
      <c r="BD974" s="70"/>
      <c r="BE974" s="70"/>
      <c r="BF974" s="70"/>
      <c r="BG974" s="70"/>
      <c r="BH974" s="70"/>
      <c r="BI974" s="70"/>
      <c r="BJ974" s="78">
        <v>2025.0</v>
      </c>
      <c r="BK974" s="90"/>
      <c r="BL974" s="16">
        <f t="shared" si="954"/>
        <v>-2024</v>
      </c>
      <c r="BM974" s="18" t="str">
        <f t="shared" si="955"/>
        <v>#NUM!</v>
      </c>
      <c r="BN974" s="18" t="str">
        <f t="shared" ref="BN974:CC974" si="1432">IF(ISNUMBER(SEARCH(BN$1, $BM974)), ($K974/$BL974), "")</f>
        <v/>
      </c>
      <c r="BO974" s="18" t="str">
        <f t="shared" si="1432"/>
        <v/>
      </c>
      <c r="BP974" s="18" t="str">
        <f t="shared" si="1432"/>
        <v/>
      </c>
      <c r="BQ974" s="18" t="str">
        <f t="shared" si="1432"/>
        <v/>
      </c>
      <c r="BR974" s="18" t="str">
        <f t="shared" si="1432"/>
        <v/>
      </c>
      <c r="BS974" s="18" t="str">
        <f t="shared" si="1432"/>
        <v/>
      </c>
      <c r="BT974" s="18" t="str">
        <f t="shared" si="1432"/>
        <v/>
      </c>
      <c r="BU974" s="18" t="str">
        <f t="shared" si="1432"/>
        <v/>
      </c>
      <c r="BV974" s="18" t="str">
        <f t="shared" si="1432"/>
        <v/>
      </c>
      <c r="BW974" s="18" t="str">
        <f t="shared" si="1432"/>
        <v/>
      </c>
      <c r="BX974" s="18" t="str">
        <f t="shared" si="1432"/>
        <v/>
      </c>
      <c r="BY974" s="18" t="str">
        <f t="shared" si="1432"/>
        <v/>
      </c>
      <c r="BZ974" s="18" t="str">
        <f t="shared" si="1432"/>
        <v/>
      </c>
      <c r="CA974" s="18" t="str">
        <f t="shared" si="1432"/>
        <v/>
      </c>
      <c r="CB974" s="18" t="str">
        <f t="shared" si="1432"/>
        <v/>
      </c>
      <c r="CC974" s="18" t="str">
        <f t="shared" si="1432"/>
        <v/>
      </c>
      <c r="CD974" s="48"/>
      <c r="CE974" s="48"/>
    </row>
    <row r="975" ht="16.5" customHeight="1">
      <c r="A975" s="48" t="s">
        <v>3239</v>
      </c>
      <c r="B975" s="48" t="s">
        <v>3240</v>
      </c>
      <c r="C975" s="68"/>
      <c r="D975" s="69" t="s">
        <v>4868</v>
      </c>
      <c r="E975" s="70"/>
      <c r="F975" s="70"/>
      <c r="G975" s="40" t="s">
        <v>151</v>
      </c>
      <c r="H975" s="70"/>
      <c r="I975" s="70"/>
      <c r="J975" s="85"/>
      <c r="K975" s="85"/>
      <c r="L975" s="78" t="s">
        <v>86</v>
      </c>
      <c r="M975" s="71"/>
      <c r="N975" s="72"/>
      <c r="O975" s="70"/>
      <c r="P975" s="70"/>
      <c r="Q975" s="70"/>
      <c r="R975" s="70"/>
      <c r="S975" s="70"/>
      <c r="T975" s="50" t="s">
        <v>3241</v>
      </c>
      <c r="U975" s="70"/>
      <c r="V975" s="50" t="s">
        <v>2372</v>
      </c>
      <c r="W975" s="59" t="s">
        <v>92</v>
      </c>
      <c r="X975" s="59" t="s">
        <v>274</v>
      </c>
      <c r="Y975" s="70"/>
      <c r="Z975" s="70"/>
      <c r="AA975" s="70"/>
      <c r="AB975" s="70"/>
      <c r="AC975" s="70"/>
      <c r="AD975" s="70"/>
      <c r="AE975" s="70"/>
      <c r="AF975" s="70"/>
      <c r="AG975" s="70"/>
      <c r="AH975" s="70"/>
      <c r="AI975" s="70"/>
      <c r="AJ975" s="87"/>
      <c r="AK975" s="70"/>
      <c r="AL975" s="70"/>
      <c r="AM975" s="26" t="s">
        <v>2305</v>
      </c>
      <c r="AO975" s="70"/>
      <c r="AP975" s="70"/>
      <c r="AQ975" s="11" t="s">
        <v>79</v>
      </c>
      <c r="AR975" s="50" t="s">
        <v>274</v>
      </c>
      <c r="AS975" s="11" t="s">
        <v>75</v>
      </c>
      <c r="AT975" s="78" t="s">
        <v>375</v>
      </c>
      <c r="AU975" s="70"/>
      <c r="AV975" s="68"/>
      <c r="AW975" s="11" t="s">
        <v>96</v>
      </c>
      <c r="AX975" s="18" t="str">
        <f t="shared" si="1427"/>
        <v/>
      </c>
      <c r="AY975" s="76"/>
      <c r="AZ975" s="11" t="s">
        <v>241</v>
      </c>
      <c r="BA975" s="70"/>
      <c r="BB975" s="70"/>
      <c r="BC975" s="70"/>
      <c r="BD975" s="70"/>
      <c r="BE975" s="70"/>
      <c r="BF975" s="70"/>
      <c r="BG975" s="70"/>
      <c r="BH975" s="70"/>
      <c r="BI975" s="70"/>
      <c r="BJ975" s="78">
        <v>2019.0</v>
      </c>
      <c r="BK975" s="78">
        <v>2025.0</v>
      </c>
      <c r="BL975" s="16">
        <f t="shared" si="954"/>
        <v>7</v>
      </c>
      <c r="BM975" s="18" t="str">
        <f t="shared" si="955"/>
        <v>2019, 2020, 2021, 2022, 2023, 2024, 2025</v>
      </c>
      <c r="BN975" s="20">
        <f t="shared" ref="BN975:CC975" si="1433">IF(ISNUMBER(SEARCH(BN$1, $BM975)), ($K975/$BL975), "")</f>
        <v>0</v>
      </c>
      <c r="BO975" s="20">
        <f t="shared" si="1433"/>
        <v>0</v>
      </c>
      <c r="BP975" s="20">
        <f t="shared" si="1433"/>
        <v>0</v>
      </c>
      <c r="BQ975" s="20">
        <f t="shared" si="1433"/>
        <v>0</v>
      </c>
      <c r="BR975" s="20">
        <f t="shared" si="1433"/>
        <v>0</v>
      </c>
      <c r="BS975" s="20">
        <f t="shared" si="1433"/>
        <v>0</v>
      </c>
      <c r="BT975" s="18" t="str">
        <f t="shared" si="1433"/>
        <v/>
      </c>
      <c r="BU975" s="18" t="str">
        <f t="shared" si="1433"/>
        <v/>
      </c>
      <c r="BV975" s="18" t="str">
        <f t="shared" si="1433"/>
        <v/>
      </c>
      <c r="BW975" s="18" t="str">
        <f t="shared" si="1433"/>
        <v/>
      </c>
      <c r="BX975" s="18" t="str">
        <f t="shared" si="1433"/>
        <v/>
      </c>
      <c r="BY975" s="18" t="str">
        <f t="shared" si="1433"/>
        <v/>
      </c>
      <c r="BZ975" s="18" t="str">
        <f t="shared" si="1433"/>
        <v/>
      </c>
      <c r="CA975" s="18" t="str">
        <f t="shared" si="1433"/>
        <v/>
      </c>
      <c r="CB975" s="18" t="str">
        <f t="shared" si="1433"/>
        <v/>
      </c>
      <c r="CC975" s="18" t="str">
        <f t="shared" si="1433"/>
        <v/>
      </c>
      <c r="CD975" s="48"/>
      <c r="CE975" s="48"/>
    </row>
    <row r="976" ht="16.5" customHeight="1">
      <c r="A976" s="48" t="s">
        <v>1343</v>
      </c>
      <c r="B976" s="48" t="s">
        <v>1344</v>
      </c>
      <c r="C976" s="68"/>
      <c r="D976" s="69" t="s">
        <v>4871</v>
      </c>
      <c r="E976" s="70"/>
      <c r="F976" s="70"/>
      <c r="G976" s="40" t="s">
        <v>151</v>
      </c>
      <c r="H976" s="70"/>
      <c r="I976" s="70"/>
      <c r="J976" s="85"/>
      <c r="K976" s="85"/>
      <c r="L976" s="78" t="s">
        <v>86</v>
      </c>
      <c r="M976" s="71"/>
      <c r="N976" s="79" t="s">
        <v>4872</v>
      </c>
      <c r="O976" s="50">
        <v>21120.0</v>
      </c>
      <c r="P976" s="70"/>
      <c r="Q976" s="70"/>
      <c r="R976" s="70"/>
      <c r="S976" s="70"/>
      <c r="T976" s="50" t="s">
        <v>2967</v>
      </c>
      <c r="U976" s="70"/>
      <c r="V976" s="50" t="s">
        <v>2420</v>
      </c>
      <c r="W976" s="59" t="s">
        <v>92</v>
      </c>
      <c r="X976" s="59" t="s">
        <v>334</v>
      </c>
      <c r="Y976" s="70"/>
      <c r="Z976" s="70"/>
      <c r="AA976" s="70"/>
      <c r="AB976" s="70"/>
      <c r="AC976" s="70"/>
      <c r="AD976" s="70"/>
      <c r="AE976" s="70"/>
      <c r="AF976" s="70"/>
      <c r="AG976" s="70"/>
      <c r="AH976" s="70"/>
      <c r="AI976" s="73">
        <v>45684.0</v>
      </c>
      <c r="AJ976" s="74">
        <v>34.0</v>
      </c>
      <c r="AK976" s="50" t="s">
        <v>430</v>
      </c>
      <c r="AL976" s="70"/>
      <c r="AM976" s="11" t="s">
        <v>456</v>
      </c>
      <c r="AO976" s="70"/>
      <c r="AP976" s="70"/>
      <c r="AQ976" s="11" t="s">
        <v>79</v>
      </c>
      <c r="AR976" s="78" t="s">
        <v>334</v>
      </c>
      <c r="AS976" s="11" t="s">
        <v>75</v>
      </c>
      <c r="AT976" s="11" t="s">
        <v>375</v>
      </c>
      <c r="AU976" s="50"/>
      <c r="AV976" s="75"/>
      <c r="AW976" s="11" t="s">
        <v>96</v>
      </c>
      <c r="AX976" s="18" t="str">
        <f t="shared" si="1427"/>
        <v/>
      </c>
      <c r="AY976" s="76"/>
      <c r="AZ976" s="11" t="s">
        <v>241</v>
      </c>
      <c r="BA976" s="70"/>
      <c r="BB976" s="70"/>
      <c r="BC976" s="70"/>
      <c r="BD976" s="70"/>
      <c r="BE976" s="70"/>
      <c r="BF976" s="70"/>
      <c r="BG976" s="70"/>
      <c r="BH976" s="70"/>
      <c r="BI976" s="70"/>
      <c r="BJ976" s="50">
        <v>2025.0</v>
      </c>
      <c r="BK976" s="59">
        <v>2027.0</v>
      </c>
      <c r="BL976" s="16">
        <f t="shared" si="954"/>
        <v>3</v>
      </c>
      <c r="BM976" s="18" t="str">
        <f t="shared" si="955"/>
        <v>2025, 2026, 2027</v>
      </c>
      <c r="BN976" s="18" t="str">
        <f t="shared" ref="BN976:CC976" si="1434">IF(ISNUMBER(SEARCH(BN$1, $BM976)), ($K976/$BL976), "")</f>
        <v/>
      </c>
      <c r="BO976" s="18" t="str">
        <f t="shared" si="1434"/>
        <v/>
      </c>
      <c r="BP976" s="18" t="str">
        <f t="shared" si="1434"/>
        <v/>
      </c>
      <c r="BQ976" s="18" t="str">
        <f t="shared" si="1434"/>
        <v/>
      </c>
      <c r="BR976" s="18" t="str">
        <f t="shared" si="1434"/>
        <v/>
      </c>
      <c r="BS976" s="20">
        <f t="shared" si="1434"/>
        <v>0</v>
      </c>
      <c r="BT976" s="20">
        <f t="shared" si="1434"/>
        <v>0</v>
      </c>
      <c r="BU976" s="20">
        <f t="shared" si="1434"/>
        <v>0</v>
      </c>
      <c r="BV976" s="18" t="str">
        <f t="shared" si="1434"/>
        <v/>
      </c>
      <c r="BW976" s="18" t="str">
        <f t="shared" si="1434"/>
        <v/>
      </c>
      <c r="BX976" s="18" t="str">
        <f t="shared" si="1434"/>
        <v/>
      </c>
      <c r="BY976" s="18" t="str">
        <f t="shared" si="1434"/>
        <v/>
      </c>
      <c r="BZ976" s="18" t="str">
        <f t="shared" si="1434"/>
        <v/>
      </c>
      <c r="CA976" s="18" t="str">
        <f t="shared" si="1434"/>
        <v/>
      </c>
      <c r="CB976" s="18" t="str">
        <f t="shared" si="1434"/>
        <v/>
      </c>
      <c r="CC976" s="18" t="str">
        <f t="shared" si="1434"/>
        <v/>
      </c>
      <c r="CD976" s="48"/>
      <c r="CE976" s="48"/>
    </row>
    <row r="977" ht="16.5" customHeight="1">
      <c r="A977" s="48" t="s">
        <v>3247</v>
      </c>
      <c r="B977" s="48"/>
      <c r="C977" s="68"/>
      <c r="D977" s="69" t="s">
        <v>4873</v>
      </c>
      <c r="E977" s="70"/>
      <c r="F977" s="70"/>
      <c r="G977" s="40" t="s">
        <v>151</v>
      </c>
      <c r="H977" s="70"/>
      <c r="I977" s="70"/>
      <c r="J977" s="85"/>
      <c r="K977" s="85"/>
      <c r="L977" s="78" t="s">
        <v>86</v>
      </c>
      <c r="M977" s="71"/>
      <c r="N977" s="72"/>
      <c r="O977" s="70"/>
      <c r="P977" s="70"/>
      <c r="Q977" s="70"/>
      <c r="R977" s="70"/>
      <c r="S977" s="70"/>
      <c r="T977" s="70"/>
      <c r="U977" s="70"/>
      <c r="V977" s="70"/>
      <c r="W977" s="71"/>
      <c r="X977" s="59" t="s">
        <v>183</v>
      </c>
      <c r="Y977" s="70"/>
      <c r="Z977" s="70"/>
      <c r="AA977" s="70"/>
      <c r="AB977" s="70"/>
      <c r="AC977" s="70"/>
      <c r="AD977" s="70"/>
      <c r="AE977" s="50" t="s">
        <v>4874</v>
      </c>
      <c r="AF977" s="70"/>
      <c r="AG977" s="70"/>
      <c r="AH977" s="70"/>
      <c r="AI977" s="73">
        <v>45292.0</v>
      </c>
      <c r="AJ977" s="87"/>
      <c r="AK977" s="70"/>
      <c r="AL977" s="70"/>
      <c r="AM977" s="11" t="s">
        <v>308</v>
      </c>
      <c r="AO977" s="70"/>
      <c r="AP977" s="70"/>
      <c r="AQ977" s="11" t="s">
        <v>79</v>
      </c>
      <c r="AR977" s="50" t="s">
        <v>183</v>
      </c>
      <c r="AS977" s="11" t="s">
        <v>75</v>
      </c>
      <c r="AT977" s="11" t="s">
        <v>80</v>
      </c>
      <c r="AU977" s="50"/>
      <c r="AV977" s="75"/>
      <c r="AW977" s="11" t="s">
        <v>96</v>
      </c>
      <c r="AX977" s="18" t="str">
        <f t="shared" si="1427"/>
        <v/>
      </c>
      <c r="AY977" s="76"/>
      <c r="AZ977" s="11" t="s">
        <v>132</v>
      </c>
      <c r="BA977" s="70"/>
      <c r="BB977" s="70"/>
      <c r="BC977" s="70"/>
      <c r="BD977" s="70"/>
      <c r="BE977" s="70"/>
      <c r="BF977" s="70"/>
      <c r="BG977" s="70"/>
      <c r="BH977" s="70"/>
      <c r="BI977" s="70"/>
      <c r="BJ977" s="50">
        <v>2024.0</v>
      </c>
      <c r="BK977" s="70"/>
      <c r="BL977" s="16">
        <f t="shared" si="954"/>
        <v>-2023</v>
      </c>
      <c r="BM977" s="18" t="str">
        <f t="shared" si="955"/>
        <v>#NUM!</v>
      </c>
      <c r="BN977" s="18" t="str">
        <f t="shared" ref="BN977:CC977" si="1435">IF(ISNUMBER(SEARCH(BN$1, $BM977)), ($K977/$BL977), "")</f>
        <v/>
      </c>
      <c r="BO977" s="18" t="str">
        <f t="shared" si="1435"/>
        <v/>
      </c>
      <c r="BP977" s="18" t="str">
        <f t="shared" si="1435"/>
        <v/>
      </c>
      <c r="BQ977" s="18" t="str">
        <f t="shared" si="1435"/>
        <v/>
      </c>
      <c r="BR977" s="18" t="str">
        <f t="shared" si="1435"/>
        <v/>
      </c>
      <c r="BS977" s="18" t="str">
        <f t="shared" si="1435"/>
        <v/>
      </c>
      <c r="BT977" s="18" t="str">
        <f t="shared" si="1435"/>
        <v/>
      </c>
      <c r="BU977" s="18" t="str">
        <f t="shared" si="1435"/>
        <v/>
      </c>
      <c r="BV977" s="18" t="str">
        <f t="shared" si="1435"/>
        <v/>
      </c>
      <c r="BW977" s="18" t="str">
        <f t="shared" si="1435"/>
        <v/>
      </c>
      <c r="BX977" s="18" t="str">
        <f t="shared" si="1435"/>
        <v/>
      </c>
      <c r="BY977" s="18" t="str">
        <f t="shared" si="1435"/>
        <v/>
      </c>
      <c r="BZ977" s="18" t="str">
        <f t="shared" si="1435"/>
        <v/>
      </c>
      <c r="CA977" s="18" t="str">
        <f t="shared" si="1435"/>
        <v/>
      </c>
      <c r="CB977" s="18" t="str">
        <f t="shared" si="1435"/>
        <v/>
      </c>
      <c r="CC977" s="18" t="str">
        <f t="shared" si="1435"/>
        <v/>
      </c>
      <c r="CD977" s="48"/>
      <c r="CE977" s="48"/>
    </row>
    <row r="978" ht="16.5" customHeight="1">
      <c r="A978" s="48" t="s">
        <v>3248</v>
      </c>
      <c r="B978" s="48"/>
      <c r="C978" s="68"/>
      <c r="D978" s="69" t="s">
        <v>4873</v>
      </c>
      <c r="E978" s="70"/>
      <c r="F978" s="70"/>
      <c r="G978" s="40" t="s">
        <v>151</v>
      </c>
      <c r="H978" s="70"/>
      <c r="I978" s="70"/>
      <c r="J978" s="85"/>
      <c r="K978" s="85"/>
      <c r="L978" s="78" t="s">
        <v>86</v>
      </c>
      <c r="M978" s="71"/>
      <c r="N978" s="79" t="s">
        <v>4875</v>
      </c>
      <c r="O978" s="70"/>
      <c r="P978" s="70"/>
      <c r="Q978" s="70"/>
      <c r="R978" s="70"/>
      <c r="S978" s="70"/>
      <c r="T978" s="70"/>
      <c r="U978" s="70"/>
      <c r="V978" s="50" t="s">
        <v>3249</v>
      </c>
      <c r="W978" s="71"/>
      <c r="X978" s="59" t="s">
        <v>183</v>
      </c>
      <c r="Y978" s="70"/>
      <c r="Z978" s="70"/>
      <c r="AA978" s="70"/>
      <c r="AB978" s="70"/>
      <c r="AC978" s="70"/>
      <c r="AD978" s="70"/>
      <c r="AE978" s="70"/>
      <c r="AF978" s="70"/>
      <c r="AG978" s="70"/>
      <c r="AH978" s="70"/>
      <c r="AI978" s="73">
        <v>45323.0</v>
      </c>
      <c r="AJ978" s="87"/>
      <c r="AK978" s="70"/>
      <c r="AL978" s="70"/>
      <c r="AM978" s="11" t="s">
        <v>308</v>
      </c>
      <c r="AO978" s="70"/>
      <c r="AP978" s="70"/>
      <c r="AQ978" s="11" t="s">
        <v>79</v>
      </c>
      <c r="AR978" s="50" t="s">
        <v>183</v>
      </c>
      <c r="AS978" s="11" t="s">
        <v>75</v>
      </c>
      <c r="AT978" s="25" t="s">
        <v>122</v>
      </c>
      <c r="AU978" s="70"/>
      <c r="AV978" s="68"/>
      <c r="AW978" s="11" t="s">
        <v>96</v>
      </c>
      <c r="AX978" s="18" t="str">
        <f t="shared" si="1427"/>
        <v/>
      </c>
      <c r="AY978" s="76"/>
      <c r="AZ978" s="11" t="s">
        <v>132</v>
      </c>
      <c r="BA978" s="70"/>
      <c r="BB978" s="70"/>
      <c r="BC978" s="70"/>
      <c r="BD978" s="70"/>
      <c r="BE978" s="70"/>
      <c r="BF978" s="70"/>
      <c r="BG978" s="70"/>
      <c r="BH978" s="70"/>
      <c r="BI978" s="70"/>
      <c r="BJ978" s="50">
        <v>2024.0</v>
      </c>
      <c r="BL978" s="16">
        <f t="shared" si="954"/>
        <v>-2023</v>
      </c>
      <c r="BM978" s="18" t="str">
        <f t="shared" si="955"/>
        <v>#NUM!</v>
      </c>
      <c r="BN978" s="18" t="str">
        <f t="shared" ref="BN978:CC978" si="1436">IF(ISNUMBER(SEARCH(BN$1, $BM978)), ($K978/$BL978), "")</f>
        <v/>
      </c>
      <c r="BO978" s="18" t="str">
        <f t="shared" si="1436"/>
        <v/>
      </c>
      <c r="BP978" s="18" t="str">
        <f t="shared" si="1436"/>
        <v/>
      </c>
      <c r="BQ978" s="18" t="str">
        <f t="shared" si="1436"/>
        <v/>
      </c>
      <c r="BR978" s="18" t="str">
        <f t="shared" si="1436"/>
        <v/>
      </c>
      <c r="BS978" s="18" t="str">
        <f t="shared" si="1436"/>
        <v/>
      </c>
      <c r="BT978" s="18" t="str">
        <f t="shared" si="1436"/>
        <v/>
      </c>
      <c r="BU978" s="18" t="str">
        <f t="shared" si="1436"/>
        <v/>
      </c>
      <c r="BV978" s="18" t="str">
        <f t="shared" si="1436"/>
        <v/>
      </c>
      <c r="BW978" s="18" t="str">
        <f t="shared" si="1436"/>
        <v/>
      </c>
      <c r="BX978" s="18" t="str">
        <f t="shared" si="1436"/>
        <v/>
      </c>
      <c r="BY978" s="18" t="str">
        <f t="shared" si="1436"/>
        <v/>
      </c>
      <c r="BZ978" s="18" t="str">
        <f t="shared" si="1436"/>
        <v/>
      </c>
      <c r="CA978" s="18" t="str">
        <f t="shared" si="1436"/>
        <v/>
      </c>
      <c r="CB978" s="18" t="str">
        <f t="shared" si="1436"/>
        <v/>
      </c>
      <c r="CC978" s="18" t="str">
        <f t="shared" si="1436"/>
        <v/>
      </c>
      <c r="CD978" s="48"/>
      <c r="CE978" s="48"/>
    </row>
    <row r="979" ht="16.5" customHeight="1">
      <c r="A979" s="48" t="s">
        <v>3250</v>
      </c>
      <c r="B979" s="48"/>
      <c r="C979" s="68"/>
      <c r="D979" s="69" t="s">
        <v>4873</v>
      </c>
      <c r="E979" s="70"/>
      <c r="F979" s="70"/>
      <c r="G979" s="40" t="s">
        <v>151</v>
      </c>
      <c r="H979" s="70"/>
      <c r="I979" s="70"/>
      <c r="J979" s="85"/>
      <c r="K979" s="85"/>
      <c r="L979" s="78" t="s">
        <v>86</v>
      </c>
      <c r="M979" s="71"/>
      <c r="N979" s="72"/>
      <c r="O979" s="70"/>
      <c r="P979" s="70"/>
      <c r="Q979" s="70"/>
      <c r="R979" s="70"/>
      <c r="S979" s="70"/>
      <c r="T979" s="70"/>
      <c r="U979" s="70"/>
      <c r="V979" s="70"/>
      <c r="W979" s="71"/>
      <c r="X979" s="59" t="s">
        <v>183</v>
      </c>
      <c r="Y979" s="70"/>
      <c r="Z979" s="70"/>
      <c r="AA979" s="70"/>
      <c r="AB979" s="70"/>
      <c r="AC979" s="70"/>
      <c r="AD979" s="70"/>
      <c r="AE979" s="50" t="s">
        <v>4876</v>
      </c>
      <c r="AF979" s="70"/>
      <c r="AG979" s="70"/>
      <c r="AH979" s="70"/>
      <c r="AI979" s="73">
        <v>45383.0</v>
      </c>
      <c r="AJ979" s="87"/>
      <c r="AK979" s="70"/>
      <c r="AL979" s="70"/>
      <c r="AM979" s="11" t="s">
        <v>308</v>
      </c>
      <c r="AO979" s="70"/>
      <c r="AP979" s="70"/>
      <c r="AQ979" s="11" t="s">
        <v>79</v>
      </c>
      <c r="AR979" s="50" t="s">
        <v>183</v>
      </c>
      <c r="AS979" s="11" t="s">
        <v>75</v>
      </c>
      <c r="AT979" s="11" t="s">
        <v>80</v>
      </c>
      <c r="AU979" s="50"/>
      <c r="AV979" s="75"/>
      <c r="AW979" s="11" t="s">
        <v>96</v>
      </c>
      <c r="AX979" s="18" t="str">
        <f t="shared" si="1427"/>
        <v/>
      </c>
      <c r="AY979" s="76"/>
      <c r="AZ979" s="11" t="s">
        <v>520</v>
      </c>
      <c r="BA979" s="70"/>
      <c r="BB979" s="70"/>
      <c r="BC979" s="70"/>
      <c r="BD979" s="70"/>
      <c r="BE979" s="70"/>
      <c r="BF979" s="70"/>
      <c r="BG979" s="70"/>
      <c r="BH979" s="70"/>
      <c r="BI979" s="70"/>
      <c r="BJ979" s="50">
        <v>2024.0</v>
      </c>
      <c r="BK979" s="70"/>
      <c r="BL979" s="16">
        <f t="shared" si="954"/>
        <v>-2023</v>
      </c>
      <c r="BM979" s="18" t="str">
        <f t="shared" si="955"/>
        <v>#NUM!</v>
      </c>
      <c r="BN979" s="18" t="str">
        <f t="shared" ref="BN979:CC979" si="1437">IF(ISNUMBER(SEARCH(BN$1, $BM979)), ($K979/$BL979), "")</f>
        <v/>
      </c>
      <c r="BO979" s="18" t="str">
        <f t="shared" si="1437"/>
        <v/>
      </c>
      <c r="BP979" s="18" t="str">
        <f t="shared" si="1437"/>
        <v/>
      </c>
      <c r="BQ979" s="18" t="str">
        <f t="shared" si="1437"/>
        <v/>
      </c>
      <c r="BR979" s="18" t="str">
        <f t="shared" si="1437"/>
        <v/>
      </c>
      <c r="BS979" s="18" t="str">
        <f t="shared" si="1437"/>
        <v/>
      </c>
      <c r="BT979" s="18" t="str">
        <f t="shared" si="1437"/>
        <v/>
      </c>
      <c r="BU979" s="18" t="str">
        <f t="shared" si="1437"/>
        <v/>
      </c>
      <c r="BV979" s="18" t="str">
        <f t="shared" si="1437"/>
        <v/>
      </c>
      <c r="BW979" s="18" t="str">
        <f t="shared" si="1437"/>
        <v/>
      </c>
      <c r="BX979" s="18" t="str">
        <f t="shared" si="1437"/>
        <v/>
      </c>
      <c r="BY979" s="18" t="str">
        <f t="shared" si="1437"/>
        <v/>
      </c>
      <c r="BZ979" s="18" t="str">
        <f t="shared" si="1437"/>
        <v/>
      </c>
      <c r="CA979" s="18" t="str">
        <f t="shared" si="1437"/>
        <v/>
      </c>
      <c r="CB979" s="18" t="str">
        <f t="shared" si="1437"/>
        <v/>
      </c>
      <c r="CC979" s="18" t="str">
        <f t="shared" si="1437"/>
        <v/>
      </c>
      <c r="CD979" s="48"/>
      <c r="CE979" s="48"/>
    </row>
    <row r="980" ht="18.0" customHeight="1">
      <c r="A980" s="48" t="s">
        <v>4877</v>
      </c>
      <c r="B980" s="48" t="s">
        <v>4878</v>
      </c>
      <c r="C980" s="70"/>
      <c r="D980" s="91" t="s">
        <v>4879</v>
      </c>
      <c r="E980" s="51">
        <v>2432030.0</v>
      </c>
      <c r="F980" s="51">
        <v>2432030.0</v>
      </c>
      <c r="G980" s="40" t="s">
        <v>151</v>
      </c>
      <c r="H980" s="51">
        <v>2643510.87</v>
      </c>
      <c r="I980" s="51">
        <v>2643510.87</v>
      </c>
      <c r="J980" s="53">
        <v>2432030.0</v>
      </c>
      <c r="K980" s="53">
        <v>2432030.0</v>
      </c>
      <c r="L980" s="91" t="s">
        <v>86</v>
      </c>
      <c r="M980" s="71"/>
      <c r="N980" s="92" t="s">
        <v>4880</v>
      </c>
      <c r="O980" s="51">
        <v>1.0115871E8</v>
      </c>
      <c r="P980" s="70"/>
      <c r="Q980" s="70"/>
      <c r="R980" s="70"/>
      <c r="S980" s="70"/>
      <c r="T980" s="70"/>
      <c r="U980" s="70"/>
      <c r="V980" s="93" t="s">
        <v>4881</v>
      </c>
      <c r="W980" s="91" t="s">
        <v>4825</v>
      </c>
      <c r="X980" s="91" t="s">
        <v>961</v>
      </c>
      <c r="Y980" s="51" t="s">
        <v>75</v>
      </c>
      <c r="Z980" s="70"/>
      <c r="AA980" s="70"/>
      <c r="AB980" s="70"/>
      <c r="AC980" s="70"/>
      <c r="AD980" s="70"/>
      <c r="AE980" s="70"/>
      <c r="AF980" s="70"/>
      <c r="AG980" s="70"/>
      <c r="AH980" s="70"/>
      <c r="AI980" s="94">
        <v>45383.0</v>
      </c>
      <c r="AJ980" s="95">
        <v>36.0</v>
      </c>
      <c r="AK980" s="51" t="s">
        <v>430</v>
      </c>
      <c r="AL980" s="70"/>
      <c r="AM980" s="48" t="s">
        <v>185</v>
      </c>
      <c r="AN980" s="11" t="s">
        <v>443</v>
      </c>
      <c r="AO980" s="96"/>
      <c r="AP980" s="70"/>
      <c r="AQ980" s="11" t="s">
        <v>79</v>
      </c>
      <c r="AR980" s="51" t="s">
        <v>188</v>
      </c>
      <c r="AS980" s="11" t="s">
        <v>75</v>
      </c>
      <c r="AT980" s="11" t="s">
        <v>375</v>
      </c>
      <c r="AU980" s="96"/>
      <c r="AV980" s="97"/>
      <c r="AW980" s="43" t="s">
        <v>96</v>
      </c>
      <c r="AX980" s="18" t="str">
        <f t="shared" si="1427"/>
        <v/>
      </c>
      <c r="AY980" s="76"/>
      <c r="AZ980" s="11" t="s">
        <v>241</v>
      </c>
      <c r="BA980" s="70"/>
      <c r="BB980" s="70"/>
      <c r="BC980" s="70"/>
      <c r="BD980" s="70"/>
      <c r="BE980" s="70"/>
      <c r="BF980" s="70"/>
      <c r="BG980" s="70"/>
      <c r="BH980" s="70"/>
      <c r="BI980" s="70"/>
      <c r="BJ980" s="51">
        <v>2024.0</v>
      </c>
      <c r="BK980" s="91">
        <v>2026.0</v>
      </c>
      <c r="BL980" s="16">
        <f t="shared" si="954"/>
        <v>3</v>
      </c>
      <c r="BM980" s="18" t="str">
        <f t="shared" si="955"/>
        <v>2024, 2025, 2026</v>
      </c>
      <c r="BN980" s="18" t="str">
        <f t="shared" ref="BN980:CC980" si="1438">IF(ISNUMBER(SEARCH(BN$1, $BM980)), ($K980/$BL980), "")</f>
        <v/>
      </c>
      <c r="BO980" s="18" t="str">
        <f t="shared" si="1438"/>
        <v/>
      </c>
      <c r="BP980" s="18" t="str">
        <f t="shared" si="1438"/>
        <v/>
      </c>
      <c r="BQ980" s="18" t="str">
        <f t="shared" si="1438"/>
        <v/>
      </c>
      <c r="BR980" s="20">
        <f t="shared" si="1438"/>
        <v>810676.6667</v>
      </c>
      <c r="BS980" s="20">
        <f t="shared" si="1438"/>
        <v>810676.6667</v>
      </c>
      <c r="BT980" s="20">
        <f t="shared" si="1438"/>
        <v>810676.6667</v>
      </c>
      <c r="BU980" s="18" t="str">
        <f t="shared" si="1438"/>
        <v/>
      </c>
      <c r="BV980" s="18" t="str">
        <f t="shared" si="1438"/>
        <v/>
      </c>
      <c r="BW980" s="18" t="str">
        <f t="shared" si="1438"/>
        <v/>
      </c>
      <c r="BX980" s="18" t="str">
        <f t="shared" si="1438"/>
        <v/>
      </c>
      <c r="BY980" s="18" t="str">
        <f t="shared" si="1438"/>
        <v/>
      </c>
      <c r="BZ980" s="18" t="str">
        <f t="shared" si="1438"/>
        <v/>
      </c>
      <c r="CA980" s="18" t="str">
        <f t="shared" si="1438"/>
        <v/>
      </c>
      <c r="CB980" s="18" t="str">
        <f t="shared" si="1438"/>
        <v/>
      </c>
      <c r="CC980" s="18" t="str">
        <f t="shared" si="1438"/>
        <v/>
      </c>
      <c r="CD980" s="48"/>
      <c r="CE980" s="48"/>
    </row>
    <row r="981">
      <c r="A981" s="98" t="s">
        <v>4882</v>
      </c>
      <c r="B981" s="99"/>
      <c r="C981" s="100"/>
      <c r="D981" s="101"/>
      <c r="E981" s="41">
        <v>9.1E7</v>
      </c>
      <c r="F981" s="41">
        <v>9.1E7</v>
      </c>
      <c r="G981" s="41" t="s">
        <v>691</v>
      </c>
      <c r="H981" s="41"/>
      <c r="I981" s="99"/>
      <c r="J981" s="13">
        <f t="shared" ref="J981:K981" si="1439">E981*0.88</f>
        <v>80080000</v>
      </c>
      <c r="K981" s="13">
        <f t="shared" si="1439"/>
        <v>80080000</v>
      </c>
      <c r="L981" s="41" t="s">
        <v>86</v>
      </c>
      <c r="M981" s="99"/>
      <c r="N981" s="102" t="s">
        <v>4883</v>
      </c>
      <c r="O981" s="99"/>
      <c r="P981" s="99"/>
      <c r="Q981" s="99"/>
      <c r="R981" s="99"/>
      <c r="S981" s="99"/>
      <c r="T981" s="41"/>
      <c r="U981" s="41"/>
      <c r="V981" s="41" t="s">
        <v>4884</v>
      </c>
      <c r="W981" s="41" t="s">
        <v>4825</v>
      </c>
      <c r="X981" s="41" t="s">
        <v>218</v>
      </c>
      <c r="Y981" s="41" t="s">
        <v>75</v>
      </c>
      <c r="Z981" s="99"/>
      <c r="AA981" s="99"/>
      <c r="AB981" s="99"/>
      <c r="AC981" s="99"/>
      <c r="AD981" s="99"/>
      <c r="AE981" s="99"/>
      <c r="AF981" s="99"/>
      <c r="AG981" s="99"/>
      <c r="AH981" s="99"/>
      <c r="AI981" s="99"/>
      <c r="AJ981" s="103" t="str">
        <f t="shared" ref="AJ981:AJ1050" si="1441">IF(OR(AI981="", BZ981=""), "", IFERROR(DATEDIF(AI981, BZ981, "M")+1, "N/A"))</f>
        <v/>
      </c>
      <c r="AK981" s="41" t="s">
        <v>77</v>
      </c>
      <c r="AL981" s="99"/>
      <c r="AM981" s="41" t="s">
        <v>4885</v>
      </c>
      <c r="AO981" s="99"/>
      <c r="AP981" s="99"/>
      <c r="AQ981" s="11" t="s">
        <v>79</v>
      </c>
      <c r="AR981" s="41" t="s">
        <v>218</v>
      </c>
      <c r="AS981" s="41" t="s">
        <v>75</v>
      </c>
      <c r="AT981" s="43" t="s">
        <v>80</v>
      </c>
      <c r="AU981" s="99"/>
      <c r="AV981" s="99"/>
      <c r="AW981" s="11" t="s">
        <v>166</v>
      </c>
      <c r="AX981" s="18" t="str">
        <f t="shared" si="1427"/>
        <v/>
      </c>
      <c r="AY981" s="99"/>
      <c r="AZ981" s="99"/>
      <c r="BA981" s="99"/>
      <c r="BB981" s="99"/>
      <c r="BC981" s="99"/>
      <c r="BD981" s="99"/>
      <c r="BE981" s="99"/>
      <c r="BF981" s="99"/>
      <c r="BG981" s="99"/>
      <c r="BH981" s="99"/>
      <c r="BI981" s="99"/>
      <c r="BJ981" s="104">
        <v>2022.0</v>
      </c>
      <c r="BK981" s="104">
        <v>2022.0</v>
      </c>
      <c r="BL981" s="16">
        <f t="shared" si="954"/>
        <v>1</v>
      </c>
      <c r="BM981" s="18" t="str">
        <f t="shared" si="955"/>
        <v>2022</v>
      </c>
      <c r="BN981" s="18" t="str">
        <f t="shared" ref="BN981:CC981" si="1440">IF(ISNUMBER(SEARCH(BN$1, $BM981)), ($K981/$BL981), "")</f>
        <v/>
      </c>
      <c r="BO981" s="18" t="str">
        <f t="shared" si="1440"/>
        <v/>
      </c>
      <c r="BP981" s="20">
        <f t="shared" si="1440"/>
        <v>80080000</v>
      </c>
      <c r="BQ981" s="18" t="str">
        <f t="shared" si="1440"/>
        <v/>
      </c>
      <c r="BR981" s="18" t="str">
        <f t="shared" si="1440"/>
        <v/>
      </c>
      <c r="BS981" s="18" t="str">
        <f t="shared" si="1440"/>
        <v/>
      </c>
      <c r="BT981" s="18" t="str">
        <f t="shared" si="1440"/>
        <v/>
      </c>
      <c r="BU981" s="18" t="str">
        <f t="shared" si="1440"/>
        <v/>
      </c>
      <c r="BV981" s="18" t="str">
        <f t="shared" si="1440"/>
        <v/>
      </c>
      <c r="BW981" s="18" t="str">
        <f t="shared" si="1440"/>
        <v/>
      </c>
      <c r="BX981" s="18" t="str">
        <f t="shared" si="1440"/>
        <v/>
      </c>
      <c r="BY981" s="18" t="str">
        <f t="shared" si="1440"/>
        <v/>
      </c>
      <c r="BZ981" s="18" t="str">
        <f t="shared" si="1440"/>
        <v/>
      </c>
      <c r="CA981" s="18" t="str">
        <f t="shared" si="1440"/>
        <v/>
      </c>
      <c r="CB981" s="18" t="str">
        <f t="shared" si="1440"/>
        <v/>
      </c>
      <c r="CC981" s="18" t="str">
        <f t="shared" si="1440"/>
        <v/>
      </c>
      <c r="CD981" s="99"/>
      <c r="CE981" s="99"/>
    </row>
    <row r="982" ht="15.75" customHeight="1">
      <c r="A982" s="98" t="s">
        <v>4886</v>
      </c>
      <c r="B982" s="41" t="s">
        <v>4887</v>
      </c>
      <c r="C982" s="100"/>
      <c r="D982" s="101" t="s">
        <v>4879</v>
      </c>
      <c r="E982" s="41">
        <v>6564763.85</v>
      </c>
      <c r="F982" s="41">
        <v>4993592.0</v>
      </c>
      <c r="G982" s="41" t="s">
        <v>151</v>
      </c>
      <c r="H982" s="99"/>
      <c r="I982" s="99"/>
      <c r="J982" s="105">
        <v>6564763.85</v>
      </c>
      <c r="K982" s="105">
        <v>4993592.0</v>
      </c>
      <c r="L982" s="41" t="s">
        <v>86</v>
      </c>
      <c r="M982" s="99"/>
      <c r="N982" s="102" t="s">
        <v>4888</v>
      </c>
      <c r="O982" s="99"/>
      <c r="P982" s="99"/>
      <c r="Q982" s="99"/>
      <c r="R982" s="99"/>
      <c r="S982" s="99"/>
      <c r="T982" s="99"/>
      <c r="U982" s="41" t="s">
        <v>4889</v>
      </c>
      <c r="V982" s="41" t="s">
        <v>4890</v>
      </c>
      <c r="W982" s="41" t="s">
        <v>92</v>
      </c>
      <c r="X982" s="41" t="s">
        <v>565</v>
      </c>
      <c r="Y982" s="41" t="s">
        <v>75</v>
      </c>
      <c r="Z982" s="99"/>
      <c r="AA982" s="99"/>
      <c r="AB982" s="99"/>
      <c r="AC982" s="99"/>
      <c r="AD982" s="41" t="s">
        <v>4891</v>
      </c>
      <c r="AF982" s="99"/>
      <c r="AG982" s="99"/>
      <c r="AH982" s="99"/>
      <c r="AI982" s="106">
        <v>41640.0</v>
      </c>
      <c r="AJ982" s="104" t="str">
        <f t="shared" si="1441"/>
        <v/>
      </c>
      <c r="AK982" s="41" t="s">
        <v>4892</v>
      </c>
      <c r="AL982" s="99"/>
      <c r="AM982" s="48" t="s">
        <v>185</v>
      </c>
      <c r="AN982" s="11" t="s">
        <v>4893</v>
      </c>
      <c r="AO982" s="99"/>
      <c r="AP982" s="99"/>
      <c r="AQ982" s="11" t="s">
        <v>79</v>
      </c>
      <c r="AR982" s="41" t="s">
        <v>188</v>
      </c>
      <c r="AS982" s="41" t="s">
        <v>75</v>
      </c>
      <c r="AT982" s="43" t="s">
        <v>80</v>
      </c>
      <c r="AU982" s="99"/>
      <c r="AV982" s="99"/>
      <c r="AW982" s="43" t="s">
        <v>96</v>
      </c>
      <c r="AX982" s="18" t="str">
        <f t="shared" si="1427"/>
        <v/>
      </c>
      <c r="AY982" s="43"/>
      <c r="AZ982" s="11" t="s">
        <v>310</v>
      </c>
      <c r="BA982" s="99"/>
      <c r="BB982" s="99"/>
      <c r="BC982" s="99"/>
      <c r="BD982" s="99"/>
      <c r="BE982" s="99"/>
      <c r="BF982" s="99"/>
      <c r="BG982" s="99"/>
      <c r="BH982" s="99"/>
      <c r="BI982" s="99"/>
      <c r="BJ982" s="103">
        <f t="shared" ref="BJ982:BJ985" si="1443">IF(AI982&lt;&gt;"", YEAR(AI982), "")</f>
        <v>2014</v>
      </c>
      <c r="BK982" s="11">
        <v>2018.0</v>
      </c>
      <c r="BL982" s="16">
        <f t="shared" si="954"/>
        <v>5</v>
      </c>
      <c r="BM982" s="18" t="str">
        <f t="shared" si="955"/>
        <v>2014, 2015, 2016, 2017, 2018</v>
      </c>
      <c r="BN982" s="18" t="str">
        <f t="shared" ref="BN982:CC982" si="1442">IF(ISNUMBER(SEARCH(BN$1, $BM982)), ($K982/$BL982), "")</f>
        <v/>
      </c>
      <c r="BO982" s="18" t="str">
        <f t="shared" si="1442"/>
        <v/>
      </c>
      <c r="BP982" s="18" t="str">
        <f t="shared" si="1442"/>
        <v/>
      </c>
      <c r="BQ982" s="18" t="str">
        <f t="shared" si="1442"/>
        <v/>
      </c>
      <c r="BR982" s="18" t="str">
        <f t="shared" si="1442"/>
        <v/>
      </c>
      <c r="BS982" s="18" t="str">
        <f t="shared" si="1442"/>
        <v/>
      </c>
      <c r="BT982" s="18" t="str">
        <f t="shared" si="1442"/>
        <v/>
      </c>
      <c r="BU982" s="18" t="str">
        <f t="shared" si="1442"/>
        <v/>
      </c>
      <c r="BV982" s="18" t="str">
        <f t="shared" si="1442"/>
        <v/>
      </c>
      <c r="BW982" s="18" t="str">
        <f t="shared" si="1442"/>
        <v/>
      </c>
      <c r="BX982" s="18" t="str">
        <f t="shared" si="1442"/>
        <v/>
      </c>
      <c r="BY982" s="18" t="str">
        <f t="shared" si="1442"/>
        <v/>
      </c>
      <c r="BZ982" s="18" t="str">
        <f t="shared" si="1442"/>
        <v/>
      </c>
      <c r="CA982" s="18" t="str">
        <f t="shared" si="1442"/>
        <v/>
      </c>
      <c r="CB982" s="18" t="str">
        <f t="shared" si="1442"/>
        <v/>
      </c>
      <c r="CC982" s="18" t="str">
        <f t="shared" si="1442"/>
        <v/>
      </c>
      <c r="CD982" s="106"/>
      <c r="CE982" s="106"/>
    </row>
    <row r="983" ht="15.75" customHeight="1">
      <c r="A983" s="98" t="s">
        <v>4894</v>
      </c>
      <c r="B983" s="41" t="s">
        <v>4895</v>
      </c>
      <c r="C983" s="100"/>
      <c r="D983" s="101" t="s">
        <v>4879</v>
      </c>
      <c r="E983" s="41">
        <v>6882279.69</v>
      </c>
      <c r="F983" s="41">
        <v>4999000.0</v>
      </c>
      <c r="G983" s="41" t="s">
        <v>151</v>
      </c>
      <c r="H983" s="99"/>
      <c r="I983" s="99"/>
      <c r="J983" s="105">
        <v>6882279.69</v>
      </c>
      <c r="K983" s="105">
        <v>4999000.0</v>
      </c>
      <c r="L983" s="41" t="s">
        <v>86</v>
      </c>
      <c r="M983" s="99"/>
      <c r="N983" s="102" t="s">
        <v>4896</v>
      </c>
      <c r="O983" s="99"/>
      <c r="P983" s="99"/>
      <c r="Q983" s="99"/>
      <c r="R983" s="99"/>
      <c r="S983" s="99"/>
      <c r="T983" s="99"/>
      <c r="U983" s="41"/>
      <c r="V983" s="41" t="s">
        <v>533</v>
      </c>
      <c r="W983" s="41" t="s">
        <v>2228</v>
      </c>
      <c r="X983" s="41" t="s">
        <v>183</v>
      </c>
      <c r="Y983" s="41" t="s">
        <v>75</v>
      </c>
      <c r="Z983" s="99"/>
      <c r="AA983" s="99"/>
      <c r="AB983" s="99"/>
      <c r="AC983" s="99"/>
      <c r="AD983" s="107" t="s">
        <v>4897</v>
      </c>
      <c r="AE983" s="41"/>
      <c r="AF983" s="99"/>
      <c r="AG983" s="99"/>
      <c r="AH983" s="99"/>
      <c r="AI983" s="106">
        <v>41640.0</v>
      </c>
      <c r="AJ983" s="104" t="str">
        <f t="shared" si="1441"/>
        <v/>
      </c>
      <c r="AK983" s="41" t="s">
        <v>4892</v>
      </c>
      <c r="AL983" s="99"/>
      <c r="AM983" s="48" t="s">
        <v>185</v>
      </c>
      <c r="AN983" s="11" t="s">
        <v>4893</v>
      </c>
      <c r="AO983" s="99"/>
      <c r="AP983" s="99"/>
      <c r="AQ983" s="11" t="s">
        <v>79</v>
      </c>
      <c r="AR983" s="41" t="s">
        <v>188</v>
      </c>
      <c r="AS983" s="41" t="s">
        <v>75</v>
      </c>
      <c r="AT983" s="43" t="s">
        <v>80</v>
      </c>
      <c r="AU983" s="99"/>
      <c r="AV983" s="99"/>
      <c r="AW983" s="43" t="s">
        <v>96</v>
      </c>
      <c r="AX983" s="18" t="str">
        <f t="shared" si="1427"/>
        <v/>
      </c>
      <c r="AY983" s="43"/>
      <c r="AZ983" s="11" t="s">
        <v>310</v>
      </c>
      <c r="BA983" s="99"/>
      <c r="BB983" s="99"/>
      <c r="BC983" s="99"/>
      <c r="BD983" s="99"/>
      <c r="BE983" s="99"/>
      <c r="BF983" s="99"/>
      <c r="BG983" s="99"/>
      <c r="BH983" s="99"/>
      <c r="BI983" s="99"/>
      <c r="BJ983" s="103">
        <f t="shared" si="1443"/>
        <v>2014</v>
      </c>
      <c r="BK983" s="11">
        <v>2018.0</v>
      </c>
      <c r="BL983" s="16">
        <f t="shared" si="954"/>
        <v>5</v>
      </c>
      <c r="BM983" s="18" t="str">
        <f t="shared" si="955"/>
        <v>2014, 2015, 2016, 2017, 2018</v>
      </c>
      <c r="BN983" s="18" t="str">
        <f t="shared" ref="BN983:CC983" si="1444">IF(ISNUMBER(SEARCH(BN$1, $BM983)), ($K983/$BL983), "")</f>
        <v/>
      </c>
      <c r="BO983" s="18" t="str">
        <f t="shared" si="1444"/>
        <v/>
      </c>
      <c r="BP983" s="18" t="str">
        <f t="shared" si="1444"/>
        <v/>
      </c>
      <c r="BQ983" s="18" t="str">
        <f t="shared" si="1444"/>
        <v/>
      </c>
      <c r="BR983" s="18" t="str">
        <f t="shared" si="1444"/>
        <v/>
      </c>
      <c r="BS983" s="18" t="str">
        <f t="shared" si="1444"/>
        <v/>
      </c>
      <c r="BT983" s="18" t="str">
        <f t="shared" si="1444"/>
        <v/>
      </c>
      <c r="BU983" s="18" t="str">
        <f t="shared" si="1444"/>
        <v/>
      </c>
      <c r="BV983" s="18" t="str">
        <f t="shared" si="1444"/>
        <v/>
      </c>
      <c r="BW983" s="18" t="str">
        <f t="shared" si="1444"/>
        <v/>
      </c>
      <c r="BX983" s="18" t="str">
        <f t="shared" si="1444"/>
        <v/>
      </c>
      <c r="BY983" s="18" t="str">
        <f t="shared" si="1444"/>
        <v/>
      </c>
      <c r="BZ983" s="18" t="str">
        <f t="shared" si="1444"/>
        <v/>
      </c>
      <c r="CA983" s="18" t="str">
        <f t="shared" si="1444"/>
        <v/>
      </c>
      <c r="CB983" s="18" t="str">
        <f t="shared" si="1444"/>
        <v/>
      </c>
      <c r="CC983" s="18" t="str">
        <f t="shared" si="1444"/>
        <v/>
      </c>
      <c r="CD983" s="106"/>
      <c r="CE983" s="106"/>
    </row>
    <row r="984" ht="15.75" customHeight="1">
      <c r="A984" s="98" t="s">
        <v>4898</v>
      </c>
      <c r="B984" s="41" t="s">
        <v>4899</v>
      </c>
      <c r="C984" s="100"/>
      <c r="D984" s="101" t="s">
        <v>4879</v>
      </c>
      <c r="E984" s="41">
        <v>9448451.25</v>
      </c>
      <c r="F984" s="41">
        <v>7775109.01</v>
      </c>
      <c r="G984" s="41" t="s">
        <v>151</v>
      </c>
      <c r="H984" s="99"/>
      <c r="I984" s="99"/>
      <c r="J984" s="105">
        <v>9448451.25</v>
      </c>
      <c r="K984" s="105">
        <v>7775109.01</v>
      </c>
      <c r="L984" s="41" t="s">
        <v>86</v>
      </c>
      <c r="M984" s="99"/>
      <c r="N984" s="108" t="s">
        <v>4900</v>
      </c>
      <c r="O984" s="99"/>
      <c r="P984" s="99"/>
      <c r="Q984" s="99"/>
      <c r="R984" s="99"/>
      <c r="S984" s="99"/>
      <c r="T984" s="99"/>
      <c r="U984" s="99"/>
      <c r="V984" s="41" t="s">
        <v>4901</v>
      </c>
      <c r="W984" s="41" t="s">
        <v>2228</v>
      </c>
      <c r="X984" s="41" t="s">
        <v>259</v>
      </c>
      <c r="Y984" s="41" t="s">
        <v>75</v>
      </c>
      <c r="Z984" s="99"/>
      <c r="AA984" s="99"/>
      <c r="AB984" s="99"/>
      <c r="AC984" s="99"/>
      <c r="AD984" s="107" t="s">
        <v>4902</v>
      </c>
      <c r="AE984" s="41"/>
      <c r="AF984" s="99"/>
      <c r="AG984" s="99"/>
      <c r="AH984" s="99"/>
      <c r="AI984" s="106">
        <v>43739.0</v>
      </c>
      <c r="AJ984" s="103" t="str">
        <f t="shared" si="1441"/>
        <v/>
      </c>
      <c r="AK984" s="41" t="s">
        <v>4892</v>
      </c>
      <c r="AL984" s="99"/>
      <c r="AM984" s="48" t="s">
        <v>185</v>
      </c>
      <c r="AN984" s="30" t="s">
        <v>364</v>
      </c>
      <c r="AO984" s="99"/>
      <c r="AP984" s="99"/>
      <c r="AQ984" s="11" t="s">
        <v>79</v>
      </c>
      <c r="AR984" s="41" t="s">
        <v>188</v>
      </c>
      <c r="AS984" s="41" t="s">
        <v>75</v>
      </c>
      <c r="AT984" s="43" t="s">
        <v>107</v>
      </c>
      <c r="AU984" s="43" t="s">
        <v>108</v>
      </c>
      <c r="AV984" s="18" t="s">
        <v>3065</v>
      </c>
      <c r="AW984" s="43" t="s">
        <v>96</v>
      </c>
      <c r="AX984" s="18" t="str">
        <f t="shared" si="1427"/>
        <v/>
      </c>
      <c r="AY984" s="43"/>
      <c r="AZ984" s="11" t="s">
        <v>132</v>
      </c>
      <c r="BA984" s="99"/>
      <c r="BB984" s="99"/>
      <c r="BC984" s="99"/>
      <c r="BD984" s="99"/>
      <c r="BE984" s="99"/>
      <c r="BF984" s="99"/>
      <c r="BG984" s="99"/>
      <c r="BH984" s="99"/>
      <c r="BI984" s="99"/>
      <c r="BJ984" s="103">
        <f t="shared" si="1443"/>
        <v>2019</v>
      </c>
      <c r="BK984" s="11">
        <v>2024.0</v>
      </c>
      <c r="BL984" s="16">
        <f t="shared" si="954"/>
        <v>6</v>
      </c>
      <c r="BM984" s="18" t="str">
        <f t="shared" si="955"/>
        <v>2019, 2020, 2021, 2022, 2023, 2024</v>
      </c>
      <c r="BN984" s="20">
        <f t="shared" ref="BN984:CC984" si="1445">IF(ISNUMBER(SEARCH(BN$1, $BM984)), ($K984/$BL984), "")</f>
        <v>1295851.502</v>
      </c>
      <c r="BO984" s="20">
        <f t="shared" si="1445"/>
        <v>1295851.502</v>
      </c>
      <c r="BP984" s="20">
        <f t="shared" si="1445"/>
        <v>1295851.502</v>
      </c>
      <c r="BQ984" s="20">
        <f t="shared" si="1445"/>
        <v>1295851.502</v>
      </c>
      <c r="BR984" s="20">
        <f t="shared" si="1445"/>
        <v>1295851.502</v>
      </c>
      <c r="BS984" s="18" t="str">
        <f t="shared" si="1445"/>
        <v/>
      </c>
      <c r="BT984" s="18" t="str">
        <f t="shared" si="1445"/>
        <v/>
      </c>
      <c r="BU984" s="18" t="str">
        <f t="shared" si="1445"/>
        <v/>
      </c>
      <c r="BV984" s="18" t="str">
        <f t="shared" si="1445"/>
        <v/>
      </c>
      <c r="BW984" s="18" t="str">
        <f t="shared" si="1445"/>
        <v/>
      </c>
      <c r="BX984" s="18" t="str">
        <f t="shared" si="1445"/>
        <v/>
      </c>
      <c r="BY984" s="18" t="str">
        <f t="shared" si="1445"/>
        <v/>
      </c>
      <c r="BZ984" s="18" t="str">
        <f t="shared" si="1445"/>
        <v/>
      </c>
      <c r="CA984" s="18" t="str">
        <f t="shared" si="1445"/>
        <v/>
      </c>
      <c r="CB984" s="18" t="str">
        <f t="shared" si="1445"/>
        <v/>
      </c>
      <c r="CC984" s="18" t="str">
        <f t="shared" si="1445"/>
        <v/>
      </c>
      <c r="CD984" s="106"/>
      <c r="CE984" s="106"/>
    </row>
    <row r="985" ht="15.75" customHeight="1">
      <c r="A985" s="98" t="s">
        <v>4903</v>
      </c>
      <c r="B985" s="41" t="s">
        <v>4904</v>
      </c>
      <c r="C985" s="100"/>
      <c r="D985" s="101" t="s">
        <v>4879</v>
      </c>
      <c r="E985" s="41">
        <v>71429.0</v>
      </c>
      <c r="F985" s="41">
        <v>50000.0</v>
      </c>
      <c r="G985" s="41" t="s">
        <v>151</v>
      </c>
      <c r="H985" s="99"/>
      <c r="I985" s="99"/>
      <c r="J985" s="105">
        <v>71429.0</v>
      </c>
      <c r="K985" s="105">
        <v>50000.0</v>
      </c>
      <c r="L985" s="41" t="s">
        <v>86</v>
      </c>
      <c r="M985" s="99"/>
      <c r="N985" s="108" t="s">
        <v>4905</v>
      </c>
      <c r="O985" s="99"/>
      <c r="P985" s="99"/>
      <c r="Q985" s="99"/>
      <c r="R985" s="99"/>
      <c r="S985" s="99"/>
      <c r="T985" s="99"/>
      <c r="U985" s="99"/>
      <c r="V985" s="41" t="s">
        <v>4906</v>
      </c>
      <c r="W985" s="41" t="s">
        <v>4825</v>
      </c>
      <c r="X985" s="41" t="s">
        <v>334</v>
      </c>
      <c r="Y985" s="41" t="s">
        <v>75</v>
      </c>
      <c r="Z985" s="99"/>
      <c r="AA985" s="99"/>
      <c r="AB985" s="99"/>
      <c r="AC985" s="41"/>
      <c r="AD985" s="41"/>
      <c r="AE985" s="41"/>
      <c r="AF985" s="99"/>
      <c r="AG985" s="99"/>
      <c r="AH985" s="99"/>
      <c r="AI985" s="106">
        <v>43586.0</v>
      </c>
      <c r="AJ985" s="103" t="str">
        <f t="shared" si="1441"/>
        <v/>
      </c>
      <c r="AK985" s="41" t="s">
        <v>4892</v>
      </c>
      <c r="AL985" s="99"/>
      <c r="AM985" s="48" t="s">
        <v>185</v>
      </c>
      <c r="AN985" s="30" t="s">
        <v>4907</v>
      </c>
      <c r="AO985" s="99"/>
      <c r="AP985" s="99"/>
      <c r="AQ985" s="11" t="s">
        <v>79</v>
      </c>
      <c r="AR985" s="41" t="s">
        <v>188</v>
      </c>
      <c r="AS985" s="41" t="s">
        <v>75</v>
      </c>
      <c r="AT985" s="43" t="s">
        <v>80</v>
      </c>
      <c r="AU985" s="99"/>
      <c r="AV985" s="99"/>
      <c r="AW985" s="11" t="s">
        <v>96</v>
      </c>
      <c r="AX985" s="18" t="str">
        <f t="shared" si="1427"/>
        <v/>
      </c>
      <c r="AY985" s="43"/>
      <c r="AZ985" s="11" t="s">
        <v>132</v>
      </c>
      <c r="BA985" s="99"/>
      <c r="BB985" s="99"/>
      <c r="BC985" s="99"/>
      <c r="BD985" s="99"/>
      <c r="BE985" s="99"/>
      <c r="BF985" s="99"/>
      <c r="BG985" s="99"/>
      <c r="BH985" s="99"/>
      <c r="BI985" s="99"/>
      <c r="BJ985" s="103">
        <f t="shared" si="1443"/>
        <v>2019</v>
      </c>
      <c r="BK985" s="11">
        <v>2024.0</v>
      </c>
      <c r="BL985" s="16">
        <f t="shared" si="954"/>
        <v>6</v>
      </c>
      <c r="BM985" s="18" t="str">
        <f t="shared" si="955"/>
        <v>2019, 2020, 2021, 2022, 2023, 2024</v>
      </c>
      <c r="BN985" s="20">
        <f t="shared" ref="BN985:CC985" si="1446">IF(ISNUMBER(SEARCH(BN$1, $BM985)), ($K985/$BL985), "")</f>
        <v>8333.333333</v>
      </c>
      <c r="BO985" s="20">
        <f t="shared" si="1446"/>
        <v>8333.333333</v>
      </c>
      <c r="BP985" s="20">
        <f t="shared" si="1446"/>
        <v>8333.333333</v>
      </c>
      <c r="BQ985" s="20">
        <f t="shared" si="1446"/>
        <v>8333.333333</v>
      </c>
      <c r="BR985" s="20">
        <f t="shared" si="1446"/>
        <v>8333.333333</v>
      </c>
      <c r="BS985" s="18" t="str">
        <f t="shared" si="1446"/>
        <v/>
      </c>
      <c r="BT985" s="18" t="str">
        <f t="shared" si="1446"/>
        <v/>
      </c>
      <c r="BU985" s="18" t="str">
        <f t="shared" si="1446"/>
        <v/>
      </c>
      <c r="BV985" s="18" t="str">
        <f t="shared" si="1446"/>
        <v/>
      </c>
      <c r="BW985" s="18" t="str">
        <f t="shared" si="1446"/>
        <v/>
      </c>
      <c r="BX985" s="18" t="str">
        <f t="shared" si="1446"/>
        <v/>
      </c>
      <c r="BY985" s="18" t="str">
        <f t="shared" si="1446"/>
        <v/>
      </c>
      <c r="BZ985" s="18" t="str">
        <f t="shared" si="1446"/>
        <v/>
      </c>
      <c r="CA985" s="18" t="str">
        <f t="shared" si="1446"/>
        <v/>
      </c>
      <c r="CB985" s="18" t="str">
        <f t="shared" si="1446"/>
        <v/>
      </c>
      <c r="CC985" s="18" t="str">
        <f t="shared" si="1446"/>
        <v/>
      </c>
      <c r="CD985" s="106"/>
      <c r="CE985" s="106"/>
    </row>
    <row r="986" ht="15.75" customHeight="1">
      <c r="A986" s="98" t="s">
        <v>4908</v>
      </c>
      <c r="B986" s="41" t="s">
        <v>4909</v>
      </c>
      <c r="C986" s="100"/>
      <c r="D986" s="109"/>
      <c r="E986" s="41">
        <v>500000.0</v>
      </c>
      <c r="F986" s="41">
        <v>500000.0</v>
      </c>
      <c r="G986" s="41" t="s">
        <v>65</v>
      </c>
      <c r="H986" s="99"/>
      <c r="I986" s="99"/>
      <c r="J986" s="13">
        <f t="shared" ref="J986:K986" si="1447">E986*0.13</f>
        <v>65000</v>
      </c>
      <c r="K986" s="13">
        <f t="shared" si="1447"/>
        <v>65000</v>
      </c>
      <c r="L986" s="41" t="s">
        <v>86</v>
      </c>
      <c r="M986" s="99"/>
      <c r="N986" s="102" t="s">
        <v>4910</v>
      </c>
      <c r="O986" s="99"/>
      <c r="P986" s="99"/>
      <c r="Q986" s="99"/>
      <c r="R986" s="99"/>
      <c r="S986" s="99"/>
      <c r="T986" s="41" t="s">
        <v>1626</v>
      </c>
      <c r="U986" s="41" t="s">
        <v>4911</v>
      </c>
      <c r="V986" s="41" t="s">
        <v>1627</v>
      </c>
      <c r="W986" s="41" t="s">
        <v>92</v>
      </c>
      <c r="X986" s="41" t="s">
        <v>74</v>
      </c>
      <c r="Y986" s="41" t="s">
        <v>75</v>
      </c>
      <c r="Z986" s="99"/>
      <c r="AA986" s="99"/>
      <c r="AB986" s="99"/>
      <c r="AC986" s="41"/>
      <c r="AD986" s="41"/>
      <c r="AE986" s="110"/>
      <c r="AF986" s="99"/>
      <c r="AG986" s="99"/>
      <c r="AH986" s="99"/>
      <c r="AI986" s="99"/>
      <c r="AJ986" s="103" t="str">
        <f t="shared" si="1441"/>
        <v/>
      </c>
      <c r="AK986" s="99"/>
      <c r="AL986" s="99"/>
      <c r="AM986" s="41" t="s">
        <v>231</v>
      </c>
      <c r="AO986" s="99"/>
      <c r="AP986" s="99"/>
      <c r="AQ986" s="41" t="s">
        <v>4912</v>
      </c>
      <c r="AR986" s="41" t="s">
        <v>74</v>
      </c>
      <c r="AS986" s="41" t="s">
        <v>75</v>
      </c>
      <c r="AT986" s="43" t="s">
        <v>80</v>
      </c>
      <c r="AU986" s="99"/>
      <c r="AV986" s="99"/>
      <c r="AW986" s="11" t="s">
        <v>96</v>
      </c>
      <c r="AX986" s="18" t="str">
        <f t="shared" si="1427"/>
        <v/>
      </c>
      <c r="AY986" s="43"/>
      <c r="AZ986" s="11" t="s">
        <v>132</v>
      </c>
      <c r="BA986" s="99"/>
      <c r="BB986" s="99"/>
      <c r="BC986" s="99"/>
      <c r="BD986" s="99"/>
      <c r="BE986" s="99"/>
      <c r="BF986" s="99"/>
      <c r="BG986" s="99"/>
      <c r="BH986" s="99"/>
      <c r="BI986" s="99"/>
      <c r="BJ986" s="104">
        <v>2018.0</v>
      </c>
      <c r="BK986" s="104">
        <v>2018.0</v>
      </c>
      <c r="BL986" s="16">
        <f t="shared" si="954"/>
        <v>1</v>
      </c>
      <c r="BM986" s="18" t="str">
        <f t="shared" si="955"/>
        <v>2018</v>
      </c>
      <c r="BN986" s="18" t="str">
        <f t="shared" ref="BN986:CC986" si="1448">IF(ISNUMBER(SEARCH(BN$1, $BM986)), ($K986/$BL986), "")</f>
        <v/>
      </c>
      <c r="BO986" s="18" t="str">
        <f t="shared" si="1448"/>
        <v/>
      </c>
      <c r="BP986" s="18" t="str">
        <f t="shared" si="1448"/>
        <v/>
      </c>
      <c r="BQ986" s="18" t="str">
        <f t="shared" si="1448"/>
        <v/>
      </c>
      <c r="BR986" s="18" t="str">
        <f t="shared" si="1448"/>
        <v/>
      </c>
      <c r="BS986" s="18" t="str">
        <f t="shared" si="1448"/>
        <v/>
      </c>
      <c r="BT986" s="18" t="str">
        <f t="shared" si="1448"/>
        <v/>
      </c>
      <c r="BU986" s="18" t="str">
        <f t="shared" si="1448"/>
        <v/>
      </c>
      <c r="BV986" s="18" t="str">
        <f t="shared" si="1448"/>
        <v/>
      </c>
      <c r="BW986" s="18" t="str">
        <f t="shared" si="1448"/>
        <v/>
      </c>
      <c r="BX986" s="18" t="str">
        <f t="shared" si="1448"/>
        <v/>
      </c>
      <c r="BY986" s="18" t="str">
        <f t="shared" si="1448"/>
        <v/>
      </c>
      <c r="BZ986" s="18" t="str">
        <f t="shared" si="1448"/>
        <v/>
      </c>
      <c r="CA986" s="18" t="str">
        <f t="shared" si="1448"/>
        <v/>
      </c>
      <c r="CB986" s="18" t="str">
        <f t="shared" si="1448"/>
        <v/>
      </c>
      <c r="CC986" s="18" t="str">
        <f t="shared" si="1448"/>
        <v/>
      </c>
      <c r="CD986" s="99"/>
      <c r="CE986" s="99"/>
    </row>
    <row r="987" ht="15.75" customHeight="1">
      <c r="A987" s="98" t="s">
        <v>4913</v>
      </c>
      <c r="B987" s="41" t="s">
        <v>4914</v>
      </c>
      <c r="C987" s="100"/>
      <c r="D987" s="109"/>
      <c r="E987" s="99"/>
      <c r="F987" s="99"/>
      <c r="G987" s="99"/>
      <c r="H987" s="99"/>
      <c r="I987" s="99"/>
      <c r="J987" s="111"/>
      <c r="K987" s="111"/>
      <c r="L987" s="41" t="s">
        <v>86</v>
      </c>
      <c r="M987" s="99"/>
      <c r="N987" s="102" t="s">
        <v>4915</v>
      </c>
      <c r="O987" s="99"/>
      <c r="P987" s="99"/>
      <c r="Q987" s="99"/>
      <c r="R987" s="99"/>
      <c r="S987" s="99"/>
      <c r="T987" s="41" t="s">
        <v>4916</v>
      </c>
      <c r="U987" s="41" t="s">
        <v>4917</v>
      </c>
      <c r="V987" s="41" t="s">
        <v>2420</v>
      </c>
      <c r="W987" s="41" t="s">
        <v>92</v>
      </c>
      <c r="X987" s="41" t="s">
        <v>334</v>
      </c>
      <c r="Y987" s="41" t="s">
        <v>75</v>
      </c>
      <c r="Z987" s="99"/>
      <c r="AA987" s="99"/>
      <c r="AB987" s="99"/>
      <c r="AC987" s="99"/>
      <c r="AD987" s="41" t="s">
        <v>4918</v>
      </c>
      <c r="AF987" s="99"/>
      <c r="AG987" s="99"/>
      <c r="AH987" s="99"/>
      <c r="AI987" s="106">
        <v>44927.0</v>
      </c>
      <c r="AJ987" s="103" t="str">
        <f t="shared" si="1441"/>
        <v/>
      </c>
      <c r="AK987" s="41" t="s">
        <v>77</v>
      </c>
      <c r="AL987" s="99"/>
      <c r="AM987" s="41" t="s">
        <v>4919</v>
      </c>
      <c r="AO987" s="99"/>
      <c r="AP987" s="99"/>
      <c r="AQ987" s="11" t="s">
        <v>79</v>
      </c>
      <c r="AR987" s="41" t="s">
        <v>334</v>
      </c>
      <c r="AS987" s="41" t="s">
        <v>75</v>
      </c>
      <c r="AT987" s="43" t="s">
        <v>107</v>
      </c>
      <c r="AU987" s="112" t="s">
        <v>108</v>
      </c>
      <c r="AV987" s="112"/>
      <c r="AW987" s="11" t="s">
        <v>96</v>
      </c>
      <c r="AX987" s="18" t="str">
        <f t="shared" si="1427"/>
        <v/>
      </c>
      <c r="AY987" s="43"/>
      <c r="AZ987" s="11" t="s">
        <v>634</v>
      </c>
      <c r="BA987" s="99"/>
      <c r="BB987" s="99"/>
      <c r="BC987" s="99"/>
      <c r="BD987" s="99"/>
      <c r="BE987" s="99"/>
      <c r="BF987" s="99"/>
      <c r="BG987" s="99"/>
      <c r="BH987" s="99"/>
      <c r="BI987" s="99"/>
      <c r="BJ987" s="103">
        <f>IF(AI987&lt;&gt;"", YEAR(AI987), "")</f>
        <v>2023</v>
      </c>
      <c r="BK987" s="11">
        <v>2027.0</v>
      </c>
      <c r="BL987" s="16">
        <f t="shared" si="954"/>
        <v>5</v>
      </c>
      <c r="BM987" s="18" t="str">
        <f t="shared" si="955"/>
        <v>2023, 2024, 2025, 2026, 2027</v>
      </c>
      <c r="BN987" s="18" t="str">
        <f t="shared" ref="BN987:CC987" si="1449">IF(ISNUMBER(SEARCH(BN$1, $BM987)), ($K987/$BL987), "")</f>
        <v/>
      </c>
      <c r="BO987" s="18" t="str">
        <f t="shared" si="1449"/>
        <v/>
      </c>
      <c r="BP987" s="18" t="str">
        <f t="shared" si="1449"/>
        <v/>
      </c>
      <c r="BQ987" s="20">
        <f t="shared" si="1449"/>
        <v>0</v>
      </c>
      <c r="BR987" s="20">
        <f t="shared" si="1449"/>
        <v>0</v>
      </c>
      <c r="BS987" s="20">
        <f t="shared" si="1449"/>
        <v>0</v>
      </c>
      <c r="BT987" s="20">
        <f t="shared" si="1449"/>
        <v>0</v>
      </c>
      <c r="BU987" s="20">
        <f t="shared" si="1449"/>
        <v>0</v>
      </c>
      <c r="BV987" s="18" t="str">
        <f t="shared" si="1449"/>
        <v/>
      </c>
      <c r="BW987" s="18" t="str">
        <f t="shared" si="1449"/>
        <v/>
      </c>
      <c r="BX987" s="18" t="str">
        <f t="shared" si="1449"/>
        <v/>
      </c>
      <c r="BY987" s="18" t="str">
        <f t="shared" si="1449"/>
        <v/>
      </c>
      <c r="BZ987" s="18" t="str">
        <f t="shared" si="1449"/>
        <v/>
      </c>
      <c r="CA987" s="18" t="str">
        <f t="shared" si="1449"/>
        <v/>
      </c>
      <c r="CB987" s="18" t="str">
        <f t="shared" si="1449"/>
        <v/>
      </c>
      <c r="CC987" s="18" t="str">
        <f t="shared" si="1449"/>
        <v/>
      </c>
      <c r="CD987" s="106"/>
      <c r="CE987" s="106"/>
    </row>
    <row r="988" ht="15.75" customHeight="1">
      <c r="A988" s="98" t="s">
        <v>4920</v>
      </c>
      <c r="B988" s="41" t="s">
        <v>4921</v>
      </c>
      <c r="C988" s="100"/>
      <c r="D988" s="109"/>
      <c r="E988" s="41">
        <v>2279121.0</v>
      </c>
      <c r="F988" s="41">
        <v>2279121.0</v>
      </c>
      <c r="G988" s="41" t="s">
        <v>65</v>
      </c>
      <c r="H988" s="99"/>
      <c r="I988" s="99"/>
      <c r="J988" s="13">
        <f t="shared" ref="J988:K988" si="1450">E988*0.13</f>
        <v>296285.73</v>
      </c>
      <c r="K988" s="13">
        <f t="shared" si="1450"/>
        <v>296285.73</v>
      </c>
      <c r="L988" s="41" t="s">
        <v>86</v>
      </c>
      <c r="M988" s="99"/>
      <c r="N988" s="102" t="s">
        <v>4922</v>
      </c>
      <c r="O988" s="99"/>
      <c r="P988" s="99"/>
      <c r="Q988" s="99"/>
      <c r="R988" s="99"/>
      <c r="S988" s="99"/>
      <c r="T988" s="99"/>
      <c r="U988" s="99"/>
      <c r="V988" s="41" t="s">
        <v>91</v>
      </c>
      <c r="W988" s="41" t="s">
        <v>92</v>
      </c>
      <c r="X988" s="41" t="s">
        <v>74</v>
      </c>
      <c r="Y988" s="41" t="s">
        <v>75</v>
      </c>
      <c r="Z988" s="99"/>
      <c r="AA988" s="99"/>
      <c r="AB988" s="99"/>
      <c r="AC988" s="99"/>
      <c r="AD988" s="99"/>
      <c r="AE988" s="113"/>
      <c r="AF988" s="99"/>
      <c r="AG988" s="99"/>
      <c r="AH988" s="99"/>
      <c r="AI988" s="99"/>
      <c r="AJ988" s="103" t="str">
        <f t="shared" si="1441"/>
        <v/>
      </c>
      <c r="AK988" s="99"/>
      <c r="AL988" s="99"/>
      <c r="AM988" s="39" t="s">
        <v>78</v>
      </c>
      <c r="AN988" s="62" t="s">
        <v>4923</v>
      </c>
      <c r="AO988" s="99"/>
      <c r="AP988" s="99"/>
      <c r="AQ988" s="11" t="s">
        <v>79</v>
      </c>
      <c r="AR988" s="41" t="s">
        <v>74</v>
      </c>
      <c r="AS988" s="41" t="s">
        <v>75</v>
      </c>
      <c r="AT988" s="11" t="s">
        <v>80</v>
      </c>
      <c r="AU988" s="112" t="s">
        <v>262</v>
      </c>
      <c r="AV988" s="112"/>
      <c r="AW988" s="11" t="s">
        <v>96</v>
      </c>
      <c r="AX988" s="18" t="str">
        <f t="shared" si="1427"/>
        <v/>
      </c>
      <c r="AY988" s="43"/>
      <c r="AZ988" s="11" t="s">
        <v>132</v>
      </c>
      <c r="BA988" s="99"/>
      <c r="BB988" s="99"/>
      <c r="BC988" s="99"/>
      <c r="BD988" s="99"/>
      <c r="BE988" s="99"/>
      <c r="BF988" s="99"/>
      <c r="BG988" s="99"/>
      <c r="BH988" s="99"/>
      <c r="BI988" s="99"/>
      <c r="BJ988" s="104">
        <v>2023.0</v>
      </c>
      <c r="BK988" s="11">
        <v>2023.0</v>
      </c>
      <c r="BL988" s="16">
        <f t="shared" si="954"/>
        <v>1</v>
      </c>
      <c r="BM988" s="18" t="str">
        <f t="shared" si="955"/>
        <v>2023</v>
      </c>
      <c r="BN988" s="18" t="str">
        <f t="shared" ref="BN988:CC988" si="1451">IF(ISNUMBER(SEARCH(BN$1, $BM988)), ($K988/$BL988), "")</f>
        <v/>
      </c>
      <c r="BO988" s="18" t="str">
        <f t="shared" si="1451"/>
        <v/>
      </c>
      <c r="BP988" s="18" t="str">
        <f t="shared" si="1451"/>
        <v/>
      </c>
      <c r="BQ988" s="20">
        <f t="shared" si="1451"/>
        <v>296285.73</v>
      </c>
      <c r="BR988" s="18" t="str">
        <f t="shared" si="1451"/>
        <v/>
      </c>
      <c r="BS988" s="18" t="str">
        <f t="shared" si="1451"/>
        <v/>
      </c>
      <c r="BT988" s="18" t="str">
        <f t="shared" si="1451"/>
        <v/>
      </c>
      <c r="BU988" s="18" t="str">
        <f t="shared" si="1451"/>
        <v/>
      </c>
      <c r="BV988" s="18" t="str">
        <f t="shared" si="1451"/>
        <v/>
      </c>
      <c r="BW988" s="18" t="str">
        <f t="shared" si="1451"/>
        <v/>
      </c>
      <c r="BX988" s="18" t="str">
        <f t="shared" si="1451"/>
        <v/>
      </c>
      <c r="BY988" s="18" t="str">
        <f t="shared" si="1451"/>
        <v/>
      </c>
      <c r="BZ988" s="18" t="str">
        <f t="shared" si="1451"/>
        <v/>
      </c>
      <c r="CA988" s="18" t="str">
        <f t="shared" si="1451"/>
        <v/>
      </c>
      <c r="CB988" s="18" t="str">
        <f t="shared" si="1451"/>
        <v/>
      </c>
      <c r="CC988" s="18" t="str">
        <f t="shared" si="1451"/>
        <v/>
      </c>
      <c r="CD988" s="99"/>
      <c r="CE988" s="99"/>
    </row>
    <row r="989" ht="15.75" customHeight="1">
      <c r="A989" s="98" t="s">
        <v>4924</v>
      </c>
      <c r="B989" s="41" t="s">
        <v>4925</v>
      </c>
      <c r="C989" s="100"/>
      <c r="D989" s="109"/>
      <c r="E989" s="41">
        <v>2623418.0</v>
      </c>
      <c r="F989" s="41">
        <v>2623418.0</v>
      </c>
      <c r="G989" s="41" t="s">
        <v>65</v>
      </c>
      <c r="H989" s="99"/>
      <c r="I989" s="99"/>
      <c r="J989" s="13">
        <f t="shared" ref="J989:K989" si="1452">E989*0.13</f>
        <v>341044.34</v>
      </c>
      <c r="K989" s="13">
        <f t="shared" si="1452"/>
        <v>341044.34</v>
      </c>
      <c r="L989" s="41" t="s">
        <v>86</v>
      </c>
      <c r="M989" s="99"/>
      <c r="N989" s="100"/>
      <c r="O989" s="99"/>
      <c r="P989" s="99"/>
      <c r="Q989" s="99"/>
      <c r="R989" s="99"/>
      <c r="S989" s="99"/>
      <c r="T989" s="99"/>
      <c r="U989" s="99"/>
      <c r="V989" s="41" t="s">
        <v>4926</v>
      </c>
      <c r="W989" s="41" t="s">
        <v>4825</v>
      </c>
      <c r="X989" s="41" t="s">
        <v>74</v>
      </c>
      <c r="Y989" s="41" t="s">
        <v>75</v>
      </c>
      <c r="Z989" s="99"/>
      <c r="AA989" s="99"/>
      <c r="AB989" s="99"/>
      <c r="AC989" s="99"/>
      <c r="AD989" s="99"/>
      <c r="AE989" s="99"/>
      <c r="AF989" s="99"/>
      <c r="AG989" s="99"/>
      <c r="AH989" s="99"/>
      <c r="AI989" s="99"/>
      <c r="AJ989" s="103" t="str">
        <f t="shared" si="1441"/>
        <v/>
      </c>
      <c r="AK989" s="99"/>
      <c r="AL989" s="99"/>
      <c r="AM989" s="41" t="s">
        <v>4927</v>
      </c>
      <c r="AO989" s="99"/>
      <c r="AP989" s="99"/>
      <c r="AQ989" s="11" t="s">
        <v>79</v>
      </c>
      <c r="AR989" s="41" t="s">
        <v>74</v>
      </c>
      <c r="AS989" s="41" t="s">
        <v>75</v>
      </c>
      <c r="AT989" s="43" t="s">
        <v>107</v>
      </c>
      <c r="AU989" s="112" t="s">
        <v>108</v>
      </c>
      <c r="AV989" s="112"/>
      <c r="AW989" s="11" t="s">
        <v>96</v>
      </c>
      <c r="AX989" s="18" t="str">
        <f t="shared" si="1427"/>
        <v/>
      </c>
      <c r="AY989" s="43" t="s">
        <v>4928</v>
      </c>
      <c r="AZ989" s="11" t="s">
        <v>191</v>
      </c>
      <c r="BA989" s="99"/>
      <c r="BB989" s="99"/>
      <c r="BC989" s="99"/>
      <c r="BD989" s="99"/>
      <c r="BE989" s="99"/>
      <c r="BF989" s="99"/>
      <c r="BG989" s="99"/>
      <c r="BH989" s="99"/>
      <c r="BI989" s="99"/>
      <c r="BJ989" s="104">
        <v>2023.0</v>
      </c>
      <c r="BK989" s="43">
        <v>2023.0</v>
      </c>
      <c r="BL989" s="16">
        <f t="shared" si="954"/>
        <v>1</v>
      </c>
      <c r="BM989" s="18" t="str">
        <f t="shared" si="955"/>
        <v>2023</v>
      </c>
      <c r="BN989" s="18" t="str">
        <f t="shared" ref="BN989:CC989" si="1453">IF(ISNUMBER(SEARCH(BN$1, $BM989)), ($K989/$BL989), "")</f>
        <v/>
      </c>
      <c r="BO989" s="18" t="str">
        <f t="shared" si="1453"/>
        <v/>
      </c>
      <c r="BP989" s="18" t="str">
        <f t="shared" si="1453"/>
        <v/>
      </c>
      <c r="BQ989" s="20">
        <f t="shared" si="1453"/>
        <v>341044.34</v>
      </c>
      <c r="BR989" s="18" t="str">
        <f t="shared" si="1453"/>
        <v/>
      </c>
      <c r="BS989" s="18" t="str">
        <f t="shared" si="1453"/>
        <v/>
      </c>
      <c r="BT989" s="18" t="str">
        <f t="shared" si="1453"/>
        <v/>
      </c>
      <c r="BU989" s="18" t="str">
        <f t="shared" si="1453"/>
        <v/>
      </c>
      <c r="BV989" s="18" t="str">
        <f t="shared" si="1453"/>
        <v/>
      </c>
      <c r="BW989" s="18" t="str">
        <f t="shared" si="1453"/>
        <v/>
      </c>
      <c r="BX989" s="18" t="str">
        <f t="shared" si="1453"/>
        <v/>
      </c>
      <c r="BY989" s="18" t="str">
        <f t="shared" si="1453"/>
        <v/>
      </c>
      <c r="BZ989" s="18" t="str">
        <f t="shared" si="1453"/>
        <v/>
      </c>
      <c r="CA989" s="18" t="str">
        <f t="shared" si="1453"/>
        <v/>
      </c>
      <c r="CB989" s="18" t="str">
        <f t="shared" si="1453"/>
        <v/>
      </c>
      <c r="CC989" s="18" t="str">
        <f t="shared" si="1453"/>
        <v/>
      </c>
      <c r="CD989" s="106"/>
      <c r="CE989" s="106"/>
    </row>
    <row r="990" ht="15.75" customHeight="1">
      <c r="A990" s="98" t="s">
        <v>4929</v>
      </c>
      <c r="B990" s="99"/>
      <c r="C990" s="100"/>
      <c r="D990" s="109"/>
      <c r="E990" s="41">
        <v>1482622.0</v>
      </c>
      <c r="F990" s="41">
        <v>1482622.0</v>
      </c>
      <c r="G990" s="41" t="s">
        <v>65</v>
      </c>
      <c r="H990" s="99"/>
      <c r="I990" s="99"/>
      <c r="J990" s="13">
        <f t="shared" ref="J990:K990" si="1454">E990*0.13</f>
        <v>192740.86</v>
      </c>
      <c r="K990" s="13">
        <f t="shared" si="1454"/>
        <v>192740.86</v>
      </c>
      <c r="L990" s="41" t="s">
        <v>86</v>
      </c>
      <c r="M990" s="99"/>
      <c r="N990" s="102" t="s">
        <v>4930</v>
      </c>
      <c r="O990" s="99"/>
      <c r="P990" s="99"/>
      <c r="Q990" s="99"/>
      <c r="R990" s="99"/>
      <c r="S990" s="99"/>
      <c r="T990" s="99"/>
      <c r="U990" s="99"/>
      <c r="V990" s="41" t="s">
        <v>4931</v>
      </c>
      <c r="W990" s="41" t="s">
        <v>4825</v>
      </c>
      <c r="X990" s="41" t="s">
        <v>74</v>
      </c>
      <c r="Y990" s="41" t="s">
        <v>75</v>
      </c>
      <c r="Z990" s="99"/>
      <c r="AA990" s="99"/>
      <c r="AB990" s="99"/>
      <c r="AC990" s="99"/>
      <c r="AD990" s="99"/>
      <c r="AE990" s="99"/>
      <c r="AF990" s="99"/>
      <c r="AG990" s="99"/>
      <c r="AH990" s="99"/>
      <c r="AI990" s="99"/>
      <c r="AJ990" s="103" t="str">
        <f t="shared" si="1441"/>
        <v/>
      </c>
      <c r="AK990" s="99"/>
      <c r="AL990" s="99"/>
      <c r="AM990" s="39" t="s">
        <v>78</v>
      </c>
      <c r="AN990" s="62" t="s">
        <v>4923</v>
      </c>
      <c r="AO990" s="99"/>
      <c r="AP990" s="99"/>
      <c r="AQ990" s="11" t="s">
        <v>79</v>
      </c>
      <c r="AR990" s="41" t="s">
        <v>74</v>
      </c>
      <c r="AS990" s="41" t="s">
        <v>75</v>
      </c>
      <c r="AT990" s="43" t="s">
        <v>80</v>
      </c>
      <c r="AU990" s="99"/>
      <c r="AV990" s="99"/>
      <c r="AW990" s="11" t="s">
        <v>96</v>
      </c>
      <c r="AX990" s="18" t="str">
        <f t="shared" si="1427"/>
        <v/>
      </c>
      <c r="AY990" s="43" t="s">
        <v>444</v>
      </c>
      <c r="AZ990" s="11" t="s">
        <v>132</v>
      </c>
      <c r="BA990" s="99"/>
      <c r="BB990" s="99"/>
      <c r="BC990" s="99"/>
      <c r="BD990" s="99"/>
      <c r="BE990" s="99"/>
      <c r="BF990" s="99"/>
      <c r="BG990" s="99"/>
      <c r="BH990" s="99"/>
      <c r="BI990" s="99"/>
      <c r="BJ990" s="104">
        <v>2023.0</v>
      </c>
      <c r="BK990" s="11">
        <v>2023.0</v>
      </c>
      <c r="BL990" s="16">
        <f t="shared" si="954"/>
        <v>1</v>
      </c>
      <c r="BM990" s="18" t="str">
        <f t="shared" si="955"/>
        <v>2023</v>
      </c>
      <c r="BN990" s="18" t="str">
        <f t="shared" ref="BN990:CC990" si="1455">IF(ISNUMBER(SEARCH(BN$1, $BM990)), ($K990/$BL990), "")</f>
        <v/>
      </c>
      <c r="BO990" s="18" t="str">
        <f t="shared" si="1455"/>
        <v/>
      </c>
      <c r="BP990" s="18" t="str">
        <f t="shared" si="1455"/>
        <v/>
      </c>
      <c r="BQ990" s="20">
        <f t="shared" si="1455"/>
        <v>192740.86</v>
      </c>
      <c r="BR990" s="18" t="str">
        <f t="shared" si="1455"/>
        <v/>
      </c>
      <c r="BS990" s="18" t="str">
        <f t="shared" si="1455"/>
        <v/>
      </c>
      <c r="BT990" s="18" t="str">
        <f t="shared" si="1455"/>
        <v/>
      </c>
      <c r="BU990" s="18" t="str">
        <f t="shared" si="1455"/>
        <v/>
      </c>
      <c r="BV990" s="18" t="str">
        <f t="shared" si="1455"/>
        <v/>
      </c>
      <c r="BW990" s="18" t="str">
        <f t="shared" si="1455"/>
        <v/>
      </c>
      <c r="BX990" s="18" t="str">
        <f t="shared" si="1455"/>
        <v/>
      </c>
      <c r="BY990" s="18" t="str">
        <f t="shared" si="1455"/>
        <v/>
      </c>
      <c r="BZ990" s="18" t="str">
        <f t="shared" si="1455"/>
        <v/>
      </c>
      <c r="CA990" s="18" t="str">
        <f t="shared" si="1455"/>
        <v/>
      </c>
      <c r="CB990" s="18" t="str">
        <f t="shared" si="1455"/>
        <v/>
      </c>
      <c r="CC990" s="18" t="str">
        <f t="shared" si="1455"/>
        <v/>
      </c>
      <c r="CD990" s="99"/>
      <c r="CE990" s="99"/>
    </row>
    <row r="991" ht="15.75" customHeight="1">
      <c r="A991" s="11" t="s">
        <v>4932</v>
      </c>
      <c r="B991" s="41" t="s">
        <v>4933</v>
      </c>
      <c r="C991" s="98" t="s">
        <v>4934</v>
      </c>
      <c r="D991" s="109"/>
      <c r="E991" s="41">
        <v>1075000.0</v>
      </c>
      <c r="F991" s="41">
        <v>1075000.0</v>
      </c>
      <c r="G991" s="41" t="s">
        <v>65</v>
      </c>
      <c r="H991" s="99"/>
      <c r="I991" s="99"/>
      <c r="J991" s="13">
        <f t="shared" ref="J991:K991" si="1456">E991*0.13</f>
        <v>139750</v>
      </c>
      <c r="K991" s="13">
        <f t="shared" si="1456"/>
        <v>139750</v>
      </c>
      <c r="L991" s="41" t="s">
        <v>86</v>
      </c>
      <c r="M991" s="99"/>
      <c r="N991" s="108" t="s">
        <v>4935</v>
      </c>
      <c r="O991" s="99"/>
      <c r="P991" s="99"/>
      <c r="Q991" s="99"/>
      <c r="R991" s="99"/>
      <c r="S991" s="99"/>
      <c r="T991" s="41" t="s">
        <v>4936</v>
      </c>
      <c r="U991" s="41" t="s">
        <v>4937</v>
      </c>
      <c r="V991" s="41" t="s">
        <v>4938</v>
      </c>
      <c r="W991" s="41" t="s">
        <v>2228</v>
      </c>
      <c r="X991" s="41" t="s">
        <v>74</v>
      </c>
      <c r="Y991" s="41" t="s">
        <v>75</v>
      </c>
      <c r="Z991" s="99"/>
      <c r="AA991" s="99"/>
      <c r="AB991" s="99"/>
      <c r="AC991" s="99"/>
      <c r="AD991" s="99"/>
      <c r="AE991" s="99"/>
      <c r="AF991" s="99"/>
      <c r="AG991" s="99"/>
      <c r="AH991" s="99"/>
      <c r="AI991" s="99"/>
      <c r="AJ991" s="103" t="str">
        <f t="shared" si="1441"/>
        <v/>
      </c>
      <c r="AK991" s="99"/>
      <c r="AL991" s="99"/>
      <c r="AM991" s="39" t="s">
        <v>78</v>
      </c>
      <c r="AN991" s="62" t="s">
        <v>4923</v>
      </c>
      <c r="AO991" s="99"/>
      <c r="AP991" s="99"/>
      <c r="AQ991" s="11" t="s">
        <v>79</v>
      </c>
      <c r="AR991" s="41" t="s">
        <v>74</v>
      </c>
      <c r="AS991" s="41" t="s">
        <v>75</v>
      </c>
      <c r="AT991" s="43" t="s">
        <v>80</v>
      </c>
      <c r="AU991" s="99"/>
      <c r="AV991" s="99"/>
      <c r="AW991" s="11" t="s">
        <v>96</v>
      </c>
      <c r="AX991" s="18" t="str">
        <f t="shared" si="1427"/>
        <v/>
      </c>
      <c r="AY991" s="43"/>
      <c r="AZ991" s="11" t="s">
        <v>398</v>
      </c>
      <c r="BA991" s="99"/>
      <c r="BB991" s="99"/>
      <c r="BC991" s="99"/>
      <c r="BD991" s="99"/>
      <c r="BE991" s="99"/>
      <c r="BF991" s="99"/>
      <c r="BG991" s="99"/>
      <c r="BH991" s="99"/>
      <c r="BI991" s="99"/>
      <c r="BJ991" s="104">
        <v>2023.0</v>
      </c>
      <c r="BK991" s="11">
        <v>2026.0</v>
      </c>
      <c r="BL991" s="16">
        <f t="shared" si="954"/>
        <v>4</v>
      </c>
      <c r="BM991" s="18" t="str">
        <f t="shared" si="955"/>
        <v>2023, 2024, 2025, 2026</v>
      </c>
      <c r="BN991" s="18" t="str">
        <f t="shared" ref="BN991:CC991" si="1457">IF(ISNUMBER(SEARCH(BN$1, $BM991)), ($K991/$BL991), "")</f>
        <v/>
      </c>
      <c r="BO991" s="18" t="str">
        <f t="shared" si="1457"/>
        <v/>
      </c>
      <c r="BP991" s="18" t="str">
        <f t="shared" si="1457"/>
        <v/>
      </c>
      <c r="BQ991" s="20">
        <f t="shared" si="1457"/>
        <v>34937.5</v>
      </c>
      <c r="BR991" s="20">
        <f t="shared" si="1457"/>
        <v>34937.5</v>
      </c>
      <c r="BS991" s="20">
        <f t="shared" si="1457"/>
        <v>34937.5</v>
      </c>
      <c r="BT991" s="20">
        <f t="shared" si="1457"/>
        <v>34937.5</v>
      </c>
      <c r="BU991" s="18" t="str">
        <f t="shared" si="1457"/>
        <v/>
      </c>
      <c r="BV991" s="18" t="str">
        <f t="shared" si="1457"/>
        <v/>
      </c>
      <c r="BW991" s="18" t="str">
        <f t="shared" si="1457"/>
        <v/>
      </c>
      <c r="BX991" s="18" t="str">
        <f t="shared" si="1457"/>
        <v/>
      </c>
      <c r="BY991" s="18" t="str">
        <f t="shared" si="1457"/>
        <v/>
      </c>
      <c r="BZ991" s="18" t="str">
        <f t="shared" si="1457"/>
        <v/>
      </c>
      <c r="CA991" s="18" t="str">
        <f t="shared" si="1457"/>
        <v/>
      </c>
      <c r="CB991" s="18" t="str">
        <f t="shared" si="1457"/>
        <v/>
      </c>
      <c r="CC991" s="18" t="str">
        <f t="shared" si="1457"/>
        <v/>
      </c>
      <c r="CD991" s="99"/>
      <c r="CE991" s="99"/>
    </row>
    <row r="992" ht="15.75" customHeight="1">
      <c r="A992" s="11" t="s">
        <v>4939</v>
      </c>
      <c r="B992" s="99"/>
      <c r="C992" s="98" t="s">
        <v>4940</v>
      </c>
      <c r="D992" s="101" t="s">
        <v>4941</v>
      </c>
      <c r="E992" s="41">
        <v>497678.0</v>
      </c>
      <c r="F992" s="41">
        <v>225110.0</v>
      </c>
      <c r="G992" s="41" t="s">
        <v>151</v>
      </c>
      <c r="H992" s="99"/>
      <c r="I992" s="99"/>
      <c r="J992" s="105">
        <v>497678.0</v>
      </c>
      <c r="K992" s="105">
        <v>225110.0</v>
      </c>
      <c r="L992" s="41" t="s">
        <v>86</v>
      </c>
      <c r="M992" s="99"/>
      <c r="N992" s="114" t="s">
        <v>4942</v>
      </c>
      <c r="O992" s="99"/>
      <c r="P992" s="99"/>
      <c r="Q992" s="99"/>
      <c r="R992" s="99"/>
      <c r="S992" s="99"/>
      <c r="T992" s="41" t="s">
        <v>4943</v>
      </c>
      <c r="U992" s="99"/>
      <c r="V992" s="41" t="s">
        <v>2055</v>
      </c>
      <c r="W992" s="41" t="s">
        <v>4825</v>
      </c>
      <c r="X992" s="41" t="s">
        <v>155</v>
      </c>
      <c r="Y992" s="41" t="s">
        <v>75</v>
      </c>
      <c r="Z992" s="99"/>
      <c r="AA992" s="99"/>
      <c r="AB992" s="99"/>
      <c r="AC992" s="41" t="s">
        <v>4944</v>
      </c>
      <c r="AD992" s="41" t="s">
        <v>4945</v>
      </c>
      <c r="AE992" s="99"/>
      <c r="AF992" s="99"/>
      <c r="AG992" s="99"/>
      <c r="AH992" s="99"/>
      <c r="AI992" s="99"/>
      <c r="AJ992" s="103" t="str">
        <f t="shared" si="1441"/>
        <v/>
      </c>
      <c r="AK992" s="41" t="s">
        <v>77</v>
      </c>
      <c r="AL992" s="99"/>
      <c r="AM992" s="11" t="s">
        <v>912</v>
      </c>
      <c r="AO992" s="11" t="s">
        <v>4946</v>
      </c>
      <c r="AP992" s="99"/>
      <c r="AQ992" s="11" t="s">
        <v>79</v>
      </c>
      <c r="AR992" s="41" t="s">
        <v>155</v>
      </c>
      <c r="AS992" s="41" t="s">
        <v>75</v>
      </c>
      <c r="AT992" s="11" t="s">
        <v>80</v>
      </c>
      <c r="AU992" s="112" t="s">
        <v>262</v>
      </c>
      <c r="AV992" s="112"/>
      <c r="AW992" s="11" t="s">
        <v>96</v>
      </c>
      <c r="AX992" s="18" t="str">
        <f t="shared" si="1427"/>
        <v/>
      </c>
      <c r="AY992" s="43" t="s">
        <v>4947</v>
      </c>
      <c r="AZ992" s="11" t="s">
        <v>191</v>
      </c>
      <c r="BA992" s="99"/>
      <c r="BB992" s="99"/>
      <c r="BC992" s="99"/>
      <c r="BD992" s="99"/>
      <c r="BE992" s="99"/>
      <c r="BF992" s="99"/>
      <c r="BG992" s="99"/>
      <c r="BH992" s="99"/>
      <c r="BI992" s="99"/>
      <c r="BJ992" s="104">
        <v>2023.0</v>
      </c>
      <c r="BK992" s="11">
        <v>2026.0</v>
      </c>
      <c r="BL992" s="16">
        <f t="shared" si="954"/>
        <v>4</v>
      </c>
      <c r="BM992" s="18" t="str">
        <f t="shared" si="955"/>
        <v>2023, 2024, 2025, 2026</v>
      </c>
      <c r="BN992" s="18" t="str">
        <f t="shared" ref="BN992:CC992" si="1458">IF(ISNUMBER(SEARCH(BN$1, $BM992)), ($K992/$BL992), "")</f>
        <v/>
      </c>
      <c r="BO992" s="18" t="str">
        <f t="shared" si="1458"/>
        <v/>
      </c>
      <c r="BP992" s="18" t="str">
        <f t="shared" si="1458"/>
        <v/>
      </c>
      <c r="BQ992" s="20">
        <f t="shared" si="1458"/>
        <v>56277.5</v>
      </c>
      <c r="BR992" s="20">
        <f t="shared" si="1458"/>
        <v>56277.5</v>
      </c>
      <c r="BS992" s="20">
        <f t="shared" si="1458"/>
        <v>56277.5</v>
      </c>
      <c r="BT992" s="20">
        <f t="shared" si="1458"/>
        <v>56277.5</v>
      </c>
      <c r="BU992" s="18" t="str">
        <f t="shared" si="1458"/>
        <v/>
      </c>
      <c r="BV992" s="18" t="str">
        <f t="shared" si="1458"/>
        <v/>
      </c>
      <c r="BW992" s="18" t="str">
        <f t="shared" si="1458"/>
        <v/>
      </c>
      <c r="BX992" s="18" t="str">
        <f t="shared" si="1458"/>
        <v/>
      </c>
      <c r="BY992" s="18" t="str">
        <f t="shared" si="1458"/>
        <v/>
      </c>
      <c r="BZ992" s="18" t="str">
        <f t="shared" si="1458"/>
        <v/>
      </c>
      <c r="CA992" s="18" t="str">
        <f t="shared" si="1458"/>
        <v/>
      </c>
      <c r="CB992" s="18" t="str">
        <f t="shared" si="1458"/>
        <v/>
      </c>
      <c r="CC992" s="18" t="str">
        <f t="shared" si="1458"/>
        <v/>
      </c>
      <c r="CD992" s="99"/>
      <c r="CE992" s="99"/>
    </row>
    <row r="993" ht="15.75" customHeight="1">
      <c r="A993" s="11" t="s">
        <v>4948</v>
      </c>
      <c r="B993" s="99"/>
      <c r="C993" s="98" t="s">
        <v>4392</v>
      </c>
      <c r="D993" s="101" t="s">
        <v>4941</v>
      </c>
      <c r="E993" s="41">
        <v>268723.0</v>
      </c>
      <c r="F993" s="41">
        <v>268723.0</v>
      </c>
      <c r="G993" s="41" t="s">
        <v>151</v>
      </c>
      <c r="H993" s="99"/>
      <c r="I993" s="99"/>
      <c r="J993" s="105">
        <v>268723.0</v>
      </c>
      <c r="K993" s="105">
        <v>268723.0</v>
      </c>
      <c r="L993" s="41" t="s">
        <v>86</v>
      </c>
      <c r="M993" s="99"/>
      <c r="N993" s="108" t="s">
        <v>4949</v>
      </c>
      <c r="O993" s="99"/>
      <c r="P993" s="99"/>
      <c r="Q993" s="99"/>
      <c r="R993" s="99"/>
      <c r="S993" s="99"/>
      <c r="T993" s="41" t="s">
        <v>4950</v>
      </c>
      <c r="U993" s="99"/>
      <c r="V993" s="41" t="s">
        <v>4951</v>
      </c>
      <c r="W993" s="41" t="s">
        <v>4825</v>
      </c>
      <c r="X993" s="41" t="s">
        <v>155</v>
      </c>
      <c r="Y993" s="41" t="s">
        <v>75</v>
      </c>
      <c r="Z993" s="99"/>
      <c r="AA993" s="99"/>
      <c r="AB993" s="99"/>
      <c r="AC993" s="41" t="s">
        <v>4952</v>
      </c>
      <c r="AD993" s="41" t="s">
        <v>1492</v>
      </c>
      <c r="AE993" s="99"/>
      <c r="AF993" s="99"/>
      <c r="AG993" s="99"/>
      <c r="AH993" s="99"/>
      <c r="AI993" s="99"/>
      <c r="AJ993" s="103" t="str">
        <f t="shared" si="1441"/>
        <v/>
      </c>
      <c r="AK993" s="41" t="s">
        <v>77</v>
      </c>
      <c r="AL993" s="99"/>
      <c r="AM993" s="11" t="s">
        <v>912</v>
      </c>
      <c r="AO993" s="11" t="s">
        <v>4946</v>
      </c>
      <c r="AP993" s="99"/>
      <c r="AQ993" s="11" t="s">
        <v>79</v>
      </c>
      <c r="AR993" s="41" t="s">
        <v>155</v>
      </c>
      <c r="AS993" s="41" t="s">
        <v>75</v>
      </c>
      <c r="AT993" s="43" t="s">
        <v>80</v>
      </c>
      <c r="AU993" s="99"/>
      <c r="AV993" s="99"/>
      <c r="AW993" s="11" t="s">
        <v>96</v>
      </c>
      <c r="AX993" s="18" t="str">
        <f t="shared" si="1427"/>
        <v/>
      </c>
      <c r="AY993" s="43"/>
      <c r="AZ993" s="11" t="s">
        <v>191</v>
      </c>
      <c r="BA993" s="99"/>
      <c r="BB993" s="99"/>
      <c r="BC993" s="99"/>
      <c r="BD993" s="99"/>
      <c r="BE993" s="99"/>
      <c r="BF993" s="99"/>
      <c r="BG993" s="99"/>
      <c r="BH993" s="99"/>
      <c r="BI993" s="99"/>
      <c r="BJ993" s="104">
        <v>2022.0</v>
      </c>
      <c r="BK993" s="11">
        <v>2026.0</v>
      </c>
      <c r="BL993" s="16">
        <f t="shared" si="954"/>
        <v>5</v>
      </c>
      <c r="BM993" s="18" t="str">
        <f t="shared" si="955"/>
        <v>2022, 2023, 2024, 2025, 2026</v>
      </c>
      <c r="BN993" s="18" t="str">
        <f t="shared" ref="BN993:CC993" si="1459">IF(ISNUMBER(SEARCH(BN$1, $BM993)), ($K993/$BL993), "")</f>
        <v/>
      </c>
      <c r="BO993" s="18" t="str">
        <f t="shared" si="1459"/>
        <v/>
      </c>
      <c r="BP993" s="20">
        <f t="shared" si="1459"/>
        <v>53744.6</v>
      </c>
      <c r="BQ993" s="20">
        <f t="shared" si="1459"/>
        <v>53744.6</v>
      </c>
      <c r="BR993" s="20">
        <f t="shared" si="1459"/>
        <v>53744.6</v>
      </c>
      <c r="BS993" s="20">
        <f t="shared" si="1459"/>
        <v>53744.6</v>
      </c>
      <c r="BT993" s="20">
        <f t="shared" si="1459"/>
        <v>53744.6</v>
      </c>
      <c r="BU993" s="18" t="str">
        <f t="shared" si="1459"/>
        <v/>
      </c>
      <c r="BV993" s="18" t="str">
        <f t="shared" si="1459"/>
        <v/>
      </c>
      <c r="BW993" s="18" t="str">
        <f t="shared" si="1459"/>
        <v/>
      </c>
      <c r="BX993" s="18" t="str">
        <f t="shared" si="1459"/>
        <v/>
      </c>
      <c r="BY993" s="18" t="str">
        <f t="shared" si="1459"/>
        <v/>
      </c>
      <c r="BZ993" s="18" t="str">
        <f t="shared" si="1459"/>
        <v/>
      </c>
      <c r="CA993" s="18" t="str">
        <f t="shared" si="1459"/>
        <v/>
      </c>
      <c r="CB993" s="18" t="str">
        <f t="shared" si="1459"/>
        <v/>
      </c>
      <c r="CC993" s="18" t="str">
        <f t="shared" si="1459"/>
        <v/>
      </c>
      <c r="CD993" s="99"/>
      <c r="CE993" s="99"/>
    </row>
    <row r="994" ht="15.75" customHeight="1">
      <c r="A994" s="11" t="s">
        <v>4953</v>
      </c>
      <c r="B994" s="99"/>
      <c r="C994" s="98" t="s">
        <v>4954</v>
      </c>
      <c r="D994" s="101" t="s">
        <v>4941</v>
      </c>
      <c r="E994" s="41">
        <v>498309.0</v>
      </c>
      <c r="F994" s="41">
        <v>498309.0</v>
      </c>
      <c r="G994" s="41" t="s">
        <v>151</v>
      </c>
      <c r="H994" s="99"/>
      <c r="I994" s="99"/>
      <c r="J994" s="105">
        <v>498309.0</v>
      </c>
      <c r="K994" s="105">
        <v>498309.0</v>
      </c>
      <c r="L994" s="41" t="s">
        <v>86</v>
      </c>
      <c r="M994" s="99"/>
      <c r="N994" s="102" t="s">
        <v>4955</v>
      </c>
      <c r="O994" s="99"/>
      <c r="P994" s="99"/>
      <c r="Q994" s="99"/>
      <c r="R994" s="99"/>
      <c r="S994" s="99"/>
      <c r="T994" s="41" t="s">
        <v>4956</v>
      </c>
      <c r="U994" s="99"/>
      <c r="V994" s="41" t="s">
        <v>4951</v>
      </c>
      <c r="W994" s="41" t="s">
        <v>4825</v>
      </c>
      <c r="X994" s="41" t="s">
        <v>155</v>
      </c>
      <c r="Y994" s="41" t="s">
        <v>75</v>
      </c>
      <c r="Z994" s="99"/>
      <c r="AA994" s="99"/>
      <c r="AB994" s="99"/>
      <c r="AC994" s="41" t="s">
        <v>4957</v>
      </c>
      <c r="AD994" s="41" t="s">
        <v>4958</v>
      </c>
      <c r="AE994" s="99"/>
      <c r="AF994" s="99"/>
      <c r="AG994" s="99"/>
      <c r="AH994" s="99"/>
      <c r="AI994" s="99"/>
      <c r="AJ994" s="103" t="str">
        <f t="shared" si="1441"/>
        <v/>
      </c>
      <c r="AK994" s="41" t="s">
        <v>77</v>
      </c>
      <c r="AL994" s="99"/>
      <c r="AM994" s="11" t="s">
        <v>912</v>
      </c>
      <c r="AO994" s="11" t="s">
        <v>4946</v>
      </c>
      <c r="AP994" s="99"/>
      <c r="AQ994" s="11" t="s">
        <v>79</v>
      </c>
      <c r="AR994" s="41" t="s">
        <v>155</v>
      </c>
      <c r="AS994" s="41" t="s">
        <v>75</v>
      </c>
      <c r="AT994" s="43" t="s">
        <v>80</v>
      </c>
      <c r="AU994" s="99"/>
      <c r="AV994" s="99"/>
      <c r="AW994" s="11" t="s">
        <v>96</v>
      </c>
      <c r="AX994" s="18" t="str">
        <f t="shared" si="1427"/>
        <v/>
      </c>
      <c r="AY994" s="43"/>
      <c r="AZ994" s="11" t="s">
        <v>132</v>
      </c>
      <c r="BA994" s="99"/>
      <c r="BB994" s="99"/>
      <c r="BC994" s="99"/>
      <c r="BD994" s="99"/>
      <c r="BE994" s="99"/>
      <c r="BF994" s="99"/>
      <c r="BG994" s="99"/>
      <c r="BH994" s="99"/>
      <c r="BI994" s="99"/>
      <c r="BJ994" s="104">
        <v>2022.0</v>
      </c>
      <c r="BK994" s="11">
        <v>2025.0</v>
      </c>
      <c r="BL994" s="16">
        <f t="shared" si="954"/>
        <v>4</v>
      </c>
      <c r="BM994" s="18" t="str">
        <f t="shared" si="955"/>
        <v>2022, 2023, 2024, 2025</v>
      </c>
      <c r="BN994" s="18" t="str">
        <f t="shared" ref="BN994:CC994" si="1460">IF(ISNUMBER(SEARCH(BN$1, $BM994)), ($K994/$BL994), "")</f>
        <v/>
      </c>
      <c r="BO994" s="18" t="str">
        <f t="shared" si="1460"/>
        <v/>
      </c>
      <c r="BP994" s="20">
        <f t="shared" si="1460"/>
        <v>124577.25</v>
      </c>
      <c r="BQ994" s="20">
        <f t="shared" si="1460"/>
        <v>124577.25</v>
      </c>
      <c r="BR994" s="20">
        <f t="shared" si="1460"/>
        <v>124577.25</v>
      </c>
      <c r="BS994" s="20">
        <f t="shared" si="1460"/>
        <v>124577.25</v>
      </c>
      <c r="BT994" s="18" t="str">
        <f t="shared" si="1460"/>
        <v/>
      </c>
      <c r="BU994" s="18" t="str">
        <f t="shared" si="1460"/>
        <v/>
      </c>
      <c r="BV994" s="18" t="str">
        <f t="shared" si="1460"/>
        <v/>
      </c>
      <c r="BW994" s="18" t="str">
        <f t="shared" si="1460"/>
        <v/>
      </c>
      <c r="BX994" s="18" t="str">
        <f t="shared" si="1460"/>
        <v/>
      </c>
      <c r="BY994" s="18" t="str">
        <f t="shared" si="1460"/>
        <v/>
      </c>
      <c r="BZ994" s="18" t="str">
        <f t="shared" si="1460"/>
        <v/>
      </c>
      <c r="CA994" s="18" t="str">
        <f t="shared" si="1460"/>
        <v/>
      </c>
      <c r="CB994" s="18" t="str">
        <f t="shared" si="1460"/>
        <v/>
      </c>
      <c r="CC994" s="18" t="str">
        <f t="shared" si="1460"/>
        <v/>
      </c>
      <c r="CD994" s="99"/>
      <c r="CE994" s="99"/>
    </row>
    <row r="995" ht="15.75" customHeight="1">
      <c r="A995" s="11" t="s">
        <v>4959</v>
      </c>
      <c r="B995" s="99"/>
      <c r="C995" s="98" t="s">
        <v>4960</v>
      </c>
      <c r="D995" s="101" t="s">
        <v>4941</v>
      </c>
      <c r="E995" s="41">
        <v>503920.0</v>
      </c>
      <c r="F995" s="41">
        <v>503920.0</v>
      </c>
      <c r="G995" s="41" t="s">
        <v>151</v>
      </c>
      <c r="H995" s="99"/>
      <c r="I995" s="99"/>
      <c r="J995" s="105">
        <v>503920.0</v>
      </c>
      <c r="K995" s="105">
        <v>503920.0</v>
      </c>
      <c r="L995" s="41" t="s">
        <v>86</v>
      </c>
      <c r="M995" s="99"/>
      <c r="N995" s="108" t="s">
        <v>4961</v>
      </c>
      <c r="O995" s="99"/>
      <c r="P995" s="99"/>
      <c r="Q995" s="99"/>
      <c r="R995" s="99"/>
      <c r="S995" s="99"/>
      <c r="T995" s="41" t="s">
        <v>4962</v>
      </c>
      <c r="U995" s="99"/>
      <c r="V995" s="41" t="s">
        <v>4963</v>
      </c>
      <c r="W995" s="41" t="s">
        <v>4825</v>
      </c>
      <c r="X995" s="41" t="s">
        <v>155</v>
      </c>
      <c r="Y995" s="41" t="s">
        <v>75</v>
      </c>
      <c r="Z995" s="99"/>
      <c r="AA995" s="99"/>
      <c r="AB995" s="99"/>
      <c r="AC995" s="41" t="s">
        <v>4964</v>
      </c>
      <c r="AD995" s="41" t="s">
        <v>4965</v>
      </c>
      <c r="AE995" s="99"/>
      <c r="AF995" s="99"/>
      <c r="AG995" s="99"/>
      <c r="AH995" s="99"/>
      <c r="AI995" s="99"/>
      <c r="AJ995" s="103" t="str">
        <f t="shared" si="1441"/>
        <v/>
      </c>
      <c r="AK995" s="41" t="s">
        <v>77</v>
      </c>
      <c r="AL995" s="99"/>
      <c r="AM995" s="11" t="s">
        <v>912</v>
      </c>
      <c r="AO995" s="11" t="s">
        <v>4946</v>
      </c>
      <c r="AP995" s="99"/>
      <c r="AQ995" s="11" t="s">
        <v>79</v>
      </c>
      <c r="AR995" s="41" t="s">
        <v>155</v>
      </c>
      <c r="AS995" s="41" t="s">
        <v>75</v>
      </c>
      <c r="AT995" s="43" t="s">
        <v>80</v>
      </c>
      <c r="AU995" s="112"/>
      <c r="AV995" s="112"/>
      <c r="AW995" s="11" t="s">
        <v>96</v>
      </c>
      <c r="AX995" s="18" t="str">
        <f t="shared" si="1427"/>
        <v/>
      </c>
      <c r="AY995" s="43"/>
      <c r="AZ995" s="11" t="s">
        <v>132</v>
      </c>
      <c r="BA995" s="99"/>
      <c r="BB995" s="99"/>
      <c r="BC995" s="99"/>
      <c r="BD995" s="99"/>
      <c r="BE995" s="99"/>
      <c r="BF995" s="99"/>
      <c r="BG995" s="99"/>
      <c r="BH995" s="99"/>
      <c r="BI995" s="99"/>
      <c r="BJ995" s="104">
        <v>2022.0</v>
      </c>
      <c r="BK995" s="11">
        <v>2025.0</v>
      </c>
      <c r="BL995" s="16">
        <f t="shared" si="954"/>
        <v>4</v>
      </c>
      <c r="BM995" s="18" t="str">
        <f t="shared" si="955"/>
        <v>2022, 2023, 2024, 2025</v>
      </c>
      <c r="BN995" s="18" t="str">
        <f t="shared" ref="BN995:CC995" si="1461">IF(ISNUMBER(SEARCH(BN$1, $BM995)), ($K995/$BL995), "")</f>
        <v/>
      </c>
      <c r="BO995" s="18" t="str">
        <f t="shared" si="1461"/>
        <v/>
      </c>
      <c r="BP995" s="20">
        <f t="shared" si="1461"/>
        <v>125980</v>
      </c>
      <c r="BQ995" s="20">
        <f t="shared" si="1461"/>
        <v>125980</v>
      </c>
      <c r="BR995" s="20">
        <f t="shared" si="1461"/>
        <v>125980</v>
      </c>
      <c r="BS995" s="20">
        <f t="shared" si="1461"/>
        <v>125980</v>
      </c>
      <c r="BT995" s="18" t="str">
        <f t="shared" si="1461"/>
        <v/>
      </c>
      <c r="BU995" s="18" t="str">
        <f t="shared" si="1461"/>
        <v/>
      </c>
      <c r="BV995" s="18" t="str">
        <f t="shared" si="1461"/>
        <v/>
      </c>
      <c r="BW995" s="18" t="str">
        <f t="shared" si="1461"/>
        <v/>
      </c>
      <c r="BX995" s="18" t="str">
        <f t="shared" si="1461"/>
        <v/>
      </c>
      <c r="BY995" s="18" t="str">
        <f t="shared" si="1461"/>
        <v/>
      </c>
      <c r="BZ995" s="18" t="str">
        <f t="shared" si="1461"/>
        <v/>
      </c>
      <c r="CA995" s="18" t="str">
        <f t="shared" si="1461"/>
        <v/>
      </c>
      <c r="CB995" s="18" t="str">
        <f t="shared" si="1461"/>
        <v/>
      </c>
      <c r="CC995" s="18" t="str">
        <f t="shared" si="1461"/>
        <v/>
      </c>
      <c r="CD995" s="99"/>
      <c r="CE995" s="99"/>
    </row>
    <row r="996" ht="15.75" customHeight="1">
      <c r="A996" s="11" t="s">
        <v>4966</v>
      </c>
      <c r="B996" s="99"/>
      <c r="C996" s="98" t="s">
        <v>4967</v>
      </c>
      <c r="D996" s="101" t="s">
        <v>4941</v>
      </c>
      <c r="E996" s="41">
        <v>522133.0</v>
      </c>
      <c r="F996" s="41">
        <v>522133.0</v>
      </c>
      <c r="G996" s="41" t="s">
        <v>151</v>
      </c>
      <c r="H996" s="99"/>
      <c r="I996" s="99"/>
      <c r="J996" s="105">
        <v>522133.0</v>
      </c>
      <c r="K996" s="105">
        <v>522133.0</v>
      </c>
      <c r="L996" s="41" t="s">
        <v>86</v>
      </c>
      <c r="M996" s="99"/>
      <c r="N996" s="108" t="s">
        <v>4968</v>
      </c>
      <c r="O996" s="99"/>
      <c r="P996" s="99"/>
      <c r="Q996" s="99"/>
      <c r="R996" s="99"/>
      <c r="S996" s="99"/>
      <c r="T996" s="41" t="s">
        <v>4969</v>
      </c>
      <c r="U996" s="99"/>
      <c r="V996" s="41" t="s">
        <v>4970</v>
      </c>
      <c r="W996" s="41" t="s">
        <v>4825</v>
      </c>
      <c r="X996" s="41" t="s">
        <v>155</v>
      </c>
      <c r="Y996" s="41" t="s">
        <v>75</v>
      </c>
      <c r="Z996" s="99"/>
      <c r="AA996" s="99"/>
      <c r="AB996" s="99"/>
      <c r="AC996" s="41" t="s">
        <v>4971</v>
      </c>
      <c r="AD996" s="41" t="s">
        <v>4972</v>
      </c>
      <c r="AE996" s="99"/>
      <c r="AF996" s="99"/>
      <c r="AG996" s="99"/>
      <c r="AH996" s="99"/>
      <c r="AI996" s="99"/>
      <c r="AJ996" s="103" t="str">
        <f t="shared" si="1441"/>
        <v/>
      </c>
      <c r="AK996" s="41" t="s">
        <v>77</v>
      </c>
      <c r="AL996" s="99"/>
      <c r="AM996" s="11" t="s">
        <v>912</v>
      </c>
      <c r="AO996" s="11" t="s">
        <v>4946</v>
      </c>
      <c r="AP996" s="99"/>
      <c r="AQ996" s="11" t="s">
        <v>79</v>
      </c>
      <c r="AR996" s="41" t="s">
        <v>155</v>
      </c>
      <c r="AS996" s="41" t="s">
        <v>75</v>
      </c>
      <c r="AT996" s="43" t="s">
        <v>80</v>
      </c>
      <c r="AU996" s="112"/>
      <c r="AV996" s="112"/>
      <c r="AW996" s="11" t="s">
        <v>96</v>
      </c>
      <c r="AX996" s="18" t="str">
        <f t="shared" si="1427"/>
        <v/>
      </c>
      <c r="AY996" s="43"/>
      <c r="AZ996" s="11" t="s">
        <v>132</v>
      </c>
      <c r="BA996" s="99"/>
      <c r="BB996" s="99"/>
      <c r="BC996" s="99"/>
      <c r="BD996" s="99"/>
      <c r="BE996" s="99"/>
      <c r="BF996" s="99"/>
      <c r="BG996" s="99"/>
      <c r="BH996" s="99"/>
      <c r="BI996" s="99"/>
      <c r="BJ996" s="104">
        <v>2022.0</v>
      </c>
      <c r="BK996" s="11">
        <v>2026.0</v>
      </c>
      <c r="BL996" s="16">
        <f t="shared" si="954"/>
        <v>5</v>
      </c>
      <c r="BM996" s="18" t="str">
        <f t="shared" si="955"/>
        <v>2022, 2023, 2024, 2025, 2026</v>
      </c>
      <c r="BN996" s="18" t="str">
        <f t="shared" ref="BN996:CC996" si="1462">IF(ISNUMBER(SEARCH(BN$1, $BM996)), ($K996/$BL996), "")</f>
        <v/>
      </c>
      <c r="BO996" s="18" t="str">
        <f t="shared" si="1462"/>
        <v/>
      </c>
      <c r="BP996" s="20">
        <f t="shared" si="1462"/>
        <v>104426.6</v>
      </c>
      <c r="BQ996" s="20">
        <f t="shared" si="1462"/>
        <v>104426.6</v>
      </c>
      <c r="BR996" s="20">
        <f t="shared" si="1462"/>
        <v>104426.6</v>
      </c>
      <c r="BS996" s="20">
        <f t="shared" si="1462"/>
        <v>104426.6</v>
      </c>
      <c r="BT996" s="20">
        <f t="shared" si="1462"/>
        <v>104426.6</v>
      </c>
      <c r="BU996" s="18" t="str">
        <f t="shared" si="1462"/>
        <v/>
      </c>
      <c r="BV996" s="18" t="str">
        <f t="shared" si="1462"/>
        <v/>
      </c>
      <c r="BW996" s="18" t="str">
        <f t="shared" si="1462"/>
        <v/>
      </c>
      <c r="BX996" s="18" t="str">
        <f t="shared" si="1462"/>
        <v/>
      </c>
      <c r="BY996" s="18" t="str">
        <f t="shared" si="1462"/>
        <v/>
      </c>
      <c r="BZ996" s="18" t="str">
        <f t="shared" si="1462"/>
        <v/>
      </c>
      <c r="CA996" s="18" t="str">
        <f t="shared" si="1462"/>
        <v/>
      </c>
      <c r="CB996" s="18" t="str">
        <f t="shared" si="1462"/>
        <v/>
      </c>
      <c r="CC996" s="18" t="str">
        <f t="shared" si="1462"/>
        <v/>
      </c>
      <c r="CD996" s="99"/>
      <c r="CE996" s="99"/>
    </row>
    <row r="997" ht="15.75" customHeight="1">
      <c r="A997" s="11" t="s">
        <v>4973</v>
      </c>
      <c r="B997" s="99"/>
      <c r="C997" s="98" t="s">
        <v>4974</v>
      </c>
      <c r="D997" s="101" t="s">
        <v>4941</v>
      </c>
      <c r="E997" s="41">
        <v>275000.0</v>
      </c>
      <c r="F997" s="41">
        <v>275000.0</v>
      </c>
      <c r="G997" s="41" t="s">
        <v>151</v>
      </c>
      <c r="H997" s="99"/>
      <c r="I997" s="99"/>
      <c r="J997" s="105">
        <v>275000.0</v>
      </c>
      <c r="K997" s="105">
        <v>275000.0</v>
      </c>
      <c r="L997" s="41" t="s">
        <v>86</v>
      </c>
      <c r="M997" s="99"/>
      <c r="N997" s="108" t="s">
        <v>4975</v>
      </c>
      <c r="O997" s="99"/>
      <c r="P997" s="99"/>
      <c r="Q997" s="99"/>
      <c r="R997" s="99"/>
      <c r="S997" s="99"/>
      <c r="T997" s="41" t="s">
        <v>4976</v>
      </c>
      <c r="U997" s="99"/>
      <c r="V997" s="41" t="s">
        <v>4977</v>
      </c>
      <c r="W997" s="41" t="s">
        <v>4825</v>
      </c>
      <c r="X997" s="41" t="s">
        <v>155</v>
      </c>
      <c r="Y997" s="41" t="s">
        <v>75</v>
      </c>
      <c r="Z997" s="99"/>
      <c r="AA997" s="99"/>
      <c r="AB997" s="99"/>
      <c r="AC997" s="41" t="s">
        <v>4978</v>
      </c>
      <c r="AD997" s="41" t="s">
        <v>822</v>
      </c>
      <c r="AE997" s="99"/>
      <c r="AF997" s="99"/>
      <c r="AG997" s="99"/>
      <c r="AH997" s="99"/>
      <c r="AI997" s="99"/>
      <c r="AJ997" s="103" t="str">
        <f t="shared" si="1441"/>
        <v/>
      </c>
      <c r="AK997" s="41" t="s">
        <v>77</v>
      </c>
      <c r="AL997" s="99"/>
      <c r="AM997" s="11" t="s">
        <v>912</v>
      </c>
      <c r="AO997" s="11" t="s">
        <v>4946</v>
      </c>
      <c r="AP997" s="99"/>
      <c r="AQ997" s="11" t="s">
        <v>79</v>
      </c>
      <c r="AR997" s="41" t="s">
        <v>155</v>
      </c>
      <c r="AS997" s="41" t="s">
        <v>75</v>
      </c>
      <c r="AT997" s="43" t="s">
        <v>80</v>
      </c>
      <c r="AU997" s="112"/>
      <c r="AV997" s="112"/>
      <c r="AW997" s="11" t="s">
        <v>96</v>
      </c>
      <c r="AX997" s="18" t="str">
        <f t="shared" si="1427"/>
        <v/>
      </c>
      <c r="AY997" s="43"/>
      <c r="AZ997" s="11" t="s">
        <v>132</v>
      </c>
      <c r="BA997" s="99"/>
      <c r="BB997" s="99"/>
      <c r="BC997" s="99"/>
      <c r="BD997" s="99"/>
      <c r="BE997" s="99"/>
      <c r="BF997" s="99"/>
      <c r="BG997" s="99"/>
      <c r="BH997" s="99"/>
      <c r="BI997" s="99"/>
      <c r="BJ997" s="104">
        <v>2023.0</v>
      </c>
      <c r="BK997" s="11">
        <v>2026.0</v>
      </c>
      <c r="BL997" s="16">
        <f t="shared" si="954"/>
        <v>4</v>
      </c>
      <c r="BM997" s="18" t="str">
        <f t="shared" si="955"/>
        <v>2023, 2024, 2025, 2026</v>
      </c>
      <c r="BN997" s="18" t="str">
        <f t="shared" ref="BN997:CC997" si="1463">IF(ISNUMBER(SEARCH(BN$1, $BM997)), ($K997/$BL997), "")</f>
        <v/>
      </c>
      <c r="BO997" s="18" t="str">
        <f t="shared" si="1463"/>
        <v/>
      </c>
      <c r="BP997" s="18" t="str">
        <f t="shared" si="1463"/>
        <v/>
      </c>
      <c r="BQ997" s="20">
        <f t="shared" si="1463"/>
        <v>68750</v>
      </c>
      <c r="BR997" s="20">
        <f t="shared" si="1463"/>
        <v>68750</v>
      </c>
      <c r="BS997" s="20">
        <f t="shared" si="1463"/>
        <v>68750</v>
      </c>
      <c r="BT997" s="20">
        <f t="shared" si="1463"/>
        <v>68750</v>
      </c>
      <c r="BU997" s="18" t="str">
        <f t="shared" si="1463"/>
        <v/>
      </c>
      <c r="BV997" s="18" t="str">
        <f t="shared" si="1463"/>
        <v/>
      </c>
      <c r="BW997" s="18" t="str">
        <f t="shared" si="1463"/>
        <v/>
      </c>
      <c r="BX997" s="18" t="str">
        <f t="shared" si="1463"/>
        <v/>
      </c>
      <c r="BY997" s="18" t="str">
        <f t="shared" si="1463"/>
        <v/>
      </c>
      <c r="BZ997" s="18" t="str">
        <f t="shared" si="1463"/>
        <v/>
      </c>
      <c r="CA997" s="18" t="str">
        <f t="shared" si="1463"/>
        <v/>
      </c>
      <c r="CB997" s="18" t="str">
        <f t="shared" si="1463"/>
        <v/>
      </c>
      <c r="CC997" s="18" t="str">
        <f t="shared" si="1463"/>
        <v/>
      </c>
      <c r="CD997" s="99"/>
      <c r="CE997" s="99"/>
    </row>
    <row r="998" ht="15.75" customHeight="1">
      <c r="A998" s="11" t="s">
        <v>4979</v>
      </c>
      <c r="B998" s="99"/>
      <c r="C998" s="98" t="s">
        <v>4980</v>
      </c>
      <c r="D998" s="101" t="s">
        <v>4941</v>
      </c>
      <c r="E998" s="41">
        <v>524719.0</v>
      </c>
      <c r="F998" s="41">
        <v>524719.0</v>
      </c>
      <c r="G998" s="41" t="s">
        <v>151</v>
      </c>
      <c r="H998" s="99"/>
      <c r="I998" s="99"/>
      <c r="J998" s="105">
        <v>524719.0</v>
      </c>
      <c r="K998" s="105">
        <v>524719.0</v>
      </c>
      <c r="L998" s="41" t="s">
        <v>86</v>
      </c>
      <c r="M998" s="99"/>
      <c r="N998" s="102" t="s">
        <v>4981</v>
      </c>
      <c r="O998" s="99"/>
      <c r="P998" s="99"/>
      <c r="Q998" s="99"/>
      <c r="R998" s="99"/>
      <c r="S998" s="99"/>
      <c r="T998" s="41" t="s">
        <v>4982</v>
      </c>
      <c r="U998" s="99"/>
      <c r="V998" s="41" t="s">
        <v>4983</v>
      </c>
      <c r="W998" s="41" t="s">
        <v>4825</v>
      </c>
      <c r="X998" s="41" t="s">
        <v>155</v>
      </c>
      <c r="Y998" s="41" t="s">
        <v>75</v>
      </c>
      <c r="Z998" s="99"/>
      <c r="AA998" s="99"/>
      <c r="AB998" s="99"/>
      <c r="AC998" s="41" t="s">
        <v>4984</v>
      </c>
      <c r="AD998" s="41" t="s">
        <v>4985</v>
      </c>
      <c r="AE998" s="99"/>
      <c r="AF998" s="99"/>
      <c r="AG998" s="99"/>
      <c r="AH998" s="99"/>
      <c r="AI998" s="99"/>
      <c r="AJ998" s="103" t="str">
        <f t="shared" si="1441"/>
        <v/>
      </c>
      <c r="AK998" s="41" t="s">
        <v>77</v>
      </c>
      <c r="AL998" s="99"/>
      <c r="AM998" s="11" t="s">
        <v>912</v>
      </c>
      <c r="AO998" s="11" t="s">
        <v>4946</v>
      </c>
      <c r="AP998" s="99"/>
      <c r="AQ998" s="11" t="s">
        <v>79</v>
      </c>
      <c r="AR998" s="41" t="s">
        <v>155</v>
      </c>
      <c r="AS998" s="41" t="s">
        <v>75</v>
      </c>
      <c r="AT998" s="43" t="s">
        <v>80</v>
      </c>
      <c r="AU998" s="112"/>
      <c r="AV998" s="112"/>
      <c r="AW998" s="11" t="s">
        <v>96</v>
      </c>
      <c r="AX998" s="18" t="str">
        <f t="shared" si="1427"/>
        <v/>
      </c>
      <c r="AY998" s="43"/>
      <c r="AZ998" s="11" t="s">
        <v>634</v>
      </c>
      <c r="BA998" s="99"/>
      <c r="BB998" s="99"/>
      <c r="BC998" s="99"/>
      <c r="BD998" s="99"/>
      <c r="BE998" s="99"/>
      <c r="BF998" s="99"/>
      <c r="BG998" s="99"/>
      <c r="BH998" s="99"/>
      <c r="BI998" s="99"/>
      <c r="BJ998" s="104">
        <v>2023.0</v>
      </c>
      <c r="BK998" s="11">
        <v>2026.0</v>
      </c>
      <c r="BL998" s="16">
        <f t="shared" si="954"/>
        <v>4</v>
      </c>
      <c r="BM998" s="18" t="str">
        <f t="shared" si="955"/>
        <v>2023, 2024, 2025, 2026</v>
      </c>
      <c r="BN998" s="18" t="str">
        <f t="shared" ref="BN998:CC998" si="1464">IF(ISNUMBER(SEARCH(BN$1, $BM998)), ($K998/$BL998), "")</f>
        <v/>
      </c>
      <c r="BO998" s="18" t="str">
        <f t="shared" si="1464"/>
        <v/>
      </c>
      <c r="BP998" s="18" t="str">
        <f t="shared" si="1464"/>
        <v/>
      </c>
      <c r="BQ998" s="20">
        <f t="shared" si="1464"/>
        <v>131179.75</v>
      </c>
      <c r="BR998" s="20">
        <f t="shared" si="1464"/>
        <v>131179.75</v>
      </c>
      <c r="BS998" s="20">
        <f t="shared" si="1464"/>
        <v>131179.75</v>
      </c>
      <c r="BT998" s="20">
        <f t="shared" si="1464"/>
        <v>131179.75</v>
      </c>
      <c r="BU998" s="18" t="str">
        <f t="shared" si="1464"/>
        <v/>
      </c>
      <c r="BV998" s="18" t="str">
        <f t="shared" si="1464"/>
        <v/>
      </c>
      <c r="BW998" s="18" t="str">
        <f t="shared" si="1464"/>
        <v/>
      </c>
      <c r="BX998" s="18" t="str">
        <f t="shared" si="1464"/>
        <v/>
      </c>
      <c r="BY998" s="18" t="str">
        <f t="shared" si="1464"/>
        <v/>
      </c>
      <c r="BZ998" s="18" t="str">
        <f t="shared" si="1464"/>
        <v/>
      </c>
      <c r="CA998" s="18" t="str">
        <f t="shared" si="1464"/>
        <v/>
      </c>
      <c r="CB998" s="18" t="str">
        <f t="shared" si="1464"/>
        <v/>
      </c>
      <c r="CC998" s="18" t="str">
        <f t="shared" si="1464"/>
        <v/>
      </c>
      <c r="CD998" s="99"/>
      <c r="CE998" s="99"/>
    </row>
    <row r="999" ht="15.75" customHeight="1">
      <c r="A999" s="11" t="s">
        <v>4986</v>
      </c>
      <c r="B999" s="99"/>
      <c r="C999" s="98" t="s">
        <v>4398</v>
      </c>
      <c r="D999" s="101" t="s">
        <v>4941</v>
      </c>
      <c r="E999" s="41">
        <v>275000.0</v>
      </c>
      <c r="F999" s="41">
        <v>275000.0</v>
      </c>
      <c r="G999" s="41" t="s">
        <v>151</v>
      </c>
      <c r="H999" s="99"/>
      <c r="I999" s="99"/>
      <c r="J999" s="105">
        <v>275000.0</v>
      </c>
      <c r="K999" s="105">
        <v>275000.0</v>
      </c>
      <c r="L999" s="41" t="s">
        <v>86</v>
      </c>
      <c r="M999" s="99"/>
      <c r="N999" s="108" t="s">
        <v>4987</v>
      </c>
      <c r="O999" s="99"/>
      <c r="P999" s="99"/>
      <c r="Q999" s="99"/>
      <c r="R999" s="99"/>
      <c r="S999" s="99"/>
      <c r="T999" s="41" t="s">
        <v>4982</v>
      </c>
      <c r="U999" s="99"/>
      <c r="V999" s="41" t="s">
        <v>4983</v>
      </c>
      <c r="W999" s="41" t="s">
        <v>4825</v>
      </c>
      <c r="X999" s="41" t="s">
        <v>155</v>
      </c>
      <c r="Y999" s="41" t="s">
        <v>75</v>
      </c>
      <c r="Z999" s="99"/>
      <c r="AA999" s="99"/>
      <c r="AB999" s="99"/>
      <c r="AC999" s="41" t="s">
        <v>4988</v>
      </c>
      <c r="AD999" s="41" t="s">
        <v>1492</v>
      </c>
      <c r="AE999" s="99"/>
      <c r="AF999" s="99"/>
      <c r="AG999" s="99"/>
      <c r="AH999" s="99"/>
      <c r="AI999" s="99"/>
      <c r="AJ999" s="103" t="str">
        <f t="shared" si="1441"/>
        <v/>
      </c>
      <c r="AK999" s="41" t="s">
        <v>77</v>
      </c>
      <c r="AL999" s="99"/>
      <c r="AM999" s="11" t="s">
        <v>912</v>
      </c>
      <c r="AO999" s="11" t="s">
        <v>4946</v>
      </c>
      <c r="AP999" s="99"/>
      <c r="AQ999" s="11" t="s">
        <v>79</v>
      </c>
      <c r="AR999" s="41" t="s">
        <v>155</v>
      </c>
      <c r="AS999" s="41" t="s">
        <v>75</v>
      </c>
      <c r="AT999" s="43" t="s">
        <v>80</v>
      </c>
      <c r="AU999" s="112"/>
      <c r="AV999" s="112"/>
      <c r="AW999" s="11" t="s">
        <v>96</v>
      </c>
      <c r="AX999" s="18" t="str">
        <f t="shared" si="1427"/>
        <v/>
      </c>
      <c r="AY999" s="43"/>
      <c r="AZ999" s="11" t="s">
        <v>132</v>
      </c>
      <c r="BA999" s="99"/>
      <c r="BB999" s="99"/>
      <c r="BC999" s="99"/>
      <c r="BD999" s="99"/>
      <c r="BE999" s="99"/>
      <c r="BF999" s="99"/>
      <c r="BG999" s="99"/>
      <c r="BH999" s="99"/>
      <c r="BI999" s="99"/>
      <c r="BJ999" s="104">
        <v>2023.0</v>
      </c>
      <c r="BK999" s="11">
        <v>2027.0</v>
      </c>
      <c r="BL999" s="16">
        <f t="shared" si="954"/>
        <v>5</v>
      </c>
      <c r="BM999" s="18" t="str">
        <f t="shared" si="955"/>
        <v>2023, 2024, 2025, 2026, 2027</v>
      </c>
      <c r="BN999" s="18" t="str">
        <f t="shared" ref="BN999:CC999" si="1465">IF(ISNUMBER(SEARCH(BN$1, $BM999)), ($K999/$BL999), "")</f>
        <v/>
      </c>
      <c r="BO999" s="18" t="str">
        <f t="shared" si="1465"/>
        <v/>
      </c>
      <c r="BP999" s="18" t="str">
        <f t="shared" si="1465"/>
        <v/>
      </c>
      <c r="BQ999" s="20">
        <f t="shared" si="1465"/>
        <v>55000</v>
      </c>
      <c r="BR999" s="20">
        <f t="shared" si="1465"/>
        <v>55000</v>
      </c>
      <c r="BS999" s="20">
        <f t="shared" si="1465"/>
        <v>55000</v>
      </c>
      <c r="BT999" s="20">
        <f t="shared" si="1465"/>
        <v>55000</v>
      </c>
      <c r="BU999" s="20">
        <f t="shared" si="1465"/>
        <v>55000</v>
      </c>
      <c r="BV999" s="18" t="str">
        <f t="shared" si="1465"/>
        <v/>
      </c>
      <c r="BW999" s="18" t="str">
        <f t="shared" si="1465"/>
        <v/>
      </c>
      <c r="BX999" s="18" t="str">
        <f t="shared" si="1465"/>
        <v/>
      </c>
      <c r="BY999" s="18" t="str">
        <f t="shared" si="1465"/>
        <v/>
      </c>
      <c r="BZ999" s="18" t="str">
        <f t="shared" si="1465"/>
        <v/>
      </c>
      <c r="CA999" s="18" t="str">
        <f t="shared" si="1465"/>
        <v/>
      </c>
      <c r="CB999" s="18" t="str">
        <f t="shared" si="1465"/>
        <v/>
      </c>
      <c r="CC999" s="18" t="str">
        <f t="shared" si="1465"/>
        <v/>
      </c>
      <c r="CD999" s="99"/>
      <c r="CE999" s="99"/>
    </row>
    <row r="1000" ht="15.75" customHeight="1">
      <c r="A1000" s="11" t="s">
        <v>4989</v>
      </c>
      <c r="B1000" s="99"/>
      <c r="C1000" s="98" t="s">
        <v>4990</v>
      </c>
      <c r="D1000" s="101" t="s">
        <v>4941</v>
      </c>
      <c r="E1000" s="41">
        <v>205018.0</v>
      </c>
      <c r="F1000" s="41">
        <v>205018.0</v>
      </c>
      <c r="G1000" s="41" t="s">
        <v>151</v>
      </c>
      <c r="H1000" s="99"/>
      <c r="I1000" s="99"/>
      <c r="J1000" s="105">
        <v>205018.0</v>
      </c>
      <c r="K1000" s="105">
        <v>205018.0</v>
      </c>
      <c r="L1000" s="41" t="s">
        <v>86</v>
      </c>
      <c r="M1000" s="99"/>
      <c r="N1000" s="108" t="s">
        <v>4991</v>
      </c>
      <c r="O1000" s="99"/>
      <c r="P1000" s="99"/>
      <c r="Q1000" s="99"/>
      <c r="R1000" s="99"/>
      <c r="S1000" s="99"/>
      <c r="T1000" s="41" t="s">
        <v>4992</v>
      </c>
      <c r="U1000" s="99"/>
      <c r="V1000" s="41" t="s">
        <v>4993</v>
      </c>
      <c r="W1000" s="41" t="s">
        <v>95</v>
      </c>
      <c r="X1000" s="41" t="s">
        <v>155</v>
      </c>
      <c r="Y1000" s="41" t="s">
        <v>75</v>
      </c>
      <c r="Z1000" s="99"/>
      <c r="AA1000" s="99"/>
      <c r="AB1000" s="99"/>
      <c r="AC1000" s="41" t="s">
        <v>4994</v>
      </c>
      <c r="AD1000" s="41" t="s">
        <v>822</v>
      </c>
      <c r="AE1000" s="99"/>
      <c r="AF1000" s="99"/>
      <c r="AG1000" s="99"/>
      <c r="AH1000" s="99"/>
      <c r="AI1000" s="99"/>
      <c r="AJ1000" s="103" t="str">
        <f t="shared" si="1441"/>
        <v/>
      </c>
      <c r="AK1000" s="41" t="s">
        <v>77</v>
      </c>
      <c r="AL1000" s="99"/>
      <c r="AM1000" s="11" t="s">
        <v>912</v>
      </c>
      <c r="AO1000" s="11" t="s">
        <v>4946</v>
      </c>
      <c r="AP1000" s="99"/>
      <c r="AQ1000" s="11" t="s">
        <v>79</v>
      </c>
      <c r="AR1000" s="41" t="s">
        <v>155</v>
      </c>
      <c r="AS1000" s="41" t="s">
        <v>75</v>
      </c>
      <c r="AT1000" s="43" t="s">
        <v>80</v>
      </c>
      <c r="AU1000" s="99"/>
      <c r="AV1000" s="99"/>
      <c r="AW1000" s="11" t="s">
        <v>96</v>
      </c>
      <c r="AX1000" s="18" t="str">
        <f t="shared" si="1427"/>
        <v/>
      </c>
      <c r="AY1000" s="43"/>
      <c r="AZ1000" s="11" t="s">
        <v>191</v>
      </c>
      <c r="BA1000" s="99"/>
      <c r="BB1000" s="99"/>
      <c r="BC1000" s="99"/>
      <c r="BD1000" s="99"/>
      <c r="BE1000" s="99"/>
      <c r="BF1000" s="99"/>
      <c r="BG1000" s="99"/>
      <c r="BH1000" s="99"/>
      <c r="BI1000" s="99"/>
      <c r="BJ1000" s="104">
        <v>2024.0</v>
      </c>
      <c r="BK1000" s="11">
        <v>2027.0</v>
      </c>
      <c r="BL1000" s="16">
        <f t="shared" si="954"/>
        <v>4</v>
      </c>
      <c r="BM1000" s="18" t="str">
        <f t="shared" si="955"/>
        <v>2024, 2025, 2026, 2027</v>
      </c>
      <c r="BN1000" s="18" t="str">
        <f t="shared" ref="BN1000:CC1000" si="1466">IF(ISNUMBER(SEARCH(BN$1, $BM1000)), ($K1000/$BL1000), "")</f>
        <v/>
      </c>
      <c r="BO1000" s="18" t="str">
        <f t="shared" si="1466"/>
        <v/>
      </c>
      <c r="BP1000" s="18" t="str">
        <f t="shared" si="1466"/>
        <v/>
      </c>
      <c r="BQ1000" s="18" t="str">
        <f t="shared" si="1466"/>
        <v/>
      </c>
      <c r="BR1000" s="20">
        <f t="shared" si="1466"/>
        <v>51254.5</v>
      </c>
      <c r="BS1000" s="20">
        <f t="shared" si="1466"/>
        <v>51254.5</v>
      </c>
      <c r="BT1000" s="20">
        <f t="shared" si="1466"/>
        <v>51254.5</v>
      </c>
      <c r="BU1000" s="20">
        <f t="shared" si="1466"/>
        <v>51254.5</v>
      </c>
      <c r="BV1000" s="18" t="str">
        <f t="shared" si="1466"/>
        <v/>
      </c>
      <c r="BW1000" s="18" t="str">
        <f t="shared" si="1466"/>
        <v/>
      </c>
      <c r="BX1000" s="18" t="str">
        <f t="shared" si="1466"/>
        <v/>
      </c>
      <c r="BY1000" s="18" t="str">
        <f t="shared" si="1466"/>
        <v/>
      </c>
      <c r="BZ1000" s="18" t="str">
        <f t="shared" si="1466"/>
        <v/>
      </c>
      <c r="CA1000" s="18" t="str">
        <f t="shared" si="1466"/>
        <v/>
      </c>
      <c r="CB1000" s="18" t="str">
        <f t="shared" si="1466"/>
        <v/>
      </c>
      <c r="CC1000" s="18" t="str">
        <f t="shared" si="1466"/>
        <v/>
      </c>
      <c r="CD1000" s="99"/>
      <c r="CE1000" s="99"/>
    </row>
    <row r="1001" ht="15.75" customHeight="1">
      <c r="A1001" s="11" t="s">
        <v>4995</v>
      </c>
      <c r="B1001" s="99"/>
      <c r="C1001" s="98" t="s">
        <v>4996</v>
      </c>
      <c r="D1001" s="101" t="s">
        <v>4941</v>
      </c>
      <c r="E1001" s="41">
        <v>431009.0</v>
      </c>
      <c r="F1001" s="41">
        <v>431009.0</v>
      </c>
      <c r="G1001" s="41" t="s">
        <v>151</v>
      </c>
      <c r="H1001" s="99"/>
      <c r="I1001" s="99"/>
      <c r="J1001" s="105">
        <v>431009.0</v>
      </c>
      <c r="K1001" s="105">
        <v>431009.0</v>
      </c>
      <c r="L1001" s="41" t="s">
        <v>86</v>
      </c>
      <c r="M1001" s="99"/>
      <c r="N1001" s="108" t="s">
        <v>4997</v>
      </c>
      <c r="O1001" s="99"/>
      <c r="P1001" s="99"/>
      <c r="Q1001" s="99"/>
      <c r="R1001" s="99"/>
      <c r="S1001" s="99"/>
      <c r="T1001" s="41" t="s">
        <v>4998</v>
      </c>
      <c r="U1001" s="99"/>
      <c r="V1001" s="41" t="s">
        <v>4999</v>
      </c>
      <c r="W1001" s="41" t="s">
        <v>4825</v>
      </c>
      <c r="X1001" s="41" t="s">
        <v>155</v>
      </c>
      <c r="Y1001" s="41" t="s">
        <v>75</v>
      </c>
      <c r="Z1001" s="99"/>
      <c r="AA1001" s="99"/>
      <c r="AB1001" s="99"/>
      <c r="AC1001" s="41" t="s">
        <v>5000</v>
      </c>
      <c r="AD1001" s="41" t="s">
        <v>5001</v>
      </c>
      <c r="AE1001" s="99"/>
      <c r="AF1001" s="99"/>
      <c r="AG1001" s="99"/>
      <c r="AH1001" s="99"/>
      <c r="AI1001" s="99"/>
      <c r="AJ1001" s="103" t="str">
        <f t="shared" si="1441"/>
        <v/>
      </c>
      <c r="AK1001" s="41" t="s">
        <v>77</v>
      </c>
      <c r="AL1001" s="99"/>
      <c r="AM1001" s="11" t="s">
        <v>912</v>
      </c>
      <c r="AO1001" s="11" t="s">
        <v>4946</v>
      </c>
      <c r="AP1001" s="99"/>
      <c r="AQ1001" s="11" t="s">
        <v>79</v>
      </c>
      <c r="AR1001" s="41" t="s">
        <v>155</v>
      </c>
      <c r="AS1001" s="41" t="s">
        <v>75</v>
      </c>
      <c r="AT1001" s="11" t="s">
        <v>80</v>
      </c>
      <c r="AU1001" s="112" t="s">
        <v>262</v>
      </c>
      <c r="AV1001" s="112"/>
      <c r="AW1001" s="11" t="s">
        <v>96</v>
      </c>
      <c r="AX1001" s="18" t="str">
        <f t="shared" si="1427"/>
        <v/>
      </c>
      <c r="AY1001" s="43"/>
      <c r="AZ1001" s="11" t="s">
        <v>132</v>
      </c>
      <c r="BA1001" s="99"/>
      <c r="BB1001" s="99"/>
      <c r="BC1001" s="99"/>
      <c r="BD1001" s="99"/>
      <c r="BE1001" s="99"/>
      <c r="BF1001" s="99"/>
      <c r="BG1001" s="99"/>
      <c r="BH1001" s="99"/>
      <c r="BI1001" s="99"/>
      <c r="BJ1001" s="104">
        <v>2024.0</v>
      </c>
      <c r="BK1001" s="11">
        <v>2026.0</v>
      </c>
      <c r="BL1001" s="16">
        <f t="shared" si="954"/>
        <v>3</v>
      </c>
      <c r="BM1001" s="18" t="str">
        <f t="shared" si="955"/>
        <v>2024, 2025, 2026</v>
      </c>
      <c r="BN1001" s="18" t="str">
        <f t="shared" ref="BN1001:CC1001" si="1467">IF(ISNUMBER(SEARCH(BN$1, $BM1001)), ($K1001/$BL1001), "")</f>
        <v/>
      </c>
      <c r="BO1001" s="18" t="str">
        <f t="shared" si="1467"/>
        <v/>
      </c>
      <c r="BP1001" s="18" t="str">
        <f t="shared" si="1467"/>
        <v/>
      </c>
      <c r="BQ1001" s="18" t="str">
        <f t="shared" si="1467"/>
        <v/>
      </c>
      <c r="BR1001" s="20">
        <f t="shared" si="1467"/>
        <v>143669.6667</v>
      </c>
      <c r="BS1001" s="20">
        <f t="shared" si="1467"/>
        <v>143669.6667</v>
      </c>
      <c r="BT1001" s="20">
        <f t="shared" si="1467"/>
        <v>143669.6667</v>
      </c>
      <c r="BU1001" s="18" t="str">
        <f t="shared" si="1467"/>
        <v/>
      </c>
      <c r="BV1001" s="18" t="str">
        <f t="shared" si="1467"/>
        <v/>
      </c>
      <c r="BW1001" s="18" t="str">
        <f t="shared" si="1467"/>
        <v/>
      </c>
      <c r="BX1001" s="18" t="str">
        <f t="shared" si="1467"/>
        <v/>
      </c>
      <c r="BY1001" s="18" t="str">
        <f t="shared" si="1467"/>
        <v/>
      </c>
      <c r="BZ1001" s="18" t="str">
        <f t="shared" si="1467"/>
        <v/>
      </c>
      <c r="CA1001" s="18" t="str">
        <f t="shared" si="1467"/>
        <v/>
      </c>
      <c r="CB1001" s="18" t="str">
        <f t="shared" si="1467"/>
        <v/>
      </c>
      <c r="CC1001" s="18" t="str">
        <f t="shared" si="1467"/>
        <v/>
      </c>
      <c r="CD1001" s="99"/>
      <c r="CE1001" s="99"/>
    </row>
    <row r="1002" ht="15.75" customHeight="1">
      <c r="A1002" s="11" t="s">
        <v>5002</v>
      </c>
      <c r="B1002" s="99"/>
      <c r="C1002" s="98" t="s">
        <v>5003</v>
      </c>
      <c r="D1002" s="101" t="s">
        <v>4941</v>
      </c>
      <c r="E1002" s="41">
        <v>274961.0</v>
      </c>
      <c r="F1002" s="41">
        <v>274961.0</v>
      </c>
      <c r="G1002" s="41" t="s">
        <v>151</v>
      </c>
      <c r="H1002" s="99"/>
      <c r="I1002" s="99"/>
      <c r="J1002" s="105">
        <v>274961.0</v>
      </c>
      <c r="K1002" s="105">
        <v>274961.0</v>
      </c>
      <c r="L1002" s="41" t="s">
        <v>86</v>
      </c>
      <c r="M1002" s="99"/>
      <c r="N1002" s="108" t="s">
        <v>5004</v>
      </c>
      <c r="O1002" s="99"/>
      <c r="P1002" s="99"/>
      <c r="Q1002" s="99"/>
      <c r="R1002" s="99"/>
      <c r="S1002" s="99"/>
      <c r="T1002" s="41" t="s">
        <v>5005</v>
      </c>
      <c r="U1002" s="99"/>
      <c r="V1002" s="41" t="s">
        <v>5006</v>
      </c>
      <c r="W1002" s="41" t="s">
        <v>4825</v>
      </c>
      <c r="X1002" s="41" t="s">
        <v>155</v>
      </c>
      <c r="Y1002" s="41" t="s">
        <v>75</v>
      </c>
      <c r="Z1002" s="99"/>
      <c r="AA1002" s="99"/>
      <c r="AB1002" s="99"/>
      <c r="AC1002" s="41" t="s">
        <v>4978</v>
      </c>
      <c r="AD1002" s="41" t="s">
        <v>822</v>
      </c>
      <c r="AE1002" s="99"/>
      <c r="AF1002" s="99"/>
      <c r="AG1002" s="99"/>
      <c r="AH1002" s="99"/>
      <c r="AI1002" s="99"/>
      <c r="AJ1002" s="103" t="str">
        <f t="shared" si="1441"/>
        <v/>
      </c>
      <c r="AK1002" s="41" t="s">
        <v>77</v>
      </c>
      <c r="AL1002" s="99"/>
      <c r="AM1002" s="11" t="s">
        <v>912</v>
      </c>
      <c r="AO1002" s="11" t="s">
        <v>4946</v>
      </c>
      <c r="AP1002" s="99"/>
      <c r="AQ1002" s="11" t="s">
        <v>79</v>
      </c>
      <c r="AR1002" s="41" t="s">
        <v>155</v>
      </c>
      <c r="AS1002" s="41" t="s">
        <v>75</v>
      </c>
      <c r="AT1002" s="43" t="s">
        <v>80</v>
      </c>
      <c r="AU1002" s="99"/>
      <c r="AV1002" s="99"/>
      <c r="AW1002" s="11" t="s">
        <v>96</v>
      </c>
      <c r="AX1002" s="18" t="str">
        <f t="shared" si="1427"/>
        <v/>
      </c>
      <c r="AY1002" s="43"/>
      <c r="AZ1002" s="11" t="s">
        <v>191</v>
      </c>
      <c r="BA1002" s="99"/>
      <c r="BB1002" s="99"/>
      <c r="BC1002" s="99"/>
      <c r="BD1002" s="99"/>
      <c r="BE1002" s="99"/>
      <c r="BF1002" s="99"/>
      <c r="BG1002" s="99"/>
      <c r="BH1002" s="99"/>
      <c r="BI1002" s="99"/>
      <c r="BJ1002" s="104">
        <v>2024.0</v>
      </c>
      <c r="BK1002" s="11">
        <v>2026.0</v>
      </c>
      <c r="BL1002" s="16">
        <f t="shared" si="954"/>
        <v>3</v>
      </c>
      <c r="BM1002" s="18" t="str">
        <f t="shared" si="955"/>
        <v>2024, 2025, 2026</v>
      </c>
      <c r="BN1002" s="18" t="str">
        <f t="shared" ref="BN1002:CC1002" si="1468">IF(ISNUMBER(SEARCH(BN$1, $BM1002)), ($K1002/$BL1002), "")</f>
        <v/>
      </c>
      <c r="BO1002" s="18" t="str">
        <f t="shared" si="1468"/>
        <v/>
      </c>
      <c r="BP1002" s="18" t="str">
        <f t="shared" si="1468"/>
        <v/>
      </c>
      <c r="BQ1002" s="18" t="str">
        <f t="shared" si="1468"/>
        <v/>
      </c>
      <c r="BR1002" s="20">
        <f t="shared" si="1468"/>
        <v>91653.66667</v>
      </c>
      <c r="BS1002" s="20">
        <f t="shared" si="1468"/>
        <v>91653.66667</v>
      </c>
      <c r="BT1002" s="20">
        <f t="shared" si="1468"/>
        <v>91653.66667</v>
      </c>
      <c r="BU1002" s="18" t="str">
        <f t="shared" si="1468"/>
        <v/>
      </c>
      <c r="BV1002" s="18" t="str">
        <f t="shared" si="1468"/>
        <v/>
      </c>
      <c r="BW1002" s="18" t="str">
        <f t="shared" si="1468"/>
        <v/>
      </c>
      <c r="BX1002" s="18" t="str">
        <f t="shared" si="1468"/>
        <v/>
      </c>
      <c r="BY1002" s="18" t="str">
        <f t="shared" si="1468"/>
        <v/>
      </c>
      <c r="BZ1002" s="18" t="str">
        <f t="shared" si="1468"/>
        <v/>
      </c>
      <c r="CA1002" s="18" t="str">
        <f t="shared" si="1468"/>
        <v/>
      </c>
      <c r="CB1002" s="18" t="str">
        <f t="shared" si="1468"/>
        <v/>
      </c>
      <c r="CC1002" s="18" t="str">
        <f t="shared" si="1468"/>
        <v/>
      </c>
      <c r="CD1002" s="99"/>
      <c r="CE1002" s="99"/>
    </row>
    <row r="1003" ht="15.75" customHeight="1">
      <c r="A1003" s="11" t="s">
        <v>5007</v>
      </c>
      <c r="B1003" s="99"/>
      <c r="C1003" s="98" t="s">
        <v>5008</v>
      </c>
      <c r="D1003" s="101" t="s">
        <v>4941</v>
      </c>
      <c r="E1003" s="41">
        <v>521914.0</v>
      </c>
      <c r="F1003" s="41">
        <v>521914.0</v>
      </c>
      <c r="G1003" s="41" t="s">
        <v>151</v>
      </c>
      <c r="H1003" s="99"/>
      <c r="I1003" s="99"/>
      <c r="J1003" s="105">
        <v>521914.0</v>
      </c>
      <c r="K1003" s="105">
        <v>521914.0</v>
      </c>
      <c r="L1003" s="41" t="s">
        <v>86</v>
      </c>
      <c r="M1003" s="99"/>
      <c r="N1003" s="108" t="s">
        <v>5009</v>
      </c>
      <c r="O1003" s="99"/>
      <c r="P1003" s="99"/>
      <c r="Q1003" s="99"/>
      <c r="R1003" s="99"/>
      <c r="S1003" s="99"/>
      <c r="T1003" s="41" t="s">
        <v>4962</v>
      </c>
      <c r="U1003" s="99"/>
      <c r="V1003" s="41" t="s">
        <v>4963</v>
      </c>
      <c r="W1003" s="41" t="s">
        <v>4825</v>
      </c>
      <c r="X1003" s="41" t="s">
        <v>155</v>
      </c>
      <c r="Y1003" s="41" t="s">
        <v>75</v>
      </c>
      <c r="Z1003" s="99"/>
      <c r="AA1003" s="99"/>
      <c r="AB1003" s="99"/>
      <c r="AC1003" s="41" t="s">
        <v>5010</v>
      </c>
      <c r="AD1003" s="41" t="s">
        <v>5011</v>
      </c>
      <c r="AE1003" s="99"/>
      <c r="AF1003" s="99"/>
      <c r="AG1003" s="99"/>
      <c r="AH1003" s="99"/>
      <c r="AI1003" s="99"/>
      <c r="AJ1003" s="103" t="str">
        <f t="shared" si="1441"/>
        <v/>
      </c>
      <c r="AK1003" s="41" t="s">
        <v>77</v>
      </c>
      <c r="AL1003" s="99"/>
      <c r="AM1003" s="11" t="s">
        <v>912</v>
      </c>
      <c r="AO1003" s="11" t="s">
        <v>4946</v>
      </c>
      <c r="AP1003" s="99"/>
      <c r="AQ1003" s="11" t="s">
        <v>79</v>
      </c>
      <c r="AR1003" s="41" t="s">
        <v>155</v>
      </c>
      <c r="AS1003" s="41" t="s">
        <v>75</v>
      </c>
      <c r="AT1003" s="43" t="s">
        <v>80</v>
      </c>
      <c r="AU1003" s="99"/>
      <c r="AV1003" s="99"/>
      <c r="AW1003" s="11" t="s">
        <v>96</v>
      </c>
      <c r="AX1003" s="18" t="str">
        <f t="shared" si="1427"/>
        <v/>
      </c>
      <c r="AY1003" s="43" t="s">
        <v>444</v>
      </c>
      <c r="AZ1003" s="11" t="s">
        <v>191</v>
      </c>
      <c r="BA1003" s="99"/>
      <c r="BB1003" s="99"/>
      <c r="BC1003" s="99"/>
      <c r="BD1003" s="99"/>
      <c r="BE1003" s="99"/>
      <c r="BF1003" s="99"/>
      <c r="BG1003" s="99"/>
      <c r="BH1003" s="99"/>
      <c r="BI1003" s="99"/>
      <c r="BJ1003" s="104">
        <v>2024.0</v>
      </c>
      <c r="BK1003" s="11">
        <v>2026.0</v>
      </c>
      <c r="BL1003" s="16">
        <f t="shared" si="954"/>
        <v>3</v>
      </c>
      <c r="BM1003" s="18" t="str">
        <f t="shared" si="955"/>
        <v>2024, 2025, 2026</v>
      </c>
      <c r="BN1003" s="18" t="str">
        <f t="shared" ref="BN1003:CC1003" si="1469">IF(ISNUMBER(SEARCH(BN$1, $BM1003)), ($K1003/$BL1003), "")</f>
        <v/>
      </c>
      <c r="BO1003" s="18" t="str">
        <f t="shared" si="1469"/>
        <v/>
      </c>
      <c r="BP1003" s="18" t="str">
        <f t="shared" si="1469"/>
        <v/>
      </c>
      <c r="BQ1003" s="18" t="str">
        <f t="shared" si="1469"/>
        <v/>
      </c>
      <c r="BR1003" s="20">
        <f t="shared" si="1469"/>
        <v>173971.3333</v>
      </c>
      <c r="BS1003" s="20">
        <f t="shared" si="1469"/>
        <v>173971.3333</v>
      </c>
      <c r="BT1003" s="20">
        <f t="shared" si="1469"/>
        <v>173971.3333</v>
      </c>
      <c r="BU1003" s="18" t="str">
        <f t="shared" si="1469"/>
        <v/>
      </c>
      <c r="BV1003" s="18" t="str">
        <f t="shared" si="1469"/>
        <v/>
      </c>
      <c r="BW1003" s="18" t="str">
        <f t="shared" si="1469"/>
        <v/>
      </c>
      <c r="BX1003" s="18" t="str">
        <f t="shared" si="1469"/>
        <v/>
      </c>
      <c r="BY1003" s="18" t="str">
        <f t="shared" si="1469"/>
        <v/>
      </c>
      <c r="BZ1003" s="18" t="str">
        <f t="shared" si="1469"/>
        <v/>
      </c>
      <c r="CA1003" s="18" t="str">
        <f t="shared" si="1469"/>
        <v/>
      </c>
      <c r="CB1003" s="18" t="str">
        <f t="shared" si="1469"/>
        <v/>
      </c>
      <c r="CC1003" s="18" t="str">
        <f t="shared" si="1469"/>
        <v/>
      </c>
      <c r="CD1003" s="99"/>
      <c r="CE1003" s="99"/>
    </row>
    <row r="1004" ht="15.75" customHeight="1">
      <c r="A1004" s="11" t="s">
        <v>4737</v>
      </c>
      <c r="B1004" s="99"/>
      <c r="C1004" s="98" t="s">
        <v>5012</v>
      </c>
      <c r="D1004" s="101" t="s">
        <v>4941</v>
      </c>
      <c r="E1004" s="41">
        <v>524723.0</v>
      </c>
      <c r="F1004" s="41">
        <v>524723.0</v>
      </c>
      <c r="G1004" s="41" t="s">
        <v>151</v>
      </c>
      <c r="H1004" s="99"/>
      <c r="I1004" s="99"/>
      <c r="J1004" s="105">
        <v>524723.0</v>
      </c>
      <c r="K1004" s="105">
        <v>524723.0</v>
      </c>
      <c r="L1004" s="41" t="s">
        <v>86</v>
      </c>
      <c r="M1004" s="99"/>
      <c r="N1004" s="108" t="s">
        <v>5013</v>
      </c>
      <c r="O1004" s="99"/>
      <c r="P1004" s="99"/>
      <c r="Q1004" s="99"/>
      <c r="R1004" s="99"/>
      <c r="S1004" s="99"/>
      <c r="T1004" s="41" t="s">
        <v>5014</v>
      </c>
      <c r="U1004" s="99"/>
      <c r="V1004" s="41" t="s">
        <v>4963</v>
      </c>
      <c r="W1004" s="41" t="s">
        <v>4825</v>
      </c>
      <c r="X1004" s="41" t="s">
        <v>155</v>
      </c>
      <c r="Y1004" s="41" t="s">
        <v>75</v>
      </c>
      <c r="Z1004" s="99"/>
      <c r="AA1004" s="99"/>
      <c r="AB1004" s="99"/>
      <c r="AC1004" s="41" t="s">
        <v>5015</v>
      </c>
      <c r="AD1004" s="41" t="s">
        <v>822</v>
      </c>
      <c r="AE1004" s="99"/>
      <c r="AF1004" s="99"/>
      <c r="AG1004" s="99"/>
      <c r="AH1004" s="99"/>
      <c r="AI1004" s="99"/>
      <c r="AJ1004" s="103" t="str">
        <f t="shared" si="1441"/>
        <v/>
      </c>
      <c r="AK1004" s="41" t="s">
        <v>77</v>
      </c>
      <c r="AL1004" s="99"/>
      <c r="AM1004" s="11" t="s">
        <v>912</v>
      </c>
      <c r="AO1004" s="11" t="s">
        <v>4946</v>
      </c>
      <c r="AP1004" s="99"/>
      <c r="AQ1004" s="11" t="s">
        <v>79</v>
      </c>
      <c r="AR1004" s="41" t="s">
        <v>155</v>
      </c>
      <c r="AS1004" s="41" t="s">
        <v>75</v>
      </c>
      <c r="AT1004" s="11" t="s">
        <v>80</v>
      </c>
      <c r="AU1004" s="112" t="s">
        <v>262</v>
      </c>
      <c r="AV1004" s="112"/>
      <c r="AW1004" s="11" t="s">
        <v>96</v>
      </c>
      <c r="AX1004" s="18" t="str">
        <f t="shared" si="1427"/>
        <v/>
      </c>
      <c r="AY1004" s="43" t="s">
        <v>299</v>
      </c>
      <c r="AZ1004" s="11" t="s">
        <v>191</v>
      </c>
      <c r="BA1004" s="99"/>
      <c r="BB1004" s="99"/>
      <c r="BC1004" s="99"/>
      <c r="BD1004" s="99"/>
      <c r="BE1004" s="99"/>
      <c r="BF1004" s="99"/>
      <c r="BG1004" s="99"/>
      <c r="BH1004" s="99"/>
      <c r="BI1004" s="99"/>
      <c r="BJ1004" s="104">
        <v>2024.0</v>
      </c>
      <c r="BK1004" s="11">
        <v>2026.0</v>
      </c>
      <c r="BL1004" s="16">
        <f t="shared" si="954"/>
        <v>3</v>
      </c>
      <c r="BM1004" s="18" t="str">
        <f t="shared" si="955"/>
        <v>2024, 2025, 2026</v>
      </c>
      <c r="BN1004" s="18" t="str">
        <f t="shared" ref="BN1004:CC1004" si="1470">IF(ISNUMBER(SEARCH(BN$1, $BM1004)), ($K1004/$BL1004), "")</f>
        <v/>
      </c>
      <c r="BO1004" s="18" t="str">
        <f t="shared" si="1470"/>
        <v/>
      </c>
      <c r="BP1004" s="18" t="str">
        <f t="shared" si="1470"/>
        <v/>
      </c>
      <c r="BQ1004" s="18" t="str">
        <f t="shared" si="1470"/>
        <v/>
      </c>
      <c r="BR1004" s="20">
        <f t="shared" si="1470"/>
        <v>174907.6667</v>
      </c>
      <c r="BS1004" s="20">
        <f t="shared" si="1470"/>
        <v>174907.6667</v>
      </c>
      <c r="BT1004" s="20">
        <f t="shared" si="1470"/>
        <v>174907.6667</v>
      </c>
      <c r="BU1004" s="18" t="str">
        <f t="shared" si="1470"/>
        <v/>
      </c>
      <c r="BV1004" s="18" t="str">
        <f t="shared" si="1470"/>
        <v/>
      </c>
      <c r="BW1004" s="18" t="str">
        <f t="shared" si="1470"/>
        <v/>
      </c>
      <c r="BX1004" s="18" t="str">
        <f t="shared" si="1470"/>
        <v/>
      </c>
      <c r="BY1004" s="18" t="str">
        <f t="shared" si="1470"/>
        <v/>
      </c>
      <c r="BZ1004" s="18" t="str">
        <f t="shared" si="1470"/>
        <v/>
      </c>
      <c r="CA1004" s="18" t="str">
        <f t="shared" si="1470"/>
        <v/>
      </c>
      <c r="CB1004" s="18" t="str">
        <f t="shared" si="1470"/>
        <v/>
      </c>
      <c r="CC1004" s="18" t="str">
        <f t="shared" si="1470"/>
        <v/>
      </c>
      <c r="CD1004" s="99"/>
      <c r="CE1004" s="99"/>
    </row>
    <row r="1005" ht="15.75" customHeight="1">
      <c r="A1005" s="98" t="s">
        <v>5016</v>
      </c>
      <c r="B1005" s="41" t="s">
        <v>5017</v>
      </c>
      <c r="D1005" s="109"/>
      <c r="E1005" s="115">
        <v>2997390.0</v>
      </c>
      <c r="F1005" s="115">
        <v>2997390.0</v>
      </c>
      <c r="G1005" s="41" t="s">
        <v>151</v>
      </c>
      <c r="H1005" s="99"/>
      <c r="I1005" s="99"/>
      <c r="J1005" s="105">
        <f t="shared" ref="J1005:K1005" si="1471">E1005</f>
        <v>2997390</v>
      </c>
      <c r="K1005" s="105">
        <f t="shared" si="1471"/>
        <v>2997390</v>
      </c>
      <c r="L1005" s="41" t="s">
        <v>86</v>
      </c>
      <c r="M1005" s="99"/>
      <c r="N1005" s="116" t="s">
        <v>5018</v>
      </c>
      <c r="O1005" s="99"/>
      <c r="P1005" s="99"/>
      <c r="Q1005" s="99"/>
      <c r="R1005" s="99"/>
      <c r="S1005" s="99"/>
      <c r="T1005" s="41" t="s">
        <v>5019</v>
      </c>
      <c r="U1005" s="99"/>
      <c r="V1005" s="41" t="s">
        <v>5020</v>
      </c>
      <c r="W1005" s="41" t="s">
        <v>92</v>
      </c>
      <c r="X1005" s="41" t="s">
        <v>2197</v>
      </c>
      <c r="Y1005" s="41" t="s">
        <v>75</v>
      </c>
      <c r="Z1005" s="99"/>
      <c r="AA1005" s="99"/>
      <c r="AB1005" s="99"/>
      <c r="AC1005" s="99"/>
      <c r="AD1005" s="41" t="s">
        <v>5021</v>
      </c>
      <c r="AE1005" s="41"/>
      <c r="AF1005" s="99"/>
      <c r="AG1005" s="99"/>
      <c r="AH1005" s="99"/>
      <c r="AI1005" s="99"/>
      <c r="AJ1005" s="103" t="str">
        <f t="shared" si="1441"/>
        <v/>
      </c>
      <c r="AK1005" s="99"/>
      <c r="AL1005" s="99"/>
      <c r="AM1005" s="43" t="s">
        <v>185</v>
      </c>
      <c r="AN1005" s="30" t="s">
        <v>2554</v>
      </c>
      <c r="AO1005" s="99"/>
      <c r="AP1005" s="99"/>
      <c r="AQ1005" s="11" t="s">
        <v>79</v>
      </c>
      <c r="AR1005" s="41" t="s">
        <v>188</v>
      </c>
      <c r="AS1005" s="41" t="s">
        <v>75</v>
      </c>
      <c r="AT1005" s="43" t="s">
        <v>80</v>
      </c>
      <c r="AU1005" s="99"/>
      <c r="AV1005" s="99"/>
      <c r="AW1005" s="43" t="s">
        <v>204</v>
      </c>
      <c r="AX1005" s="18" t="str">
        <f t="shared" si="1427"/>
        <v/>
      </c>
      <c r="AY1005" s="43"/>
      <c r="AZ1005" s="11" t="s">
        <v>191</v>
      </c>
      <c r="BA1005" s="99"/>
      <c r="BB1005" s="99"/>
      <c r="BC1005" s="99"/>
      <c r="BD1005" s="99"/>
      <c r="BE1005" s="99"/>
      <c r="BF1005" s="99"/>
      <c r="BG1005" s="99"/>
      <c r="BH1005" s="99"/>
      <c r="BI1005" s="99"/>
      <c r="BJ1005" s="104">
        <v>2024.0</v>
      </c>
      <c r="BK1005" s="11">
        <v>2029.0</v>
      </c>
      <c r="BL1005" s="16">
        <f t="shared" si="954"/>
        <v>6</v>
      </c>
      <c r="BM1005" s="18" t="str">
        <f t="shared" si="955"/>
        <v>2024, 2025, 2026, 2027, 2028, 2029</v>
      </c>
      <c r="BN1005" s="18" t="str">
        <f t="shared" ref="BN1005:CC1005" si="1472">IF(ISNUMBER(SEARCH(BN$1, $BM1005)), ($K1005/$BL1005), "")</f>
        <v/>
      </c>
      <c r="BO1005" s="18" t="str">
        <f t="shared" si="1472"/>
        <v/>
      </c>
      <c r="BP1005" s="18" t="str">
        <f t="shared" si="1472"/>
        <v/>
      </c>
      <c r="BQ1005" s="18" t="str">
        <f t="shared" si="1472"/>
        <v/>
      </c>
      <c r="BR1005" s="20">
        <f t="shared" si="1472"/>
        <v>499565</v>
      </c>
      <c r="BS1005" s="20">
        <f t="shared" si="1472"/>
        <v>499565</v>
      </c>
      <c r="BT1005" s="20">
        <f t="shared" si="1472"/>
        <v>499565</v>
      </c>
      <c r="BU1005" s="20">
        <f t="shared" si="1472"/>
        <v>499565</v>
      </c>
      <c r="BV1005" s="20">
        <f t="shared" si="1472"/>
        <v>499565</v>
      </c>
      <c r="BW1005" s="20">
        <f t="shared" si="1472"/>
        <v>499565</v>
      </c>
      <c r="BX1005" s="18" t="str">
        <f t="shared" si="1472"/>
        <v/>
      </c>
      <c r="BY1005" s="18" t="str">
        <f t="shared" si="1472"/>
        <v/>
      </c>
      <c r="BZ1005" s="18" t="str">
        <f t="shared" si="1472"/>
        <v/>
      </c>
      <c r="CA1005" s="18" t="str">
        <f t="shared" si="1472"/>
        <v/>
      </c>
      <c r="CB1005" s="18" t="str">
        <f t="shared" si="1472"/>
        <v/>
      </c>
      <c r="CC1005" s="18" t="str">
        <f t="shared" si="1472"/>
        <v/>
      </c>
      <c r="CD1005" s="99"/>
      <c r="CE1005" s="99"/>
    </row>
    <row r="1006" ht="15.75" customHeight="1">
      <c r="A1006" s="98" t="s">
        <v>5022</v>
      </c>
      <c r="B1006" s="41" t="s">
        <v>5023</v>
      </c>
      <c r="D1006" s="109"/>
      <c r="E1006" s="41">
        <v>2000000.0</v>
      </c>
      <c r="F1006" s="41">
        <v>2000000.0</v>
      </c>
      <c r="G1006" s="41" t="s">
        <v>151</v>
      </c>
      <c r="H1006" s="99"/>
      <c r="I1006" s="99"/>
      <c r="J1006" s="105">
        <v>2000000.0</v>
      </c>
      <c r="K1006" s="105">
        <v>2000000.0</v>
      </c>
      <c r="L1006" s="41" t="s">
        <v>86</v>
      </c>
      <c r="M1006" s="99"/>
      <c r="N1006" s="102" t="s">
        <v>5024</v>
      </c>
      <c r="O1006" s="99"/>
      <c r="P1006" s="99"/>
      <c r="Q1006" s="99"/>
      <c r="R1006" s="99"/>
      <c r="S1006" s="99"/>
      <c r="T1006" s="41" t="s">
        <v>5025</v>
      </c>
      <c r="U1006" s="99"/>
      <c r="V1006" s="41" t="s">
        <v>5026</v>
      </c>
      <c r="W1006" s="41" t="s">
        <v>2228</v>
      </c>
      <c r="X1006" s="41" t="s">
        <v>259</v>
      </c>
      <c r="Y1006" s="41" t="s">
        <v>75</v>
      </c>
      <c r="Z1006" s="99"/>
      <c r="AA1006" s="99"/>
      <c r="AB1006" s="99"/>
      <c r="AC1006" s="99"/>
      <c r="AD1006" s="41" t="s">
        <v>5027</v>
      </c>
      <c r="AE1006" s="41"/>
      <c r="AF1006" s="99"/>
      <c r="AG1006" s="99"/>
      <c r="AH1006" s="99"/>
      <c r="AI1006" s="106">
        <v>44317.0</v>
      </c>
      <c r="AJ1006" s="103" t="str">
        <f t="shared" si="1441"/>
        <v/>
      </c>
      <c r="AK1006" s="41" t="s">
        <v>4892</v>
      </c>
      <c r="AL1006" s="99"/>
      <c r="AM1006" s="43" t="s">
        <v>185</v>
      </c>
      <c r="AN1006" s="41" t="s">
        <v>5028</v>
      </c>
      <c r="AO1006" s="99"/>
      <c r="AP1006" s="99"/>
      <c r="AQ1006" s="11" t="s">
        <v>79</v>
      </c>
      <c r="AR1006" s="41" t="s">
        <v>188</v>
      </c>
      <c r="AS1006" s="41" t="s">
        <v>75</v>
      </c>
      <c r="AT1006" s="43" t="s">
        <v>80</v>
      </c>
      <c r="AU1006" s="99"/>
      <c r="AV1006" s="99"/>
      <c r="AW1006" s="43" t="s">
        <v>96</v>
      </c>
      <c r="AX1006" s="18" t="str">
        <f t="shared" si="1427"/>
        <v/>
      </c>
      <c r="AY1006" s="43"/>
      <c r="AZ1006" s="11" t="s">
        <v>191</v>
      </c>
      <c r="BA1006" s="99"/>
      <c r="BB1006" s="99"/>
      <c r="BC1006" s="99"/>
      <c r="BD1006" s="99"/>
      <c r="BE1006" s="99"/>
      <c r="BF1006" s="99"/>
      <c r="BG1006" s="99"/>
      <c r="BH1006" s="99"/>
      <c r="BI1006" s="99"/>
      <c r="BJ1006" s="103">
        <f t="shared" ref="BJ1006:BJ1008" si="1474">IF(AI1006&lt;&gt;"", YEAR(AI1006), "")</f>
        <v>2021</v>
      </c>
      <c r="BK1006" s="11">
        <v>2025.0</v>
      </c>
      <c r="BL1006" s="16">
        <f t="shared" si="954"/>
        <v>5</v>
      </c>
      <c r="BM1006" s="18" t="str">
        <f t="shared" si="955"/>
        <v>2021, 2022, 2023, 2024, 2025</v>
      </c>
      <c r="BN1006" s="18" t="str">
        <f t="shared" ref="BN1006:CC1006" si="1473">IF(ISNUMBER(SEARCH(BN$1, $BM1006)), ($K1006/$BL1006), "")</f>
        <v/>
      </c>
      <c r="BO1006" s="20">
        <f t="shared" si="1473"/>
        <v>400000</v>
      </c>
      <c r="BP1006" s="20">
        <f t="shared" si="1473"/>
        <v>400000</v>
      </c>
      <c r="BQ1006" s="20">
        <f t="shared" si="1473"/>
        <v>400000</v>
      </c>
      <c r="BR1006" s="20">
        <f t="shared" si="1473"/>
        <v>400000</v>
      </c>
      <c r="BS1006" s="20">
        <f t="shared" si="1473"/>
        <v>400000</v>
      </c>
      <c r="BT1006" s="18" t="str">
        <f t="shared" si="1473"/>
        <v/>
      </c>
      <c r="BU1006" s="18" t="str">
        <f t="shared" si="1473"/>
        <v/>
      </c>
      <c r="BV1006" s="18" t="str">
        <f t="shared" si="1473"/>
        <v/>
      </c>
      <c r="BW1006" s="18" t="str">
        <f t="shared" si="1473"/>
        <v/>
      </c>
      <c r="BX1006" s="18" t="str">
        <f t="shared" si="1473"/>
        <v/>
      </c>
      <c r="BY1006" s="18" t="str">
        <f t="shared" si="1473"/>
        <v/>
      </c>
      <c r="BZ1006" s="18" t="str">
        <f t="shared" si="1473"/>
        <v/>
      </c>
      <c r="CA1006" s="18" t="str">
        <f t="shared" si="1473"/>
        <v/>
      </c>
      <c r="CB1006" s="18" t="str">
        <f t="shared" si="1473"/>
        <v/>
      </c>
      <c r="CC1006" s="18" t="str">
        <f t="shared" si="1473"/>
        <v/>
      </c>
      <c r="CD1006" s="106"/>
      <c r="CE1006" s="106"/>
    </row>
    <row r="1007" ht="15.75" customHeight="1">
      <c r="A1007" s="98" t="s">
        <v>5029</v>
      </c>
      <c r="B1007" s="41" t="s">
        <v>5030</v>
      </c>
      <c r="C1007" s="100"/>
      <c r="D1007" s="101" t="s">
        <v>4879</v>
      </c>
      <c r="E1007" s="41">
        <v>9819477.5</v>
      </c>
      <c r="F1007" s="41">
        <v>8499975.01</v>
      </c>
      <c r="G1007" s="41" t="s">
        <v>151</v>
      </c>
      <c r="H1007" s="99"/>
      <c r="I1007" s="99"/>
      <c r="J1007" s="105">
        <v>9819477.5</v>
      </c>
      <c r="K1007" s="105">
        <v>8499975.01</v>
      </c>
      <c r="L1007" s="41" t="s">
        <v>86</v>
      </c>
      <c r="M1007" s="99"/>
      <c r="N1007" s="108" t="s">
        <v>5031</v>
      </c>
      <c r="O1007" s="99"/>
      <c r="P1007" s="99"/>
      <c r="Q1007" s="99"/>
      <c r="R1007" s="99"/>
      <c r="S1007" s="99"/>
      <c r="T1007" s="41" t="s">
        <v>5032</v>
      </c>
      <c r="U1007" s="99"/>
      <c r="V1007" s="41" t="s">
        <v>5033</v>
      </c>
      <c r="W1007" s="41" t="s">
        <v>2228</v>
      </c>
      <c r="X1007" s="41" t="s">
        <v>117</v>
      </c>
      <c r="Y1007" s="41" t="s">
        <v>75</v>
      </c>
      <c r="Z1007" s="99"/>
      <c r="AA1007" s="99"/>
      <c r="AB1007" s="99"/>
      <c r="AC1007" s="99"/>
      <c r="AD1007" s="41" t="s">
        <v>5034</v>
      </c>
      <c r="AF1007" s="99"/>
      <c r="AG1007" s="99"/>
      <c r="AH1007" s="99"/>
      <c r="AI1007" s="106">
        <v>45078.0</v>
      </c>
      <c r="AJ1007" s="103" t="str">
        <f t="shared" si="1441"/>
        <v/>
      </c>
      <c r="AK1007" s="41" t="s">
        <v>77</v>
      </c>
      <c r="AL1007" s="99"/>
      <c r="AM1007" s="48" t="s">
        <v>185</v>
      </c>
      <c r="AN1007" s="11" t="s">
        <v>261</v>
      </c>
      <c r="AO1007" s="99"/>
      <c r="AP1007" s="99"/>
      <c r="AQ1007" s="11" t="s">
        <v>79</v>
      </c>
      <c r="AR1007" s="41" t="s">
        <v>188</v>
      </c>
      <c r="AS1007" s="41" t="s">
        <v>75</v>
      </c>
      <c r="AT1007" s="43" t="s">
        <v>80</v>
      </c>
      <c r="AU1007" s="112" t="s">
        <v>5035</v>
      </c>
      <c r="AV1007" s="112"/>
      <c r="AW1007" s="43" t="s">
        <v>96</v>
      </c>
      <c r="AX1007" s="18" t="str">
        <f t="shared" si="1427"/>
        <v/>
      </c>
      <c r="AY1007" s="43"/>
      <c r="AZ1007" s="11" t="s">
        <v>132</v>
      </c>
      <c r="BA1007" s="99"/>
      <c r="BB1007" s="99"/>
      <c r="BC1007" s="99"/>
      <c r="BD1007" s="99"/>
      <c r="BE1007" s="99"/>
      <c r="BF1007" s="99"/>
      <c r="BG1007" s="99"/>
      <c r="BH1007" s="99"/>
      <c r="BI1007" s="99"/>
      <c r="BJ1007" s="103">
        <f t="shared" si="1474"/>
        <v>2023</v>
      </c>
      <c r="BK1007" s="11">
        <v>2027.0</v>
      </c>
      <c r="BL1007" s="16">
        <f t="shared" si="954"/>
        <v>5</v>
      </c>
      <c r="BM1007" s="18" t="str">
        <f t="shared" si="955"/>
        <v>2023, 2024, 2025, 2026, 2027</v>
      </c>
      <c r="BN1007" s="18" t="str">
        <f t="shared" ref="BN1007:CC1007" si="1475">IF(ISNUMBER(SEARCH(BN$1, $BM1007)), ($K1007/$BL1007), "")</f>
        <v/>
      </c>
      <c r="BO1007" s="18" t="str">
        <f t="shared" si="1475"/>
        <v/>
      </c>
      <c r="BP1007" s="18" t="str">
        <f t="shared" si="1475"/>
        <v/>
      </c>
      <c r="BQ1007" s="20">
        <f t="shared" si="1475"/>
        <v>1699995.002</v>
      </c>
      <c r="BR1007" s="20">
        <f t="shared" si="1475"/>
        <v>1699995.002</v>
      </c>
      <c r="BS1007" s="20">
        <f t="shared" si="1475"/>
        <v>1699995.002</v>
      </c>
      <c r="BT1007" s="20">
        <f t="shared" si="1475"/>
        <v>1699995.002</v>
      </c>
      <c r="BU1007" s="20">
        <f t="shared" si="1475"/>
        <v>1699995.002</v>
      </c>
      <c r="BV1007" s="18" t="str">
        <f t="shared" si="1475"/>
        <v/>
      </c>
      <c r="BW1007" s="18" t="str">
        <f t="shared" si="1475"/>
        <v/>
      </c>
      <c r="BX1007" s="18" t="str">
        <f t="shared" si="1475"/>
        <v/>
      </c>
      <c r="BY1007" s="18" t="str">
        <f t="shared" si="1475"/>
        <v/>
      </c>
      <c r="BZ1007" s="18" t="str">
        <f t="shared" si="1475"/>
        <v/>
      </c>
      <c r="CA1007" s="18" t="str">
        <f t="shared" si="1475"/>
        <v/>
      </c>
      <c r="CB1007" s="18" t="str">
        <f t="shared" si="1475"/>
        <v/>
      </c>
      <c r="CC1007" s="18" t="str">
        <f t="shared" si="1475"/>
        <v/>
      </c>
      <c r="CD1007" s="106"/>
      <c r="CE1007" s="106"/>
    </row>
    <row r="1008" ht="15.75" customHeight="1">
      <c r="A1008" s="98" t="s">
        <v>5036</v>
      </c>
      <c r="B1008" s="41" t="s">
        <v>5037</v>
      </c>
      <c r="C1008" s="100"/>
      <c r="D1008" s="101" t="s">
        <v>4879</v>
      </c>
      <c r="E1008" s="41">
        <v>1.521628815E7</v>
      </c>
      <c r="F1008" s="41">
        <v>1.248446146E7</v>
      </c>
      <c r="G1008" s="41" t="s">
        <v>151</v>
      </c>
      <c r="H1008" s="99"/>
      <c r="I1008" s="99"/>
      <c r="J1008" s="105">
        <v>1.521628815E7</v>
      </c>
      <c r="K1008" s="105">
        <v>1.248446146E7</v>
      </c>
      <c r="L1008" s="41" t="s">
        <v>86</v>
      </c>
      <c r="M1008" s="99"/>
      <c r="N1008" s="108" t="s">
        <v>5038</v>
      </c>
      <c r="O1008" s="99"/>
      <c r="P1008" s="99"/>
      <c r="Q1008" s="99"/>
      <c r="R1008" s="99"/>
      <c r="S1008" s="99"/>
      <c r="T1008" s="41" t="s">
        <v>5039</v>
      </c>
      <c r="U1008" s="99"/>
      <c r="V1008" s="41" t="s">
        <v>5040</v>
      </c>
      <c r="W1008" s="41" t="s">
        <v>4825</v>
      </c>
      <c r="X1008" s="41" t="s">
        <v>259</v>
      </c>
      <c r="Y1008" s="41" t="s">
        <v>75</v>
      </c>
      <c r="Z1008" s="99"/>
      <c r="AA1008" s="99"/>
      <c r="AB1008" s="99"/>
      <c r="AC1008" s="99"/>
      <c r="AD1008" s="41" t="s">
        <v>5041</v>
      </c>
      <c r="AF1008" s="99"/>
      <c r="AG1008" s="99"/>
      <c r="AH1008" s="99"/>
      <c r="AI1008" s="106">
        <v>42644.0</v>
      </c>
      <c r="AJ1008" s="103" t="str">
        <f t="shared" si="1441"/>
        <v/>
      </c>
      <c r="AK1008" s="41" t="s">
        <v>4892</v>
      </c>
      <c r="AL1008" s="99"/>
      <c r="AM1008" s="48" t="s">
        <v>185</v>
      </c>
      <c r="AN1008" s="30" t="s">
        <v>364</v>
      </c>
      <c r="AO1008" s="99"/>
      <c r="AP1008" s="99"/>
      <c r="AQ1008" s="11" t="s">
        <v>79</v>
      </c>
      <c r="AR1008" s="41" t="s">
        <v>188</v>
      </c>
      <c r="AS1008" s="41" t="s">
        <v>75</v>
      </c>
      <c r="AT1008" s="43" t="s">
        <v>80</v>
      </c>
      <c r="AU1008" s="99"/>
      <c r="AV1008" s="99"/>
      <c r="AW1008" s="43" t="s">
        <v>96</v>
      </c>
      <c r="AX1008" s="18" t="str">
        <f t="shared" si="1427"/>
        <v/>
      </c>
      <c r="AY1008" s="43"/>
      <c r="AZ1008" s="11" t="s">
        <v>132</v>
      </c>
      <c r="BA1008" s="99"/>
      <c r="BB1008" s="99"/>
      <c r="BC1008" s="99"/>
      <c r="BD1008" s="99"/>
      <c r="BE1008" s="99"/>
      <c r="BF1008" s="99"/>
      <c r="BG1008" s="99"/>
      <c r="BH1008" s="99"/>
      <c r="BI1008" s="99"/>
      <c r="BJ1008" s="103">
        <f t="shared" si="1474"/>
        <v>2016</v>
      </c>
      <c r="BK1008" s="11">
        <v>2021.0</v>
      </c>
      <c r="BL1008" s="16">
        <f t="shared" si="954"/>
        <v>6</v>
      </c>
      <c r="BM1008" s="18" t="str">
        <f t="shared" si="955"/>
        <v>2016, 2017, 2018, 2019, 2020, 2021</v>
      </c>
      <c r="BN1008" s="20">
        <f t="shared" ref="BN1008:CC1008" si="1476">IF(ISNUMBER(SEARCH(BN$1, $BM1008)), ($K1008/$BL1008), "")</f>
        <v>2080743.577</v>
      </c>
      <c r="BO1008" s="20">
        <f t="shared" si="1476"/>
        <v>2080743.577</v>
      </c>
      <c r="BP1008" s="18" t="str">
        <f t="shared" si="1476"/>
        <v/>
      </c>
      <c r="BQ1008" s="18" t="str">
        <f t="shared" si="1476"/>
        <v/>
      </c>
      <c r="BR1008" s="18" t="str">
        <f t="shared" si="1476"/>
        <v/>
      </c>
      <c r="BS1008" s="18" t="str">
        <f t="shared" si="1476"/>
        <v/>
      </c>
      <c r="BT1008" s="18" t="str">
        <f t="shared" si="1476"/>
        <v/>
      </c>
      <c r="BU1008" s="18" t="str">
        <f t="shared" si="1476"/>
        <v/>
      </c>
      <c r="BV1008" s="18" t="str">
        <f t="shared" si="1476"/>
        <v/>
      </c>
      <c r="BW1008" s="18" t="str">
        <f t="shared" si="1476"/>
        <v/>
      </c>
      <c r="BX1008" s="18" t="str">
        <f t="shared" si="1476"/>
        <v/>
      </c>
      <c r="BY1008" s="18" t="str">
        <f t="shared" si="1476"/>
        <v/>
      </c>
      <c r="BZ1008" s="18" t="str">
        <f t="shared" si="1476"/>
        <v/>
      </c>
      <c r="CA1008" s="18" t="str">
        <f t="shared" si="1476"/>
        <v/>
      </c>
      <c r="CB1008" s="18" t="str">
        <f t="shared" si="1476"/>
        <v/>
      </c>
      <c r="CC1008" s="18" t="str">
        <f t="shared" si="1476"/>
        <v/>
      </c>
      <c r="CD1008" s="106"/>
      <c r="CE1008" s="106"/>
    </row>
    <row r="1009" ht="15.75" customHeight="1">
      <c r="A1009" s="98" t="s">
        <v>5042</v>
      </c>
      <c r="B1009" s="41" t="s">
        <v>5043</v>
      </c>
      <c r="C1009" s="100"/>
      <c r="D1009" s="109"/>
      <c r="E1009" s="99"/>
      <c r="F1009" s="99"/>
      <c r="G1009" s="99"/>
      <c r="H1009" s="99"/>
      <c r="I1009" s="99"/>
      <c r="J1009" s="111"/>
      <c r="K1009" s="111"/>
      <c r="L1009" s="41" t="s">
        <v>86</v>
      </c>
      <c r="M1009" s="99"/>
      <c r="N1009" s="102" t="s">
        <v>5044</v>
      </c>
      <c r="O1009" s="99"/>
      <c r="P1009" s="99"/>
      <c r="Q1009" s="99"/>
      <c r="R1009" s="99"/>
      <c r="S1009" s="99"/>
      <c r="T1009" s="41" t="s">
        <v>5045</v>
      </c>
      <c r="U1009" s="99"/>
      <c r="V1009" s="41" t="s">
        <v>5046</v>
      </c>
      <c r="W1009" s="41" t="s">
        <v>92</v>
      </c>
      <c r="X1009" s="41" t="s">
        <v>731</v>
      </c>
      <c r="Y1009" s="41" t="s">
        <v>75</v>
      </c>
      <c r="Z1009" s="99"/>
      <c r="AA1009" s="99"/>
      <c r="AB1009" s="99"/>
      <c r="AC1009" s="41" t="s">
        <v>5047</v>
      </c>
      <c r="AD1009" s="41" t="s">
        <v>5048</v>
      </c>
      <c r="AE1009" s="99"/>
      <c r="AF1009" s="99"/>
      <c r="AG1009" s="99"/>
      <c r="AH1009" s="99"/>
      <c r="AI1009" s="99"/>
      <c r="AJ1009" s="103" t="str">
        <f t="shared" si="1441"/>
        <v/>
      </c>
      <c r="AK1009" s="41" t="s">
        <v>4892</v>
      </c>
      <c r="AL1009" s="99"/>
      <c r="AM1009" s="41" t="s">
        <v>5049</v>
      </c>
      <c r="AO1009" s="99"/>
      <c r="AP1009" s="99"/>
      <c r="AQ1009" s="11" t="s">
        <v>79</v>
      </c>
      <c r="AR1009" s="41" t="s">
        <v>731</v>
      </c>
      <c r="AS1009" s="41" t="s">
        <v>75</v>
      </c>
      <c r="AT1009" s="25" t="s">
        <v>122</v>
      </c>
      <c r="AU1009" s="99"/>
      <c r="AV1009" s="99"/>
      <c r="AW1009" s="11" t="s">
        <v>96</v>
      </c>
      <c r="AX1009" s="18" t="str">
        <f t="shared" si="1427"/>
        <v/>
      </c>
      <c r="AY1009" s="43"/>
      <c r="AZ1009" s="11" t="s">
        <v>398</v>
      </c>
      <c r="BA1009" s="99"/>
      <c r="BB1009" s="99"/>
      <c r="BC1009" s="99"/>
      <c r="BD1009" s="99"/>
      <c r="BE1009" s="99"/>
      <c r="BF1009" s="99"/>
      <c r="BG1009" s="99"/>
      <c r="BH1009" s="99"/>
      <c r="BI1009" s="99"/>
      <c r="BJ1009" s="104">
        <v>2021.0</v>
      </c>
      <c r="BL1009" s="16">
        <f t="shared" si="954"/>
        <v>-2020</v>
      </c>
      <c r="BM1009" s="18" t="str">
        <f t="shared" si="955"/>
        <v>#NUM!</v>
      </c>
      <c r="BN1009" s="18" t="str">
        <f t="shared" ref="BN1009:CC1009" si="1477">IF(ISNUMBER(SEARCH(BN$1, $BM1009)), ($K1009/$BL1009), "")</f>
        <v/>
      </c>
      <c r="BO1009" s="18" t="str">
        <f t="shared" si="1477"/>
        <v/>
      </c>
      <c r="BP1009" s="18" t="str">
        <f t="shared" si="1477"/>
        <v/>
      </c>
      <c r="BQ1009" s="18" t="str">
        <f t="shared" si="1477"/>
        <v/>
      </c>
      <c r="BR1009" s="18" t="str">
        <f t="shared" si="1477"/>
        <v/>
      </c>
      <c r="BS1009" s="18" t="str">
        <f t="shared" si="1477"/>
        <v/>
      </c>
      <c r="BT1009" s="18" t="str">
        <f t="shared" si="1477"/>
        <v/>
      </c>
      <c r="BU1009" s="18" t="str">
        <f t="shared" si="1477"/>
        <v/>
      </c>
      <c r="BV1009" s="18" t="str">
        <f t="shared" si="1477"/>
        <v/>
      </c>
      <c r="BW1009" s="18" t="str">
        <f t="shared" si="1477"/>
        <v/>
      </c>
      <c r="BX1009" s="18" t="str">
        <f t="shared" si="1477"/>
        <v/>
      </c>
      <c r="BY1009" s="18" t="str">
        <f t="shared" si="1477"/>
        <v/>
      </c>
      <c r="BZ1009" s="18" t="str">
        <f t="shared" si="1477"/>
        <v/>
      </c>
      <c r="CA1009" s="18" t="str">
        <f t="shared" si="1477"/>
        <v/>
      </c>
      <c r="CB1009" s="18" t="str">
        <f t="shared" si="1477"/>
        <v/>
      </c>
      <c r="CC1009" s="18" t="str">
        <f t="shared" si="1477"/>
        <v/>
      </c>
      <c r="CD1009" s="99"/>
      <c r="CE1009" s="99"/>
    </row>
    <row r="1010" ht="15.75" customHeight="1">
      <c r="A1010" s="98" t="s">
        <v>5050</v>
      </c>
      <c r="B1010" s="41" t="s">
        <v>5051</v>
      </c>
      <c r="C1010" s="100"/>
      <c r="D1010" s="109"/>
      <c r="E1010" s="99"/>
      <c r="F1010" s="99"/>
      <c r="G1010" s="99"/>
      <c r="H1010" s="99"/>
      <c r="I1010" s="99"/>
      <c r="J1010" s="111"/>
      <c r="K1010" s="111"/>
      <c r="L1010" s="41" t="s">
        <v>86</v>
      </c>
      <c r="M1010" s="99"/>
      <c r="N1010" s="116" t="s">
        <v>5052</v>
      </c>
      <c r="O1010" s="99"/>
      <c r="P1010" s="99"/>
      <c r="Q1010" s="99"/>
      <c r="R1010" s="99"/>
      <c r="S1010" s="99"/>
      <c r="T1010" s="41" t="s">
        <v>5053</v>
      </c>
      <c r="U1010" s="99"/>
      <c r="V1010" s="41" t="s">
        <v>5054</v>
      </c>
      <c r="W1010" s="41" t="s">
        <v>92</v>
      </c>
      <c r="X1010" s="41" t="s">
        <v>74</v>
      </c>
      <c r="Y1010" s="41" t="s">
        <v>75</v>
      </c>
      <c r="Z1010" s="99"/>
      <c r="AA1010" s="99"/>
      <c r="AB1010" s="99"/>
      <c r="AC1010" s="99"/>
      <c r="AD1010" s="41" t="s">
        <v>5055</v>
      </c>
      <c r="AE1010" s="99"/>
      <c r="AF1010" s="99"/>
      <c r="AG1010" s="99"/>
      <c r="AH1010" s="99"/>
      <c r="AI1010" s="106">
        <v>44567.0</v>
      </c>
      <c r="AJ1010" s="103" t="str">
        <f t="shared" si="1441"/>
        <v/>
      </c>
      <c r="AK1010" s="41" t="s">
        <v>4892</v>
      </c>
      <c r="AL1010" s="99"/>
      <c r="AM1010" s="41" t="s">
        <v>5056</v>
      </c>
      <c r="AN1010" s="11" t="s">
        <v>283</v>
      </c>
      <c r="AO1010" s="99"/>
      <c r="AP1010" s="99"/>
      <c r="AQ1010" s="11" t="s">
        <v>79</v>
      </c>
      <c r="AR1010" s="41" t="s">
        <v>5057</v>
      </c>
      <c r="AS1010" s="41" t="s">
        <v>75</v>
      </c>
      <c r="AT1010" s="43" t="s">
        <v>80</v>
      </c>
      <c r="AU1010" s="99"/>
      <c r="AV1010" s="99"/>
      <c r="AW1010" s="11" t="s">
        <v>96</v>
      </c>
      <c r="AX1010" s="18" t="str">
        <f t="shared" si="1427"/>
        <v/>
      </c>
      <c r="AY1010" s="43"/>
      <c r="AZ1010" s="11" t="s">
        <v>132</v>
      </c>
      <c r="BA1010" s="99"/>
      <c r="BB1010" s="99"/>
      <c r="BC1010" s="99"/>
      <c r="BD1010" s="99"/>
      <c r="BE1010" s="99"/>
      <c r="BF1010" s="99"/>
      <c r="BG1010" s="99"/>
      <c r="BH1010" s="99"/>
      <c r="BI1010" s="99"/>
      <c r="BJ1010" s="103">
        <f>IF(AI1010&lt;&gt;"", YEAR(AI1010), "")</f>
        <v>2022</v>
      </c>
      <c r="BK1010" s="11">
        <v>2025.0</v>
      </c>
      <c r="BL1010" s="16">
        <f t="shared" si="954"/>
        <v>4</v>
      </c>
      <c r="BM1010" s="18" t="str">
        <f t="shared" si="955"/>
        <v>2022, 2023, 2024, 2025</v>
      </c>
      <c r="BN1010" s="18" t="str">
        <f t="shared" ref="BN1010:CC1010" si="1478">IF(ISNUMBER(SEARCH(BN$1, $BM1010)), ($K1010/$BL1010), "")</f>
        <v/>
      </c>
      <c r="BO1010" s="18" t="str">
        <f t="shared" si="1478"/>
        <v/>
      </c>
      <c r="BP1010" s="20">
        <f t="shared" si="1478"/>
        <v>0</v>
      </c>
      <c r="BQ1010" s="20">
        <f t="shared" si="1478"/>
        <v>0</v>
      </c>
      <c r="BR1010" s="20">
        <f t="shared" si="1478"/>
        <v>0</v>
      </c>
      <c r="BS1010" s="20">
        <f t="shared" si="1478"/>
        <v>0</v>
      </c>
      <c r="BT1010" s="18" t="str">
        <f t="shared" si="1478"/>
        <v/>
      </c>
      <c r="BU1010" s="18" t="str">
        <f t="shared" si="1478"/>
        <v/>
      </c>
      <c r="BV1010" s="18" t="str">
        <f t="shared" si="1478"/>
        <v/>
      </c>
      <c r="BW1010" s="18" t="str">
        <f t="shared" si="1478"/>
        <v/>
      </c>
      <c r="BX1010" s="18" t="str">
        <f t="shared" si="1478"/>
        <v/>
      </c>
      <c r="BY1010" s="18" t="str">
        <f t="shared" si="1478"/>
        <v/>
      </c>
      <c r="BZ1010" s="18" t="str">
        <f t="shared" si="1478"/>
        <v/>
      </c>
      <c r="CA1010" s="18" t="str">
        <f t="shared" si="1478"/>
        <v/>
      </c>
      <c r="CB1010" s="18" t="str">
        <f t="shared" si="1478"/>
        <v/>
      </c>
      <c r="CC1010" s="18" t="str">
        <f t="shared" si="1478"/>
        <v/>
      </c>
      <c r="CD1010" s="106"/>
      <c r="CE1010" s="106"/>
    </row>
    <row r="1011" ht="15.75" customHeight="1">
      <c r="A1011" s="98" t="s">
        <v>5058</v>
      </c>
      <c r="B1011" s="41" t="s">
        <v>5059</v>
      </c>
      <c r="C1011" s="100"/>
      <c r="D1011" s="109"/>
      <c r="E1011" s="41">
        <v>1700000.0</v>
      </c>
      <c r="F1011" s="41">
        <v>1700000.0</v>
      </c>
      <c r="G1011" s="41" t="s">
        <v>151</v>
      </c>
      <c r="H1011" s="99"/>
      <c r="I1011" s="99"/>
      <c r="J1011" s="105">
        <v>1700000.0</v>
      </c>
      <c r="K1011" s="105">
        <v>1700000.0</v>
      </c>
      <c r="L1011" s="41" t="s">
        <v>86</v>
      </c>
      <c r="M1011" s="99"/>
      <c r="N1011" s="102" t="s">
        <v>777</v>
      </c>
      <c r="O1011" s="99"/>
      <c r="P1011" s="99"/>
      <c r="Q1011" s="99"/>
      <c r="R1011" s="99"/>
      <c r="S1011" s="99"/>
      <c r="T1011" s="41" t="s">
        <v>780</v>
      </c>
      <c r="U1011" s="41" t="s">
        <v>5060</v>
      </c>
      <c r="V1011" s="41" t="s">
        <v>782</v>
      </c>
      <c r="W1011" s="41" t="s">
        <v>92</v>
      </c>
      <c r="X1011" s="41" t="s">
        <v>155</v>
      </c>
      <c r="Y1011" s="41" t="s">
        <v>75</v>
      </c>
      <c r="Z1011" s="99"/>
      <c r="AA1011" s="99"/>
      <c r="AB1011" s="99"/>
      <c r="AC1011" s="99"/>
      <c r="AD1011" s="41" t="s">
        <v>783</v>
      </c>
      <c r="AF1011" s="99"/>
      <c r="AG1011" s="99"/>
      <c r="AH1011" s="99"/>
      <c r="AI1011" s="99"/>
      <c r="AJ1011" s="103" t="str">
        <f t="shared" si="1441"/>
        <v/>
      </c>
      <c r="AK1011" s="41" t="s">
        <v>77</v>
      </c>
      <c r="AL1011" s="99"/>
      <c r="AM1011" s="11" t="s">
        <v>157</v>
      </c>
      <c r="AO1011" s="99"/>
      <c r="AP1011" s="99"/>
      <c r="AQ1011" s="11" t="s">
        <v>79</v>
      </c>
      <c r="AR1011" s="41" t="s">
        <v>155</v>
      </c>
      <c r="AS1011" s="41" t="s">
        <v>75</v>
      </c>
      <c r="AT1011" s="43" t="s">
        <v>375</v>
      </c>
      <c r="AU1011" s="99"/>
      <c r="AV1011" s="99"/>
      <c r="AW1011" s="43" t="s">
        <v>96</v>
      </c>
      <c r="AX1011" s="18" t="str">
        <f t="shared" si="1427"/>
        <v/>
      </c>
      <c r="AY1011" s="43"/>
      <c r="AZ1011" s="11" t="s">
        <v>241</v>
      </c>
      <c r="BA1011" s="99"/>
      <c r="BB1011" s="99"/>
      <c r="BC1011" s="99"/>
      <c r="BD1011" s="99"/>
      <c r="BE1011" s="99"/>
      <c r="BF1011" s="99"/>
      <c r="BG1011" s="99"/>
      <c r="BH1011" s="99"/>
      <c r="BI1011" s="99"/>
      <c r="BJ1011" s="104">
        <v>2023.0</v>
      </c>
      <c r="BK1011" s="104">
        <v>2023.0</v>
      </c>
      <c r="BL1011" s="16">
        <f t="shared" si="954"/>
        <v>1</v>
      </c>
      <c r="BM1011" s="18" t="str">
        <f t="shared" si="955"/>
        <v>2023</v>
      </c>
      <c r="BN1011" s="18" t="str">
        <f t="shared" ref="BN1011:CC1011" si="1479">IF(ISNUMBER(SEARCH(BN$1, $BM1011)), ($K1011/$BL1011), "")</f>
        <v/>
      </c>
      <c r="BO1011" s="18" t="str">
        <f t="shared" si="1479"/>
        <v/>
      </c>
      <c r="BP1011" s="18" t="str">
        <f t="shared" si="1479"/>
        <v/>
      </c>
      <c r="BQ1011" s="20">
        <f t="shared" si="1479"/>
        <v>1700000</v>
      </c>
      <c r="BR1011" s="18" t="str">
        <f t="shared" si="1479"/>
        <v/>
      </c>
      <c r="BS1011" s="18" t="str">
        <f t="shared" si="1479"/>
        <v/>
      </c>
      <c r="BT1011" s="18" t="str">
        <f t="shared" si="1479"/>
        <v/>
      </c>
      <c r="BU1011" s="18" t="str">
        <f t="shared" si="1479"/>
        <v/>
      </c>
      <c r="BV1011" s="18" t="str">
        <f t="shared" si="1479"/>
        <v/>
      </c>
      <c r="BW1011" s="18" t="str">
        <f t="shared" si="1479"/>
        <v/>
      </c>
      <c r="BX1011" s="18" t="str">
        <f t="shared" si="1479"/>
        <v/>
      </c>
      <c r="BY1011" s="18" t="str">
        <f t="shared" si="1479"/>
        <v/>
      </c>
      <c r="BZ1011" s="18" t="str">
        <f t="shared" si="1479"/>
        <v/>
      </c>
      <c r="CA1011" s="18" t="str">
        <f t="shared" si="1479"/>
        <v/>
      </c>
      <c r="CB1011" s="18" t="str">
        <f t="shared" si="1479"/>
        <v/>
      </c>
      <c r="CC1011" s="18" t="str">
        <f t="shared" si="1479"/>
        <v/>
      </c>
      <c r="CD1011" s="99"/>
      <c r="CE1011" s="99"/>
    </row>
    <row r="1012" ht="15.75" customHeight="1">
      <c r="A1012" s="98" t="s">
        <v>5061</v>
      </c>
      <c r="B1012" s="41" t="s">
        <v>5062</v>
      </c>
      <c r="C1012" s="100"/>
      <c r="D1012" s="109"/>
      <c r="E1012" s="41">
        <v>9605076.75</v>
      </c>
      <c r="F1012" s="41">
        <v>9605076.75</v>
      </c>
      <c r="G1012" s="41" t="s">
        <v>151</v>
      </c>
      <c r="H1012" s="99"/>
      <c r="I1012" s="99"/>
      <c r="J1012" s="105">
        <v>9605076.75</v>
      </c>
      <c r="K1012" s="105">
        <v>9605076.75</v>
      </c>
      <c r="L1012" s="41" t="s">
        <v>86</v>
      </c>
      <c r="M1012" s="99"/>
      <c r="N1012" s="116" t="s">
        <v>5063</v>
      </c>
      <c r="O1012" s="99"/>
      <c r="P1012" s="99"/>
      <c r="Q1012" s="99"/>
      <c r="R1012" s="99"/>
      <c r="S1012" s="99"/>
      <c r="T1012" s="99"/>
      <c r="U1012" s="99"/>
      <c r="V1012" s="41" t="s">
        <v>5064</v>
      </c>
      <c r="W1012" s="41" t="s">
        <v>4825</v>
      </c>
      <c r="X1012" s="41" t="s">
        <v>117</v>
      </c>
      <c r="Y1012" s="41" t="s">
        <v>75</v>
      </c>
      <c r="Z1012" s="99"/>
      <c r="AA1012" s="99"/>
      <c r="AB1012" s="99"/>
      <c r="AC1012" s="99"/>
      <c r="AD1012" s="41" t="s">
        <v>5065</v>
      </c>
      <c r="AF1012" s="99"/>
      <c r="AG1012" s="99"/>
      <c r="AH1012" s="99"/>
      <c r="AI1012" s="106">
        <v>45413.0</v>
      </c>
      <c r="AJ1012" s="103" t="str">
        <f t="shared" si="1441"/>
        <v/>
      </c>
      <c r="AK1012" s="41" t="s">
        <v>77</v>
      </c>
      <c r="AL1012" s="99"/>
      <c r="AM1012" s="11" t="s">
        <v>185</v>
      </c>
      <c r="AN1012" s="11" t="s">
        <v>186</v>
      </c>
      <c r="AO1012" s="99"/>
      <c r="AP1012" s="99"/>
      <c r="AQ1012" s="11" t="s">
        <v>79</v>
      </c>
      <c r="AR1012" s="41" t="s">
        <v>188</v>
      </c>
      <c r="AS1012" s="41" t="s">
        <v>75</v>
      </c>
      <c r="AT1012" s="43" t="s">
        <v>80</v>
      </c>
      <c r="AU1012" s="112" t="s">
        <v>5035</v>
      </c>
      <c r="AV1012" s="112"/>
      <c r="AW1012" s="43" t="s">
        <v>96</v>
      </c>
      <c r="AX1012" s="18" t="str">
        <f t="shared" si="1427"/>
        <v/>
      </c>
      <c r="AY1012" s="43"/>
      <c r="AZ1012" s="11" t="s">
        <v>132</v>
      </c>
      <c r="BA1012" s="99"/>
      <c r="BB1012" s="99"/>
      <c r="BC1012" s="99"/>
      <c r="BD1012" s="99"/>
      <c r="BE1012" s="99"/>
      <c r="BF1012" s="99"/>
      <c r="BG1012" s="99"/>
      <c r="BH1012" s="99"/>
      <c r="BI1012" s="99"/>
      <c r="BJ1012" s="103">
        <f>IF(AI1012&lt;&gt;"", YEAR(AI1012), "")</f>
        <v>2024</v>
      </c>
      <c r="BK1012" s="11">
        <v>2028.0</v>
      </c>
      <c r="BL1012" s="16">
        <f t="shared" si="954"/>
        <v>5</v>
      </c>
      <c r="BM1012" s="18" t="str">
        <f t="shared" si="955"/>
        <v>2024, 2025, 2026, 2027, 2028</v>
      </c>
      <c r="BN1012" s="18" t="str">
        <f t="shared" ref="BN1012:CC1012" si="1480">IF(ISNUMBER(SEARCH(BN$1, $BM1012)), ($K1012/$BL1012), "")</f>
        <v/>
      </c>
      <c r="BO1012" s="18" t="str">
        <f t="shared" si="1480"/>
        <v/>
      </c>
      <c r="BP1012" s="18" t="str">
        <f t="shared" si="1480"/>
        <v/>
      </c>
      <c r="BQ1012" s="18" t="str">
        <f t="shared" si="1480"/>
        <v/>
      </c>
      <c r="BR1012" s="20">
        <f t="shared" si="1480"/>
        <v>1921015.35</v>
      </c>
      <c r="BS1012" s="20">
        <f t="shared" si="1480"/>
        <v>1921015.35</v>
      </c>
      <c r="BT1012" s="20">
        <f t="shared" si="1480"/>
        <v>1921015.35</v>
      </c>
      <c r="BU1012" s="20">
        <f t="shared" si="1480"/>
        <v>1921015.35</v>
      </c>
      <c r="BV1012" s="20">
        <f t="shared" si="1480"/>
        <v>1921015.35</v>
      </c>
      <c r="BW1012" s="18" t="str">
        <f t="shared" si="1480"/>
        <v/>
      </c>
      <c r="BX1012" s="18" t="str">
        <f t="shared" si="1480"/>
        <v/>
      </c>
      <c r="BY1012" s="18" t="str">
        <f t="shared" si="1480"/>
        <v/>
      </c>
      <c r="BZ1012" s="18" t="str">
        <f t="shared" si="1480"/>
        <v/>
      </c>
      <c r="CA1012" s="18" t="str">
        <f t="shared" si="1480"/>
        <v/>
      </c>
      <c r="CB1012" s="18" t="str">
        <f t="shared" si="1480"/>
        <v/>
      </c>
      <c r="CC1012" s="18" t="str">
        <f t="shared" si="1480"/>
        <v/>
      </c>
      <c r="CD1012" s="106"/>
      <c r="CE1012" s="106"/>
    </row>
    <row r="1013" ht="15.75" customHeight="1">
      <c r="A1013" s="98" t="s">
        <v>5066</v>
      </c>
      <c r="B1013" s="41" t="s">
        <v>5067</v>
      </c>
      <c r="C1013" s="100"/>
      <c r="D1013" s="109"/>
      <c r="E1013" s="117">
        <v>772597.0</v>
      </c>
      <c r="F1013" s="117">
        <v>772597.0</v>
      </c>
      <c r="G1013" s="41" t="s">
        <v>151</v>
      </c>
      <c r="H1013" s="99"/>
      <c r="I1013" s="99"/>
      <c r="J1013" s="105">
        <v>772597.0</v>
      </c>
      <c r="K1013" s="105">
        <v>772597.0</v>
      </c>
      <c r="L1013" s="41" t="s">
        <v>86</v>
      </c>
      <c r="M1013" s="99"/>
      <c r="N1013" s="116" t="s">
        <v>5068</v>
      </c>
      <c r="O1013" s="99"/>
      <c r="P1013" s="99"/>
      <c r="Q1013" s="99"/>
      <c r="R1013" s="99"/>
      <c r="S1013" s="99"/>
      <c r="T1013" s="41" t="s">
        <v>5069</v>
      </c>
      <c r="U1013" s="41" t="s">
        <v>5070</v>
      </c>
      <c r="V1013" s="41" t="s">
        <v>362</v>
      </c>
      <c r="W1013" s="41" t="s">
        <v>92</v>
      </c>
      <c r="X1013" s="41" t="s">
        <v>353</v>
      </c>
      <c r="Y1013" s="41" t="s">
        <v>75</v>
      </c>
      <c r="Z1013" s="99"/>
      <c r="AA1013" s="99"/>
      <c r="AB1013" s="99"/>
      <c r="AC1013" s="99"/>
      <c r="AD1013" s="41" t="s">
        <v>5071</v>
      </c>
      <c r="AE1013" s="99"/>
      <c r="AF1013" s="99"/>
      <c r="AG1013" s="99"/>
      <c r="AH1013" s="99"/>
      <c r="AI1013" s="99"/>
      <c r="AJ1013" s="103" t="str">
        <f t="shared" si="1441"/>
        <v/>
      </c>
      <c r="AK1013" s="99"/>
      <c r="AL1013" s="99"/>
      <c r="AM1013" s="41" t="s">
        <v>588</v>
      </c>
      <c r="AO1013" s="99"/>
      <c r="AP1013" s="99"/>
      <c r="AQ1013" s="11" t="s">
        <v>79</v>
      </c>
      <c r="AR1013" s="41" t="s">
        <v>353</v>
      </c>
      <c r="AS1013" s="41" t="s">
        <v>75</v>
      </c>
      <c r="AT1013" s="25" t="s">
        <v>122</v>
      </c>
      <c r="AU1013" s="99"/>
      <c r="AV1013" s="99"/>
      <c r="AW1013" s="43" t="s">
        <v>5072</v>
      </c>
      <c r="AX1013" s="18" t="str">
        <f t="shared" si="1427"/>
        <v/>
      </c>
      <c r="AY1013" s="43"/>
      <c r="AZ1013" s="11"/>
      <c r="BA1013" s="99"/>
      <c r="BB1013" s="99"/>
      <c r="BC1013" s="99"/>
      <c r="BD1013" s="99"/>
      <c r="BE1013" s="99"/>
      <c r="BF1013" s="99"/>
      <c r="BG1013" s="99"/>
      <c r="BH1013" s="99"/>
      <c r="BI1013" s="99"/>
      <c r="BJ1013" s="104">
        <v>2023.0</v>
      </c>
      <c r="BK1013" s="11">
        <v>2027.0</v>
      </c>
      <c r="BL1013" s="16">
        <f t="shared" si="954"/>
        <v>5</v>
      </c>
      <c r="BM1013" s="18" t="str">
        <f t="shared" si="955"/>
        <v>2023, 2024, 2025, 2026, 2027</v>
      </c>
      <c r="BN1013" s="18" t="str">
        <f t="shared" ref="BN1013:CC1013" si="1481">IF(ISNUMBER(SEARCH(BN$1, $BM1013)), ($K1013/$BL1013), "")</f>
        <v/>
      </c>
      <c r="BO1013" s="18" t="str">
        <f t="shared" si="1481"/>
        <v/>
      </c>
      <c r="BP1013" s="18" t="str">
        <f t="shared" si="1481"/>
        <v/>
      </c>
      <c r="BQ1013" s="20">
        <f t="shared" si="1481"/>
        <v>154519.4</v>
      </c>
      <c r="BR1013" s="20">
        <f t="shared" si="1481"/>
        <v>154519.4</v>
      </c>
      <c r="BS1013" s="20">
        <f t="shared" si="1481"/>
        <v>154519.4</v>
      </c>
      <c r="BT1013" s="20">
        <f t="shared" si="1481"/>
        <v>154519.4</v>
      </c>
      <c r="BU1013" s="20">
        <f t="shared" si="1481"/>
        <v>154519.4</v>
      </c>
      <c r="BV1013" s="18" t="str">
        <f t="shared" si="1481"/>
        <v/>
      </c>
      <c r="BW1013" s="18" t="str">
        <f t="shared" si="1481"/>
        <v/>
      </c>
      <c r="BX1013" s="18" t="str">
        <f t="shared" si="1481"/>
        <v/>
      </c>
      <c r="BY1013" s="18" t="str">
        <f t="shared" si="1481"/>
        <v/>
      </c>
      <c r="BZ1013" s="18" t="str">
        <f t="shared" si="1481"/>
        <v/>
      </c>
      <c r="CA1013" s="18" t="str">
        <f t="shared" si="1481"/>
        <v/>
      </c>
      <c r="CB1013" s="18" t="str">
        <f t="shared" si="1481"/>
        <v/>
      </c>
      <c r="CC1013" s="18" t="str">
        <f t="shared" si="1481"/>
        <v/>
      </c>
      <c r="CD1013" s="99"/>
      <c r="CE1013" s="99"/>
    </row>
    <row r="1014" ht="15.75" customHeight="1">
      <c r="A1014" s="98" t="s">
        <v>5073</v>
      </c>
      <c r="B1014" s="41" t="s">
        <v>5074</v>
      </c>
      <c r="C1014" s="100"/>
      <c r="D1014" s="109"/>
      <c r="E1014" s="117">
        <v>1012948.6</v>
      </c>
      <c r="F1014" s="117">
        <v>1012948.6</v>
      </c>
      <c r="G1014" s="41" t="s">
        <v>151</v>
      </c>
      <c r="H1014" s="99"/>
      <c r="I1014" s="99"/>
      <c r="J1014" s="105">
        <v>1012948.6</v>
      </c>
      <c r="K1014" s="105">
        <v>1012948.6</v>
      </c>
      <c r="L1014" s="41" t="s">
        <v>86</v>
      </c>
      <c r="M1014" s="99"/>
      <c r="N1014" s="116" t="s">
        <v>5068</v>
      </c>
      <c r="O1014" s="99"/>
      <c r="P1014" s="99"/>
      <c r="Q1014" s="99"/>
      <c r="R1014" s="99"/>
      <c r="S1014" s="99"/>
      <c r="T1014" s="41" t="s">
        <v>5075</v>
      </c>
      <c r="U1014" s="99"/>
      <c r="V1014" s="41" t="s">
        <v>352</v>
      </c>
      <c r="W1014" s="41" t="s">
        <v>5076</v>
      </c>
      <c r="X1014" s="41" t="s">
        <v>353</v>
      </c>
      <c r="Y1014" s="41" t="s">
        <v>75</v>
      </c>
      <c r="Z1014" s="99"/>
      <c r="AA1014" s="99"/>
      <c r="AB1014" s="99"/>
      <c r="AC1014" s="99"/>
      <c r="AD1014" s="99"/>
      <c r="AE1014" s="99"/>
      <c r="AF1014" s="99"/>
      <c r="AG1014" s="99"/>
      <c r="AH1014" s="99"/>
      <c r="AI1014" s="99"/>
      <c r="AJ1014" s="103" t="str">
        <f t="shared" si="1441"/>
        <v/>
      </c>
      <c r="AK1014" s="99"/>
      <c r="AL1014" s="99"/>
      <c r="AM1014" s="41" t="s">
        <v>588</v>
      </c>
      <c r="AO1014" s="99"/>
      <c r="AP1014" s="99"/>
      <c r="AQ1014" s="11" t="s">
        <v>79</v>
      </c>
      <c r="AR1014" s="41" t="s">
        <v>353</v>
      </c>
      <c r="AS1014" s="41" t="s">
        <v>75</v>
      </c>
      <c r="AT1014" s="43" t="s">
        <v>80</v>
      </c>
      <c r="AU1014" s="99"/>
      <c r="AV1014" s="99"/>
      <c r="AW1014" s="43" t="s">
        <v>96</v>
      </c>
      <c r="AX1014" s="18" t="str">
        <f t="shared" si="1427"/>
        <v/>
      </c>
      <c r="AY1014" s="43"/>
      <c r="AZ1014" s="11" t="s">
        <v>191</v>
      </c>
      <c r="BA1014" s="99"/>
      <c r="BB1014" s="99"/>
      <c r="BC1014" s="99"/>
      <c r="BD1014" s="99"/>
      <c r="BE1014" s="99"/>
      <c r="BF1014" s="99"/>
      <c r="BG1014" s="99"/>
      <c r="BH1014" s="99"/>
      <c r="BI1014" s="99"/>
      <c r="BJ1014" s="104">
        <v>2023.0</v>
      </c>
      <c r="BK1014" s="11">
        <v>2027.0</v>
      </c>
      <c r="BL1014" s="16">
        <f t="shared" si="954"/>
        <v>5</v>
      </c>
      <c r="BM1014" s="18" t="str">
        <f t="shared" si="955"/>
        <v>2023, 2024, 2025, 2026, 2027</v>
      </c>
      <c r="BN1014" s="18" t="str">
        <f t="shared" ref="BN1014:CC1014" si="1482">IF(ISNUMBER(SEARCH(BN$1, $BM1014)), ($K1014/$BL1014), "")</f>
        <v/>
      </c>
      <c r="BO1014" s="18" t="str">
        <f t="shared" si="1482"/>
        <v/>
      </c>
      <c r="BP1014" s="18" t="str">
        <f t="shared" si="1482"/>
        <v/>
      </c>
      <c r="BQ1014" s="20">
        <f t="shared" si="1482"/>
        <v>202589.72</v>
      </c>
      <c r="BR1014" s="20">
        <f t="shared" si="1482"/>
        <v>202589.72</v>
      </c>
      <c r="BS1014" s="20">
        <f t="shared" si="1482"/>
        <v>202589.72</v>
      </c>
      <c r="BT1014" s="20">
        <f t="shared" si="1482"/>
        <v>202589.72</v>
      </c>
      <c r="BU1014" s="20">
        <f t="shared" si="1482"/>
        <v>202589.72</v>
      </c>
      <c r="BV1014" s="18" t="str">
        <f t="shared" si="1482"/>
        <v/>
      </c>
      <c r="BW1014" s="18" t="str">
        <f t="shared" si="1482"/>
        <v/>
      </c>
      <c r="BX1014" s="18" t="str">
        <f t="shared" si="1482"/>
        <v/>
      </c>
      <c r="BY1014" s="18" t="str">
        <f t="shared" si="1482"/>
        <v/>
      </c>
      <c r="BZ1014" s="18" t="str">
        <f t="shared" si="1482"/>
        <v/>
      </c>
      <c r="CA1014" s="18" t="str">
        <f t="shared" si="1482"/>
        <v/>
      </c>
      <c r="CB1014" s="18" t="str">
        <f t="shared" si="1482"/>
        <v/>
      </c>
      <c r="CC1014" s="18" t="str">
        <f t="shared" si="1482"/>
        <v/>
      </c>
      <c r="CD1014" s="99"/>
      <c r="CE1014" s="99"/>
    </row>
    <row r="1015" ht="15.75" customHeight="1">
      <c r="A1015" s="98" t="s">
        <v>5077</v>
      </c>
      <c r="B1015" s="41" t="s">
        <v>5078</v>
      </c>
      <c r="C1015" s="100"/>
      <c r="D1015" s="109"/>
      <c r="E1015" s="41">
        <v>5.4E7</v>
      </c>
      <c r="F1015" s="41">
        <v>1.4E7</v>
      </c>
      <c r="G1015" s="41" t="s">
        <v>151</v>
      </c>
      <c r="H1015" s="99"/>
      <c r="I1015" s="99"/>
      <c r="J1015" s="105">
        <v>5.4E7</v>
      </c>
      <c r="K1015" s="105">
        <v>1.4E7</v>
      </c>
      <c r="L1015" s="41" t="s">
        <v>86</v>
      </c>
      <c r="M1015" s="99"/>
      <c r="N1015" s="102" t="s">
        <v>5079</v>
      </c>
      <c r="O1015" s="99"/>
      <c r="P1015" s="99"/>
      <c r="Q1015" s="99"/>
      <c r="R1015" s="99"/>
      <c r="S1015" s="99"/>
      <c r="T1015" s="41" t="s">
        <v>5080</v>
      </c>
      <c r="U1015" s="99"/>
      <c r="V1015" s="41" t="s">
        <v>490</v>
      </c>
      <c r="W1015" s="41" t="s">
        <v>4825</v>
      </c>
      <c r="X1015" s="41" t="s">
        <v>164</v>
      </c>
      <c r="Y1015" s="41" t="s">
        <v>75</v>
      </c>
      <c r="Z1015" s="99"/>
      <c r="AA1015" s="99"/>
      <c r="AB1015" s="99"/>
      <c r="AC1015" s="99"/>
      <c r="AD1015" s="99"/>
      <c r="AE1015" s="99"/>
      <c r="AF1015" s="99"/>
      <c r="AG1015" s="99"/>
      <c r="AH1015" s="99"/>
      <c r="AI1015" s="99"/>
      <c r="AJ1015" s="103" t="str">
        <f t="shared" si="1441"/>
        <v/>
      </c>
      <c r="AK1015" s="99"/>
      <c r="AL1015" s="99"/>
      <c r="AM1015" s="48" t="s">
        <v>185</v>
      </c>
      <c r="AN1015" s="11" t="s">
        <v>443</v>
      </c>
      <c r="AO1015" s="43" t="s">
        <v>5081</v>
      </c>
      <c r="AP1015" s="99"/>
      <c r="AQ1015" s="11" t="s">
        <v>79</v>
      </c>
      <c r="AR1015" s="41" t="s">
        <v>188</v>
      </c>
      <c r="AS1015" s="41" t="s">
        <v>75</v>
      </c>
      <c r="AT1015" s="43" t="s">
        <v>80</v>
      </c>
      <c r="AU1015" s="99"/>
      <c r="AV1015" s="99"/>
      <c r="AW1015" s="11" t="s">
        <v>190</v>
      </c>
      <c r="AX1015" s="18" t="str">
        <f t="shared" si="1427"/>
        <v/>
      </c>
      <c r="AY1015" s="11"/>
      <c r="AZ1015" s="11" t="s">
        <v>535</v>
      </c>
      <c r="BA1015" s="99"/>
      <c r="BB1015" s="99"/>
      <c r="BC1015" s="99"/>
      <c r="BD1015" s="99"/>
      <c r="BE1015" s="99"/>
      <c r="BF1015" s="99"/>
      <c r="BG1015" s="99"/>
      <c r="BH1015" s="99"/>
      <c r="BI1015" s="99"/>
      <c r="BJ1015" s="104">
        <v>2024.0</v>
      </c>
      <c r="BK1015" s="104">
        <v>2024.0</v>
      </c>
      <c r="BL1015" s="16">
        <f t="shared" si="954"/>
        <v>1</v>
      </c>
      <c r="BM1015" s="18" t="str">
        <f t="shared" si="955"/>
        <v>2024</v>
      </c>
      <c r="BN1015" s="18" t="str">
        <f t="shared" ref="BN1015:CC1015" si="1483">IF(ISNUMBER(SEARCH(BN$1, $BM1015)), ($K1015/$BL1015), "")</f>
        <v/>
      </c>
      <c r="BO1015" s="18" t="str">
        <f t="shared" si="1483"/>
        <v/>
      </c>
      <c r="BP1015" s="18" t="str">
        <f t="shared" si="1483"/>
        <v/>
      </c>
      <c r="BQ1015" s="18" t="str">
        <f t="shared" si="1483"/>
        <v/>
      </c>
      <c r="BR1015" s="20">
        <f t="shared" si="1483"/>
        <v>14000000</v>
      </c>
      <c r="BS1015" s="18" t="str">
        <f t="shared" si="1483"/>
        <v/>
      </c>
      <c r="BT1015" s="18" t="str">
        <f t="shared" si="1483"/>
        <v/>
      </c>
      <c r="BU1015" s="18" t="str">
        <f t="shared" si="1483"/>
        <v/>
      </c>
      <c r="BV1015" s="18" t="str">
        <f t="shared" si="1483"/>
        <v/>
      </c>
      <c r="BW1015" s="18" t="str">
        <f t="shared" si="1483"/>
        <v/>
      </c>
      <c r="BX1015" s="18" t="str">
        <f t="shared" si="1483"/>
        <v/>
      </c>
      <c r="BY1015" s="18" t="str">
        <f t="shared" si="1483"/>
        <v/>
      </c>
      <c r="BZ1015" s="18" t="str">
        <f t="shared" si="1483"/>
        <v/>
      </c>
      <c r="CA1015" s="18" t="str">
        <f t="shared" si="1483"/>
        <v/>
      </c>
      <c r="CB1015" s="18" t="str">
        <f t="shared" si="1483"/>
        <v/>
      </c>
      <c r="CC1015" s="18" t="str">
        <f t="shared" si="1483"/>
        <v/>
      </c>
      <c r="CD1015" s="99"/>
      <c r="CE1015" s="99"/>
    </row>
    <row r="1016" ht="15.75" customHeight="1">
      <c r="A1016" s="98" t="s">
        <v>5082</v>
      </c>
      <c r="B1016" s="41" t="s">
        <v>5083</v>
      </c>
      <c r="C1016" s="100"/>
      <c r="D1016" s="109"/>
      <c r="E1016" s="41">
        <v>2760000.0</v>
      </c>
      <c r="F1016" s="41">
        <v>2760000.0</v>
      </c>
      <c r="G1016" s="41" t="s">
        <v>151</v>
      </c>
      <c r="H1016" s="99"/>
      <c r="I1016" s="99"/>
      <c r="J1016" s="105">
        <v>2760000.0</v>
      </c>
      <c r="K1016" s="105">
        <v>2760000.0</v>
      </c>
      <c r="L1016" s="41" t="s">
        <v>86</v>
      </c>
      <c r="M1016" s="99"/>
      <c r="N1016" s="108" t="s">
        <v>5084</v>
      </c>
      <c r="O1016" s="99"/>
      <c r="P1016" s="99"/>
      <c r="Q1016" s="99"/>
      <c r="R1016" s="99"/>
      <c r="S1016" s="99"/>
      <c r="T1016" s="41" t="s">
        <v>5085</v>
      </c>
      <c r="U1016" s="99"/>
      <c r="V1016" s="41" t="s">
        <v>5086</v>
      </c>
      <c r="W1016" s="41" t="s">
        <v>4825</v>
      </c>
      <c r="X1016" s="41" t="s">
        <v>218</v>
      </c>
      <c r="Y1016" s="41" t="s">
        <v>75</v>
      </c>
      <c r="Z1016" s="99"/>
      <c r="AA1016" s="99"/>
      <c r="AB1016" s="99"/>
      <c r="AC1016" s="99"/>
      <c r="AD1016" s="99"/>
      <c r="AE1016" s="99"/>
      <c r="AF1016" s="99"/>
      <c r="AG1016" s="99"/>
      <c r="AH1016" s="99"/>
      <c r="AI1016" s="99"/>
      <c r="AJ1016" s="103" t="str">
        <f t="shared" si="1441"/>
        <v/>
      </c>
      <c r="AK1016" s="99"/>
      <c r="AL1016" s="99"/>
      <c r="AM1016" s="43" t="s">
        <v>185</v>
      </c>
      <c r="AN1016" s="11" t="s">
        <v>443</v>
      </c>
      <c r="AO1016" s="43" t="s">
        <v>5081</v>
      </c>
      <c r="AP1016" s="99"/>
      <c r="AQ1016" s="11" t="s">
        <v>79</v>
      </c>
      <c r="AR1016" s="41" t="s">
        <v>188</v>
      </c>
      <c r="AS1016" s="41" t="s">
        <v>75</v>
      </c>
      <c r="AT1016" s="43" t="s">
        <v>107</v>
      </c>
      <c r="AU1016" s="112" t="s">
        <v>108</v>
      </c>
      <c r="AV1016" s="112"/>
      <c r="AW1016" s="43" t="s">
        <v>96</v>
      </c>
      <c r="AX1016" s="18" t="str">
        <f t="shared" si="1427"/>
        <v/>
      </c>
      <c r="AY1016" s="43"/>
      <c r="AZ1016" s="11" t="s">
        <v>124</v>
      </c>
      <c r="BA1016" s="99"/>
      <c r="BB1016" s="99"/>
      <c r="BC1016" s="99"/>
      <c r="BD1016" s="99"/>
      <c r="BE1016" s="99"/>
      <c r="BF1016" s="99"/>
      <c r="BG1016" s="99"/>
      <c r="BH1016" s="99"/>
      <c r="BI1016" s="99"/>
      <c r="BJ1016" s="104">
        <v>2024.0</v>
      </c>
      <c r="BK1016" s="104">
        <v>2024.0</v>
      </c>
      <c r="BL1016" s="16">
        <f t="shared" si="954"/>
        <v>1</v>
      </c>
      <c r="BM1016" s="18" t="str">
        <f t="shared" si="955"/>
        <v>2024</v>
      </c>
      <c r="BN1016" s="18" t="str">
        <f t="shared" ref="BN1016:CC1016" si="1484">IF(ISNUMBER(SEARCH(BN$1, $BM1016)), ($K1016/$BL1016), "")</f>
        <v/>
      </c>
      <c r="BO1016" s="18" t="str">
        <f t="shared" si="1484"/>
        <v/>
      </c>
      <c r="BP1016" s="18" t="str">
        <f t="shared" si="1484"/>
        <v/>
      </c>
      <c r="BQ1016" s="18" t="str">
        <f t="shared" si="1484"/>
        <v/>
      </c>
      <c r="BR1016" s="20">
        <f t="shared" si="1484"/>
        <v>2760000</v>
      </c>
      <c r="BS1016" s="18" t="str">
        <f t="shared" si="1484"/>
        <v/>
      </c>
      <c r="BT1016" s="18" t="str">
        <f t="shared" si="1484"/>
        <v/>
      </c>
      <c r="BU1016" s="18" t="str">
        <f t="shared" si="1484"/>
        <v/>
      </c>
      <c r="BV1016" s="18" t="str">
        <f t="shared" si="1484"/>
        <v/>
      </c>
      <c r="BW1016" s="18" t="str">
        <f t="shared" si="1484"/>
        <v/>
      </c>
      <c r="BX1016" s="18" t="str">
        <f t="shared" si="1484"/>
        <v/>
      </c>
      <c r="BY1016" s="18" t="str">
        <f t="shared" si="1484"/>
        <v/>
      </c>
      <c r="BZ1016" s="18" t="str">
        <f t="shared" si="1484"/>
        <v/>
      </c>
      <c r="CA1016" s="18" t="str">
        <f t="shared" si="1484"/>
        <v/>
      </c>
      <c r="CB1016" s="18" t="str">
        <f t="shared" si="1484"/>
        <v/>
      </c>
      <c r="CC1016" s="18" t="str">
        <f t="shared" si="1484"/>
        <v/>
      </c>
      <c r="CD1016" s="99"/>
      <c r="CE1016" s="99"/>
    </row>
    <row r="1017" ht="15.75" customHeight="1">
      <c r="A1017" s="98" t="s">
        <v>5087</v>
      </c>
      <c r="B1017" s="41" t="s">
        <v>5088</v>
      </c>
      <c r="C1017" s="100"/>
      <c r="D1017" s="109"/>
      <c r="E1017" s="41">
        <v>9000000.0</v>
      </c>
      <c r="F1017" s="41">
        <v>9000000.0</v>
      </c>
      <c r="G1017" s="41" t="s">
        <v>367</v>
      </c>
      <c r="H1017" s="99"/>
      <c r="I1017" s="99"/>
      <c r="J1017" s="13">
        <f t="shared" ref="J1017:K1017" si="1485">E1017*0.23</f>
        <v>2070000</v>
      </c>
      <c r="K1017" s="13">
        <f t="shared" si="1485"/>
        <v>2070000</v>
      </c>
      <c r="L1017" s="41" t="s">
        <v>86</v>
      </c>
      <c r="M1017" s="99"/>
      <c r="N1017" s="108" t="s">
        <v>5089</v>
      </c>
      <c r="O1017" s="99"/>
      <c r="P1017" s="99"/>
      <c r="Q1017" s="99"/>
      <c r="R1017" s="99"/>
      <c r="S1017" s="99"/>
      <c r="T1017" s="41" t="s">
        <v>5090</v>
      </c>
      <c r="U1017" s="99"/>
      <c r="V1017" s="41" t="s">
        <v>371</v>
      </c>
      <c r="W1017" s="41" t="s">
        <v>4825</v>
      </c>
      <c r="X1017" s="41" t="s">
        <v>372</v>
      </c>
      <c r="Y1017" s="41" t="s">
        <v>75</v>
      </c>
      <c r="Z1017" s="99"/>
      <c r="AA1017" s="99"/>
      <c r="AB1017" s="99"/>
      <c r="AC1017" s="99"/>
      <c r="AD1017" s="99"/>
      <c r="AE1017" s="99"/>
      <c r="AF1017" s="99"/>
      <c r="AG1017" s="99"/>
      <c r="AH1017" s="99"/>
      <c r="AI1017" s="106">
        <v>45505.0</v>
      </c>
      <c r="AJ1017" s="103" t="str">
        <f t="shared" si="1441"/>
        <v/>
      </c>
      <c r="AK1017" s="41" t="s">
        <v>77</v>
      </c>
      <c r="AL1017" s="99"/>
      <c r="AM1017" s="11" t="s">
        <v>373</v>
      </c>
      <c r="AO1017" s="99"/>
      <c r="AP1017" s="99"/>
      <c r="AQ1017" s="11" t="s">
        <v>79</v>
      </c>
      <c r="AR1017" s="41" t="s">
        <v>372</v>
      </c>
      <c r="AS1017" s="41" t="s">
        <v>75</v>
      </c>
      <c r="AT1017" s="43" t="s">
        <v>375</v>
      </c>
      <c r="AU1017" s="99"/>
      <c r="AV1017" s="99"/>
      <c r="AW1017" s="43" t="s">
        <v>96</v>
      </c>
      <c r="AX1017" s="18" t="str">
        <f t="shared" si="1427"/>
        <v/>
      </c>
      <c r="AY1017" s="43"/>
      <c r="AZ1017" s="11" t="s">
        <v>124</v>
      </c>
      <c r="BA1017" s="99"/>
      <c r="BB1017" s="99"/>
      <c r="BC1017" s="99"/>
      <c r="BD1017" s="99"/>
      <c r="BE1017" s="99"/>
      <c r="BF1017" s="99"/>
      <c r="BG1017" s="99"/>
      <c r="BH1017" s="99"/>
      <c r="BI1017" s="99"/>
      <c r="BJ1017" s="103">
        <f t="shared" ref="BJ1017:BJ1018" si="1487">IF(AI1017&lt;&gt;"", YEAR(AI1017), "")</f>
        <v>2024</v>
      </c>
      <c r="BK1017" s="11">
        <v>2027.0</v>
      </c>
      <c r="BL1017" s="16">
        <f t="shared" si="954"/>
        <v>4</v>
      </c>
      <c r="BM1017" s="18" t="str">
        <f t="shared" si="955"/>
        <v>2024, 2025, 2026, 2027</v>
      </c>
      <c r="BN1017" s="18" t="str">
        <f t="shared" ref="BN1017:CC1017" si="1486">IF(ISNUMBER(SEARCH(BN$1, $BM1017)), ($K1017/$BL1017), "")</f>
        <v/>
      </c>
      <c r="BO1017" s="18" t="str">
        <f t="shared" si="1486"/>
        <v/>
      </c>
      <c r="BP1017" s="18" t="str">
        <f t="shared" si="1486"/>
        <v/>
      </c>
      <c r="BQ1017" s="18" t="str">
        <f t="shared" si="1486"/>
        <v/>
      </c>
      <c r="BR1017" s="20">
        <f t="shared" si="1486"/>
        <v>517500</v>
      </c>
      <c r="BS1017" s="20">
        <f t="shared" si="1486"/>
        <v>517500</v>
      </c>
      <c r="BT1017" s="20">
        <f t="shared" si="1486"/>
        <v>517500</v>
      </c>
      <c r="BU1017" s="20">
        <f t="shared" si="1486"/>
        <v>517500</v>
      </c>
      <c r="BV1017" s="18" t="str">
        <f t="shared" si="1486"/>
        <v/>
      </c>
      <c r="BW1017" s="18" t="str">
        <f t="shared" si="1486"/>
        <v/>
      </c>
      <c r="BX1017" s="18" t="str">
        <f t="shared" si="1486"/>
        <v/>
      </c>
      <c r="BY1017" s="18" t="str">
        <f t="shared" si="1486"/>
        <v/>
      </c>
      <c r="BZ1017" s="18" t="str">
        <f t="shared" si="1486"/>
        <v/>
      </c>
      <c r="CA1017" s="18" t="str">
        <f t="shared" si="1486"/>
        <v/>
      </c>
      <c r="CB1017" s="18" t="str">
        <f t="shared" si="1486"/>
        <v/>
      </c>
      <c r="CC1017" s="18" t="str">
        <f t="shared" si="1486"/>
        <v/>
      </c>
      <c r="CD1017" s="106"/>
      <c r="CE1017" s="106"/>
    </row>
    <row r="1018" ht="15.75" customHeight="1">
      <c r="A1018" s="11" t="s">
        <v>5091</v>
      </c>
      <c r="B1018" s="41" t="s">
        <v>5092</v>
      </c>
      <c r="C1018" s="98" t="s">
        <v>5093</v>
      </c>
      <c r="D1018" s="109"/>
      <c r="E1018" s="41">
        <v>247162.06</v>
      </c>
      <c r="F1018" s="41">
        <v>247162.06</v>
      </c>
      <c r="G1018" s="41" t="s">
        <v>151</v>
      </c>
      <c r="H1018" s="99"/>
      <c r="I1018" s="99"/>
      <c r="J1018" s="105">
        <v>247162.06</v>
      </c>
      <c r="K1018" s="105">
        <v>247162.06</v>
      </c>
      <c r="L1018" s="41" t="s">
        <v>86</v>
      </c>
      <c r="M1018" s="99"/>
      <c r="N1018" s="102" t="s">
        <v>5094</v>
      </c>
      <c r="O1018" s="99"/>
      <c r="P1018" s="99"/>
      <c r="Q1018" s="99"/>
      <c r="R1018" s="99"/>
      <c r="S1018" s="99"/>
      <c r="T1018" s="99"/>
      <c r="U1018" s="99"/>
      <c r="V1018" s="41" t="s">
        <v>5095</v>
      </c>
      <c r="W1018" s="41" t="s">
        <v>2228</v>
      </c>
      <c r="X1018" s="41" t="s">
        <v>259</v>
      </c>
      <c r="Y1018" s="41" t="s">
        <v>75</v>
      </c>
      <c r="Z1018" s="99"/>
      <c r="AA1018" s="99"/>
      <c r="AB1018" s="99"/>
      <c r="AC1018" s="99"/>
      <c r="AD1018" s="99"/>
      <c r="AE1018" s="99"/>
      <c r="AF1018" s="99"/>
      <c r="AG1018" s="99"/>
      <c r="AH1018" s="99"/>
      <c r="AI1018" s="106">
        <v>45139.0</v>
      </c>
      <c r="AJ1018" s="103" t="str">
        <f t="shared" si="1441"/>
        <v/>
      </c>
      <c r="AK1018" s="41" t="s">
        <v>4892</v>
      </c>
      <c r="AL1018" s="99"/>
      <c r="AM1018" s="48" t="s">
        <v>185</v>
      </c>
      <c r="AN1018" s="11" t="s">
        <v>575</v>
      </c>
      <c r="AO1018" s="99"/>
      <c r="AP1018" s="99"/>
      <c r="AQ1018" s="11" t="s">
        <v>79</v>
      </c>
      <c r="AR1018" s="41" t="s">
        <v>188</v>
      </c>
      <c r="AS1018" s="41" t="s">
        <v>75</v>
      </c>
      <c r="AT1018" s="43" t="s">
        <v>375</v>
      </c>
      <c r="AU1018" s="99"/>
      <c r="AV1018" s="99"/>
      <c r="AW1018" s="43" t="s">
        <v>96</v>
      </c>
      <c r="AX1018" s="18" t="str">
        <f t="shared" si="1427"/>
        <v/>
      </c>
      <c r="AY1018" s="43"/>
      <c r="AZ1018" s="11" t="s">
        <v>398</v>
      </c>
      <c r="BA1018" s="99"/>
      <c r="BB1018" s="99"/>
      <c r="BC1018" s="99"/>
      <c r="BD1018" s="99"/>
      <c r="BE1018" s="99"/>
      <c r="BF1018" s="99"/>
      <c r="BG1018" s="99"/>
      <c r="BH1018" s="99"/>
      <c r="BI1018" s="99"/>
      <c r="BJ1018" s="103">
        <f t="shared" si="1487"/>
        <v>2023</v>
      </c>
      <c r="BK1018" s="11">
        <v>2025.0</v>
      </c>
      <c r="BL1018" s="16">
        <f t="shared" si="954"/>
        <v>3</v>
      </c>
      <c r="BM1018" s="18" t="str">
        <f t="shared" si="955"/>
        <v>2023, 2024, 2025</v>
      </c>
      <c r="BN1018" s="18" t="str">
        <f t="shared" ref="BN1018:CC1018" si="1488">IF(ISNUMBER(SEARCH(BN$1, $BM1018)), ($K1018/$BL1018), "")</f>
        <v/>
      </c>
      <c r="BO1018" s="18" t="str">
        <f t="shared" si="1488"/>
        <v/>
      </c>
      <c r="BP1018" s="18" t="str">
        <f t="shared" si="1488"/>
        <v/>
      </c>
      <c r="BQ1018" s="20">
        <f t="shared" si="1488"/>
        <v>82387.35333</v>
      </c>
      <c r="BR1018" s="20">
        <f t="shared" si="1488"/>
        <v>82387.35333</v>
      </c>
      <c r="BS1018" s="20">
        <f t="shared" si="1488"/>
        <v>82387.35333</v>
      </c>
      <c r="BT1018" s="18" t="str">
        <f t="shared" si="1488"/>
        <v/>
      </c>
      <c r="BU1018" s="18" t="str">
        <f t="shared" si="1488"/>
        <v/>
      </c>
      <c r="BV1018" s="18" t="str">
        <f t="shared" si="1488"/>
        <v/>
      </c>
      <c r="BW1018" s="18" t="str">
        <f t="shared" si="1488"/>
        <v/>
      </c>
      <c r="BX1018" s="18" t="str">
        <f t="shared" si="1488"/>
        <v/>
      </c>
      <c r="BY1018" s="18" t="str">
        <f t="shared" si="1488"/>
        <v/>
      </c>
      <c r="BZ1018" s="18" t="str">
        <f t="shared" si="1488"/>
        <v/>
      </c>
      <c r="CA1018" s="18" t="str">
        <f t="shared" si="1488"/>
        <v/>
      </c>
      <c r="CB1018" s="18" t="str">
        <f t="shared" si="1488"/>
        <v/>
      </c>
      <c r="CC1018" s="18" t="str">
        <f t="shared" si="1488"/>
        <v/>
      </c>
      <c r="CD1018" s="106"/>
      <c r="CE1018" s="106"/>
    </row>
    <row r="1019" ht="15.75" customHeight="1">
      <c r="A1019" s="98" t="s">
        <v>5096</v>
      </c>
      <c r="B1019" s="99"/>
      <c r="C1019" s="100"/>
      <c r="D1019" s="109"/>
      <c r="E1019" s="77">
        <v>500000.0</v>
      </c>
      <c r="F1019" s="77">
        <v>500000.0</v>
      </c>
      <c r="G1019" s="41" t="s">
        <v>135</v>
      </c>
      <c r="H1019" s="99"/>
      <c r="I1019" s="99"/>
      <c r="J1019" s="105">
        <v>500000.0</v>
      </c>
      <c r="K1019" s="13">
        <f>F1019*1.19</f>
        <v>595000</v>
      </c>
      <c r="L1019" s="41" t="s">
        <v>86</v>
      </c>
      <c r="M1019" s="99"/>
      <c r="N1019" s="108" t="s">
        <v>5097</v>
      </c>
      <c r="O1019" s="99"/>
      <c r="P1019" s="99"/>
      <c r="Q1019" s="99"/>
      <c r="R1019" s="99"/>
      <c r="S1019" s="99"/>
      <c r="T1019" s="41" t="s">
        <v>5098</v>
      </c>
      <c r="U1019" s="99"/>
      <c r="V1019" s="41" t="s">
        <v>5099</v>
      </c>
      <c r="W1019" s="41" t="s">
        <v>4825</v>
      </c>
      <c r="X1019" s="11" t="s">
        <v>142</v>
      </c>
      <c r="Y1019" s="41" t="s">
        <v>75</v>
      </c>
      <c r="Z1019" s="99"/>
      <c r="AA1019" s="99"/>
      <c r="AB1019" s="99"/>
      <c r="AC1019" s="99"/>
      <c r="AD1019" s="99"/>
      <c r="AE1019" s="99"/>
      <c r="AF1019" s="99"/>
      <c r="AG1019" s="99"/>
      <c r="AH1019" s="99"/>
      <c r="AI1019" s="99"/>
      <c r="AJ1019" s="103" t="str">
        <f t="shared" si="1441"/>
        <v/>
      </c>
      <c r="AK1019" s="99"/>
      <c r="AL1019" s="99"/>
      <c r="AM1019" s="41" t="s">
        <v>5100</v>
      </c>
      <c r="AO1019" s="99"/>
      <c r="AP1019" s="99"/>
      <c r="AQ1019" s="11" t="s">
        <v>79</v>
      </c>
      <c r="AR1019" s="41" t="s">
        <v>146</v>
      </c>
      <c r="AS1019" s="41" t="s">
        <v>75</v>
      </c>
      <c r="AT1019" s="43" t="s">
        <v>80</v>
      </c>
      <c r="AU1019" s="99"/>
      <c r="AV1019" s="99"/>
      <c r="AW1019" s="11" t="s">
        <v>96</v>
      </c>
      <c r="AX1019" s="18" t="str">
        <f t="shared" si="1427"/>
        <v/>
      </c>
      <c r="AY1019" s="11"/>
      <c r="AZ1019" s="11" t="s">
        <v>132</v>
      </c>
      <c r="BA1019" s="99"/>
      <c r="BB1019" s="99"/>
      <c r="BC1019" s="99"/>
      <c r="BD1019" s="99"/>
      <c r="BE1019" s="99"/>
      <c r="BF1019" s="99"/>
      <c r="BG1019" s="99"/>
      <c r="BH1019" s="99"/>
      <c r="BI1019" s="99"/>
      <c r="BJ1019" s="104">
        <v>2024.0</v>
      </c>
      <c r="BK1019" s="104">
        <v>2024.0</v>
      </c>
      <c r="BL1019" s="16">
        <f t="shared" si="954"/>
        <v>1</v>
      </c>
      <c r="BM1019" s="18" t="str">
        <f t="shared" si="955"/>
        <v>2024</v>
      </c>
      <c r="BN1019" s="18" t="str">
        <f t="shared" ref="BN1019:CC1019" si="1489">IF(ISNUMBER(SEARCH(BN$1, $BM1019)), ($K1019/$BL1019), "")</f>
        <v/>
      </c>
      <c r="BO1019" s="18" t="str">
        <f t="shared" si="1489"/>
        <v/>
      </c>
      <c r="BP1019" s="18" t="str">
        <f t="shared" si="1489"/>
        <v/>
      </c>
      <c r="BQ1019" s="18" t="str">
        <f t="shared" si="1489"/>
        <v/>
      </c>
      <c r="BR1019" s="20">
        <f t="shared" si="1489"/>
        <v>595000</v>
      </c>
      <c r="BS1019" s="18" t="str">
        <f t="shared" si="1489"/>
        <v/>
      </c>
      <c r="BT1019" s="18" t="str">
        <f t="shared" si="1489"/>
        <v/>
      </c>
      <c r="BU1019" s="18" t="str">
        <f t="shared" si="1489"/>
        <v/>
      </c>
      <c r="BV1019" s="18" t="str">
        <f t="shared" si="1489"/>
        <v/>
      </c>
      <c r="BW1019" s="18" t="str">
        <f t="shared" si="1489"/>
        <v/>
      </c>
      <c r="BX1019" s="18" t="str">
        <f t="shared" si="1489"/>
        <v/>
      </c>
      <c r="BY1019" s="18" t="str">
        <f t="shared" si="1489"/>
        <v/>
      </c>
      <c r="BZ1019" s="18" t="str">
        <f t="shared" si="1489"/>
        <v/>
      </c>
      <c r="CA1019" s="18" t="str">
        <f t="shared" si="1489"/>
        <v/>
      </c>
      <c r="CB1019" s="18" t="str">
        <f t="shared" si="1489"/>
        <v/>
      </c>
      <c r="CC1019" s="18" t="str">
        <f t="shared" si="1489"/>
        <v/>
      </c>
      <c r="CD1019" s="99"/>
      <c r="CE1019" s="99"/>
    </row>
    <row r="1020" ht="15.75" customHeight="1">
      <c r="A1020" s="98" t="s">
        <v>5101</v>
      </c>
      <c r="B1020" s="41" t="s">
        <v>5102</v>
      </c>
      <c r="C1020" s="100"/>
      <c r="D1020" s="109"/>
      <c r="E1020" s="99"/>
      <c r="F1020" s="99"/>
      <c r="G1020" s="99"/>
      <c r="H1020" s="99"/>
      <c r="I1020" s="99"/>
      <c r="J1020" s="111"/>
      <c r="K1020" s="111"/>
      <c r="L1020" s="41" t="s">
        <v>86</v>
      </c>
      <c r="M1020" s="99"/>
      <c r="N1020" s="108" t="s">
        <v>5103</v>
      </c>
      <c r="O1020" s="99"/>
      <c r="P1020" s="99"/>
      <c r="Q1020" s="99"/>
      <c r="R1020" s="99"/>
      <c r="S1020" s="99"/>
      <c r="T1020" s="41"/>
      <c r="U1020" s="99"/>
      <c r="V1020" s="41" t="s">
        <v>4009</v>
      </c>
      <c r="W1020" s="41" t="s">
        <v>92</v>
      </c>
      <c r="X1020" s="41" t="s">
        <v>164</v>
      </c>
      <c r="Y1020" s="41" t="s">
        <v>75</v>
      </c>
      <c r="Z1020" s="99"/>
      <c r="AA1020" s="99"/>
      <c r="AB1020" s="99"/>
      <c r="AC1020" s="99"/>
      <c r="AD1020" s="41" t="s">
        <v>5104</v>
      </c>
      <c r="AE1020" s="99"/>
      <c r="AF1020" s="99"/>
      <c r="AG1020" s="99"/>
      <c r="AH1020" s="99"/>
      <c r="AI1020" s="106">
        <v>44562.0</v>
      </c>
      <c r="AJ1020" s="103" t="str">
        <f t="shared" si="1441"/>
        <v/>
      </c>
      <c r="AK1020" s="41" t="s">
        <v>4892</v>
      </c>
      <c r="AL1020" s="99"/>
      <c r="AM1020" s="11" t="s">
        <v>4249</v>
      </c>
      <c r="AO1020" s="99"/>
      <c r="AP1020" s="99"/>
      <c r="AQ1020" s="11" t="s">
        <v>79</v>
      </c>
      <c r="AR1020" s="41" t="s">
        <v>164</v>
      </c>
      <c r="AS1020" s="41" t="s">
        <v>75</v>
      </c>
      <c r="AT1020" s="43" t="s">
        <v>80</v>
      </c>
      <c r="AU1020" s="99"/>
      <c r="AV1020" s="99"/>
      <c r="AW1020" s="11" t="s">
        <v>96</v>
      </c>
      <c r="AX1020" s="18" t="str">
        <f t="shared" si="1427"/>
        <v/>
      </c>
      <c r="AY1020" s="43"/>
      <c r="AZ1020" s="11" t="s">
        <v>132</v>
      </c>
      <c r="BA1020" s="99"/>
      <c r="BB1020" s="99"/>
      <c r="BC1020" s="99"/>
      <c r="BD1020" s="99"/>
      <c r="BE1020" s="99"/>
      <c r="BF1020" s="99"/>
      <c r="BG1020" s="99"/>
      <c r="BH1020" s="99"/>
      <c r="BI1020" s="99"/>
      <c r="BJ1020" s="103">
        <f>IF(AI1020&lt;&gt;"", YEAR(AI1020), "")</f>
        <v>2022</v>
      </c>
      <c r="BK1020" s="11">
        <v>2026.0</v>
      </c>
      <c r="BL1020" s="16">
        <f t="shared" si="954"/>
        <v>5</v>
      </c>
      <c r="BM1020" s="18" t="str">
        <f t="shared" si="955"/>
        <v>2022, 2023, 2024, 2025, 2026</v>
      </c>
      <c r="BN1020" s="18" t="str">
        <f t="shared" ref="BN1020:CC1020" si="1490">IF(ISNUMBER(SEARCH(BN$1, $BM1020)), ($K1020/$BL1020), "")</f>
        <v/>
      </c>
      <c r="BO1020" s="18" t="str">
        <f t="shared" si="1490"/>
        <v/>
      </c>
      <c r="BP1020" s="20">
        <f t="shared" si="1490"/>
        <v>0</v>
      </c>
      <c r="BQ1020" s="20">
        <f t="shared" si="1490"/>
        <v>0</v>
      </c>
      <c r="BR1020" s="20">
        <f t="shared" si="1490"/>
        <v>0</v>
      </c>
      <c r="BS1020" s="20">
        <f t="shared" si="1490"/>
        <v>0</v>
      </c>
      <c r="BT1020" s="20">
        <f t="shared" si="1490"/>
        <v>0</v>
      </c>
      <c r="BU1020" s="18" t="str">
        <f t="shared" si="1490"/>
        <v/>
      </c>
      <c r="BV1020" s="18" t="str">
        <f t="shared" si="1490"/>
        <v/>
      </c>
      <c r="BW1020" s="18" t="str">
        <f t="shared" si="1490"/>
        <v/>
      </c>
      <c r="BX1020" s="18" t="str">
        <f t="shared" si="1490"/>
        <v/>
      </c>
      <c r="BY1020" s="18" t="str">
        <f t="shared" si="1490"/>
        <v/>
      </c>
      <c r="BZ1020" s="18" t="str">
        <f t="shared" si="1490"/>
        <v/>
      </c>
      <c r="CA1020" s="18" t="str">
        <f t="shared" si="1490"/>
        <v/>
      </c>
      <c r="CB1020" s="18" t="str">
        <f t="shared" si="1490"/>
        <v/>
      </c>
      <c r="CC1020" s="18" t="str">
        <f t="shared" si="1490"/>
        <v/>
      </c>
      <c r="CD1020" s="106"/>
      <c r="CE1020" s="106"/>
    </row>
    <row r="1021" ht="15.75" customHeight="1">
      <c r="A1021" s="98" t="s">
        <v>5105</v>
      </c>
      <c r="B1021" s="41" t="s">
        <v>5106</v>
      </c>
      <c r="C1021" s="100"/>
      <c r="D1021" s="109"/>
      <c r="E1021" s="99"/>
      <c r="F1021" s="99"/>
      <c r="G1021" s="99"/>
      <c r="H1021" s="99"/>
      <c r="I1021" s="99"/>
      <c r="J1021" s="111"/>
      <c r="K1021" s="111"/>
      <c r="L1021" s="41" t="s">
        <v>86</v>
      </c>
      <c r="M1021" s="99"/>
      <c r="N1021" s="102" t="s">
        <v>5107</v>
      </c>
      <c r="O1021" s="99"/>
      <c r="P1021" s="99"/>
      <c r="Q1021" s="99"/>
      <c r="R1021" s="99"/>
      <c r="S1021" s="99"/>
      <c r="T1021" s="41" t="s">
        <v>5108</v>
      </c>
      <c r="U1021" s="99"/>
      <c r="V1021" s="41" t="s">
        <v>5109</v>
      </c>
      <c r="W1021" s="41" t="s">
        <v>2228</v>
      </c>
      <c r="X1021" s="41" t="s">
        <v>164</v>
      </c>
      <c r="Y1021" s="41" t="s">
        <v>75</v>
      </c>
      <c r="Z1021" s="99"/>
      <c r="AA1021" s="99"/>
      <c r="AB1021" s="99"/>
      <c r="AC1021" s="99"/>
      <c r="AD1021" s="41" t="s">
        <v>5110</v>
      </c>
      <c r="AE1021" s="99"/>
      <c r="AF1021" s="99"/>
      <c r="AG1021" s="99"/>
      <c r="AH1021" s="99"/>
      <c r="AI1021" s="118"/>
      <c r="AJ1021" s="103" t="str">
        <f t="shared" si="1441"/>
        <v/>
      </c>
      <c r="AK1021" s="99"/>
      <c r="AL1021" s="99"/>
      <c r="AM1021" s="11" t="s">
        <v>4249</v>
      </c>
      <c r="AO1021" s="99"/>
      <c r="AP1021" s="99"/>
      <c r="AQ1021" s="11" t="s">
        <v>79</v>
      </c>
      <c r="AR1021" s="41" t="s">
        <v>164</v>
      </c>
      <c r="AS1021" s="41" t="s">
        <v>75</v>
      </c>
      <c r="AT1021" s="25" t="s">
        <v>122</v>
      </c>
      <c r="AU1021" s="99"/>
      <c r="AV1021" s="99"/>
      <c r="AW1021" s="11" t="s">
        <v>96</v>
      </c>
      <c r="AX1021" s="18" t="str">
        <f t="shared" si="1427"/>
        <v/>
      </c>
      <c r="AY1021" s="43"/>
      <c r="AZ1021" s="11" t="s">
        <v>290</v>
      </c>
      <c r="BA1021" s="99"/>
      <c r="BB1021" s="99"/>
      <c r="BC1021" s="99"/>
      <c r="BD1021" s="99"/>
      <c r="BE1021" s="99"/>
      <c r="BF1021" s="99"/>
      <c r="BG1021" s="99"/>
      <c r="BH1021" s="99"/>
      <c r="BI1021" s="99"/>
      <c r="BJ1021" s="119">
        <v>2019.0</v>
      </c>
      <c r="BL1021" s="16">
        <f t="shared" si="954"/>
        <v>-2018</v>
      </c>
      <c r="BM1021" s="18" t="str">
        <f t="shared" si="955"/>
        <v>#NUM!</v>
      </c>
      <c r="BN1021" s="18" t="str">
        <f t="shared" ref="BN1021:CC1021" si="1491">IF(ISNUMBER(SEARCH(BN$1, $BM1021)), ($K1021/$BL1021), "")</f>
        <v/>
      </c>
      <c r="BO1021" s="18" t="str">
        <f t="shared" si="1491"/>
        <v/>
      </c>
      <c r="BP1021" s="18" t="str">
        <f t="shared" si="1491"/>
        <v/>
      </c>
      <c r="BQ1021" s="18" t="str">
        <f t="shared" si="1491"/>
        <v/>
      </c>
      <c r="BR1021" s="18" t="str">
        <f t="shared" si="1491"/>
        <v/>
      </c>
      <c r="BS1021" s="18" t="str">
        <f t="shared" si="1491"/>
        <v/>
      </c>
      <c r="BT1021" s="18" t="str">
        <f t="shared" si="1491"/>
        <v/>
      </c>
      <c r="BU1021" s="18" t="str">
        <f t="shared" si="1491"/>
        <v/>
      </c>
      <c r="BV1021" s="18" t="str">
        <f t="shared" si="1491"/>
        <v/>
      </c>
      <c r="BW1021" s="18" t="str">
        <f t="shared" si="1491"/>
        <v/>
      </c>
      <c r="BX1021" s="18" t="str">
        <f t="shared" si="1491"/>
        <v/>
      </c>
      <c r="BY1021" s="18" t="str">
        <f t="shared" si="1491"/>
        <v/>
      </c>
      <c r="BZ1021" s="18" t="str">
        <f t="shared" si="1491"/>
        <v/>
      </c>
      <c r="CA1021" s="18" t="str">
        <f t="shared" si="1491"/>
        <v/>
      </c>
      <c r="CB1021" s="18" t="str">
        <f t="shared" si="1491"/>
        <v/>
      </c>
      <c r="CC1021" s="18" t="str">
        <f t="shared" si="1491"/>
        <v/>
      </c>
      <c r="CD1021" s="99"/>
      <c r="CE1021" s="99"/>
    </row>
    <row r="1022" ht="15.75" customHeight="1">
      <c r="A1022" s="98" t="s">
        <v>5111</v>
      </c>
      <c r="B1022" s="41" t="s">
        <v>5112</v>
      </c>
      <c r="C1022" s="100"/>
      <c r="D1022" s="109"/>
      <c r="E1022" s="99"/>
      <c r="F1022" s="99"/>
      <c r="G1022" s="99"/>
      <c r="H1022" s="99"/>
      <c r="I1022" s="99"/>
      <c r="J1022" s="111"/>
      <c r="K1022" s="111"/>
      <c r="L1022" s="41" t="s">
        <v>86</v>
      </c>
      <c r="M1022" s="99"/>
      <c r="N1022" s="116" t="s">
        <v>5113</v>
      </c>
      <c r="O1022" s="99"/>
      <c r="P1022" s="99"/>
      <c r="Q1022" s="99"/>
      <c r="R1022" s="99"/>
      <c r="S1022" s="99"/>
      <c r="T1022" s="41"/>
      <c r="U1022" s="99"/>
      <c r="V1022" s="41" t="s">
        <v>5114</v>
      </c>
      <c r="W1022" s="41"/>
      <c r="X1022" s="41" t="s">
        <v>155</v>
      </c>
      <c r="Y1022" s="41" t="s">
        <v>75</v>
      </c>
      <c r="Z1022" s="99"/>
      <c r="AA1022" s="99"/>
      <c r="AB1022" s="99"/>
      <c r="AC1022" s="41"/>
      <c r="AD1022" s="99"/>
      <c r="AE1022" s="99"/>
      <c r="AF1022" s="99"/>
      <c r="AG1022" s="99"/>
      <c r="AH1022" s="99"/>
      <c r="AI1022" s="106">
        <v>45017.0</v>
      </c>
      <c r="AJ1022" s="103" t="str">
        <f t="shared" si="1441"/>
        <v/>
      </c>
      <c r="AK1022" s="41" t="s">
        <v>77</v>
      </c>
      <c r="AL1022" s="99"/>
      <c r="AM1022" s="48" t="s">
        <v>185</v>
      </c>
      <c r="AN1022" s="11" t="s">
        <v>261</v>
      </c>
      <c r="AO1022" s="99"/>
      <c r="AP1022" s="99"/>
      <c r="AQ1022" s="11" t="s">
        <v>79</v>
      </c>
      <c r="AR1022" s="41" t="s">
        <v>188</v>
      </c>
      <c r="AS1022" s="41" t="s">
        <v>75</v>
      </c>
      <c r="AT1022" s="43" t="s">
        <v>80</v>
      </c>
      <c r="AU1022" s="99"/>
      <c r="AV1022" s="99"/>
      <c r="AW1022" s="11" t="s">
        <v>96</v>
      </c>
      <c r="AX1022" s="18" t="str">
        <f t="shared" si="1427"/>
        <v/>
      </c>
      <c r="AY1022" s="43"/>
      <c r="AZ1022" s="11" t="s">
        <v>398</v>
      </c>
      <c r="BA1022" s="99"/>
      <c r="BB1022" s="99"/>
      <c r="BC1022" s="99"/>
      <c r="BD1022" s="99"/>
      <c r="BE1022" s="99"/>
      <c r="BF1022" s="99"/>
      <c r="BG1022" s="99"/>
      <c r="BH1022" s="99"/>
      <c r="BI1022" s="99"/>
      <c r="BJ1022" s="103">
        <f>IF(AI1022&lt;&gt;"", YEAR(AI1022), "")</f>
        <v>2023</v>
      </c>
      <c r="BK1022" s="11">
        <v>2027.0</v>
      </c>
      <c r="BL1022" s="16">
        <f t="shared" si="954"/>
        <v>5</v>
      </c>
      <c r="BM1022" s="18" t="str">
        <f t="shared" si="955"/>
        <v>2023, 2024, 2025, 2026, 2027</v>
      </c>
      <c r="BN1022" s="18" t="str">
        <f t="shared" ref="BN1022:CC1022" si="1492">IF(ISNUMBER(SEARCH(BN$1, $BM1022)), ($K1022/$BL1022), "")</f>
        <v/>
      </c>
      <c r="BO1022" s="18" t="str">
        <f t="shared" si="1492"/>
        <v/>
      </c>
      <c r="BP1022" s="18" t="str">
        <f t="shared" si="1492"/>
        <v/>
      </c>
      <c r="BQ1022" s="20">
        <f t="shared" si="1492"/>
        <v>0</v>
      </c>
      <c r="BR1022" s="20">
        <f t="shared" si="1492"/>
        <v>0</v>
      </c>
      <c r="BS1022" s="20">
        <f t="shared" si="1492"/>
        <v>0</v>
      </c>
      <c r="BT1022" s="20">
        <f t="shared" si="1492"/>
        <v>0</v>
      </c>
      <c r="BU1022" s="20">
        <f t="shared" si="1492"/>
        <v>0</v>
      </c>
      <c r="BV1022" s="18" t="str">
        <f t="shared" si="1492"/>
        <v/>
      </c>
      <c r="BW1022" s="18" t="str">
        <f t="shared" si="1492"/>
        <v/>
      </c>
      <c r="BX1022" s="18" t="str">
        <f t="shared" si="1492"/>
        <v/>
      </c>
      <c r="BY1022" s="18" t="str">
        <f t="shared" si="1492"/>
        <v/>
      </c>
      <c r="BZ1022" s="18" t="str">
        <f t="shared" si="1492"/>
        <v/>
      </c>
      <c r="CA1022" s="18" t="str">
        <f t="shared" si="1492"/>
        <v/>
      </c>
      <c r="CB1022" s="18" t="str">
        <f t="shared" si="1492"/>
        <v/>
      </c>
      <c r="CC1022" s="18" t="str">
        <f t="shared" si="1492"/>
        <v/>
      </c>
      <c r="CD1022" s="106"/>
      <c r="CE1022" s="106"/>
    </row>
    <row r="1023" ht="15.75" customHeight="1">
      <c r="A1023" s="98" t="s">
        <v>5115</v>
      </c>
      <c r="B1023" s="41" t="s">
        <v>5116</v>
      </c>
      <c r="C1023" s="100"/>
      <c r="D1023" s="109"/>
      <c r="E1023" s="41">
        <v>3.0E7</v>
      </c>
      <c r="F1023" s="41">
        <v>3.0E7</v>
      </c>
      <c r="G1023" s="41" t="s">
        <v>151</v>
      </c>
      <c r="H1023" s="99"/>
      <c r="I1023" s="99"/>
      <c r="J1023" s="105">
        <v>3.0E7</v>
      </c>
      <c r="K1023" s="105">
        <v>3.0E7</v>
      </c>
      <c r="L1023" s="41" t="s">
        <v>86</v>
      </c>
      <c r="M1023" s="99"/>
      <c r="N1023" s="116" t="s">
        <v>5117</v>
      </c>
      <c r="O1023" s="99"/>
      <c r="P1023" s="99"/>
      <c r="Q1023" s="99"/>
      <c r="R1023" s="99"/>
      <c r="S1023" s="99"/>
      <c r="T1023" s="41" t="s">
        <v>5118</v>
      </c>
      <c r="U1023" s="99"/>
      <c r="V1023" s="41" t="s">
        <v>5119</v>
      </c>
      <c r="W1023" s="41" t="s">
        <v>4825</v>
      </c>
      <c r="X1023" s="41" t="s">
        <v>164</v>
      </c>
      <c r="Y1023" s="41" t="s">
        <v>75</v>
      </c>
      <c r="Z1023" s="99"/>
      <c r="AA1023" s="99"/>
      <c r="AB1023" s="99"/>
      <c r="AC1023" s="41" t="s">
        <v>5120</v>
      </c>
      <c r="AD1023" s="99"/>
      <c r="AE1023" s="99"/>
      <c r="AF1023" s="99"/>
      <c r="AG1023" s="99"/>
      <c r="AH1023" s="99"/>
      <c r="AI1023" s="99"/>
      <c r="AJ1023" s="103" t="str">
        <f t="shared" si="1441"/>
        <v/>
      </c>
      <c r="AK1023" s="99"/>
      <c r="AL1023" s="99"/>
      <c r="AM1023" s="41" t="s">
        <v>165</v>
      </c>
      <c r="AO1023" s="99"/>
      <c r="AP1023" s="99"/>
      <c r="AQ1023" s="11" t="s">
        <v>79</v>
      </c>
      <c r="AR1023" s="41" t="s">
        <v>164</v>
      </c>
      <c r="AS1023" s="41" t="s">
        <v>75</v>
      </c>
      <c r="AT1023" s="25" t="s">
        <v>122</v>
      </c>
      <c r="AU1023" s="99"/>
      <c r="AV1023" s="99"/>
      <c r="AW1023" s="11" t="s">
        <v>96</v>
      </c>
      <c r="AX1023" s="18" t="str">
        <f t="shared" si="1427"/>
        <v/>
      </c>
      <c r="AY1023" s="43"/>
      <c r="AZ1023" s="11" t="s">
        <v>97</v>
      </c>
      <c r="BA1023" s="99"/>
      <c r="BB1023" s="99"/>
      <c r="BC1023" s="99"/>
      <c r="BD1023" s="99"/>
      <c r="BE1023" s="99"/>
      <c r="BF1023" s="99"/>
      <c r="BG1023" s="99"/>
      <c r="BH1023" s="99"/>
      <c r="BI1023" s="99"/>
      <c r="BJ1023" s="104">
        <v>2024.0</v>
      </c>
      <c r="BK1023" s="104">
        <v>2024.0</v>
      </c>
      <c r="BL1023" s="16">
        <f t="shared" si="954"/>
        <v>1</v>
      </c>
      <c r="BM1023" s="18" t="str">
        <f t="shared" si="955"/>
        <v>2024</v>
      </c>
      <c r="BN1023" s="18" t="str">
        <f t="shared" ref="BN1023:CC1023" si="1493">IF(ISNUMBER(SEARCH(BN$1, $BM1023)), ($K1023/$BL1023), "")</f>
        <v/>
      </c>
      <c r="BO1023" s="18" t="str">
        <f t="shared" si="1493"/>
        <v/>
      </c>
      <c r="BP1023" s="18" t="str">
        <f t="shared" si="1493"/>
        <v/>
      </c>
      <c r="BQ1023" s="18" t="str">
        <f t="shared" si="1493"/>
        <v/>
      </c>
      <c r="BR1023" s="20">
        <f t="shared" si="1493"/>
        <v>30000000</v>
      </c>
      <c r="BS1023" s="18" t="str">
        <f t="shared" si="1493"/>
        <v/>
      </c>
      <c r="BT1023" s="18" t="str">
        <f t="shared" si="1493"/>
        <v/>
      </c>
      <c r="BU1023" s="18" t="str">
        <f t="shared" si="1493"/>
        <v/>
      </c>
      <c r="BV1023" s="18" t="str">
        <f t="shared" si="1493"/>
        <v/>
      </c>
      <c r="BW1023" s="18" t="str">
        <f t="shared" si="1493"/>
        <v/>
      </c>
      <c r="BX1023" s="18" t="str">
        <f t="shared" si="1493"/>
        <v/>
      </c>
      <c r="BY1023" s="18" t="str">
        <f t="shared" si="1493"/>
        <v/>
      </c>
      <c r="BZ1023" s="18" t="str">
        <f t="shared" si="1493"/>
        <v/>
      </c>
      <c r="CA1023" s="18" t="str">
        <f t="shared" si="1493"/>
        <v/>
      </c>
      <c r="CB1023" s="18" t="str">
        <f t="shared" si="1493"/>
        <v/>
      </c>
      <c r="CC1023" s="18" t="str">
        <f t="shared" si="1493"/>
        <v/>
      </c>
      <c r="CD1023" s="99"/>
      <c r="CE1023" s="99"/>
    </row>
    <row r="1024" ht="15.75" customHeight="1">
      <c r="A1024" s="98" t="s">
        <v>5121</v>
      </c>
      <c r="B1024" s="41" t="s">
        <v>5122</v>
      </c>
      <c r="C1024" s="100"/>
      <c r="D1024" s="109"/>
      <c r="E1024" s="41">
        <v>379614.0</v>
      </c>
      <c r="F1024" s="41">
        <v>379614.0</v>
      </c>
      <c r="G1024" s="41" t="s">
        <v>726</v>
      </c>
      <c r="H1024" s="99"/>
      <c r="I1024" s="99"/>
      <c r="J1024" s="13">
        <f t="shared" ref="J1024:K1024" si="1494">E1024*1.07</f>
        <v>406186.98</v>
      </c>
      <c r="K1024" s="13">
        <f t="shared" si="1494"/>
        <v>406186.98</v>
      </c>
      <c r="L1024" s="41" t="s">
        <v>86</v>
      </c>
      <c r="M1024" s="99"/>
      <c r="N1024" s="108" t="s">
        <v>5123</v>
      </c>
      <c r="O1024" s="99"/>
      <c r="P1024" s="99"/>
      <c r="Q1024" s="99"/>
      <c r="R1024" s="99"/>
      <c r="S1024" s="99"/>
      <c r="T1024" s="41" t="s">
        <v>5124</v>
      </c>
      <c r="U1024" s="41" t="s">
        <v>5125</v>
      </c>
      <c r="V1024" s="41" t="s">
        <v>5126</v>
      </c>
      <c r="W1024" s="41" t="s">
        <v>92</v>
      </c>
      <c r="X1024" s="41" t="s">
        <v>183</v>
      </c>
      <c r="Y1024" s="41" t="s">
        <v>75</v>
      </c>
      <c r="Z1024" s="99"/>
      <c r="AA1024" s="99"/>
      <c r="AB1024" s="99"/>
      <c r="AC1024" s="41" t="s">
        <v>5127</v>
      </c>
      <c r="AD1024" s="41" t="s">
        <v>5128</v>
      </c>
      <c r="AE1024" s="99"/>
      <c r="AF1024" s="99"/>
      <c r="AG1024" s="99"/>
      <c r="AH1024" s="99"/>
      <c r="AI1024" s="106">
        <v>43497.0</v>
      </c>
      <c r="AJ1024" s="103" t="str">
        <f t="shared" si="1441"/>
        <v/>
      </c>
      <c r="AK1024" s="41" t="s">
        <v>4892</v>
      </c>
      <c r="AL1024" s="99"/>
      <c r="AM1024" s="11" t="s">
        <v>2637</v>
      </c>
      <c r="AO1024" s="99"/>
      <c r="AP1024" s="99"/>
      <c r="AQ1024" s="11" t="s">
        <v>79</v>
      </c>
      <c r="AR1024" s="41" t="s">
        <v>731</v>
      </c>
      <c r="AS1024" s="41" t="s">
        <v>75</v>
      </c>
      <c r="AT1024" s="43" t="s">
        <v>107</v>
      </c>
      <c r="AU1024" s="112" t="s">
        <v>108</v>
      </c>
      <c r="AV1024" s="112"/>
      <c r="AW1024" s="11" t="s">
        <v>96</v>
      </c>
      <c r="AX1024" s="18" t="str">
        <f t="shared" si="1427"/>
        <v/>
      </c>
      <c r="AY1024" s="43"/>
      <c r="AZ1024" s="11" t="s">
        <v>535</v>
      </c>
      <c r="BA1024" s="99"/>
      <c r="BB1024" s="99"/>
      <c r="BC1024" s="99"/>
      <c r="BD1024" s="99"/>
      <c r="BE1024" s="99"/>
      <c r="BF1024" s="99"/>
      <c r="BG1024" s="99"/>
      <c r="BH1024" s="99"/>
      <c r="BI1024" s="99"/>
      <c r="BJ1024" s="103">
        <f t="shared" ref="BJ1024:BJ1045" si="1497">IF(AI1024&lt;&gt;"", YEAR(AI1024), "")</f>
        <v>2019</v>
      </c>
      <c r="BK1024" s="11">
        <v>2024.0</v>
      </c>
      <c r="BL1024" s="16">
        <f t="shared" si="954"/>
        <v>6</v>
      </c>
      <c r="BM1024" s="18" t="str">
        <f t="shared" si="955"/>
        <v>2019, 2020, 2021, 2022, 2023, 2024</v>
      </c>
      <c r="BN1024" s="20">
        <f t="shared" ref="BN1024:CC1024" si="1495">IF(ISNUMBER(SEARCH(BN$1, $BM1024)), ($K1024/$BL1024), "")</f>
        <v>67697.83</v>
      </c>
      <c r="BO1024" s="20">
        <f t="shared" si="1495"/>
        <v>67697.83</v>
      </c>
      <c r="BP1024" s="20">
        <f t="shared" si="1495"/>
        <v>67697.83</v>
      </c>
      <c r="BQ1024" s="20">
        <f t="shared" si="1495"/>
        <v>67697.83</v>
      </c>
      <c r="BR1024" s="20">
        <f t="shared" si="1495"/>
        <v>67697.83</v>
      </c>
      <c r="BS1024" s="18" t="str">
        <f t="shared" si="1495"/>
        <v/>
      </c>
      <c r="BT1024" s="18" t="str">
        <f t="shared" si="1495"/>
        <v/>
      </c>
      <c r="BU1024" s="18" t="str">
        <f t="shared" si="1495"/>
        <v/>
      </c>
      <c r="BV1024" s="18" t="str">
        <f t="shared" si="1495"/>
        <v/>
      </c>
      <c r="BW1024" s="18" t="str">
        <f t="shared" si="1495"/>
        <v/>
      </c>
      <c r="BX1024" s="18" t="str">
        <f t="shared" si="1495"/>
        <v/>
      </c>
      <c r="BY1024" s="18" t="str">
        <f t="shared" si="1495"/>
        <v/>
      </c>
      <c r="BZ1024" s="18" t="str">
        <f t="shared" si="1495"/>
        <v/>
      </c>
      <c r="CA1024" s="18" t="str">
        <f t="shared" si="1495"/>
        <v/>
      </c>
      <c r="CB1024" s="18" t="str">
        <f t="shared" si="1495"/>
        <v/>
      </c>
      <c r="CC1024" s="18" t="str">
        <f t="shared" si="1495"/>
        <v/>
      </c>
      <c r="CD1024" s="106"/>
      <c r="CE1024" s="106"/>
    </row>
    <row r="1025" ht="15.75" customHeight="1">
      <c r="A1025" s="98" t="s">
        <v>5129</v>
      </c>
      <c r="B1025" s="41" t="s">
        <v>5130</v>
      </c>
      <c r="C1025" s="100"/>
      <c r="D1025" s="109"/>
      <c r="E1025" s="41">
        <v>1325402.0</v>
      </c>
      <c r="F1025" s="41">
        <v>1325402.0</v>
      </c>
      <c r="G1025" s="41" t="s">
        <v>726</v>
      </c>
      <c r="H1025" s="99"/>
      <c r="I1025" s="99"/>
      <c r="J1025" s="13">
        <f t="shared" ref="J1025:K1025" si="1496">E1025*1.07</f>
        <v>1418180.14</v>
      </c>
      <c r="K1025" s="13">
        <f t="shared" si="1496"/>
        <v>1418180.14</v>
      </c>
      <c r="L1025" s="41" t="s">
        <v>86</v>
      </c>
      <c r="M1025" s="99"/>
      <c r="N1025" s="108" t="s">
        <v>5131</v>
      </c>
      <c r="O1025" s="99"/>
      <c r="P1025" s="99"/>
      <c r="Q1025" s="99"/>
      <c r="R1025" s="99"/>
      <c r="S1025" s="99"/>
      <c r="T1025" s="41" t="s">
        <v>5132</v>
      </c>
      <c r="U1025" s="41" t="s">
        <v>5133</v>
      </c>
      <c r="V1025" s="41" t="s">
        <v>978</v>
      </c>
      <c r="W1025" s="41" t="s">
        <v>92</v>
      </c>
      <c r="X1025" s="41" t="s">
        <v>731</v>
      </c>
      <c r="Y1025" s="41" t="s">
        <v>75</v>
      </c>
      <c r="Z1025" s="99"/>
      <c r="AA1025" s="99"/>
      <c r="AB1025" s="99"/>
      <c r="AC1025" s="41" t="s">
        <v>5134</v>
      </c>
      <c r="AD1025" s="41" t="s">
        <v>5135</v>
      </c>
      <c r="AE1025" s="99"/>
      <c r="AF1025" s="99"/>
      <c r="AG1025" s="99"/>
      <c r="AH1025" s="99"/>
      <c r="AI1025" s="106">
        <v>42614.0</v>
      </c>
      <c r="AJ1025" s="103" t="str">
        <f t="shared" si="1441"/>
        <v/>
      </c>
      <c r="AK1025" s="41" t="s">
        <v>4892</v>
      </c>
      <c r="AL1025" s="99"/>
      <c r="AM1025" s="11" t="s">
        <v>2637</v>
      </c>
      <c r="AO1025" s="99"/>
      <c r="AP1025" s="99"/>
      <c r="AQ1025" s="11" t="s">
        <v>79</v>
      </c>
      <c r="AR1025" s="41" t="s">
        <v>731</v>
      </c>
      <c r="AS1025" s="41" t="s">
        <v>75</v>
      </c>
      <c r="AT1025" s="25" t="s">
        <v>122</v>
      </c>
      <c r="AU1025" s="99"/>
      <c r="AV1025" s="99"/>
      <c r="AW1025" s="43" t="s">
        <v>96</v>
      </c>
      <c r="AX1025" s="18" t="str">
        <f t="shared" si="1427"/>
        <v/>
      </c>
      <c r="AY1025" s="43"/>
      <c r="AZ1025" s="11" t="s">
        <v>290</v>
      </c>
      <c r="BA1025" s="99"/>
      <c r="BB1025" s="99"/>
      <c r="BC1025" s="99"/>
      <c r="BD1025" s="99"/>
      <c r="BE1025" s="99"/>
      <c r="BF1025" s="99"/>
      <c r="BG1025" s="99"/>
      <c r="BH1025" s="99"/>
      <c r="BI1025" s="99"/>
      <c r="BJ1025" s="103">
        <f t="shared" si="1497"/>
        <v>2016</v>
      </c>
      <c r="BK1025" s="11">
        <v>2028.0</v>
      </c>
      <c r="BL1025" s="16">
        <f t="shared" si="954"/>
        <v>13</v>
      </c>
      <c r="BM1025" s="18" t="str">
        <f t="shared" si="955"/>
        <v>2016, 2017, 2018, 2019, 2020, 2021, 2022, 2023, 2024, 2025, 2026, 2027, 2028</v>
      </c>
      <c r="BN1025" s="20">
        <f t="shared" ref="BN1025:CC1025" si="1498">IF(ISNUMBER(SEARCH(BN$1, $BM1025)), ($K1025/$BL1025), "")</f>
        <v>109090.78</v>
      </c>
      <c r="BO1025" s="20">
        <f t="shared" si="1498"/>
        <v>109090.78</v>
      </c>
      <c r="BP1025" s="20">
        <f t="shared" si="1498"/>
        <v>109090.78</v>
      </c>
      <c r="BQ1025" s="20">
        <f t="shared" si="1498"/>
        <v>109090.78</v>
      </c>
      <c r="BR1025" s="20">
        <f t="shared" si="1498"/>
        <v>109090.78</v>
      </c>
      <c r="BS1025" s="20">
        <f t="shared" si="1498"/>
        <v>109090.78</v>
      </c>
      <c r="BT1025" s="20">
        <f t="shared" si="1498"/>
        <v>109090.78</v>
      </c>
      <c r="BU1025" s="20">
        <f t="shared" si="1498"/>
        <v>109090.78</v>
      </c>
      <c r="BV1025" s="20">
        <f t="shared" si="1498"/>
        <v>109090.78</v>
      </c>
      <c r="BW1025" s="18" t="str">
        <f t="shared" si="1498"/>
        <v/>
      </c>
      <c r="BX1025" s="18" t="str">
        <f t="shared" si="1498"/>
        <v/>
      </c>
      <c r="BY1025" s="18" t="str">
        <f t="shared" si="1498"/>
        <v/>
      </c>
      <c r="BZ1025" s="18" t="str">
        <f t="shared" si="1498"/>
        <v/>
      </c>
      <c r="CA1025" s="18" t="str">
        <f t="shared" si="1498"/>
        <v/>
      </c>
      <c r="CB1025" s="18" t="str">
        <f t="shared" si="1498"/>
        <v/>
      </c>
      <c r="CC1025" s="18" t="str">
        <f t="shared" si="1498"/>
        <v/>
      </c>
      <c r="CD1025" s="106"/>
      <c r="CE1025" s="106"/>
    </row>
    <row r="1026" ht="15.75" customHeight="1">
      <c r="A1026" s="98" t="s">
        <v>5136</v>
      </c>
      <c r="B1026" s="41" t="s">
        <v>5137</v>
      </c>
      <c r="C1026" s="100"/>
      <c r="D1026" s="101" t="s">
        <v>2079</v>
      </c>
      <c r="E1026" s="120">
        <v>416073.0</v>
      </c>
      <c r="F1026" s="120">
        <v>416073.0</v>
      </c>
      <c r="G1026" s="41" t="s">
        <v>135</v>
      </c>
      <c r="H1026" s="99"/>
      <c r="I1026" s="99"/>
      <c r="J1026" s="13">
        <f t="shared" ref="J1026:K1026" si="1499">E1026*1.19</f>
        <v>495126.87</v>
      </c>
      <c r="K1026" s="13">
        <f t="shared" si="1499"/>
        <v>495126.87</v>
      </c>
      <c r="L1026" s="41" t="s">
        <v>86</v>
      </c>
      <c r="M1026" s="99"/>
      <c r="N1026" s="116" t="s">
        <v>5138</v>
      </c>
      <c r="O1026" s="99"/>
      <c r="P1026" s="99"/>
      <c r="Q1026" s="99"/>
      <c r="R1026" s="99"/>
      <c r="S1026" s="99"/>
      <c r="T1026" s="41" t="s">
        <v>5139</v>
      </c>
      <c r="U1026" s="41" t="s">
        <v>5140</v>
      </c>
      <c r="V1026" s="41" t="s">
        <v>5141</v>
      </c>
      <c r="W1026" s="41" t="s">
        <v>92</v>
      </c>
      <c r="X1026" s="11" t="s">
        <v>142</v>
      </c>
      <c r="Y1026" s="41" t="s">
        <v>75</v>
      </c>
      <c r="Z1026" s="99"/>
      <c r="AA1026" s="99"/>
      <c r="AB1026" s="99"/>
      <c r="AC1026" s="41" t="s">
        <v>5142</v>
      </c>
      <c r="AD1026" s="41" t="s">
        <v>5143</v>
      </c>
      <c r="AE1026" s="99"/>
      <c r="AF1026" s="99"/>
      <c r="AG1026" s="99"/>
      <c r="AH1026" s="99"/>
      <c r="AI1026" s="106">
        <v>45627.0</v>
      </c>
      <c r="AJ1026" s="103" t="str">
        <f t="shared" si="1441"/>
        <v/>
      </c>
      <c r="AK1026" s="41" t="s">
        <v>77</v>
      </c>
      <c r="AL1026" s="99"/>
      <c r="AM1026" s="11" t="s">
        <v>143</v>
      </c>
      <c r="AN1026" s="11" t="s">
        <v>144</v>
      </c>
      <c r="AO1026" s="99"/>
      <c r="AP1026" s="99"/>
      <c r="AQ1026" s="11" t="s">
        <v>79</v>
      </c>
      <c r="AR1026" s="41" t="s">
        <v>146</v>
      </c>
      <c r="AS1026" s="41" t="s">
        <v>75</v>
      </c>
      <c r="AT1026" s="43" t="s">
        <v>107</v>
      </c>
      <c r="AU1026" s="112" t="s">
        <v>189</v>
      </c>
      <c r="AV1026" s="112"/>
      <c r="AW1026" s="11" t="s">
        <v>96</v>
      </c>
      <c r="AX1026" s="18" t="str">
        <f t="shared" si="1427"/>
        <v/>
      </c>
      <c r="AY1026" s="43"/>
      <c r="AZ1026" s="11" t="s">
        <v>124</v>
      </c>
      <c r="BA1026" s="99"/>
      <c r="BB1026" s="99"/>
      <c r="BC1026" s="99"/>
      <c r="BD1026" s="99"/>
      <c r="BE1026" s="99"/>
      <c r="BF1026" s="99"/>
      <c r="BG1026" s="99"/>
      <c r="BH1026" s="99"/>
      <c r="BI1026" s="99"/>
      <c r="BJ1026" s="103">
        <f t="shared" si="1497"/>
        <v>2024</v>
      </c>
      <c r="BK1026" s="11">
        <v>2027.0</v>
      </c>
      <c r="BL1026" s="16">
        <f t="shared" si="954"/>
        <v>4</v>
      </c>
      <c r="BM1026" s="18" t="str">
        <f t="shared" si="955"/>
        <v>2024, 2025, 2026, 2027</v>
      </c>
      <c r="BN1026" s="18" t="str">
        <f t="shared" ref="BN1026:CC1026" si="1500">IF(ISNUMBER(SEARCH(BN$1, $BM1026)), ($K1026/$BL1026), "")</f>
        <v/>
      </c>
      <c r="BO1026" s="18" t="str">
        <f t="shared" si="1500"/>
        <v/>
      </c>
      <c r="BP1026" s="18" t="str">
        <f t="shared" si="1500"/>
        <v/>
      </c>
      <c r="BQ1026" s="18" t="str">
        <f t="shared" si="1500"/>
        <v/>
      </c>
      <c r="BR1026" s="20">
        <f t="shared" si="1500"/>
        <v>123781.7175</v>
      </c>
      <c r="BS1026" s="20">
        <f t="shared" si="1500"/>
        <v>123781.7175</v>
      </c>
      <c r="BT1026" s="20">
        <f t="shared" si="1500"/>
        <v>123781.7175</v>
      </c>
      <c r="BU1026" s="20">
        <f t="shared" si="1500"/>
        <v>123781.7175</v>
      </c>
      <c r="BV1026" s="18" t="str">
        <f t="shared" si="1500"/>
        <v/>
      </c>
      <c r="BW1026" s="18" t="str">
        <f t="shared" si="1500"/>
        <v/>
      </c>
      <c r="BX1026" s="18" t="str">
        <f t="shared" si="1500"/>
        <v/>
      </c>
      <c r="BY1026" s="18" t="str">
        <f t="shared" si="1500"/>
        <v/>
      </c>
      <c r="BZ1026" s="18" t="str">
        <f t="shared" si="1500"/>
        <v/>
      </c>
      <c r="CA1026" s="18" t="str">
        <f t="shared" si="1500"/>
        <v/>
      </c>
      <c r="CB1026" s="18" t="str">
        <f t="shared" si="1500"/>
        <v/>
      </c>
      <c r="CC1026" s="18" t="str">
        <f t="shared" si="1500"/>
        <v/>
      </c>
      <c r="CD1026" s="106"/>
      <c r="CE1026" s="106"/>
    </row>
    <row r="1027" ht="15.75" customHeight="1">
      <c r="A1027" s="98" t="s">
        <v>5144</v>
      </c>
      <c r="B1027" s="99"/>
      <c r="C1027" s="100"/>
      <c r="D1027" s="101" t="s">
        <v>2079</v>
      </c>
      <c r="E1027" s="120">
        <v>337420.0</v>
      </c>
      <c r="F1027" s="120">
        <v>236194.0</v>
      </c>
      <c r="G1027" s="41" t="s">
        <v>135</v>
      </c>
      <c r="H1027" s="99"/>
      <c r="I1027" s="99"/>
      <c r="J1027" s="13">
        <f t="shared" ref="J1027:K1027" si="1501">E1027*1.19</f>
        <v>401529.8</v>
      </c>
      <c r="K1027" s="13">
        <f t="shared" si="1501"/>
        <v>281070.86</v>
      </c>
      <c r="L1027" s="41" t="s">
        <v>86</v>
      </c>
      <c r="M1027" s="99"/>
      <c r="N1027" s="102" t="s">
        <v>5145</v>
      </c>
      <c r="O1027" s="99"/>
      <c r="P1027" s="99"/>
      <c r="Q1027" s="99"/>
      <c r="R1027" s="99"/>
      <c r="S1027" s="99"/>
      <c r="T1027" s="41" t="s">
        <v>852</v>
      </c>
      <c r="U1027" s="99"/>
      <c r="V1027" s="41" t="s">
        <v>1113</v>
      </c>
      <c r="W1027" s="41" t="s">
        <v>4825</v>
      </c>
      <c r="X1027" s="11" t="s">
        <v>142</v>
      </c>
      <c r="Y1027" s="41" t="s">
        <v>75</v>
      </c>
      <c r="Z1027" s="99"/>
      <c r="AA1027" s="99"/>
      <c r="AB1027" s="99"/>
      <c r="AC1027" s="99"/>
      <c r="AD1027" s="99"/>
      <c r="AE1027" s="99"/>
      <c r="AF1027" s="99"/>
      <c r="AG1027" s="99"/>
      <c r="AH1027" s="99"/>
      <c r="AI1027" s="121">
        <v>45352.0</v>
      </c>
      <c r="AJ1027" s="103" t="str">
        <f t="shared" si="1441"/>
        <v/>
      </c>
      <c r="AK1027" s="41" t="s">
        <v>4892</v>
      </c>
      <c r="AL1027" s="99"/>
      <c r="AM1027" s="41" t="s">
        <v>143</v>
      </c>
      <c r="AN1027" s="11" t="s">
        <v>1509</v>
      </c>
      <c r="AO1027" s="99"/>
      <c r="AP1027" s="99"/>
      <c r="AQ1027" s="11" t="s">
        <v>79</v>
      </c>
      <c r="AR1027" s="41" t="s">
        <v>146</v>
      </c>
      <c r="AS1027" s="41" t="s">
        <v>75</v>
      </c>
      <c r="AT1027" s="43" t="s">
        <v>375</v>
      </c>
      <c r="AU1027" s="99"/>
      <c r="AV1027" s="99"/>
      <c r="AW1027" s="11" t="s">
        <v>96</v>
      </c>
      <c r="AX1027" s="18" t="str">
        <f t="shared" si="1427"/>
        <v/>
      </c>
      <c r="AY1027" s="43"/>
      <c r="AZ1027" s="11" t="s">
        <v>241</v>
      </c>
      <c r="BA1027" s="99"/>
      <c r="BB1027" s="99"/>
      <c r="BC1027" s="99"/>
      <c r="BD1027" s="99"/>
      <c r="BE1027" s="99"/>
      <c r="BF1027" s="99"/>
      <c r="BG1027" s="99"/>
      <c r="BH1027" s="99"/>
      <c r="BI1027" s="99"/>
      <c r="BJ1027" s="103">
        <f t="shared" si="1497"/>
        <v>2024</v>
      </c>
      <c r="BK1027" s="11">
        <v>2025.0</v>
      </c>
      <c r="BL1027" s="16">
        <f t="shared" si="954"/>
        <v>2</v>
      </c>
      <c r="BM1027" s="18" t="str">
        <f t="shared" si="955"/>
        <v>2024, 2025</v>
      </c>
      <c r="BN1027" s="18" t="str">
        <f t="shared" ref="BN1027:CC1027" si="1502">IF(ISNUMBER(SEARCH(BN$1, $BM1027)), ($K1027/$BL1027), "")</f>
        <v/>
      </c>
      <c r="BO1027" s="18" t="str">
        <f t="shared" si="1502"/>
        <v/>
      </c>
      <c r="BP1027" s="18" t="str">
        <f t="shared" si="1502"/>
        <v/>
      </c>
      <c r="BQ1027" s="18" t="str">
        <f t="shared" si="1502"/>
        <v/>
      </c>
      <c r="BR1027" s="20">
        <f t="shared" si="1502"/>
        <v>140535.43</v>
      </c>
      <c r="BS1027" s="20">
        <f t="shared" si="1502"/>
        <v>140535.43</v>
      </c>
      <c r="BT1027" s="18" t="str">
        <f t="shared" si="1502"/>
        <v/>
      </c>
      <c r="BU1027" s="18" t="str">
        <f t="shared" si="1502"/>
        <v/>
      </c>
      <c r="BV1027" s="18" t="str">
        <f t="shared" si="1502"/>
        <v/>
      </c>
      <c r="BW1027" s="18" t="str">
        <f t="shared" si="1502"/>
        <v/>
      </c>
      <c r="BX1027" s="18" t="str">
        <f t="shared" si="1502"/>
        <v/>
      </c>
      <c r="BY1027" s="18" t="str">
        <f t="shared" si="1502"/>
        <v/>
      </c>
      <c r="BZ1027" s="18" t="str">
        <f t="shared" si="1502"/>
        <v/>
      </c>
      <c r="CA1027" s="18" t="str">
        <f t="shared" si="1502"/>
        <v/>
      </c>
      <c r="CB1027" s="18" t="str">
        <f t="shared" si="1502"/>
        <v/>
      </c>
      <c r="CC1027" s="18" t="str">
        <f t="shared" si="1502"/>
        <v/>
      </c>
      <c r="CD1027" s="106"/>
      <c r="CE1027" s="106"/>
    </row>
    <row r="1028" ht="15.75" customHeight="1">
      <c r="A1028" s="98" t="s">
        <v>5146</v>
      </c>
      <c r="B1028" s="41" t="s">
        <v>5147</v>
      </c>
      <c r="C1028" s="100"/>
      <c r="D1028" s="101" t="s">
        <v>2079</v>
      </c>
      <c r="E1028" s="120">
        <v>103930.0</v>
      </c>
      <c r="F1028" s="120">
        <v>103930.0</v>
      </c>
      <c r="G1028" s="41" t="s">
        <v>135</v>
      </c>
      <c r="H1028" s="99"/>
      <c r="I1028" s="99"/>
      <c r="J1028" s="13">
        <f t="shared" ref="J1028:K1028" si="1503">E1028*1.19</f>
        <v>123676.7</v>
      </c>
      <c r="K1028" s="13">
        <f t="shared" si="1503"/>
        <v>123676.7</v>
      </c>
      <c r="L1028" s="41" t="s">
        <v>86</v>
      </c>
      <c r="M1028" s="99"/>
      <c r="N1028" s="102" t="s">
        <v>5148</v>
      </c>
      <c r="O1028" s="99"/>
      <c r="P1028" s="99"/>
      <c r="Q1028" s="99"/>
      <c r="R1028" s="99"/>
      <c r="S1028" s="99"/>
      <c r="T1028" s="41" t="s">
        <v>5149</v>
      </c>
      <c r="U1028" s="41" t="s">
        <v>5150</v>
      </c>
      <c r="V1028" s="41" t="s">
        <v>5151</v>
      </c>
      <c r="W1028" s="41" t="s">
        <v>92</v>
      </c>
      <c r="X1028" s="11" t="s">
        <v>142</v>
      </c>
      <c r="Y1028" s="41" t="s">
        <v>75</v>
      </c>
      <c r="Z1028" s="99"/>
      <c r="AA1028" s="99"/>
      <c r="AB1028" s="99"/>
      <c r="AC1028" s="99"/>
      <c r="AD1028" s="99"/>
      <c r="AE1028" s="99"/>
      <c r="AF1028" s="99"/>
      <c r="AG1028" s="99"/>
      <c r="AH1028" s="99"/>
      <c r="AI1028" s="106">
        <v>45536.0</v>
      </c>
      <c r="AJ1028" s="103" t="str">
        <f t="shared" si="1441"/>
        <v/>
      </c>
      <c r="AK1028" s="41" t="s">
        <v>77</v>
      </c>
      <c r="AL1028" s="99"/>
      <c r="AM1028" s="11" t="s">
        <v>143</v>
      </c>
      <c r="AN1028" s="41" t="s">
        <v>1503</v>
      </c>
      <c r="AO1028" s="99"/>
      <c r="AP1028" s="99"/>
      <c r="AQ1028" s="11" t="s">
        <v>79</v>
      </c>
      <c r="AR1028" s="41" t="s">
        <v>146</v>
      </c>
      <c r="AS1028" s="41" t="s">
        <v>75</v>
      </c>
      <c r="AT1028" s="25" t="s">
        <v>122</v>
      </c>
      <c r="AU1028" s="99"/>
      <c r="AV1028" s="99"/>
      <c r="AW1028" s="11" t="s">
        <v>96</v>
      </c>
      <c r="AX1028" s="18" t="str">
        <f t="shared" si="1427"/>
        <v/>
      </c>
      <c r="AY1028" s="43"/>
      <c r="AZ1028" s="11" t="s">
        <v>398</v>
      </c>
      <c r="BA1028" s="99"/>
      <c r="BB1028" s="99"/>
      <c r="BC1028" s="99"/>
      <c r="BD1028" s="99"/>
      <c r="BE1028" s="99"/>
      <c r="BF1028" s="99"/>
      <c r="BG1028" s="99"/>
      <c r="BH1028" s="99"/>
      <c r="BI1028" s="99"/>
      <c r="BJ1028" s="103">
        <f t="shared" si="1497"/>
        <v>2024</v>
      </c>
      <c r="BK1028" s="11">
        <v>2025.0</v>
      </c>
      <c r="BL1028" s="16">
        <f t="shared" si="954"/>
        <v>2</v>
      </c>
      <c r="BM1028" s="18" t="str">
        <f t="shared" si="955"/>
        <v>2024, 2025</v>
      </c>
      <c r="BN1028" s="18" t="str">
        <f t="shared" ref="BN1028:CC1028" si="1504">IF(ISNUMBER(SEARCH(BN$1, $BM1028)), ($K1028/$BL1028), "")</f>
        <v/>
      </c>
      <c r="BO1028" s="18" t="str">
        <f t="shared" si="1504"/>
        <v/>
      </c>
      <c r="BP1028" s="18" t="str">
        <f t="shared" si="1504"/>
        <v/>
      </c>
      <c r="BQ1028" s="18" t="str">
        <f t="shared" si="1504"/>
        <v/>
      </c>
      <c r="BR1028" s="20">
        <f t="shared" si="1504"/>
        <v>61838.35</v>
      </c>
      <c r="BS1028" s="20">
        <f t="shared" si="1504"/>
        <v>61838.35</v>
      </c>
      <c r="BT1028" s="18" t="str">
        <f t="shared" si="1504"/>
        <v/>
      </c>
      <c r="BU1028" s="18" t="str">
        <f t="shared" si="1504"/>
        <v/>
      </c>
      <c r="BV1028" s="18" t="str">
        <f t="shared" si="1504"/>
        <v/>
      </c>
      <c r="BW1028" s="18" t="str">
        <f t="shared" si="1504"/>
        <v/>
      </c>
      <c r="BX1028" s="18" t="str">
        <f t="shared" si="1504"/>
        <v/>
      </c>
      <c r="BY1028" s="18" t="str">
        <f t="shared" si="1504"/>
        <v/>
      </c>
      <c r="BZ1028" s="18" t="str">
        <f t="shared" si="1504"/>
        <v/>
      </c>
      <c r="CA1028" s="18" t="str">
        <f t="shared" si="1504"/>
        <v/>
      </c>
      <c r="CB1028" s="18" t="str">
        <f t="shared" si="1504"/>
        <v/>
      </c>
      <c r="CC1028" s="18" t="str">
        <f t="shared" si="1504"/>
        <v/>
      </c>
      <c r="CD1028" s="106"/>
      <c r="CE1028" s="106"/>
    </row>
    <row r="1029" ht="15.75" customHeight="1">
      <c r="A1029" s="98" t="s">
        <v>5152</v>
      </c>
      <c r="B1029" s="41" t="s">
        <v>5153</v>
      </c>
      <c r="C1029" s="100"/>
      <c r="D1029" s="101" t="s">
        <v>2079</v>
      </c>
      <c r="E1029" s="122">
        <v>125000.0</v>
      </c>
      <c r="F1029" s="122">
        <v>100000.0</v>
      </c>
      <c r="G1029" s="43" t="s">
        <v>135</v>
      </c>
      <c r="H1029" s="99"/>
      <c r="I1029" s="99"/>
      <c r="J1029" s="13">
        <f t="shared" ref="J1029:K1029" si="1505">E1029*1.19</f>
        <v>148750</v>
      </c>
      <c r="K1029" s="13">
        <f t="shared" si="1505"/>
        <v>119000</v>
      </c>
      <c r="L1029" s="41" t="s">
        <v>86</v>
      </c>
      <c r="M1029" s="99"/>
      <c r="N1029" s="108" t="s">
        <v>5154</v>
      </c>
      <c r="O1029" s="99"/>
      <c r="P1029" s="99"/>
      <c r="Q1029" s="99"/>
      <c r="R1029" s="99"/>
      <c r="S1029" s="99"/>
      <c r="T1029" s="41" t="s">
        <v>5155</v>
      </c>
      <c r="U1029" s="41" t="s">
        <v>5156</v>
      </c>
      <c r="V1029" s="41" t="s">
        <v>200</v>
      </c>
      <c r="W1029" s="41" t="s">
        <v>92</v>
      </c>
      <c r="X1029" s="11" t="s">
        <v>142</v>
      </c>
      <c r="Y1029" s="41" t="s">
        <v>75</v>
      </c>
      <c r="Z1029" s="99"/>
      <c r="AA1029" s="99"/>
      <c r="AB1029" s="99"/>
      <c r="AC1029" s="41" t="s">
        <v>5157</v>
      </c>
      <c r="AD1029" s="99"/>
      <c r="AE1029" s="99"/>
      <c r="AF1029" s="99"/>
      <c r="AG1029" s="99"/>
      <c r="AH1029" s="99"/>
      <c r="AI1029" s="106">
        <v>45536.0</v>
      </c>
      <c r="AJ1029" s="103" t="str">
        <f t="shared" si="1441"/>
        <v/>
      </c>
      <c r="AK1029" s="41" t="s">
        <v>77</v>
      </c>
      <c r="AL1029" s="99"/>
      <c r="AM1029" s="11" t="s">
        <v>143</v>
      </c>
      <c r="AN1029" s="11" t="s">
        <v>202</v>
      </c>
      <c r="AO1029" s="99"/>
      <c r="AP1029" s="99"/>
      <c r="AQ1029" s="11" t="s">
        <v>79</v>
      </c>
      <c r="AR1029" s="41" t="s">
        <v>146</v>
      </c>
      <c r="AS1029" s="41" t="s">
        <v>75</v>
      </c>
      <c r="AT1029" s="11" t="s">
        <v>80</v>
      </c>
      <c r="AU1029" s="99"/>
      <c r="AV1029" s="99"/>
      <c r="AW1029" s="11" t="s">
        <v>204</v>
      </c>
      <c r="AX1029" s="18" t="str">
        <f t="shared" si="1427"/>
        <v/>
      </c>
      <c r="AY1029" s="43"/>
      <c r="AZ1029" s="11" t="s">
        <v>132</v>
      </c>
      <c r="BA1029" s="99"/>
      <c r="BB1029" s="99"/>
      <c r="BC1029" s="99"/>
      <c r="BD1029" s="99"/>
      <c r="BE1029" s="99"/>
      <c r="BF1029" s="99"/>
      <c r="BG1029" s="99"/>
      <c r="BH1029" s="99"/>
      <c r="BI1029" s="99"/>
      <c r="BJ1029" s="103">
        <f t="shared" si="1497"/>
        <v>2024</v>
      </c>
      <c r="BK1029" s="11">
        <v>2029.0</v>
      </c>
      <c r="BL1029" s="16">
        <f t="shared" si="954"/>
        <v>6</v>
      </c>
      <c r="BM1029" s="18" t="str">
        <f t="shared" si="955"/>
        <v>2024, 2025, 2026, 2027, 2028, 2029</v>
      </c>
      <c r="BN1029" s="18" t="str">
        <f t="shared" ref="BN1029:CC1029" si="1506">IF(ISNUMBER(SEARCH(BN$1, $BM1029)), ($K1029/$BL1029), "")</f>
        <v/>
      </c>
      <c r="BO1029" s="18" t="str">
        <f t="shared" si="1506"/>
        <v/>
      </c>
      <c r="BP1029" s="18" t="str">
        <f t="shared" si="1506"/>
        <v/>
      </c>
      <c r="BQ1029" s="18" t="str">
        <f t="shared" si="1506"/>
        <v/>
      </c>
      <c r="BR1029" s="20">
        <f t="shared" si="1506"/>
        <v>19833.33333</v>
      </c>
      <c r="BS1029" s="20">
        <f t="shared" si="1506"/>
        <v>19833.33333</v>
      </c>
      <c r="BT1029" s="20">
        <f t="shared" si="1506"/>
        <v>19833.33333</v>
      </c>
      <c r="BU1029" s="20">
        <f t="shared" si="1506"/>
        <v>19833.33333</v>
      </c>
      <c r="BV1029" s="20">
        <f t="shared" si="1506"/>
        <v>19833.33333</v>
      </c>
      <c r="BW1029" s="20">
        <f t="shared" si="1506"/>
        <v>19833.33333</v>
      </c>
      <c r="BX1029" s="18" t="str">
        <f t="shared" si="1506"/>
        <v/>
      </c>
      <c r="BY1029" s="18" t="str">
        <f t="shared" si="1506"/>
        <v/>
      </c>
      <c r="BZ1029" s="18" t="str">
        <f t="shared" si="1506"/>
        <v/>
      </c>
      <c r="CA1029" s="18" t="str">
        <f t="shared" si="1506"/>
        <v/>
      </c>
      <c r="CB1029" s="18" t="str">
        <f t="shared" si="1506"/>
        <v/>
      </c>
      <c r="CC1029" s="18" t="str">
        <f t="shared" si="1506"/>
        <v/>
      </c>
      <c r="CD1029" s="106"/>
      <c r="CE1029" s="106"/>
    </row>
    <row r="1030" ht="15.75" customHeight="1">
      <c r="A1030" s="98" t="s">
        <v>5158</v>
      </c>
      <c r="B1030" s="41" t="s">
        <v>5159</v>
      </c>
      <c r="C1030" s="100"/>
      <c r="D1030" s="101" t="s">
        <v>2079</v>
      </c>
      <c r="E1030" s="123">
        <v>243114.0</v>
      </c>
      <c r="F1030" s="120">
        <v>202924.0</v>
      </c>
      <c r="G1030" s="41" t="s">
        <v>135</v>
      </c>
      <c r="H1030" s="99"/>
      <c r="I1030" s="99"/>
      <c r="J1030" s="13">
        <f t="shared" ref="J1030:K1030" si="1507">E1030*1.19</f>
        <v>289305.66</v>
      </c>
      <c r="K1030" s="13">
        <f t="shared" si="1507"/>
        <v>241479.56</v>
      </c>
      <c r="L1030" s="41" t="s">
        <v>86</v>
      </c>
      <c r="M1030" s="99"/>
      <c r="N1030" s="108" t="s">
        <v>5160</v>
      </c>
      <c r="O1030" s="99"/>
      <c r="P1030" s="99"/>
      <c r="Q1030" s="99"/>
      <c r="R1030" s="99"/>
      <c r="S1030" s="99"/>
      <c r="T1030" s="41" t="s">
        <v>1393</v>
      </c>
      <c r="U1030" s="99"/>
      <c r="V1030" s="41" t="s">
        <v>1394</v>
      </c>
      <c r="W1030" s="41" t="s">
        <v>4825</v>
      </c>
      <c r="X1030" s="11" t="s">
        <v>142</v>
      </c>
      <c r="Y1030" s="41" t="s">
        <v>75</v>
      </c>
      <c r="Z1030" s="99"/>
      <c r="AA1030" s="99"/>
      <c r="AB1030" s="99"/>
      <c r="AC1030" s="99"/>
      <c r="AD1030" s="41" t="s">
        <v>684</v>
      </c>
      <c r="AE1030" s="99"/>
      <c r="AF1030" s="99"/>
      <c r="AG1030" s="99"/>
      <c r="AH1030" s="99"/>
      <c r="AI1030" s="106">
        <v>45536.0</v>
      </c>
      <c r="AJ1030" s="103" t="str">
        <f t="shared" si="1441"/>
        <v/>
      </c>
      <c r="AK1030" s="41" t="s">
        <v>77</v>
      </c>
      <c r="AL1030" s="99"/>
      <c r="AM1030" s="11" t="s">
        <v>143</v>
      </c>
      <c r="AN1030" s="11" t="s">
        <v>695</v>
      </c>
      <c r="AO1030" s="99"/>
      <c r="AP1030" s="99"/>
      <c r="AQ1030" s="11" t="s">
        <v>79</v>
      </c>
      <c r="AR1030" s="41" t="s">
        <v>146</v>
      </c>
      <c r="AS1030" s="41" t="s">
        <v>75</v>
      </c>
      <c r="AT1030" s="11" t="s">
        <v>80</v>
      </c>
      <c r="AU1030" s="99"/>
      <c r="AV1030" s="99"/>
      <c r="AW1030" s="11" t="s">
        <v>96</v>
      </c>
      <c r="AX1030" s="18" t="str">
        <f t="shared" si="1427"/>
        <v/>
      </c>
      <c r="AY1030" s="43"/>
      <c r="AZ1030" s="11" t="s">
        <v>191</v>
      </c>
      <c r="BA1030" s="99"/>
      <c r="BB1030" s="99"/>
      <c r="BC1030" s="99"/>
      <c r="BD1030" s="99"/>
      <c r="BE1030" s="99"/>
      <c r="BF1030" s="99"/>
      <c r="BG1030" s="99"/>
      <c r="BH1030" s="99"/>
      <c r="BI1030" s="99"/>
      <c r="BJ1030" s="103">
        <f t="shared" si="1497"/>
        <v>2024</v>
      </c>
      <c r="BK1030" s="11">
        <v>2026.0</v>
      </c>
      <c r="BL1030" s="16">
        <f t="shared" si="954"/>
        <v>3</v>
      </c>
      <c r="BM1030" s="18" t="str">
        <f t="shared" si="955"/>
        <v>2024, 2025, 2026</v>
      </c>
      <c r="BN1030" s="18" t="str">
        <f t="shared" ref="BN1030:CC1030" si="1508">IF(ISNUMBER(SEARCH(BN$1, $BM1030)), ($K1030/$BL1030), "")</f>
        <v/>
      </c>
      <c r="BO1030" s="18" t="str">
        <f t="shared" si="1508"/>
        <v/>
      </c>
      <c r="BP1030" s="18" t="str">
        <f t="shared" si="1508"/>
        <v/>
      </c>
      <c r="BQ1030" s="18" t="str">
        <f t="shared" si="1508"/>
        <v/>
      </c>
      <c r="BR1030" s="20">
        <f t="shared" si="1508"/>
        <v>80493.18667</v>
      </c>
      <c r="BS1030" s="20">
        <f t="shared" si="1508"/>
        <v>80493.18667</v>
      </c>
      <c r="BT1030" s="20">
        <f t="shared" si="1508"/>
        <v>80493.18667</v>
      </c>
      <c r="BU1030" s="18" t="str">
        <f t="shared" si="1508"/>
        <v/>
      </c>
      <c r="BV1030" s="18" t="str">
        <f t="shared" si="1508"/>
        <v/>
      </c>
      <c r="BW1030" s="18" t="str">
        <f t="shared" si="1508"/>
        <v/>
      </c>
      <c r="BX1030" s="18" t="str">
        <f t="shared" si="1508"/>
        <v/>
      </c>
      <c r="BY1030" s="18" t="str">
        <f t="shared" si="1508"/>
        <v/>
      </c>
      <c r="BZ1030" s="18" t="str">
        <f t="shared" si="1508"/>
        <v/>
      </c>
      <c r="CA1030" s="18" t="str">
        <f t="shared" si="1508"/>
        <v/>
      </c>
      <c r="CB1030" s="18" t="str">
        <f t="shared" si="1508"/>
        <v/>
      </c>
      <c r="CC1030" s="18" t="str">
        <f t="shared" si="1508"/>
        <v/>
      </c>
      <c r="CD1030" s="106"/>
      <c r="CE1030" s="106"/>
    </row>
    <row r="1031" ht="15.75" customHeight="1">
      <c r="A1031" s="98" t="s">
        <v>5161</v>
      </c>
      <c r="B1031" s="41"/>
      <c r="C1031" s="100"/>
      <c r="D1031" s="101" t="s">
        <v>2079</v>
      </c>
      <c r="E1031" s="120">
        <v>50000.0</v>
      </c>
      <c r="F1031" s="120">
        <v>50000.0</v>
      </c>
      <c r="G1031" s="41" t="s">
        <v>135</v>
      </c>
      <c r="H1031" s="99"/>
      <c r="I1031" s="99"/>
      <c r="J1031" s="13">
        <f t="shared" ref="J1031:K1031" si="1509">E1031*1.19</f>
        <v>59500</v>
      </c>
      <c r="K1031" s="13">
        <f t="shared" si="1509"/>
        <v>59500</v>
      </c>
      <c r="L1031" s="41" t="s">
        <v>86</v>
      </c>
      <c r="M1031" s="99"/>
      <c r="N1031" s="108" t="s">
        <v>5162</v>
      </c>
      <c r="O1031" s="99"/>
      <c r="P1031" s="99"/>
      <c r="Q1031" s="99"/>
      <c r="R1031" s="99"/>
      <c r="S1031" s="99"/>
      <c r="T1031" s="41" t="s">
        <v>5163</v>
      </c>
      <c r="U1031" s="99"/>
      <c r="V1031" s="41" t="s">
        <v>5164</v>
      </c>
      <c r="W1031" s="41" t="s">
        <v>4825</v>
      </c>
      <c r="X1031" s="11" t="s">
        <v>142</v>
      </c>
      <c r="Y1031" s="41" t="s">
        <v>75</v>
      </c>
      <c r="Z1031" s="99"/>
      <c r="AA1031" s="99"/>
      <c r="AB1031" s="99"/>
      <c r="AC1031" s="99"/>
      <c r="AD1031" s="99"/>
      <c r="AE1031" s="99"/>
      <c r="AF1031" s="99"/>
      <c r="AG1031" s="99"/>
      <c r="AH1031" s="99"/>
      <c r="AI1031" s="106">
        <v>45413.0</v>
      </c>
      <c r="AJ1031" s="103" t="str">
        <f t="shared" si="1441"/>
        <v/>
      </c>
      <c r="AK1031" s="41" t="s">
        <v>4892</v>
      </c>
      <c r="AL1031" s="99"/>
      <c r="AM1031" s="11" t="s">
        <v>143</v>
      </c>
      <c r="AN1031" s="11" t="s">
        <v>1509</v>
      </c>
      <c r="AO1031" s="99"/>
      <c r="AP1031" s="99"/>
      <c r="AQ1031" s="11" t="s">
        <v>79</v>
      </c>
      <c r="AR1031" s="41" t="s">
        <v>146</v>
      </c>
      <c r="AS1031" s="41" t="s">
        <v>75</v>
      </c>
      <c r="AT1031" s="11" t="s">
        <v>80</v>
      </c>
      <c r="AU1031" s="112"/>
      <c r="AV1031" s="112"/>
      <c r="AW1031" s="11" t="s">
        <v>96</v>
      </c>
      <c r="AX1031" s="18" t="str">
        <f t="shared" si="1427"/>
        <v/>
      </c>
      <c r="AY1031" s="43"/>
      <c r="AZ1031" s="11" t="s">
        <v>132</v>
      </c>
      <c r="BA1031" s="99"/>
      <c r="BB1031" s="99"/>
      <c r="BC1031" s="99"/>
      <c r="BD1031" s="99"/>
      <c r="BE1031" s="99"/>
      <c r="BF1031" s="99"/>
      <c r="BG1031" s="99"/>
      <c r="BH1031" s="99"/>
      <c r="BI1031" s="99"/>
      <c r="BJ1031" s="103">
        <f t="shared" si="1497"/>
        <v>2024</v>
      </c>
      <c r="BK1031" s="11">
        <v>2025.0</v>
      </c>
      <c r="BL1031" s="16">
        <f t="shared" si="954"/>
        <v>2</v>
      </c>
      <c r="BM1031" s="18" t="str">
        <f t="shared" si="955"/>
        <v>2024, 2025</v>
      </c>
      <c r="BN1031" s="18" t="str">
        <f t="shared" ref="BN1031:CC1031" si="1510">IF(ISNUMBER(SEARCH(BN$1, $BM1031)), ($K1031/$BL1031), "")</f>
        <v/>
      </c>
      <c r="BO1031" s="18" t="str">
        <f t="shared" si="1510"/>
        <v/>
      </c>
      <c r="BP1031" s="18" t="str">
        <f t="shared" si="1510"/>
        <v/>
      </c>
      <c r="BQ1031" s="18" t="str">
        <f t="shared" si="1510"/>
        <v/>
      </c>
      <c r="BR1031" s="20">
        <f t="shared" si="1510"/>
        <v>29750</v>
      </c>
      <c r="BS1031" s="20">
        <f t="shared" si="1510"/>
        <v>29750</v>
      </c>
      <c r="BT1031" s="18" t="str">
        <f t="shared" si="1510"/>
        <v/>
      </c>
      <c r="BU1031" s="18" t="str">
        <f t="shared" si="1510"/>
        <v/>
      </c>
      <c r="BV1031" s="18" t="str">
        <f t="shared" si="1510"/>
        <v/>
      </c>
      <c r="BW1031" s="18" t="str">
        <f t="shared" si="1510"/>
        <v/>
      </c>
      <c r="BX1031" s="18" t="str">
        <f t="shared" si="1510"/>
        <v/>
      </c>
      <c r="BY1031" s="18" t="str">
        <f t="shared" si="1510"/>
        <v/>
      </c>
      <c r="BZ1031" s="18" t="str">
        <f t="shared" si="1510"/>
        <v/>
      </c>
      <c r="CA1031" s="18" t="str">
        <f t="shared" si="1510"/>
        <v/>
      </c>
      <c r="CB1031" s="18" t="str">
        <f t="shared" si="1510"/>
        <v/>
      </c>
      <c r="CC1031" s="18" t="str">
        <f t="shared" si="1510"/>
        <v/>
      </c>
      <c r="CD1031" s="106"/>
      <c r="CE1031" s="106"/>
    </row>
    <row r="1032" ht="15.75" customHeight="1">
      <c r="A1032" s="98" t="s">
        <v>5165</v>
      </c>
      <c r="B1032" s="41" t="s">
        <v>5166</v>
      </c>
      <c r="C1032" s="100"/>
      <c r="D1032" s="101" t="s">
        <v>2079</v>
      </c>
      <c r="E1032" s="123">
        <v>421420.0</v>
      </c>
      <c r="F1032" s="120">
        <v>318987.0</v>
      </c>
      <c r="G1032" s="41" t="s">
        <v>135</v>
      </c>
      <c r="H1032" s="99"/>
      <c r="I1032" s="99"/>
      <c r="J1032" s="13">
        <f t="shared" ref="J1032:K1032" si="1511">E1032*1.19</f>
        <v>501489.8</v>
      </c>
      <c r="K1032" s="13">
        <f t="shared" si="1511"/>
        <v>379594.53</v>
      </c>
      <c r="L1032" s="41" t="s">
        <v>86</v>
      </c>
      <c r="M1032" s="99"/>
      <c r="N1032" s="108" t="s">
        <v>5167</v>
      </c>
      <c r="O1032" s="99"/>
      <c r="P1032" s="99"/>
      <c r="Q1032" s="99"/>
      <c r="R1032" s="99"/>
      <c r="S1032" s="99"/>
      <c r="T1032" s="41" t="s">
        <v>3418</v>
      </c>
      <c r="U1032" s="99"/>
      <c r="V1032" s="41" t="s">
        <v>5168</v>
      </c>
      <c r="W1032" s="41" t="s">
        <v>4825</v>
      </c>
      <c r="X1032" s="11" t="s">
        <v>142</v>
      </c>
      <c r="Y1032" s="41" t="s">
        <v>75</v>
      </c>
      <c r="Z1032" s="99"/>
      <c r="AA1032" s="99"/>
      <c r="AB1032" s="99"/>
      <c r="AC1032" s="99"/>
      <c r="AD1032" s="41" t="s">
        <v>3419</v>
      </c>
      <c r="AE1032" s="99"/>
      <c r="AF1032" s="99"/>
      <c r="AG1032" s="99"/>
      <c r="AH1032" s="99"/>
      <c r="AI1032" s="106">
        <v>45383.0</v>
      </c>
      <c r="AJ1032" s="103" t="str">
        <f t="shared" si="1441"/>
        <v/>
      </c>
      <c r="AK1032" s="41" t="s">
        <v>4892</v>
      </c>
      <c r="AL1032" s="99"/>
      <c r="AM1032" s="11" t="s">
        <v>143</v>
      </c>
      <c r="AN1032" s="11" t="s">
        <v>695</v>
      </c>
      <c r="AO1032" s="99"/>
      <c r="AP1032" s="99"/>
      <c r="AQ1032" s="11" t="s">
        <v>79</v>
      </c>
      <c r="AR1032" s="41" t="s">
        <v>146</v>
      </c>
      <c r="AS1032" s="41" t="s">
        <v>75</v>
      </c>
      <c r="AT1032" s="11" t="s">
        <v>80</v>
      </c>
      <c r="AU1032" s="99"/>
      <c r="AV1032" s="99"/>
      <c r="AW1032" s="11" t="s">
        <v>96</v>
      </c>
      <c r="AX1032" s="18" t="str">
        <f t="shared" si="1427"/>
        <v/>
      </c>
      <c r="AY1032" s="43"/>
      <c r="AZ1032" s="11" t="s">
        <v>132</v>
      </c>
      <c r="BA1032" s="99"/>
      <c r="BB1032" s="99"/>
      <c r="BC1032" s="99"/>
      <c r="BD1032" s="99"/>
      <c r="BE1032" s="99"/>
      <c r="BF1032" s="99"/>
      <c r="BG1032" s="99"/>
      <c r="BH1032" s="99"/>
      <c r="BI1032" s="99"/>
      <c r="BJ1032" s="103">
        <f t="shared" si="1497"/>
        <v>2024</v>
      </c>
      <c r="BK1032" s="11">
        <v>2026.0</v>
      </c>
      <c r="BL1032" s="16">
        <f t="shared" si="954"/>
        <v>3</v>
      </c>
      <c r="BM1032" s="18" t="str">
        <f t="shared" si="955"/>
        <v>2024, 2025, 2026</v>
      </c>
      <c r="BN1032" s="18" t="str">
        <f t="shared" ref="BN1032:CC1032" si="1512">IF(ISNUMBER(SEARCH(BN$1, $BM1032)), ($K1032/$BL1032), "")</f>
        <v/>
      </c>
      <c r="BO1032" s="18" t="str">
        <f t="shared" si="1512"/>
        <v/>
      </c>
      <c r="BP1032" s="18" t="str">
        <f t="shared" si="1512"/>
        <v/>
      </c>
      <c r="BQ1032" s="18" t="str">
        <f t="shared" si="1512"/>
        <v/>
      </c>
      <c r="BR1032" s="20">
        <f t="shared" si="1512"/>
        <v>126531.51</v>
      </c>
      <c r="BS1032" s="20">
        <f t="shared" si="1512"/>
        <v>126531.51</v>
      </c>
      <c r="BT1032" s="20">
        <f t="shared" si="1512"/>
        <v>126531.51</v>
      </c>
      <c r="BU1032" s="18" t="str">
        <f t="shared" si="1512"/>
        <v/>
      </c>
      <c r="BV1032" s="18" t="str">
        <f t="shared" si="1512"/>
        <v/>
      </c>
      <c r="BW1032" s="18" t="str">
        <f t="shared" si="1512"/>
        <v/>
      </c>
      <c r="BX1032" s="18" t="str">
        <f t="shared" si="1512"/>
        <v/>
      </c>
      <c r="BY1032" s="18" t="str">
        <f t="shared" si="1512"/>
        <v/>
      </c>
      <c r="BZ1032" s="18" t="str">
        <f t="shared" si="1512"/>
        <v/>
      </c>
      <c r="CA1032" s="18" t="str">
        <f t="shared" si="1512"/>
        <v/>
      </c>
      <c r="CB1032" s="18" t="str">
        <f t="shared" si="1512"/>
        <v/>
      </c>
      <c r="CC1032" s="18" t="str">
        <f t="shared" si="1512"/>
        <v/>
      </c>
      <c r="CD1032" s="106"/>
      <c r="CE1032" s="106"/>
    </row>
    <row r="1033" ht="15.75" customHeight="1">
      <c r="A1033" s="98" t="s">
        <v>5169</v>
      </c>
      <c r="B1033" s="41" t="s">
        <v>5170</v>
      </c>
      <c r="C1033" s="100"/>
      <c r="D1033" s="101" t="s">
        <v>2079</v>
      </c>
      <c r="E1033" s="120">
        <v>50000.0</v>
      </c>
      <c r="F1033" s="120">
        <v>50000.0</v>
      </c>
      <c r="G1033" s="41" t="s">
        <v>135</v>
      </c>
      <c r="H1033" s="99"/>
      <c r="I1033" s="99"/>
      <c r="J1033" s="13">
        <f t="shared" ref="J1033:K1033" si="1513">E1033*1.19</f>
        <v>59500</v>
      </c>
      <c r="K1033" s="13">
        <f t="shared" si="1513"/>
        <v>59500</v>
      </c>
      <c r="L1033" s="41" t="s">
        <v>86</v>
      </c>
      <c r="M1033" s="99"/>
      <c r="N1033" s="108" t="s">
        <v>5171</v>
      </c>
      <c r="O1033" s="99"/>
      <c r="P1033" s="99"/>
      <c r="Q1033" s="99"/>
      <c r="R1033" s="99"/>
      <c r="S1033" s="99"/>
      <c r="T1033" s="41" t="s">
        <v>5172</v>
      </c>
      <c r="U1033" s="99"/>
      <c r="V1033" s="41" t="s">
        <v>5173</v>
      </c>
      <c r="W1033" s="41" t="s">
        <v>4825</v>
      </c>
      <c r="X1033" s="11" t="s">
        <v>142</v>
      </c>
      <c r="Y1033" s="41" t="s">
        <v>75</v>
      </c>
      <c r="Z1033" s="99"/>
      <c r="AA1033" s="99"/>
      <c r="AB1033" s="99"/>
      <c r="AC1033" s="99"/>
      <c r="AD1033" s="41" t="s">
        <v>5174</v>
      </c>
      <c r="AE1033" s="99"/>
      <c r="AF1033" s="99"/>
      <c r="AG1033" s="99"/>
      <c r="AH1033" s="99"/>
      <c r="AI1033" s="106">
        <v>45352.0</v>
      </c>
      <c r="AJ1033" s="103" t="str">
        <f t="shared" si="1441"/>
        <v/>
      </c>
      <c r="AK1033" s="41" t="s">
        <v>4892</v>
      </c>
      <c r="AL1033" s="99"/>
      <c r="AM1033" s="11" t="s">
        <v>143</v>
      </c>
      <c r="AN1033" s="11" t="s">
        <v>695</v>
      </c>
      <c r="AO1033" s="99"/>
      <c r="AP1033" s="99"/>
      <c r="AQ1033" s="11" t="s">
        <v>79</v>
      </c>
      <c r="AR1033" s="41" t="s">
        <v>146</v>
      </c>
      <c r="AS1033" s="41" t="s">
        <v>75</v>
      </c>
      <c r="AT1033" s="25" t="s">
        <v>122</v>
      </c>
      <c r="AU1033" s="99"/>
      <c r="AV1033" s="99"/>
      <c r="AW1033" s="11" t="s">
        <v>96</v>
      </c>
      <c r="AX1033" s="18" t="str">
        <f t="shared" si="1427"/>
        <v/>
      </c>
      <c r="AY1033" s="43"/>
      <c r="AZ1033" s="11" t="s">
        <v>634</v>
      </c>
      <c r="BA1033" s="99"/>
      <c r="BB1033" s="99"/>
      <c r="BC1033" s="99"/>
      <c r="BD1033" s="99"/>
      <c r="BE1033" s="99"/>
      <c r="BF1033" s="99"/>
      <c r="BG1033" s="99"/>
      <c r="BH1033" s="99"/>
      <c r="BI1033" s="99"/>
      <c r="BJ1033" s="103">
        <f t="shared" si="1497"/>
        <v>2024</v>
      </c>
      <c r="BK1033" s="11">
        <v>2025.0</v>
      </c>
      <c r="BL1033" s="16">
        <f t="shared" si="954"/>
        <v>2</v>
      </c>
      <c r="BM1033" s="18" t="str">
        <f t="shared" si="955"/>
        <v>2024, 2025</v>
      </c>
      <c r="BN1033" s="18" t="str">
        <f t="shared" ref="BN1033:CC1033" si="1514">IF(ISNUMBER(SEARCH(BN$1, $BM1033)), ($K1033/$BL1033), "")</f>
        <v/>
      </c>
      <c r="BO1033" s="18" t="str">
        <f t="shared" si="1514"/>
        <v/>
      </c>
      <c r="BP1033" s="18" t="str">
        <f t="shared" si="1514"/>
        <v/>
      </c>
      <c r="BQ1033" s="18" t="str">
        <f t="shared" si="1514"/>
        <v/>
      </c>
      <c r="BR1033" s="20">
        <f t="shared" si="1514"/>
        <v>29750</v>
      </c>
      <c r="BS1033" s="20">
        <f t="shared" si="1514"/>
        <v>29750</v>
      </c>
      <c r="BT1033" s="18" t="str">
        <f t="shared" si="1514"/>
        <v/>
      </c>
      <c r="BU1033" s="18" t="str">
        <f t="shared" si="1514"/>
        <v/>
      </c>
      <c r="BV1033" s="18" t="str">
        <f t="shared" si="1514"/>
        <v/>
      </c>
      <c r="BW1033" s="18" t="str">
        <f t="shared" si="1514"/>
        <v/>
      </c>
      <c r="BX1033" s="18" t="str">
        <f t="shared" si="1514"/>
        <v/>
      </c>
      <c r="BY1033" s="18" t="str">
        <f t="shared" si="1514"/>
        <v/>
      </c>
      <c r="BZ1033" s="18" t="str">
        <f t="shared" si="1514"/>
        <v/>
      </c>
      <c r="CA1033" s="18" t="str">
        <f t="shared" si="1514"/>
        <v/>
      </c>
      <c r="CB1033" s="18" t="str">
        <f t="shared" si="1514"/>
        <v/>
      </c>
      <c r="CC1033" s="18" t="str">
        <f t="shared" si="1514"/>
        <v/>
      </c>
      <c r="CD1033" s="106"/>
      <c r="CE1033" s="106"/>
    </row>
    <row r="1034" ht="15.75" customHeight="1">
      <c r="A1034" s="98" t="s">
        <v>5175</v>
      </c>
      <c r="B1034" s="41" t="s">
        <v>5176</v>
      </c>
      <c r="C1034" s="100"/>
      <c r="D1034" s="101" t="s">
        <v>2079</v>
      </c>
      <c r="E1034" s="123">
        <v>98290.0</v>
      </c>
      <c r="F1034" s="120">
        <v>68803.0</v>
      </c>
      <c r="G1034" s="41" t="s">
        <v>135</v>
      </c>
      <c r="H1034" s="99"/>
      <c r="I1034" s="99"/>
      <c r="J1034" s="13">
        <f t="shared" ref="J1034:K1034" si="1515">E1034*1.19</f>
        <v>116965.1</v>
      </c>
      <c r="K1034" s="13">
        <f t="shared" si="1515"/>
        <v>81875.57</v>
      </c>
      <c r="L1034" s="41" t="s">
        <v>86</v>
      </c>
      <c r="M1034" s="99"/>
      <c r="N1034" s="108" t="s">
        <v>5177</v>
      </c>
      <c r="O1034" s="99"/>
      <c r="P1034" s="99"/>
      <c r="Q1034" s="99"/>
      <c r="R1034" s="99"/>
      <c r="S1034" s="99"/>
      <c r="T1034" s="41" t="s">
        <v>1291</v>
      </c>
      <c r="U1034" s="99"/>
      <c r="V1034" s="41" t="s">
        <v>5178</v>
      </c>
      <c r="W1034" s="41" t="s">
        <v>4825</v>
      </c>
      <c r="X1034" s="11" t="s">
        <v>142</v>
      </c>
      <c r="Y1034" s="41" t="s">
        <v>75</v>
      </c>
      <c r="Z1034" s="99"/>
      <c r="AA1034" s="99"/>
      <c r="AB1034" s="99"/>
      <c r="AC1034" s="41"/>
      <c r="AD1034" s="41" t="s">
        <v>5179</v>
      </c>
      <c r="AE1034" s="99"/>
      <c r="AF1034" s="99"/>
      <c r="AG1034" s="99"/>
      <c r="AH1034" s="99"/>
      <c r="AI1034" s="106">
        <v>45078.0</v>
      </c>
      <c r="AJ1034" s="103" t="str">
        <f t="shared" si="1441"/>
        <v/>
      </c>
      <c r="AK1034" s="41" t="s">
        <v>4892</v>
      </c>
      <c r="AL1034" s="99"/>
      <c r="AM1034" s="11" t="s">
        <v>143</v>
      </c>
      <c r="AN1034" s="11" t="s">
        <v>695</v>
      </c>
      <c r="AO1034" s="99"/>
      <c r="AP1034" s="99"/>
      <c r="AQ1034" s="11" t="s">
        <v>79</v>
      </c>
      <c r="AR1034" s="41" t="s">
        <v>146</v>
      </c>
      <c r="AS1034" s="41" t="s">
        <v>75</v>
      </c>
      <c r="AT1034" s="43" t="s">
        <v>107</v>
      </c>
      <c r="AU1034" s="43" t="s">
        <v>108</v>
      </c>
      <c r="AV1034" s="99"/>
      <c r="AW1034" s="11" t="s">
        <v>96</v>
      </c>
      <c r="AX1034" s="18" t="str">
        <f t="shared" si="1427"/>
        <v/>
      </c>
      <c r="AY1034" s="43"/>
      <c r="AZ1034" s="11" t="s">
        <v>109</v>
      </c>
      <c r="BA1034" s="99"/>
      <c r="BB1034" s="99"/>
      <c r="BC1034" s="99"/>
      <c r="BD1034" s="99"/>
      <c r="BE1034" s="99"/>
      <c r="BF1034" s="99"/>
      <c r="BG1034" s="99"/>
      <c r="BH1034" s="99"/>
      <c r="BI1034" s="99"/>
      <c r="BJ1034" s="103">
        <f t="shared" si="1497"/>
        <v>2023</v>
      </c>
      <c r="BK1034" s="11">
        <v>2024.0</v>
      </c>
      <c r="BL1034" s="16">
        <f t="shared" si="954"/>
        <v>2</v>
      </c>
      <c r="BM1034" s="18" t="str">
        <f t="shared" si="955"/>
        <v>2023, 2024</v>
      </c>
      <c r="BN1034" s="18" t="str">
        <f t="shared" ref="BN1034:CC1034" si="1516">IF(ISNUMBER(SEARCH(BN$1, $BM1034)), ($K1034/$BL1034), "")</f>
        <v/>
      </c>
      <c r="BO1034" s="18" t="str">
        <f t="shared" si="1516"/>
        <v/>
      </c>
      <c r="BP1034" s="18" t="str">
        <f t="shared" si="1516"/>
        <v/>
      </c>
      <c r="BQ1034" s="20">
        <f t="shared" si="1516"/>
        <v>40937.785</v>
      </c>
      <c r="BR1034" s="20">
        <f t="shared" si="1516"/>
        <v>40937.785</v>
      </c>
      <c r="BS1034" s="18" t="str">
        <f t="shared" si="1516"/>
        <v/>
      </c>
      <c r="BT1034" s="18" t="str">
        <f t="shared" si="1516"/>
        <v/>
      </c>
      <c r="BU1034" s="18" t="str">
        <f t="shared" si="1516"/>
        <v/>
      </c>
      <c r="BV1034" s="18" t="str">
        <f t="shared" si="1516"/>
        <v/>
      </c>
      <c r="BW1034" s="18" t="str">
        <f t="shared" si="1516"/>
        <v/>
      </c>
      <c r="BX1034" s="18" t="str">
        <f t="shared" si="1516"/>
        <v/>
      </c>
      <c r="BY1034" s="18" t="str">
        <f t="shared" si="1516"/>
        <v/>
      </c>
      <c r="BZ1034" s="18" t="str">
        <f t="shared" si="1516"/>
        <v/>
      </c>
      <c r="CA1034" s="18" t="str">
        <f t="shared" si="1516"/>
        <v/>
      </c>
      <c r="CB1034" s="18" t="str">
        <f t="shared" si="1516"/>
        <v/>
      </c>
      <c r="CC1034" s="18" t="str">
        <f t="shared" si="1516"/>
        <v/>
      </c>
      <c r="CD1034" s="106"/>
      <c r="CE1034" s="106"/>
    </row>
    <row r="1035" ht="15.75" customHeight="1">
      <c r="A1035" s="98" t="s">
        <v>5180</v>
      </c>
      <c r="B1035" s="41" t="s">
        <v>5181</v>
      </c>
      <c r="C1035" s="100"/>
      <c r="D1035" s="101" t="s">
        <v>2079</v>
      </c>
      <c r="E1035" s="120">
        <v>49544.0</v>
      </c>
      <c r="F1035" s="120">
        <v>49544.0</v>
      </c>
      <c r="G1035" s="41" t="s">
        <v>135</v>
      </c>
      <c r="H1035" s="99"/>
      <c r="I1035" s="99"/>
      <c r="J1035" s="13">
        <f t="shared" ref="J1035:K1035" si="1517">E1035*1.19</f>
        <v>58957.36</v>
      </c>
      <c r="K1035" s="13">
        <f t="shared" si="1517"/>
        <v>58957.36</v>
      </c>
      <c r="L1035" s="41" t="s">
        <v>86</v>
      </c>
      <c r="M1035" s="99"/>
      <c r="N1035" s="108" t="s">
        <v>5182</v>
      </c>
      <c r="O1035" s="99"/>
      <c r="P1035" s="99"/>
      <c r="Q1035" s="99"/>
      <c r="R1035" s="99"/>
      <c r="S1035" s="99"/>
      <c r="T1035" s="41" t="s">
        <v>5183</v>
      </c>
      <c r="U1035" s="99"/>
      <c r="V1035" s="41" t="s">
        <v>5184</v>
      </c>
      <c r="W1035" s="41" t="s">
        <v>4825</v>
      </c>
      <c r="X1035" s="11" t="s">
        <v>142</v>
      </c>
      <c r="Y1035" s="41" t="s">
        <v>75</v>
      </c>
      <c r="Z1035" s="99"/>
      <c r="AA1035" s="99"/>
      <c r="AB1035" s="99"/>
      <c r="AC1035" s="99"/>
      <c r="AD1035" s="99"/>
      <c r="AE1035" s="99"/>
      <c r="AF1035" s="99"/>
      <c r="AG1035" s="99"/>
      <c r="AH1035" s="99"/>
      <c r="AI1035" s="106">
        <v>45383.0</v>
      </c>
      <c r="AJ1035" s="103" t="str">
        <f t="shared" si="1441"/>
        <v/>
      </c>
      <c r="AK1035" s="41" t="s">
        <v>4892</v>
      </c>
      <c r="AL1035" s="99"/>
      <c r="AM1035" s="11" t="s">
        <v>143</v>
      </c>
      <c r="AN1035" s="11" t="s">
        <v>695</v>
      </c>
      <c r="AO1035" s="99"/>
      <c r="AP1035" s="99"/>
      <c r="AQ1035" s="11" t="s">
        <v>79</v>
      </c>
      <c r="AR1035" s="41" t="s">
        <v>146</v>
      </c>
      <c r="AS1035" s="41" t="s">
        <v>75</v>
      </c>
      <c r="AT1035" s="43" t="s">
        <v>107</v>
      </c>
      <c r="AU1035" s="43" t="s">
        <v>189</v>
      </c>
      <c r="AV1035" s="99"/>
      <c r="AW1035" s="11" t="s">
        <v>96</v>
      </c>
      <c r="AX1035" s="18" t="str">
        <f t="shared" si="1427"/>
        <v/>
      </c>
      <c r="AY1035" s="43"/>
      <c r="AZ1035" s="11" t="s">
        <v>109</v>
      </c>
      <c r="BA1035" s="99"/>
      <c r="BB1035" s="99"/>
      <c r="BC1035" s="99"/>
      <c r="BD1035" s="99"/>
      <c r="BE1035" s="99"/>
      <c r="BF1035" s="99"/>
      <c r="BG1035" s="99"/>
      <c r="BH1035" s="99"/>
      <c r="BI1035" s="99"/>
      <c r="BJ1035" s="103">
        <f t="shared" si="1497"/>
        <v>2024</v>
      </c>
      <c r="BK1035" s="11">
        <v>2025.0</v>
      </c>
      <c r="BL1035" s="16">
        <f t="shared" si="954"/>
        <v>2</v>
      </c>
      <c r="BM1035" s="18" t="str">
        <f t="shared" si="955"/>
        <v>2024, 2025</v>
      </c>
      <c r="BN1035" s="18" t="str">
        <f t="shared" ref="BN1035:CC1035" si="1518">IF(ISNUMBER(SEARCH(BN$1, $BM1035)), ($K1035/$BL1035), "")</f>
        <v/>
      </c>
      <c r="BO1035" s="18" t="str">
        <f t="shared" si="1518"/>
        <v/>
      </c>
      <c r="BP1035" s="18" t="str">
        <f t="shared" si="1518"/>
        <v/>
      </c>
      <c r="BQ1035" s="18" t="str">
        <f t="shared" si="1518"/>
        <v/>
      </c>
      <c r="BR1035" s="20">
        <f t="shared" si="1518"/>
        <v>29478.68</v>
      </c>
      <c r="BS1035" s="20">
        <f t="shared" si="1518"/>
        <v>29478.68</v>
      </c>
      <c r="BT1035" s="18" t="str">
        <f t="shared" si="1518"/>
        <v/>
      </c>
      <c r="BU1035" s="18" t="str">
        <f t="shared" si="1518"/>
        <v/>
      </c>
      <c r="BV1035" s="18" t="str">
        <f t="shared" si="1518"/>
        <v/>
      </c>
      <c r="BW1035" s="18" t="str">
        <f t="shared" si="1518"/>
        <v/>
      </c>
      <c r="BX1035" s="18" t="str">
        <f t="shared" si="1518"/>
        <v/>
      </c>
      <c r="BY1035" s="18" t="str">
        <f t="shared" si="1518"/>
        <v/>
      </c>
      <c r="BZ1035" s="18" t="str">
        <f t="shared" si="1518"/>
        <v/>
      </c>
      <c r="CA1035" s="18" t="str">
        <f t="shared" si="1518"/>
        <v/>
      </c>
      <c r="CB1035" s="18" t="str">
        <f t="shared" si="1518"/>
        <v/>
      </c>
      <c r="CC1035" s="18" t="str">
        <f t="shared" si="1518"/>
        <v/>
      </c>
      <c r="CD1035" s="106"/>
      <c r="CE1035" s="106"/>
    </row>
    <row r="1036" ht="15.75" customHeight="1">
      <c r="A1036" s="124" t="s">
        <v>5185</v>
      </c>
      <c r="B1036" s="99"/>
      <c r="C1036" s="98" t="s">
        <v>5186</v>
      </c>
      <c r="D1036" s="109"/>
      <c r="E1036" s="99"/>
      <c r="F1036" s="99"/>
      <c r="G1036" s="99"/>
      <c r="H1036" s="99"/>
      <c r="I1036" s="99"/>
      <c r="J1036" s="111"/>
      <c r="K1036" s="111"/>
      <c r="L1036" s="41" t="s">
        <v>86</v>
      </c>
      <c r="M1036" s="99"/>
      <c r="N1036" s="102" t="s">
        <v>5187</v>
      </c>
      <c r="O1036" s="99"/>
      <c r="P1036" s="99"/>
      <c r="Q1036" s="99"/>
      <c r="R1036" s="99"/>
      <c r="S1036" s="99"/>
      <c r="T1036" s="99"/>
      <c r="U1036" s="99"/>
      <c r="V1036" s="99"/>
      <c r="W1036" s="99"/>
      <c r="X1036" s="99"/>
      <c r="Y1036" s="99"/>
      <c r="Z1036" s="99"/>
      <c r="AA1036" s="99"/>
      <c r="AB1036" s="99"/>
      <c r="AC1036" s="99"/>
      <c r="AD1036" s="99"/>
      <c r="AE1036" s="99"/>
      <c r="AF1036" s="99"/>
      <c r="AG1036" s="99"/>
      <c r="AH1036" s="99"/>
      <c r="AI1036" s="106">
        <v>45413.0</v>
      </c>
      <c r="AJ1036" s="103" t="str">
        <f t="shared" si="1441"/>
        <v/>
      </c>
      <c r="AK1036" s="41" t="s">
        <v>77</v>
      </c>
      <c r="AL1036" s="99"/>
      <c r="AM1036" s="11" t="s">
        <v>157</v>
      </c>
      <c r="AN1036" s="41"/>
      <c r="AO1036" s="99"/>
      <c r="AP1036" s="99"/>
      <c r="AQ1036" s="11" t="s">
        <v>79</v>
      </c>
      <c r="AR1036" s="41" t="s">
        <v>155</v>
      </c>
      <c r="AS1036" s="41" t="s">
        <v>75</v>
      </c>
      <c r="AT1036" s="43" t="s">
        <v>80</v>
      </c>
      <c r="AU1036" s="99"/>
      <c r="AV1036" s="99"/>
      <c r="AW1036" s="11" t="s">
        <v>96</v>
      </c>
      <c r="AX1036" s="18" t="str">
        <f t="shared" si="1427"/>
        <v/>
      </c>
      <c r="AY1036" s="43"/>
      <c r="AZ1036" s="11" t="s">
        <v>132</v>
      </c>
      <c r="BA1036" s="99"/>
      <c r="BB1036" s="99"/>
      <c r="BC1036" s="99"/>
      <c r="BD1036" s="99"/>
      <c r="BE1036" s="99"/>
      <c r="BF1036" s="99"/>
      <c r="BG1036" s="99"/>
      <c r="BH1036" s="99"/>
      <c r="BI1036" s="99"/>
      <c r="BJ1036" s="103">
        <f t="shared" si="1497"/>
        <v>2024</v>
      </c>
      <c r="BK1036" s="11">
        <v>2025.0</v>
      </c>
      <c r="BL1036" s="16">
        <f t="shared" si="954"/>
        <v>2</v>
      </c>
      <c r="BM1036" s="18" t="str">
        <f t="shared" si="955"/>
        <v>2024, 2025</v>
      </c>
      <c r="BN1036" s="18" t="str">
        <f t="shared" ref="BN1036:CC1036" si="1519">IF(ISNUMBER(SEARCH(BN$1, $BM1036)), ($K1036/$BL1036), "")</f>
        <v/>
      </c>
      <c r="BO1036" s="18" t="str">
        <f t="shared" si="1519"/>
        <v/>
      </c>
      <c r="BP1036" s="18" t="str">
        <f t="shared" si="1519"/>
        <v/>
      </c>
      <c r="BQ1036" s="18" t="str">
        <f t="shared" si="1519"/>
        <v/>
      </c>
      <c r="BR1036" s="20">
        <f t="shared" si="1519"/>
        <v>0</v>
      </c>
      <c r="BS1036" s="20">
        <f t="shared" si="1519"/>
        <v>0</v>
      </c>
      <c r="BT1036" s="18" t="str">
        <f t="shared" si="1519"/>
        <v/>
      </c>
      <c r="BU1036" s="18" t="str">
        <f t="shared" si="1519"/>
        <v/>
      </c>
      <c r="BV1036" s="18" t="str">
        <f t="shared" si="1519"/>
        <v/>
      </c>
      <c r="BW1036" s="18" t="str">
        <f t="shared" si="1519"/>
        <v/>
      </c>
      <c r="BX1036" s="18" t="str">
        <f t="shared" si="1519"/>
        <v/>
      </c>
      <c r="BY1036" s="18" t="str">
        <f t="shared" si="1519"/>
        <v/>
      </c>
      <c r="BZ1036" s="18" t="str">
        <f t="shared" si="1519"/>
        <v/>
      </c>
      <c r="CA1036" s="18" t="str">
        <f t="shared" si="1519"/>
        <v/>
      </c>
      <c r="CB1036" s="18" t="str">
        <f t="shared" si="1519"/>
        <v/>
      </c>
      <c r="CC1036" s="18" t="str">
        <f t="shared" si="1519"/>
        <v/>
      </c>
      <c r="CD1036" s="106"/>
      <c r="CE1036" s="106"/>
    </row>
    <row r="1037" ht="15.75" customHeight="1">
      <c r="A1037" s="98" t="s">
        <v>5188</v>
      </c>
      <c r="B1037" s="41" t="s">
        <v>5189</v>
      </c>
      <c r="C1037" s="98" t="s">
        <v>5190</v>
      </c>
      <c r="D1037" s="109"/>
      <c r="E1037" s="99"/>
      <c r="F1037" s="99"/>
      <c r="G1037" s="99"/>
      <c r="H1037" s="99"/>
      <c r="I1037" s="99"/>
      <c r="J1037" s="111"/>
      <c r="K1037" s="111"/>
      <c r="L1037" s="41" t="s">
        <v>86</v>
      </c>
      <c r="M1037" s="99"/>
      <c r="N1037" s="102" t="s">
        <v>5191</v>
      </c>
      <c r="O1037" s="99"/>
      <c r="P1037" s="99"/>
      <c r="Q1037" s="99"/>
      <c r="R1037" s="99"/>
      <c r="S1037" s="99"/>
      <c r="T1037" s="99"/>
      <c r="U1037" s="99"/>
      <c r="V1037" s="41" t="s">
        <v>5192</v>
      </c>
      <c r="W1037" s="41" t="s">
        <v>5193</v>
      </c>
      <c r="X1037" s="41" t="s">
        <v>155</v>
      </c>
      <c r="Y1037" s="41" t="s">
        <v>75</v>
      </c>
      <c r="Z1037" s="99"/>
      <c r="AA1037" s="99"/>
      <c r="AB1037" s="99"/>
      <c r="AC1037" s="99"/>
      <c r="AD1037" s="99"/>
      <c r="AE1037" s="99"/>
      <c r="AF1037" s="99"/>
      <c r="AG1037" s="99"/>
      <c r="AH1037" s="99"/>
      <c r="AI1037" s="106">
        <v>45566.0</v>
      </c>
      <c r="AJ1037" s="103" t="str">
        <f t="shared" si="1441"/>
        <v/>
      </c>
      <c r="AK1037" s="41" t="s">
        <v>77</v>
      </c>
      <c r="AL1037" s="99"/>
      <c r="AM1037" s="11" t="s">
        <v>157</v>
      </c>
      <c r="AN1037" s="41"/>
      <c r="AO1037" s="99"/>
      <c r="AP1037" s="99"/>
      <c r="AQ1037" s="11" t="s">
        <v>79</v>
      </c>
      <c r="AR1037" s="41" t="s">
        <v>155</v>
      </c>
      <c r="AS1037" s="41" t="s">
        <v>75</v>
      </c>
      <c r="AT1037" s="43" t="s">
        <v>80</v>
      </c>
      <c r="AU1037" s="99"/>
      <c r="AV1037" s="99"/>
      <c r="AW1037" s="11" t="s">
        <v>96</v>
      </c>
      <c r="AX1037" s="18" t="str">
        <f t="shared" si="1427"/>
        <v/>
      </c>
      <c r="AY1037" s="43"/>
      <c r="AZ1037" s="11" t="s">
        <v>132</v>
      </c>
      <c r="BA1037" s="99"/>
      <c r="BB1037" s="99"/>
      <c r="BC1037" s="99"/>
      <c r="BD1037" s="99"/>
      <c r="BE1037" s="99"/>
      <c r="BF1037" s="99"/>
      <c r="BG1037" s="99"/>
      <c r="BH1037" s="99"/>
      <c r="BI1037" s="99"/>
      <c r="BJ1037" s="103">
        <f t="shared" si="1497"/>
        <v>2024</v>
      </c>
      <c r="BK1037" s="11">
        <v>2027.0</v>
      </c>
      <c r="BL1037" s="16">
        <f t="shared" si="954"/>
        <v>4</v>
      </c>
      <c r="BM1037" s="18" t="str">
        <f t="shared" si="955"/>
        <v>2024, 2025, 2026, 2027</v>
      </c>
      <c r="BN1037" s="18" t="str">
        <f t="shared" ref="BN1037:CC1037" si="1520">IF(ISNUMBER(SEARCH(BN$1, $BM1037)), ($K1037/$BL1037), "")</f>
        <v/>
      </c>
      <c r="BO1037" s="18" t="str">
        <f t="shared" si="1520"/>
        <v/>
      </c>
      <c r="BP1037" s="18" t="str">
        <f t="shared" si="1520"/>
        <v/>
      </c>
      <c r="BQ1037" s="18" t="str">
        <f t="shared" si="1520"/>
        <v/>
      </c>
      <c r="BR1037" s="20">
        <f t="shared" si="1520"/>
        <v>0</v>
      </c>
      <c r="BS1037" s="20">
        <f t="shared" si="1520"/>
        <v>0</v>
      </c>
      <c r="BT1037" s="20">
        <f t="shared" si="1520"/>
        <v>0</v>
      </c>
      <c r="BU1037" s="20">
        <f t="shared" si="1520"/>
        <v>0</v>
      </c>
      <c r="BV1037" s="18" t="str">
        <f t="shared" si="1520"/>
        <v/>
      </c>
      <c r="BW1037" s="18" t="str">
        <f t="shared" si="1520"/>
        <v/>
      </c>
      <c r="BX1037" s="18" t="str">
        <f t="shared" si="1520"/>
        <v/>
      </c>
      <c r="BY1037" s="18" t="str">
        <f t="shared" si="1520"/>
        <v/>
      </c>
      <c r="BZ1037" s="18" t="str">
        <f t="shared" si="1520"/>
        <v/>
      </c>
      <c r="CA1037" s="18" t="str">
        <f t="shared" si="1520"/>
        <v/>
      </c>
      <c r="CB1037" s="18" t="str">
        <f t="shared" si="1520"/>
        <v/>
      </c>
      <c r="CC1037" s="18" t="str">
        <f t="shared" si="1520"/>
        <v/>
      </c>
      <c r="CD1037" s="106"/>
      <c r="CE1037" s="106"/>
    </row>
    <row r="1038" ht="15.75" customHeight="1">
      <c r="A1038" s="98" t="s">
        <v>5194</v>
      </c>
      <c r="B1038" s="99"/>
      <c r="C1038" s="98" t="s">
        <v>5195</v>
      </c>
      <c r="D1038" s="109"/>
      <c r="E1038" s="99"/>
      <c r="F1038" s="99"/>
      <c r="G1038" s="99"/>
      <c r="H1038" s="99"/>
      <c r="I1038" s="99"/>
      <c r="J1038" s="111"/>
      <c r="K1038" s="111"/>
      <c r="L1038" s="41" t="s">
        <v>86</v>
      </c>
      <c r="M1038" s="99"/>
      <c r="N1038" s="108" t="s">
        <v>5196</v>
      </c>
      <c r="O1038" s="99"/>
      <c r="P1038" s="99"/>
      <c r="Q1038" s="99"/>
      <c r="R1038" s="99"/>
      <c r="S1038" s="99"/>
      <c r="T1038" s="99"/>
      <c r="U1038" s="99"/>
      <c r="V1038" s="41" t="s">
        <v>899</v>
      </c>
      <c r="W1038" s="41" t="s">
        <v>5193</v>
      </c>
      <c r="X1038" s="41" t="s">
        <v>155</v>
      </c>
      <c r="Y1038" s="41" t="s">
        <v>75</v>
      </c>
      <c r="Z1038" s="99"/>
      <c r="AA1038" s="99"/>
      <c r="AB1038" s="99"/>
      <c r="AC1038" s="99"/>
      <c r="AD1038" s="99"/>
      <c r="AE1038" s="99"/>
      <c r="AF1038" s="99"/>
      <c r="AG1038" s="99"/>
      <c r="AH1038" s="99"/>
      <c r="AI1038" s="106">
        <v>45383.0</v>
      </c>
      <c r="AJ1038" s="103" t="str">
        <f t="shared" si="1441"/>
        <v/>
      </c>
      <c r="AK1038" s="41" t="s">
        <v>77</v>
      </c>
      <c r="AL1038" s="99"/>
      <c r="AM1038" s="11" t="s">
        <v>157</v>
      </c>
      <c r="AN1038" s="41"/>
      <c r="AO1038" s="99"/>
      <c r="AP1038" s="99"/>
      <c r="AQ1038" s="11" t="s">
        <v>79</v>
      </c>
      <c r="AR1038" s="41" t="s">
        <v>155</v>
      </c>
      <c r="AS1038" s="41" t="s">
        <v>75</v>
      </c>
      <c r="AT1038" s="43" t="s">
        <v>80</v>
      </c>
      <c r="AU1038" s="99"/>
      <c r="AV1038" s="99"/>
      <c r="AW1038" s="11" t="s">
        <v>96</v>
      </c>
      <c r="AX1038" s="18" t="str">
        <f t="shared" si="1427"/>
        <v/>
      </c>
      <c r="AY1038" s="43"/>
      <c r="AZ1038" s="11" t="s">
        <v>132</v>
      </c>
      <c r="BA1038" s="99"/>
      <c r="BB1038" s="99"/>
      <c r="BC1038" s="99"/>
      <c r="BD1038" s="99"/>
      <c r="BE1038" s="99"/>
      <c r="BF1038" s="99"/>
      <c r="BG1038" s="99"/>
      <c r="BH1038" s="99"/>
      <c r="BI1038" s="99"/>
      <c r="BJ1038" s="103">
        <f t="shared" si="1497"/>
        <v>2024</v>
      </c>
      <c r="BK1038" s="11">
        <v>2027.0</v>
      </c>
      <c r="BL1038" s="16">
        <f t="shared" si="954"/>
        <v>4</v>
      </c>
      <c r="BM1038" s="18" t="str">
        <f t="shared" si="955"/>
        <v>2024, 2025, 2026, 2027</v>
      </c>
      <c r="BN1038" s="18" t="str">
        <f t="shared" ref="BN1038:CC1038" si="1521">IF(ISNUMBER(SEARCH(BN$1, $BM1038)), ($K1038/$BL1038), "")</f>
        <v/>
      </c>
      <c r="BO1038" s="18" t="str">
        <f t="shared" si="1521"/>
        <v/>
      </c>
      <c r="BP1038" s="18" t="str">
        <f t="shared" si="1521"/>
        <v/>
      </c>
      <c r="BQ1038" s="18" t="str">
        <f t="shared" si="1521"/>
        <v/>
      </c>
      <c r="BR1038" s="20">
        <f t="shared" si="1521"/>
        <v>0</v>
      </c>
      <c r="BS1038" s="20">
        <f t="shared" si="1521"/>
        <v>0</v>
      </c>
      <c r="BT1038" s="20">
        <f t="shared" si="1521"/>
        <v>0</v>
      </c>
      <c r="BU1038" s="20">
        <f t="shared" si="1521"/>
        <v>0</v>
      </c>
      <c r="BV1038" s="18" t="str">
        <f t="shared" si="1521"/>
        <v/>
      </c>
      <c r="BW1038" s="18" t="str">
        <f t="shared" si="1521"/>
        <v/>
      </c>
      <c r="BX1038" s="18" t="str">
        <f t="shared" si="1521"/>
        <v/>
      </c>
      <c r="BY1038" s="18" t="str">
        <f t="shared" si="1521"/>
        <v/>
      </c>
      <c r="BZ1038" s="18" t="str">
        <f t="shared" si="1521"/>
        <v/>
      </c>
      <c r="CA1038" s="18" t="str">
        <f t="shared" si="1521"/>
        <v/>
      </c>
      <c r="CB1038" s="18" t="str">
        <f t="shared" si="1521"/>
        <v/>
      </c>
      <c r="CC1038" s="18" t="str">
        <f t="shared" si="1521"/>
        <v/>
      </c>
      <c r="CD1038" s="106"/>
      <c r="CE1038" s="106"/>
    </row>
    <row r="1039" ht="15.75" customHeight="1">
      <c r="A1039" s="98" t="s">
        <v>5197</v>
      </c>
      <c r="B1039" s="41" t="s">
        <v>5198</v>
      </c>
      <c r="C1039" s="98" t="s">
        <v>5199</v>
      </c>
      <c r="D1039" s="109"/>
      <c r="E1039" s="99"/>
      <c r="F1039" s="99"/>
      <c r="G1039" s="99"/>
      <c r="H1039" s="99"/>
      <c r="I1039" s="99"/>
      <c r="J1039" s="111"/>
      <c r="K1039" s="111"/>
      <c r="L1039" s="41" t="s">
        <v>86</v>
      </c>
      <c r="M1039" s="99"/>
      <c r="N1039" s="108" t="s">
        <v>5200</v>
      </c>
      <c r="O1039" s="99"/>
      <c r="P1039" s="99"/>
      <c r="Q1039" s="99"/>
      <c r="R1039" s="99"/>
      <c r="S1039" s="99"/>
      <c r="T1039" s="99"/>
      <c r="U1039" s="41" t="s">
        <v>5201</v>
      </c>
      <c r="V1039" s="41" t="s">
        <v>5202</v>
      </c>
      <c r="W1039" s="41" t="s">
        <v>92</v>
      </c>
      <c r="X1039" s="41" t="s">
        <v>155</v>
      </c>
      <c r="Y1039" s="41" t="s">
        <v>75</v>
      </c>
      <c r="Z1039" s="99"/>
      <c r="AA1039" s="99"/>
      <c r="AB1039" s="99"/>
      <c r="AC1039" s="99"/>
      <c r="AD1039" s="99"/>
      <c r="AE1039" s="99"/>
      <c r="AF1039" s="99"/>
      <c r="AG1039" s="99"/>
      <c r="AH1039" s="99"/>
      <c r="AI1039" s="106">
        <v>45689.0</v>
      </c>
      <c r="AJ1039" s="103" t="str">
        <f t="shared" si="1441"/>
        <v/>
      </c>
      <c r="AK1039" s="41" t="s">
        <v>77</v>
      </c>
      <c r="AL1039" s="99"/>
      <c r="AM1039" s="11" t="s">
        <v>157</v>
      </c>
      <c r="AN1039" s="41"/>
      <c r="AO1039" s="99"/>
      <c r="AP1039" s="99"/>
      <c r="AQ1039" s="11" t="s">
        <v>79</v>
      </c>
      <c r="AR1039" s="41" t="s">
        <v>155</v>
      </c>
      <c r="AS1039" s="41" t="s">
        <v>75</v>
      </c>
      <c r="AT1039" s="43" t="s">
        <v>80</v>
      </c>
      <c r="AU1039" s="99"/>
      <c r="AV1039" s="99"/>
      <c r="AW1039" s="11" t="s">
        <v>96</v>
      </c>
      <c r="AX1039" s="18" t="str">
        <f t="shared" si="1427"/>
        <v/>
      </c>
      <c r="AY1039" s="43"/>
      <c r="AZ1039" s="11" t="s">
        <v>310</v>
      </c>
      <c r="BA1039" s="99"/>
      <c r="BB1039" s="99"/>
      <c r="BC1039" s="99"/>
      <c r="BD1039" s="99"/>
      <c r="BE1039" s="99"/>
      <c r="BF1039" s="99"/>
      <c r="BG1039" s="99"/>
      <c r="BH1039" s="99"/>
      <c r="BI1039" s="99"/>
      <c r="BJ1039" s="103">
        <f t="shared" si="1497"/>
        <v>2025</v>
      </c>
      <c r="BK1039" s="11">
        <v>2028.0</v>
      </c>
      <c r="BL1039" s="16">
        <f t="shared" si="954"/>
        <v>4</v>
      </c>
      <c r="BM1039" s="18" t="str">
        <f t="shared" si="955"/>
        <v>2025, 2026, 2027, 2028</v>
      </c>
      <c r="BN1039" s="18" t="str">
        <f t="shared" ref="BN1039:CC1039" si="1522">IF(ISNUMBER(SEARCH(BN$1, $BM1039)), ($K1039/$BL1039), "")</f>
        <v/>
      </c>
      <c r="BO1039" s="18" t="str">
        <f t="shared" si="1522"/>
        <v/>
      </c>
      <c r="BP1039" s="18" t="str">
        <f t="shared" si="1522"/>
        <v/>
      </c>
      <c r="BQ1039" s="18" t="str">
        <f t="shared" si="1522"/>
        <v/>
      </c>
      <c r="BR1039" s="18" t="str">
        <f t="shared" si="1522"/>
        <v/>
      </c>
      <c r="BS1039" s="20">
        <f t="shared" si="1522"/>
        <v>0</v>
      </c>
      <c r="BT1039" s="20">
        <f t="shared" si="1522"/>
        <v>0</v>
      </c>
      <c r="BU1039" s="20">
        <f t="shared" si="1522"/>
        <v>0</v>
      </c>
      <c r="BV1039" s="20">
        <f t="shared" si="1522"/>
        <v>0</v>
      </c>
      <c r="BW1039" s="18" t="str">
        <f t="shared" si="1522"/>
        <v/>
      </c>
      <c r="BX1039" s="18" t="str">
        <f t="shared" si="1522"/>
        <v/>
      </c>
      <c r="BY1039" s="18" t="str">
        <f t="shared" si="1522"/>
        <v/>
      </c>
      <c r="BZ1039" s="18" t="str">
        <f t="shared" si="1522"/>
        <v/>
      </c>
      <c r="CA1039" s="18" t="str">
        <f t="shared" si="1522"/>
        <v/>
      </c>
      <c r="CB1039" s="18" t="str">
        <f t="shared" si="1522"/>
        <v/>
      </c>
      <c r="CC1039" s="18" t="str">
        <f t="shared" si="1522"/>
        <v/>
      </c>
      <c r="CD1039" s="106"/>
      <c r="CE1039" s="106"/>
    </row>
    <row r="1040" ht="15.75" customHeight="1">
      <c r="A1040" s="98" t="s">
        <v>5203</v>
      </c>
      <c r="B1040" s="99"/>
      <c r="C1040" s="98" t="s">
        <v>5204</v>
      </c>
      <c r="D1040" s="109"/>
      <c r="E1040" s="99"/>
      <c r="F1040" s="99"/>
      <c r="G1040" s="99"/>
      <c r="H1040" s="99"/>
      <c r="I1040" s="99"/>
      <c r="J1040" s="111"/>
      <c r="K1040" s="111"/>
      <c r="L1040" s="41" t="s">
        <v>86</v>
      </c>
      <c r="M1040" s="99"/>
      <c r="N1040" s="108" t="s">
        <v>5205</v>
      </c>
      <c r="O1040" s="99"/>
      <c r="P1040" s="99"/>
      <c r="Q1040" s="99"/>
      <c r="R1040" s="99"/>
      <c r="S1040" s="99"/>
      <c r="T1040" s="99"/>
      <c r="U1040" s="99"/>
      <c r="V1040" s="41" t="s">
        <v>5206</v>
      </c>
      <c r="W1040" s="41" t="s">
        <v>4825</v>
      </c>
      <c r="X1040" s="41" t="s">
        <v>155</v>
      </c>
      <c r="Y1040" s="41" t="s">
        <v>75</v>
      </c>
      <c r="Z1040" s="99"/>
      <c r="AA1040" s="99"/>
      <c r="AB1040" s="99"/>
      <c r="AC1040" s="99"/>
      <c r="AD1040" s="99"/>
      <c r="AE1040" s="99"/>
      <c r="AF1040" s="99"/>
      <c r="AG1040" s="99"/>
      <c r="AH1040" s="99"/>
      <c r="AI1040" s="106">
        <v>45931.0</v>
      </c>
      <c r="AJ1040" s="103" t="str">
        <f t="shared" si="1441"/>
        <v/>
      </c>
      <c r="AK1040" s="41" t="s">
        <v>156</v>
      </c>
      <c r="AL1040" s="99"/>
      <c r="AM1040" s="11" t="s">
        <v>157</v>
      </c>
      <c r="AN1040" s="41"/>
      <c r="AO1040" s="99"/>
      <c r="AP1040" s="99"/>
      <c r="AQ1040" s="11" t="s">
        <v>79</v>
      </c>
      <c r="AR1040" s="41" t="s">
        <v>155</v>
      </c>
      <c r="AS1040" s="41" t="s">
        <v>75</v>
      </c>
      <c r="AT1040" s="43" t="s">
        <v>80</v>
      </c>
      <c r="AU1040" s="99"/>
      <c r="AV1040" s="99"/>
      <c r="AW1040" s="11" t="s">
        <v>96</v>
      </c>
      <c r="AX1040" s="18" t="str">
        <f t="shared" si="1427"/>
        <v/>
      </c>
      <c r="AY1040" s="43"/>
      <c r="AZ1040" s="11" t="s">
        <v>310</v>
      </c>
      <c r="BA1040" s="99"/>
      <c r="BB1040" s="99"/>
      <c r="BC1040" s="99"/>
      <c r="BD1040" s="99"/>
      <c r="BE1040" s="99"/>
      <c r="BF1040" s="99"/>
      <c r="BG1040" s="99"/>
      <c r="BH1040" s="99"/>
      <c r="BI1040" s="99"/>
      <c r="BJ1040" s="103">
        <f t="shared" si="1497"/>
        <v>2025</v>
      </c>
      <c r="BK1040" s="11">
        <v>2027.0</v>
      </c>
      <c r="BL1040" s="16">
        <f t="shared" si="954"/>
        <v>3</v>
      </c>
      <c r="BM1040" s="18" t="str">
        <f t="shared" si="955"/>
        <v>2025, 2026, 2027</v>
      </c>
      <c r="BN1040" s="18" t="str">
        <f t="shared" ref="BN1040:CC1040" si="1523">IF(ISNUMBER(SEARCH(BN$1, $BM1040)), ($K1040/$BL1040), "")</f>
        <v/>
      </c>
      <c r="BO1040" s="18" t="str">
        <f t="shared" si="1523"/>
        <v/>
      </c>
      <c r="BP1040" s="18" t="str">
        <f t="shared" si="1523"/>
        <v/>
      </c>
      <c r="BQ1040" s="18" t="str">
        <f t="shared" si="1523"/>
        <v/>
      </c>
      <c r="BR1040" s="18" t="str">
        <f t="shared" si="1523"/>
        <v/>
      </c>
      <c r="BS1040" s="20">
        <f t="shared" si="1523"/>
        <v>0</v>
      </c>
      <c r="BT1040" s="20">
        <f t="shared" si="1523"/>
        <v>0</v>
      </c>
      <c r="BU1040" s="20">
        <f t="shared" si="1523"/>
        <v>0</v>
      </c>
      <c r="BV1040" s="18" t="str">
        <f t="shared" si="1523"/>
        <v/>
      </c>
      <c r="BW1040" s="18" t="str">
        <f t="shared" si="1523"/>
        <v/>
      </c>
      <c r="BX1040" s="18" t="str">
        <f t="shared" si="1523"/>
        <v/>
      </c>
      <c r="BY1040" s="18" t="str">
        <f t="shared" si="1523"/>
        <v/>
      </c>
      <c r="BZ1040" s="18" t="str">
        <f t="shared" si="1523"/>
        <v/>
      </c>
      <c r="CA1040" s="18" t="str">
        <f t="shared" si="1523"/>
        <v/>
      </c>
      <c r="CB1040" s="18" t="str">
        <f t="shared" si="1523"/>
        <v/>
      </c>
      <c r="CC1040" s="18" t="str">
        <f t="shared" si="1523"/>
        <v/>
      </c>
      <c r="CD1040" s="106"/>
      <c r="CE1040" s="106"/>
    </row>
    <row r="1041" ht="15.75" customHeight="1">
      <c r="A1041" s="98" t="s">
        <v>5207</v>
      </c>
      <c r="B1041" s="41" t="s">
        <v>5208</v>
      </c>
      <c r="C1041" s="98" t="s">
        <v>5209</v>
      </c>
      <c r="D1041" s="109"/>
      <c r="E1041" s="99"/>
      <c r="F1041" s="99"/>
      <c r="G1041" s="99"/>
      <c r="H1041" s="99"/>
      <c r="I1041" s="99"/>
      <c r="J1041" s="111"/>
      <c r="K1041" s="111"/>
      <c r="L1041" s="41" t="s">
        <v>86</v>
      </c>
      <c r="M1041" s="99"/>
      <c r="N1041" s="108" t="s">
        <v>5210</v>
      </c>
      <c r="O1041" s="99"/>
      <c r="P1041" s="99"/>
      <c r="Q1041" s="99"/>
      <c r="R1041" s="99"/>
      <c r="S1041" s="99"/>
      <c r="T1041" s="99"/>
      <c r="U1041" s="99"/>
      <c r="V1041" s="41" t="s">
        <v>5211</v>
      </c>
      <c r="W1041" s="41" t="s">
        <v>5193</v>
      </c>
      <c r="X1041" s="41" t="s">
        <v>155</v>
      </c>
      <c r="Y1041" s="41" t="s">
        <v>75</v>
      </c>
      <c r="Z1041" s="99"/>
      <c r="AA1041" s="99"/>
      <c r="AB1041" s="99"/>
      <c r="AC1041" s="99"/>
      <c r="AD1041" s="99"/>
      <c r="AE1041" s="99"/>
      <c r="AF1041" s="99"/>
      <c r="AG1041" s="99"/>
      <c r="AH1041" s="99"/>
      <c r="AI1041" s="106">
        <v>45397.0</v>
      </c>
      <c r="AJ1041" s="103" t="str">
        <f t="shared" si="1441"/>
        <v/>
      </c>
      <c r="AK1041" s="41" t="s">
        <v>4892</v>
      </c>
      <c r="AL1041" s="99"/>
      <c r="AM1041" s="11" t="s">
        <v>157</v>
      </c>
      <c r="AN1041" s="41"/>
      <c r="AO1041" s="99"/>
      <c r="AP1041" s="99"/>
      <c r="AQ1041" s="11" t="s">
        <v>79</v>
      </c>
      <c r="AR1041" s="41" t="s">
        <v>155</v>
      </c>
      <c r="AS1041" s="41" t="s">
        <v>75</v>
      </c>
      <c r="AT1041" s="43" t="s">
        <v>80</v>
      </c>
      <c r="AU1041" s="112" t="s">
        <v>262</v>
      </c>
      <c r="AV1041" s="112"/>
      <c r="AW1041" s="11" t="s">
        <v>96</v>
      </c>
      <c r="AX1041" s="18" t="str">
        <f t="shared" si="1427"/>
        <v/>
      </c>
      <c r="AY1041" s="43"/>
      <c r="AZ1041" s="11" t="s">
        <v>132</v>
      </c>
      <c r="BA1041" s="99"/>
      <c r="BB1041" s="99"/>
      <c r="BC1041" s="99"/>
      <c r="BD1041" s="99"/>
      <c r="BE1041" s="99"/>
      <c r="BF1041" s="99"/>
      <c r="BG1041" s="99"/>
      <c r="BH1041" s="99"/>
      <c r="BI1041" s="99"/>
      <c r="BJ1041" s="103">
        <f t="shared" si="1497"/>
        <v>2024</v>
      </c>
      <c r="BK1041" s="11">
        <v>2025.0</v>
      </c>
      <c r="BL1041" s="16">
        <f t="shared" si="954"/>
        <v>2</v>
      </c>
      <c r="BM1041" s="18" t="str">
        <f t="shared" si="955"/>
        <v>2024, 2025</v>
      </c>
      <c r="BN1041" s="18" t="str">
        <f t="shared" ref="BN1041:CC1041" si="1524">IF(ISNUMBER(SEARCH(BN$1, $BM1041)), ($K1041/$BL1041), "")</f>
        <v/>
      </c>
      <c r="BO1041" s="18" t="str">
        <f t="shared" si="1524"/>
        <v/>
      </c>
      <c r="BP1041" s="18" t="str">
        <f t="shared" si="1524"/>
        <v/>
      </c>
      <c r="BQ1041" s="18" t="str">
        <f t="shared" si="1524"/>
        <v/>
      </c>
      <c r="BR1041" s="20">
        <f t="shared" si="1524"/>
        <v>0</v>
      </c>
      <c r="BS1041" s="20">
        <f t="shared" si="1524"/>
        <v>0</v>
      </c>
      <c r="BT1041" s="18" t="str">
        <f t="shared" si="1524"/>
        <v/>
      </c>
      <c r="BU1041" s="18" t="str">
        <f t="shared" si="1524"/>
        <v/>
      </c>
      <c r="BV1041" s="18" t="str">
        <f t="shared" si="1524"/>
        <v/>
      </c>
      <c r="BW1041" s="18" t="str">
        <f t="shared" si="1524"/>
        <v/>
      </c>
      <c r="BX1041" s="18" t="str">
        <f t="shared" si="1524"/>
        <v/>
      </c>
      <c r="BY1041" s="18" t="str">
        <f t="shared" si="1524"/>
        <v/>
      </c>
      <c r="BZ1041" s="18" t="str">
        <f t="shared" si="1524"/>
        <v/>
      </c>
      <c r="CA1041" s="18" t="str">
        <f t="shared" si="1524"/>
        <v/>
      </c>
      <c r="CB1041" s="18" t="str">
        <f t="shared" si="1524"/>
        <v/>
      </c>
      <c r="CC1041" s="18" t="str">
        <f t="shared" si="1524"/>
        <v/>
      </c>
      <c r="CD1041" s="106"/>
      <c r="CE1041" s="106"/>
    </row>
    <row r="1042" ht="15.75" customHeight="1">
      <c r="A1042" s="98" t="s">
        <v>5212</v>
      </c>
      <c r="B1042" s="41" t="s">
        <v>5213</v>
      </c>
      <c r="C1042" s="98" t="s">
        <v>5214</v>
      </c>
      <c r="D1042" s="109"/>
      <c r="E1042" s="99"/>
      <c r="F1042" s="99"/>
      <c r="G1042" s="99"/>
      <c r="H1042" s="99"/>
      <c r="I1042" s="99"/>
      <c r="J1042" s="111"/>
      <c r="K1042" s="111"/>
      <c r="L1042" s="41" t="s">
        <v>86</v>
      </c>
      <c r="M1042" s="99"/>
      <c r="N1042" s="108" t="s">
        <v>5215</v>
      </c>
      <c r="O1042" s="99"/>
      <c r="P1042" s="99"/>
      <c r="Q1042" s="99"/>
      <c r="R1042" s="99"/>
      <c r="S1042" s="99"/>
      <c r="T1042" s="99"/>
      <c r="U1042" s="99"/>
      <c r="V1042" s="41" t="s">
        <v>899</v>
      </c>
      <c r="W1042" s="41" t="s">
        <v>5193</v>
      </c>
      <c r="X1042" s="41" t="s">
        <v>155</v>
      </c>
      <c r="Y1042" s="41" t="s">
        <v>75</v>
      </c>
      <c r="Z1042" s="99"/>
      <c r="AA1042" s="99"/>
      <c r="AB1042" s="99"/>
      <c r="AC1042" s="99"/>
      <c r="AD1042" s="99"/>
      <c r="AE1042" s="99"/>
      <c r="AF1042" s="99"/>
      <c r="AG1042" s="99"/>
      <c r="AH1042" s="99"/>
      <c r="AI1042" s="106">
        <v>45383.0</v>
      </c>
      <c r="AJ1042" s="103" t="str">
        <f t="shared" si="1441"/>
        <v/>
      </c>
      <c r="AK1042" s="41" t="s">
        <v>77</v>
      </c>
      <c r="AL1042" s="99"/>
      <c r="AM1042" s="11" t="s">
        <v>157</v>
      </c>
      <c r="AN1042" s="41"/>
      <c r="AO1042" s="99"/>
      <c r="AP1042" s="99"/>
      <c r="AQ1042" s="11" t="s">
        <v>79</v>
      </c>
      <c r="AR1042" s="41" t="s">
        <v>155</v>
      </c>
      <c r="AS1042" s="41" t="s">
        <v>75</v>
      </c>
      <c r="AT1042" s="43" t="s">
        <v>80</v>
      </c>
      <c r="AU1042" s="99"/>
      <c r="AV1042" s="99"/>
      <c r="AW1042" s="11" t="s">
        <v>96</v>
      </c>
      <c r="AX1042" s="18" t="str">
        <f t="shared" si="1427"/>
        <v/>
      </c>
      <c r="AY1042" s="43"/>
      <c r="AZ1042" s="11" t="s">
        <v>132</v>
      </c>
      <c r="BA1042" s="99"/>
      <c r="BB1042" s="99"/>
      <c r="BC1042" s="99"/>
      <c r="BD1042" s="99"/>
      <c r="BE1042" s="99"/>
      <c r="BF1042" s="99"/>
      <c r="BG1042" s="99"/>
      <c r="BH1042" s="99"/>
      <c r="BI1042" s="99"/>
      <c r="BJ1042" s="103">
        <f t="shared" si="1497"/>
        <v>2024</v>
      </c>
      <c r="BK1042" s="11">
        <v>2027.0</v>
      </c>
      <c r="BL1042" s="16">
        <f t="shared" si="954"/>
        <v>4</v>
      </c>
      <c r="BM1042" s="18" t="str">
        <f t="shared" si="955"/>
        <v>2024, 2025, 2026, 2027</v>
      </c>
      <c r="BN1042" s="18" t="str">
        <f t="shared" ref="BN1042:CC1042" si="1525">IF(ISNUMBER(SEARCH(BN$1, $BM1042)), ($K1042/$BL1042), "")</f>
        <v/>
      </c>
      <c r="BO1042" s="18" t="str">
        <f t="shared" si="1525"/>
        <v/>
      </c>
      <c r="BP1042" s="18" t="str">
        <f t="shared" si="1525"/>
        <v/>
      </c>
      <c r="BQ1042" s="18" t="str">
        <f t="shared" si="1525"/>
        <v/>
      </c>
      <c r="BR1042" s="20">
        <f t="shared" si="1525"/>
        <v>0</v>
      </c>
      <c r="BS1042" s="20">
        <f t="shared" si="1525"/>
        <v>0</v>
      </c>
      <c r="BT1042" s="20">
        <f t="shared" si="1525"/>
        <v>0</v>
      </c>
      <c r="BU1042" s="20">
        <f t="shared" si="1525"/>
        <v>0</v>
      </c>
      <c r="BV1042" s="18" t="str">
        <f t="shared" si="1525"/>
        <v/>
      </c>
      <c r="BW1042" s="18" t="str">
        <f t="shared" si="1525"/>
        <v/>
      </c>
      <c r="BX1042" s="18" t="str">
        <f t="shared" si="1525"/>
        <v/>
      </c>
      <c r="BY1042" s="18" t="str">
        <f t="shared" si="1525"/>
        <v/>
      </c>
      <c r="BZ1042" s="18" t="str">
        <f t="shared" si="1525"/>
        <v/>
      </c>
      <c r="CA1042" s="18" t="str">
        <f t="shared" si="1525"/>
        <v/>
      </c>
      <c r="CB1042" s="18" t="str">
        <f t="shared" si="1525"/>
        <v/>
      </c>
      <c r="CC1042" s="18" t="str">
        <f t="shared" si="1525"/>
        <v/>
      </c>
      <c r="CD1042" s="106"/>
      <c r="CE1042" s="106"/>
    </row>
    <row r="1043" ht="15.75" customHeight="1">
      <c r="A1043" s="98" t="s">
        <v>5216</v>
      </c>
      <c r="B1043" s="41" t="s">
        <v>5217</v>
      </c>
      <c r="C1043" s="98" t="s">
        <v>5218</v>
      </c>
      <c r="D1043" s="109"/>
      <c r="E1043" s="99"/>
      <c r="F1043" s="99"/>
      <c r="G1043" s="99"/>
      <c r="H1043" s="99"/>
      <c r="I1043" s="99"/>
      <c r="J1043" s="111"/>
      <c r="K1043" s="111"/>
      <c r="L1043" s="41" t="s">
        <v>86</v>
      </c>
      <c r="M1043" s="99"/>
      <c r="N1043" s="108" t="s">
        <v>5219</v>
      </c>
      <c r="O1043" s="99"/>
      <c r="P1043" s="99"/>
      <c r="Q1043" s="99"/>
      <c r="R1043" s="99"/>
      <c r="S1043" s="99"/>
      <c r="T1043" s="99"/>
      <c r="U1043" s="99"/>
      <c r="V1043" s="41" t="s">
        <v>5220</v>
      </c>
      <c r="W1043" s="41" t="s">
        <v>5193</v>
      </c>
      <c r="X1043" s="41" t="s">
        <v>155</v>
      </c>
      <c r="Y1043" s="41" t="s">
        <v>75</v>
      </c>
      <c r="Z1043" s="99"/>
      <c r="AA1043" s="99"/>
      <c r="AB1043" s="99"/>
      <c r="AC1043" s="99"/>
      <c r="AD1043" s="99"/>
      <c r="AE1043" s="99"/>
      <c r="AF1043" s="99"/>
      <c r="AG1043" s="99"/>
      <c r="AH1043" s="99"/>
      <c r="AI1043" s="106">
        <v>45580.0</v>
      </c>
      <c r="AJ1043" s="103" t="str">
        <f t="shared" si="1441"/>
        <v/>
      </c>
      <c r="AK1043" s="41" t="s">
        <v>77</v>
      </c>
      <c r="AL1043" s="99"/>
      <c r="AM1043" s="11" t="s">
        <v>157</v>
      </c>
      <c r="AN1043" s="41"/>
      <c r="AO1043" s="99"/>
      <c r="AP1043" s="99"/>
      <c r="AQ1043" s="11" t="s">
        <v>79</v>
      </c>
      <c r="AR1043" s="41" t="s">
        <v>155</v>
      </c>
      <c r="AS1043" s="41" t="s">
        <v>75</v>
      </c>
      <c r="AT1043" s="43" t="s">
        <v>80</v>
      </c>
      <c r="AU1043" s="112" t="s">
        <v>262</v>
      </c>
      <c r="AV1043" s="112"/>
      <c r="AW1043" s="11" t="s">
        <v>96</v>
      </c>
      <c r="AX1043" s="18" t="str">
        <f t="shared" si="1427"/>
        <v/>
      </c>
      <c r="AY1043" s="43"/>
      <c r="AZ1043" s="11" t="s">
        <v>132</v>
      </c>
      <c r="BA1043" s="99"/>
      <c r="BB1043" s="99"/>
      <c r="BC1043" s="99"/>
      <c r="BD1043" s="99"/>
      <c r="BE1043" s="99"/>
      <c r="BF1043" s="99"/>
      <c r="BG1043" s="99"/>
      <c r="BH1043" s="99"/>
      <c r="BI1043" s="99"/>
      <c r="BJ1043" s="103">
        <f t="shared" si="1497"/>
        <v>2024</v>
      </c>
      <c r="BK1043" s="11">
        <v>2025.0</v>
      </c>
      <c r="BL1043" s="16">
        <f t="shared" si="954"/>
        <v>2</v>
      </c>
      <c r="BM1043" s="18" t="str">
        <f t="shared" si="955"/>
        <v>2024, 2025</v>
      </c>
      <c r="BN1043" s="18" t="str">
        <f t="shared" ref="BN1043:CC1043" si="1526">IF(ISNUMBER(SEARCH(BN$1, $BM1043)), ($K1043/$BL1043), "")</f>
        <v/>
      </c>
      <c r="BO1043" s="18" t="str">
        <f t="shared" si="1526"/>
        <v/>
      </c>
      <c r="BP1043" s="18" t="str">
        <f t="shared" si="1526"/>
        <v/>
      </c>
      <c r="BQ1043" s="18" t="str">
        <f t="shared" si="1526"/>
        <v/>
      </c>
      <c r="BR1043" s="20">
        <f t="shared" si="1526"/>
        <v>0</v>
      </c>
      <c r="BS1043" s="20">
        <f t="shared" si="1526"/>
        <v>0</v>
      </c>
      <c r="BT1043" s="18" t="str">
        <f t="shared" si="1526"/>
        <v/>
      </c>
      <c r="BU1043" s="18" t="str">
        <f t="shared" si="1526"/>
        <v/>
      </c>
      <c r="BV1043" s="18" t="str">
        <f t="shared" si="1526"/>
        <v/>
      </c>
      <c r="BW1043" s="18" t="str">
        <f t="shared" si="1526"/>
        <v/>
      </c>
      <c r="BX1043" s="18" t="str">
        <f t="shared" si="1526"/>
        <v/>
      </c>
      <c r="BY1043" s="18" t="str">
        <f t="shared" si="1526"/>
        <v/>
      </c>
      <c r="BZ1043" s="18" t="str">
        <f t="shared" si="1526"/>
        <v/>
      </c>
      <c r="CA1043" s="18" t="str">
        <f t="shared" si="1526"/>
        <v/>
      </c>
      <c r="CB1043" s="18" t="str">
        <f t="shared" si="1526"/>
        <v/>
      </c>
      <c r="CC1043" s="18" t="str">
        <f t="shared" si="1526"/>
        <v/>
      </c>
      <c r="CD1043" s="106"/>
      <c r="CE1043" s="106"/>
    </row>
    <row r="1044" ht="15.75" customHeight="1">
      <c r="A1044" s="98" t="s">
        <v>5221</v>
      </c>
      <c r="B1044" s="41" t="s">
        <v>5222</v>
      </c>
      <c r="C1044" s="98" t="s">
        <v>5223</v>
      </c>
      <c r="D1044" s="109"/>
      <c r="E1044" s="99"/>
      <c r="F1044" s="99"/>
      <c r="G1044" s="99"/>
      <c r="H1044" s="99"/>
      <c r="I1044" s="99"/>
      <c r="J1044" s="111"/>
      <c r="K1044" s="111"/>
      <c r="L1044" s="41" t="s">
        <v>86</v>
      </c>
      <c r="M1044" s="99"/>
      <c r="N1044" s="108" t="s">
        <v>5224</v>
      </c>
      <c r="O1044" s="99"/>
      <c r="P1044" s="99"/>
      <c r="Q1044" s="99"/>
      <c r="R1044" s="99"/>
      <c r="S1044" s="99"/>
      <c r="T1044" s="99"/>
      <c r="U1044" s="99"/>
      <c r="V1044" s="41" t="s">
        <v>899</v>
      </c>
      <c r="W1044" s="41" t="s">
        <v>5193</v>
      </c>
      <c r="X1044" s="41" t="s">
        <v>155</v>
      </c>
      <c r="Y1044" s="41" t="s">
        <v>75</v>
      </c>
      <c r="Z1044" s="99"/>
      <c r="AA1044" s="99"/>
      <c r="AB1044" s="99"/>
      <c r="AC1044" s="99"/>
      <c r="AD1044" s="99"/>
      <c r="AE1044" s="99"/>
      <c r="AF1044" s="99"/>
      <c r="AG1044" s="99"/>
      <c r="AH1044" s="99"/>
      <c r="AI1044" s="106">
        <v>45214.0</v>
      </c>
      <c r="AJ1044" s="103" t="str">
        <f t="shared" si="1441"/>
        <v/>
      </c>
      <c r="AK1044" s="41" t="s">
        <v>77</v>
      </c>
      <c r="AL1044" s="99"/>
      <c r="AM1044" s="11" t="s">
        <v>157</v>
      </c>
      <c r="AN1044" s="41"/>
      <c r="AO1044" s="99"/>
      <c r="AP1044" s="99"/>
      <c r="AQ1044" s="11" t="s">
        <v>79</v>
      </c>
      <c r="AR1044" s="41" t="s">
        <v>155</v>
      </c>
      <c r="AS1044" s="41" t="s">
        <v>75</v>
      </c>
      <c r="AT1044" s="43" t="s">
        <v>80</v>
      </c>
      <c r="AU1044" s="99"/>
      <c r="AV1044" s="99"/>
      <c r="AW1044" s="11" t="s">
        <v>96</v>
      </c>
      <c r="AX1044" s="18" t="str">
        <f t="shared" si="1427"/>
        <v/>
      </c>
      <c r="AY1044" s="43"/>
      <c r="AZ1044" s="11" t="s">
        <v>132</v>
      </c>
      <c r="BA1044" s="99"/>
      <c r="BB1044" s="99"/>
      <c r="BC1044" s="99"/>
      <c r="BD1044" s="99"/>
      <c r="BE1044" s="99"/>
      <c r="BF1044" s="99"/>
      <c r="BG1044" s="99"/>
      <c r="BH1044" s="99"/>
      <c r="BI1044" s="99"/>
      <c r="BJ1044" s="103">
        <f t="shared" si="1497"/>
        <v>2023</v>
      </c>
      <c r="BK1044" s="11">
        <v>2026.0</v>
      </c>
      <c r="BL1044" s="16">
        <f t="shared" si="954"/>
        <v>4</v>
      </c>
      <c r="BM1044" s="18" t="str">
        <f t="shared" si="955"/>
        <v>2023, 2024, 2025, 2026</v>
      </c>
      <c r="BN1044" s="18" t="str">
        <f t="shared" ref="BN1044:CC1044" si="1527">IF(ISNUMBER(SEARCH(BN$1, $BM1044)), ($K1044/$BL1044), "")</f>
        <v/>
      </c>
      <c r="BO1044" s="18" t="str">
        <f t="shared" si="1527"/>
        <v/>
      </c>
      <c r="BP1044" s="18" t="str">
        <f t="shared" si="1527"/>
        <v/>
      </c>
      <c r="BQ1044" s="20">
        <f t="shared" si="1527"/>
        <v>0</v>
      </c>
      <c r="BR1044" s="20">
        <f t="shared" si="1527"/>
        <v>0</v>
      </c>
      <c r="BS1044" s="20">
        <f t="shared" si="1527"/>
        <v>0</v>
      </c>
      <c r="BT1044" s="20">
        <f t="shared" si="1527"/>
        <v>0</v>
      </c>
      <c r="BU1044" s="18" t="str">
        <f t="shared" si="1527"/>
        <v/>
      </c>
      <c r="BV1044" s="18" t="str">
        <f t="shared" si="1527"/>
        <v/>
      </c>
      <c r="BW1044" s="18" t="str">
        <f t="shared" si="1527"/>
        <v/>
      </c>
      <c r="BX1044" s="18" t="str">
        <f t="shared" si="1527"/>
        <v/>
      </c>
      <c r="BY1044" s="18" t="str">
        <f t="shared" si="1527"/>
        <v/>
      </c>
      <c r="BZ1044" s="18" t="str">
        <f t="shared" si="1527"/>
        <v/>
      </c>
      <c r="CA1044" s="18" t="str">
        <f t="shared" si="1527"/>
        <v/>
      </c>
      <c r="CB1044" s="18" t="str">
        <f t="shared" si="1527"/>
        <v/>
      </c>
      <c r="CC1044" s="18" t="str">
        <f t="shared" si="1527"/>
        <v/>
      </c>
      <c r="CD1044" s="106"/>
      <c r="CE1044" s="106"/>
    </row>
    <row r="1045" ht="15.75" customHeight="1">
      <c r="A1045" s="98" t="s">
        <v>5225</v>
      </c>
      <c r="B1045" s="41" t="s">
        <v>5226</v>
      </c>
      <c r="C1045" s="98" t="s">
        <v>5227</v>
      </c>
      <c r="D1045" s="109"/>
      <c r="E1045" s="99"/>
      <c r="F1045" s="99"/>
      <c r="G1045" s="99"/>
      <c r="H1045" s="99"/>
      <c r="I1045" s="99"/>
      <c r="J1045" s="111"/>
      <c r="K1045" s="111"/>
      <c r="L1045" s="41" t="s">
        <v>86</v>
      </c>
      <c r="M1045" s="99"/>
      <c r="N1045" s="108" t="s">
        <v>5228</v>
      </c>
      <c r="O1045" s="99"/>
      <c r="P1045" s="99"/>
      <c r="Q1045" s="99"/>
      <c r="R1045" s="99"/>
      <c r="S1045" s="99"/>
      <c r="T1045" s="99"/>
      <c r="U1045" s="99"/>
      <c r="V1045" s="41" t="s">
        <v>899</v>
      </c>
      <c r="W1045" s="41" t="s">
        <v>5193</v>
      </c>
      <c r="X1045" s="41" t="s">
        <v>155</v>
      </c>
      <c r="Y1045" s="41" t="s">
        <v>75</v>
      </c>
      <c r="Z1045" s="99"/>
      <c r="AA1045" s="99"/>
      <c r="AB1045" s="99"/>
      <c r="AC1045" s="99"/>
      <c r="AD1045" s="99"/>
      <c r="AE1045" s="99"/>
      <c r="AF1045" s="99"/>
      <c r="AG1045" s="99"/>
      <c r="AH1045" s="99"/>
      <c r="AI1045" s="106">
        <v>45231.0</v>
      </c>
      <c r="AJ1045" s="103" t="str">
        <f t="shared" si="1441"/>
        <v/>
      </c>
      <c r="AK1045" s="41" t="s">
        <v>77</v>
      </c>
      <c r="AL1045" s="99"/>
      <c r="AM1045" s="11" t="s">
        <v>157</v>
      </c>
      <c r="AN1045" s="41"/>
      <c r="AO1045" s="99"/>
      <c r="AP1045" s="99"/>
      <c r="AQ1045" s="11" t="s">
        <v>79</v>
      </c>
      <c r="AR1045" s="41" t="s">
        <v>155</v>
      </c>
      <c r="AS1045" s="41" t="s">
        <v>75</v>
      </c>
      <c r="AT1045" s="43" t="s">
        <v>107</v>
      </c>
      <c r="AU1045" s="112" t="s">
        <v>189</v>
      </c>
      <c r="AV1045" s="112"/>
      <c r="AW1045" s="11" t="s">
        <v>96</v>
      </c>
      <c r="AX1045" s="18" t="str">
        <f t="shared" si="1427"/>
        <v/>
      </c>
      <c r="AY1045" s="43"/>
      <c r="AZ1045" s="11" t="s">
        <v>191</v>
      </c>
      <c r="BA1045" s="99"/>
      <c r="BB1045" s="99"/>
      <c r="BC1045" s="99"/>
      <c r="BD1045" s="99"/>
      <c r="BE1045" s="99"/>
      <c r="BF1045" s="99"/>
      <c r="BG1045" s="99"/>
      <c r="BH1045" s="99"/>
      <c r="BI1045" s="99"/>
      <c r="BJ1045" s="103">
        <f t="shared" si="1497"/>
        <v>2023</v>
      </c>
      <c r="BK1045" s="11">
        <v>2026.0</v>
      </c>
      <c r="BL1045" s="16">
        <f t="shared" si="954"/>
        <v>4</v>
      </c>
      <c r="BM1045" s="18" t="str">
        <f t="shared" si="955"/>
        <v>2023, 2024, 2025, 2026</v>
      </c>
      <c r="BN1045" s="18" t="str">
        <f t="shared" ref="BN1045:CC1045" si="1528">IF(ISNUMBER(SEARCH(BN$1, $BM1045)), ($K1045/$BL1045), "")</f>
        <v/>
      </c>
      <c r="BO1045" s="18" t="str">
        <f t="shared" si="1528"/>
        <v/>
      </c>
      <c r="BP1045" s="18" t="str">
        <f t="shared" si="1528"/>
        <v/>
      </c>
      <c r="BQ1045" s="20">
        <f t="shared" si="1528"/>
        <v>0</v>
      </c>
      <c r="BR1045" s="20">
        <f t="shared" si="1528"/>
        <v>0</v>
      </c>
      <c r="BS1045" s="20">
        <f t="shared" si="1528"/>
        <v>0</v>
      </c>
      <c r="BT1045" s="20">
        <f t="shared" si="1528"/>
        <v>0</v>
      </c>
      <c r="BU1045" s="18" t="str">
        <f t="shared" si="1528"/>
        <v/>
      </c>
      <c r="BV1045" s="18" t="str">
        <f t="shared" si="1528"/>
        <v/>
      </c>
      <c r="BW1045" s="18" t="str">
        <f t="shared" si="1528"/>
        <v/>
      </c>
      <c r="BX1045" s="18" t="str">
        <f t="shared" si="1528"/>
        <v/>
      </c>
      <c r="BY1045" s="18" t="str">
        <f t="shared" si="1528"/>
        <v/>
      </c>
      <c r="BZ1045" s="18" t="str">
        <f t="shared" si="1528"/>
        <v/>
      </c>
      <c r="CA1045" s="18" t="str">
        <f t="shared" si="1528"/>
        <v/>
      </c>
      <c r="CB1045" s="18" t="str">
        <f t="shared" si="1528"/>
        <v/>
      </c>
      <c r="CC1045" s="18" t="str">
        <f t="shared" si="1528"/>
        <v/>
      </c>
      <c r="CD1045" s="106"/>
      <c r="CE1045" s="106"/>
    </row>
    <row r="1046" ht="15.75" customHeight="1">
      <c r="A1046" s="98" t="s">
        <v>5229</v>
      </c>
      <c r="B1046" s="41" t="s">
        <v>5230</v>
      </c>
      <c r="C1046" s="100"/>
      <c r="D1046" s="109"/>
      <c r="E1046" s="41">
        <v>1300000.0</v>
      </c>
      <c r="F1046" s="99"/>
      <c r="G1046" s="41" t="s">
        <v>151</v>
      </c>
      <c r="H1046" s="99"/>
      <c r="I1046" s="99"/>
      <c r="J1046" s="105">
        <v>1300000.0</v>
      </c>
      <c r="K1046" s="105">
        <v>1300000.0</v>
      </c>
      <c r="L1046" s="41" t="s">
        <v>86</v>
      </c>
      <c r="M1046" s="99"/>
      <c r="N1046" s="108" t="s">
        <v>5231</v>
      </c>
      <c r="O1046" s="99"/>
      <c r="P1046" s="99"/>
      <c r="Q1046" s="99"/>
      <c r="R1046" s="99"/>
      <c r="S1046" s="99"/>
      <c r="T1046" s="99"/>
      <c r="U1046" s="99"/>
      <c r="V1046" s="41" t="s">
        <v>5232</v>
      </c>
      <c r="W1046" s="41" t="s">
        <v>4825</v>
      </c>
      <c r="X1046" s="41" t="s">
        <v>74</v>
      </c>
      <c r="Y1046" s="41" t="s">
        <v>75</v>
      </c>
      <c r="Z1046" s="99"/>
      <c r="AA1046" s="99"/>
      <c r="AB1046" s="99"/>
      <c r="AC1046" s="99"/>
      <c r="AD1046" s="99"/>
      <c r="AE1046" s="99"/>
      <c r="AF1046" s="99"/>
      <c r="AG1046" s="99"/>
      <c r="AH1046" s="99"/>
      <c r="AI1046" s="99"/>
      <c r="AJ1046" s="103" t="str">
        <f t="shared" si="1441"/>
        <v/>
      </c>
      <c r="AK1046" s="99"/>
      <c r="AL1046" s="99"/>
      <c r="AM1046" s="41" t="s">
        <v>5233</v>
      </c>
      <c r="AN1046" s="41"/>
      <c r="AO1046" s="99"/>
      <c r="AP1046" s="99"/>
      <c r="AQ1046" s="41" t="s">
        <v>4912</v>
      </c>
      <c r="AR1046" s="41" t="s">
        <v>74</v>
      </c>
      <c r="AS1046" s="41" t="s">
        <v>75</v>
      </c>
      <c r="AT1046" s="43" t="s">
        <v>80</v>
      </c>
      <c r="AU1046" s="112" t="s">
        <v>262</v>
      </c>
      <c r="AV1046" s="112"/>
      <c r="AW1046" s="43" t="s">
        <v>96</v>
      </c>
      <c r="AX1046" s="18" t="str">
        <f t="shared" si="1427"/>
        <v/>
      </c>
      <c r="AY1046" s="43" t="s">
        <v>299</v>
      </c>
      <c r="AZ1046" s="11" t="s">
        <v>191</v>
      </c>
      <c r="BA1046" s="99"/>
      <c r="BB1046" s="99"/>
      <c r="BC1046" s="99"/>
      <c r="BD1046" s="99"/>
      <c r="BE1046" s="99"/>
      <c r="BF1046" s="99"/>
      <c r="BG1046" s="99"/>
      <c r="BH1046" s="99"/>
      <c r="BI1046" s="99"/>
      <c r="BJ1046" s="104">
        <v>2024.0</v>
      </c>
      <c r="BK1046" s="104">
        <v>2024.0</v>
      </c>
      <c r="BL1046" s="16">
        <f t="shared" si="954"/>
        <v>1</v>
      </c>
      <c r="BM1046" s="18" t="str">
        <f t="shared" si="955"/>
        <v>2024</v>
      </c>
      <c r="BN1046" s="18" t="str">
        <f t="shared" ref="BN1046:CC1046" si="1529">IF(ISNUMBER(SEARCH(BN$1, $BM1046)), ($K1046/$BL1046), "")</f>
        <v/>
      </c>
      <c r="BO1046" s="18" t="str">
        <f t="shared" si="1529"/>
        <v/>
      </c>
      <c r="BP1046" s="18" t="str">
        <f t="shared" si="1529"/>
        <v/>
      </c>
      <c r="BQ1046" s="18" t="str">
        <f t="shared" si="1529"/>
        <v/>
      </c>
      <c r="BR1046" s="20">
        <f t="shared" si="1529"/>
        <v>1300000</v>
      </c>
      <c r="BS1046" s="18" t="str">
        <f t="shared" si="1529"/>
        <v/>
      </c>
      <c r="BT1046" s="18" t="str">
        <f t="shared" si="1529"/>
        <v/>
      </c>
      <c r="BU1046" s="18" t="str">
        <f t="shared" si="1529"/>
        <v/>
      </c>
      <c r="BV1046" s="18" t="str">
        <f t="shared" si="1529"/>
        <v/>
      </c>
      <c r="BW1046" s="18" t="str">
        <f t="shared" si="1529"/>
        <v/>
      </c>
      <c r="BX1046" s="18" t="str">
        <f t="shared" si="1529"/>
        <v/>
      </c>
      <c r="BY1046" s="18" t="str">
        <f t="shared" si="1529"/>
        <v/>
      </c>
      <c r="BZ1046" s="18" t="str">
        <f t="shared" si="1529"/>
        <v/>
      </c>
      <c r="CA1046" s="18" t="str">
        <f t="shared" si="1529"/>
        <v/>
      </c>
      <c r="CB1046" s="18" t="str">
        <f t="shared" si="1529"/>
        <v/>
      </c>
      <c r="CC1046" s="18" t="str">
        <f t="shared" si="1529"/>
        <v/>
      </c>
      <c r="CD1046" s="99"/>
      <c r="CE1046" s="99"/>
    </row>
    <row r="1047" ht="15.75" customHeight="1">
      <c r="A1047" s="98" t="s">
        <v>5234</v>
      </c>
      <c r="B1047" s="41" t="s">
        <v>5235</v>
      </c>
      <c r="C1047" s="100"/>
      <c r="D1047" s="109"/>
      <c r="E1047" s="41">
        <v>3.6E7</v>
      </c>
      <c r="F1047" s="41">
        <v>2.1E7</v>
      </c>
      <c r="G1047" s="41" t="s">
        <v>151</v>
      </c>
      <c r="H1047" s="99"/>
      <c r="I1047" s="99"/>
      <c r="J1047" s="105">
        <v>3.6E7</v>
      </c>
      <c r="K1047" s="105">
        <v>2.1E7</v>
      </c>
      <c r="L1047" s="41" t="s">
        <v>86</v>
      </c>
      <c r="M1047" s="99"/>
      <c r="N1047" s="108" t="s">
        <v>5236</v>
      </c>
      <c r="O1047" s="99"/>
      <c r="P1047" s="99"/>
      <c r="Q1047" s="99"/>
      <c r="R1047" s="99"/>
      <c r="S1047" s="99"/>
      <c r="T1047" s="99"/>
      <c r="U1047" s="99"/>
      <c r="V1047" s="41" t="s">
        <v>282</v>
      </c>
      <c r="W1047" s="41" t="s">
        <v>4825</v>
      </c>
      <c r="X1047" s="41" t="s">
        <v>164</v>
      </c>
      <c r="Y1047" s="41" t="s">
        <v>75</v>
      </c>
      <c r="Z1047" s="99"/>
      <c r="AA1047" s="99"/>
      <c r="AB1047" s="99"/>
      <c r="AC1047" s="99"/>
      <c r="AD1047" s="99"/>
      <c r="AE1047" s="99"/>
      <c r="AF1047" s="99"/>
      <c r="AG1047" s="99"/>
      <c r="AH1047" s="99"/>
      <c r="AI1047" s="99"/>
      <c r="AJ1047" s="99" t="str">
        <f t="shared" si="1441"/>
        <v/>
      </c>
      <c r="AK1047" s="99"/>
      <c r="AL1047" s="99"/>
      <c r="AM1047" s="41" t="s">
        <v>165</v>
      </c>
      <c r="AN1047" s="41"/>
      <c r="AO1047" s="99"/>
      <c r="AP1047" s="99"/>
      <c r="AQ1047" s="41" t="s">
        <v>5237</v>
      </c>
      <c r="AR1047" s="41" t="s">
        <v>164</v>
      </c>
      <c r="AS1047" s="41" t="s">
        <v>75</v>
      </c>
      <c r="AT1047" s="43" t="s">
        <v>107</v>
      </c>
      <c r="AU1047" s="112" t="s">
        <v>189</v>
      </c>
      <c r="AV1047" s="112"/>
      <c r="AW1047" s="11" t="s">
        <v>166</v>
      </c>
      <c r="AX1047" s="18" t="str">
        <f t="shared" si="1427"/>
        <v/>
      </c>
      <c r="AY1047" s="99"/>
      <c r="AZ1047" s="18"/>
      <c r="BA1047" s="99"/>
      <c r="BB1047" s="99"/>
      <c r="BC1047" s="99"/>
      <c r="BD1047" s="99"/>
      <c r="BE1047" s="99"/>
      <c r="BF1047" s="99"/>
      <c r="BG1047" s="99"/>
      <c r="BH1047" s="99"/>
      <c r="BI1047" s="99"/>
      <c r="BJ1047" s="41">
        <v>2024.0</v>
      </c>
      <c r="BK1047" s="41">
        <v>2024.0</v>
      </c>
      <c r="BL1047" s="16">
        <f t="shared" si="954"/>
        <v>1</v>
      </c>
      <c r="BM1047" s="18" t="str">
        <f t="shared" si="955"/>
        <v>2024</v>
      </c>
      <c r="BN1047" s="18" t="str">
        <f t="shared" ref="BN1047:CC1047" si="1530">IF(ISNUMBER(SEARCH(BN$1, $BM1047)), ($K1047/$BL1047), "")</f>
        <v/>
      </c>
      <c r="BO1047" s="18" t="str">
        <f t="shared" si="1530"/>
        <v/>
      </c>
      <c r="BP1047" s="18" t="str">
        <f t="shared" si="1530"/>
        <v/>
      </c>
      <c r="BQ1047" s="18" t="str">
        <f t="shared" si="1530"/>
        <v/>
      </c>
      <c r="BR1047" s="20">
        <f t="shared" si="1530"/>
        <v>21000000</v>
      </c>
      <c r="BS1047" s="18" t="str">
        <f t="shared" si="1530"/>
        <v/>
      </c>
      <c r="BT1047" s="18" t="str">
        <f t="shared" si="1530"/>
        <v/>
      </c>
      <c r="BU1047" s="18" t="str">
        <f t="shared" si="1530"/>
        <v/>
      </c>
      <c r="BV1047" s="18" t="str">
        <f t="shared" si="1530"/>
        <v/>
      </c>
      <c r="BW1047" s="18" t="str">
        <f t="shared" si="1530"/>
        <v/>
      </c>
      <c r="BX1047" s="18" t="str">
        <f t="shared" si="1530"/>
        <v/>
      </c>
      <c r="BY1047" s="18" t="str">
        <f t="shared" si="1530"/>
        <v/>
      </c>
      <c r="BZ1047" s="18" t="str">
        <f t="shared" si="1530"/>
        <v/>
      </c>
      <c r="CA1047" s="18" t="str">
        <f t="shared" si="1530"/>
        <v/>
      </c>
      <c r="CB1047" s="18" t="str">
        <f t="shared" si="1530"/>
        <v/>
      </c>
      <c r="CC1047" s="18" t="str">
        <f t="shared" si="1530"/>
        <v/>
      </c>
      <c r="CD1047" s="99"/>
      <c r="CE1047" s="99"/>
    </row>
    <row r="1048" ht="15.75" customHeight="1">
      <c r="A1048" s="98" t="s">
        <v>5238</v>
      </c>
      <c r="B1048" s="41" t="s">
        <v>5239</v>
      </c>
      <c r="C1048" s="100"/>
      <c r="D1048" s="109"/>
      <c r="E1048" s="41">
        <v>1.341E8</v>
      </c>
      <c r="F1048" s="41"/>
      <c r="G1048" s="41" t="s">
        <v>151</v>
      </c>
      <c r="H1048" s="99"/>
      <c r="I1048" s="99"/>
      <c r="J1048" s="105">
        <v>4.47E7</v>
      </c>
      <c r="K1048" s="105">
        <v>4.47E7</v>
      </c>
      <c r="L1048" s="41" t="s">
        <v>86</v>
      </c>
      <c r="M1048" s="99"/>
      <c r="N1048" s="108" t="s">
        <v>5240</v>
      </c>
      <c r="O1048" s="99"/>
      <c r="P1048" s="43"/>
      <c r="Q1048" s="43"/>
      <c r="R1048" s="43" t="s">
        <v>5241</v>
      </c>
      <c r="S1048" s="99"/>
      <c r="T1048" s="99"/>
      <c r="U1048" s="99"/>
      <c r="V1048" s="41" t="s">
        <v>5054</v>
      </c>
      <c r="W1048" s="41" t="s">
        <v>92</v>
      </c>
      <c r="X1048" s="41" t="s">
        <v>74</v>
      </c>
      <c r="Y1048" s="41" t="s">
        <v>75</v>
      </c>
      <c r="Z1048" s="99"/>
      <c r="AA1048" s="99"/>
      <c r="AB1048" s="99"/>
      <c r="AC1048" s="99"/>
      <c r="AD1048" s="41"/>
      <c r="AE1048" s="99"/>
      <c r="AF1048" s="99"/>
      <c r="AG1048" s="99"/>
      <c r="AH1048" s="99"/>
      <c r="AI1048" s="99"/>
      <c r="AJ1048" s="103" t="str">
        <f t="shared" si="1441"/>
        <v/>
      </c>
      <c r="AK1048" s="99"/>
      <c r="AL1048" s="99"/>
      <c r="AM1048" s="41" t="s">
        <v>94</v>
      </c>
      <c r="AN1048" s="41"/>
      <c r="AO1048" s="99"/>
      <c r="AP1048" s="99"/>
      <c r="AQ1048" s="11" t="s">
        <v>95</v>
      </c>
      <c r="AR1048" s="41" t="s">
        <v>74</v>
      </c>
      <c r="AS1048" s="41" t="s">
        <v>75</v>
      </c>
      <c r="AT1048" s="43" t="s">
        <v>107</v>
      </c>
      <c r="AU1048" s="43" t="s">
        <v>4104</v>
      </c>
      <c r="AV1048" s="99"/>
      <c r="AW1048" s="43" t="s">
        <v>96</v>
      </c>
      <c r="AX1048" s="18" t="str">
        <f t="shared" si="1427"/>
        <v/>
      </c>
      <c r="AY1048" s="43"/>
      <c r="AZ1048" s="11" t="s">
        <v>97</v>
      </c>
      <c r="BA1048" s="99"/>
      <c r="BB1048" s="99"/>
      <c r="BC1048" s="99"/>
      <c r="BD1048" s="99"/>
      <c r="BE1048" s="99"/>
      <c r="BF1048" s="99"/>
      <c r="BG1048" s="99"/>
      <c r="BH1048" s="99"/>
      <c r="BI1048" s="99"/>
      <c r="BJ1048" s="104">
        <v>2024.0</v>
      </c>
      <c r="BK1048" s="11">
        <v>2031.0</v>
      </c>
      <c r="BL1048" s="16">
        <f t="shared" si="954"/>
        <v>8</v>
      </c>
      <c r="BM1048" s="18" t="str">
        <f t="shared" si="955"/>
        <v>2024, 2025, 2026, 2027, 2028, 2029, 2030, 2031</v>
      </c>
      <c r="BN1048" s="18" t="str">
        <f t="shared" ref="BN1048:CC1048" si="1531">IF(ISNUMBER(SEARCH(BN$1, $BM1048)), ($K1048/$BL1048), "")</f>
        <v/>
      </c>
      <c r="BO1048" s="18" t="str">
        <f t="shared" si="1531"/>
        <v/>
      </c>
      <c r="BP1048" s="18" t="str">
        <f t="shared" si="1531"/>
        <v/>
      </c>
      <c r="BQ1048" s="18" t="str">
        <f t="shared" si="1531"/>
        <v/>
      </c>
      <c r="BR1048" s="20">
        <f t="shared" si="1531"/>
        <v>5587500</v>
      </c>
      <c r="BS1048" s="20">
        <f t="shared" si="1531"/>
        <v>5587500</v>
      </c>
      <c r="BT1048" s="20">
        <f t="shared" si="1531"/>
        <v>5587500</v>
      </c>
      <c r="BU1048" s="20">
        <f t="shared" si="1531"/>
        <v>5587500</v>
      </c>
      <c r="BV1048" s="20">
        <f t="shared" si="1531"/>
        <v>5587500</v>
      </c>
      <c r="BW1048" s="20">
        <f t="shared" si="1531"/>
        <v>5587500</v>
      </c>
      <c r="BX1048" s="20">
        <f t="shared" si="1531"/>
        <v>5587500</v>
      </c>
      <c r="BY1048" s="20">
        <f t="shared" si="1531"/>
        <v>5587500</v>
      </c>
      <c r="BZ1048" s="18" t="str">
        <f t="shared" si="1531"/>
        <v/>
      </c>
      <c r="CA1048" s="18" t="str">
        <f t="shared" si="1531"/>
        <v/>
      </c>
      <c r="CB1048" s="18" t="str">
        <f t="shared" si="1531"/>
        <v/>
      </c>
      <c r="CC1048" s="18" t="str">
        <f t="shared" si="1531"/>
        <v/>
      </c>
      <c r="CD1048" s="99"/>
      <c r="CE1048" s="99"/>
    </row>
    <row r="1049" ht="15.75" customHeight="1">
      <c r="A1049" s="98" t="s">
        <v>5242</v>
      </c>
      <c r="B1049" s="99"/>
      <c r="C1049" s="100"/>
      <c r="D1049" s="109"/>
      <c r="E1049" s="123"/>
      <c r="F1049" s="123"/>
      <c r="G1049" s="43" t="s">
        <v>135</v>
      </c>
      <c r="H1049" s="99"/>
      <c r="I1049" s="99"/>
      <c r="J1049" s="13">
        <f t="shared" ref="J1049:K1049" si="1532">E1049*1.19</f>
        <v>0</v>
      </c>
      <c r="K1049" s="13">
        <f t="shared" si="1532"/>
        <v>0</v>
      </c>
      <c r="L1049" s="41" t="s">
        <v>86</v>
      </c>
      <c r="M1049" s="99"/>
      <c r="N1049" s="102" t="s">
        <v>5243</v>
      </c>
      <c r="O1049" s="99"/>
      <c r="P1049" s="99"/>
      <c r="Q1049" s="99"/>
      <c r="R1049" s="99"/>
      <c r="S1049" s="99"/>
      <c r="T1049" s="99"/>
      <c r="U1049" s="99"/>
      <c r="V1049" s="99"/>
      <c r="W1049" s="99"/>
      <c r="X1049" s="11" t="s">
        <v>142</v>
      </c>
      <c r="Y1049" s="99"/>
      <c r="Z1049" s="99"/>
      <c r="AA1049" s="99"/>
      <c r="AB1049" s="99"/>
      <c r="AC1049" s="41" t="s">
        <v>5244</v>
      </c>
      <c r="AD1049" s="41" t="s">
        <v>5245</v>
      </c>
      <c r="AE1049" s="99"/>
      <c r="AF1049" s="99"/>
      <c r="AG1049" s="99"/>
      <c r="AH1049" s="99"/>
      <c r="AI1049" s="99"/>
      <c r="AJ1049" s="103" t="str">
        <f t="shared" si="1441"/>
        <v/>
      </c>
      <c r="AK1049" s="99"/>
      <c r="AL1049" s="99"/>
      <c r="AM1049" s="11" t="s">
        <v>143</v>
      </c>
      <c r="AN1049" s="11" t="s">
        <v>695</v>
      </c>
      <c r="AO1049" s="99"/>
      <c r="AP1049" s="99"/>
      <c r="AQ1049" s="11" t="s">
        <v>79</v>
      </c>
      <c r="AR1049" s="41" t="s">
        <v>146</v>
      </c>
      <c r="AS1049" s="41" t="s">
        <v>75</v>
      </c>
      <c r="AT1049" s="43" t="s">
        <v>80</v>
      </c>
      <c r="AU1049" s="99"/>
      <c r="AV1049" s="99"/>
      <c r="AW1049" s="11" t="s">
        <v>96</v>
      </c>
      <c r="AX1049" s="18" t="str">
        <f t="shared" si="1427"/>
        <v/>
      </c>
      <c r="AY1049" s="43" t="s">
        <v>444</v>
      </c>
      <c r="AZ1049" s="11" t="s">
        <v>191</v>
      </c>
      <c r="BA1049" s="99"/>
      <c r="BB1049" s="99"/>
      <c r="BC1049" s="99"/>
      <c r="BD1049" s="99"/>
      <c r="BE1049" s="99"/>
      <c r="BF1049" s="99"/>
      <c r="BG1049" s="99"/>
      <c r="BH1049" s="99"/>
      <c r="BI1049" s="99"/>
      <c r="BJ1049" s="104">
        <v>2025.0</v>
      </c>
      <c r="BL1049" s="16">
        <f t="shared" si="954"/>
        <v>-2024</v>
      </c>
      <c r="BM1049" s="18" t="str">
        <f t="shared" si="955"/>
        <v>#NUM!</v>
      </c>
      <c r="BN1049" s="18" t="str">
        <f t="shared" ref="BN1049:CC1049" si="1533">IF(ISNUMBER(SEARCH(BN$1, $BM1049)), ($K1049/$BL1049), "")</f>
        <v/>
      </c>
      <c r="BO1049" s="18" t="str">
        <f t="shared" si="1533"/>
        <v/>
      </c>
      <c r="BP1049" s="18" t="str">
        <f t="shared" si="1533"/>
        <v/>
      </c>
      <c r="BQ1049" s="18" t="str">
        <f t="shared" si="1533"/>
        <v/>
      </c>
      <c r="BR1049" s="18" t="str">
        <f t="shared" si="1533"/>
        <v/>
      </c>
      <c r="BS1049" s="18" t="str">
        <f t="shared" si="1533"/>
        <v/>
      </c>
      <c r="BT1049" s="18" t="str">
        <f t="shared" si="1533"/>
        <v/>
      </c>
      <c r="BU1049" s="18" t="str">
        <f t="shared" si="1533"/>
        <v/>
      </c>
      <c r="BV1049" s="18" t="str">
        <f t="shared" si="1533"/>
        <v/>
      </c>
      <c r="BW1049" s="18" t="str">
        <f t="shared" si="1533"/>
        <v/>
      </c>
      <c r="BX1049" s="18" t="str">
        <f t="shared" si="1533"/>
        <v/>
      </c>
      <c r="BY1049" s="18" t="str">
        <f t="shared" si="1533"/>
        <v/>
      </c>
      <c r="BZ1049" s="18" t="str">
        <f t="shared" si="1533"/>
        <v/>
      </c>
      <c r="CA1049" s="18" t="str">
        <f t="shared" si="1533"/>
        <v/>
      </c>
      <c r="CB1049" s="18" t="str">
        <f t="shared" si="1533"/>
        <v/>
      </c>
      <c r="CC1049" s="18" t="str">
        <f t="shared" si="1533"/>
        <v/>
      </c>
      <c r="CD1049" s="99"/>
      <c r="CE1049" s="99"/>
    </row>
    <row r="1050" ht="15.75" customHeight="1">
      <c r="A1050" s="98" t="s">
        <v>5246</v>
      </c>
      <c r="B1050" s="99"/>
      <c r="C1050" s="100"/>
      <c r="D1050" s="109"/>
      <c r="E1050" s="123"/>
      <c r="F1050" s="123"/>
      <c r="G1050" s="43" t="s">
        <v>135</v>
      </c>
      <c r="H1050" s="99"/>
      <c r="I1050" s="99"/>
      <c r="J1050" s="13">
        <f t="shared" ref="J1050:K1050" si="1534">E1050*1.19</f>
        <v>0</v>
      </c>
      <c r="K1050" s="13">
        <f t="shared" si="1534"/>
        <v>0</v>
      </c>
      <c r="L1050" s="41" t="s">
        <v>86</v>
      </c>
      <c r="M1050" s="99"/>
      <c r="N1050" s="102" t="s">
        <v>5243</v>
      </c>
      <c r="O1050" s="99"/>
      <c r="P1050" s="99"/>
      <c r="Q1050" s="99"/>
      <c r="R1050" s="99"/>
      <c r="S1050" s="99"/>
      <c r="T1050" s="99"/>
      <c r="U1050" s="99"/>
      <c r="V1050" s="99"/>
      <c r="W1050" s="99"/>
      <c r="X1050" s="11" t="s">
        <v>142</v>
      </c>
      <c r="Y1050" s="99"/>
      <c r="Z1050" s="99"/>
      <c r="AA1050" s="99"/>
      <c r="AB1050" s="99"/>
      <c r="AC1050" s="99"/>
      <c r="AD1050" s="41" t="s">
        <v>5247</v>
      </c>
      <c r="AE1050" s="99"/>
      <c r="AF1050" s="99"/>
      <c r="AG1050" s="99"/>
      <c r="AH1050" s="99"/>
      <c r="AI1050" s="99"/>
      <c r="AJ1050" s="103" t="str">
        <f t="shared" si="1441"/>
        <v/>
      </c>
      <c r="AK1050" s="99"/>
      <c r="AL1050" s="99"/>
      <c r="AM1050" s="11" t="s">
        <v>143</v>
      </c>
      <c r="AN1050" s="11" t="s">
        <v>695</v>
      </c>
      <c r="AO1050" s="99"/>
      <c r="AP1050" s="99"/>
      <c r="AQ1050" s="11" t="s">
        <v>79</v>
      </c>
      <c r="AR1050" s="41" t="s">
        <v>146</v>
      </c>
      <c r="AS1050" s="41" t="s">
        <v>75</v>
      </c>
      <c r="AT1050" s="43" t="s">
        <v>107</v>
      </c>
      <c r="AU1050" s="112" t="s">
        <v>189</v>
      </c>
      <c r="AV1050" s="112"/>
      <c r="AW1050" s="11" t="s">
        <v>96</v>
      </c>
      <c r="AX1050" s="18" t="str">
        <f t="shared" si="1427"/>
        <v/>
      </c>
      <c r="AY1050" s="43"/>
      <c r="AZ1050" s="11" t="s">
        <v>132</v>
      </c>
      <c r="BA1050" s="99"/>
      <c r="BB1050" s="99"/>
      <c r="BC1050" s="99"/>
      <c r="BD1050" s="99"/>
      <c r="BE1050" s="99"/>
      <c r="BF1050" s="99"/>
      <c r="BG1050" s="99"/>
      <c r="BH1050" s="99"/>
      <c r="BI1050" s="99"/>
      <c r="BJ1050" s="104">
        <v>2025.0</v>
      </c>
      <c r="BL1050" s="16">
        <f t="shared" si="954"/>
        <v>-2024</v>
      </c>
      <c r="BM1050" s="18" t="str">
        <f t="shared" si="955"/>
        <v>#NUM!</v>
      </c>
      <c r="BN1050" s="18" t="str">
        <f t="shared" ref="BN1050:CC1050" si="1535">IF(ISNUMBER(SEARCH(BN$1, $BM1050)), ($K1050/$BL1050), "")</f>
        <v/>
      </c>
      <c r="BO1050" s="18" t="str">
        <f t="shared" si="1535"/>
        <v/>
      </c>
      <c r="BP1050" s="18" t="str">
        <f t="shared" si="1535"/>
        <v/>
      </c>
      <c r="BQ1050" s="18" t="str">
        <f t="shared" si="1535"/>
        <v/>
      </c>
      <c r="BR1050" s="18" t="str">
        <f t="shared" si="1535"/>
        <v/>
      </c>
      <c r="BS1050" s="18" t="str">
        <f t="shared" si="1535"/>
        <v/>
      </c>
      <c r="BT1050" s="18" t="str">
        <f t="shared" si="1535"/>
        <v/>
      </c>
      <c r="BU1050" s="18" t="str">
        <f t="shared" si="1535"/>
        <v/>
      </c>
      <c r="BV1050" s="18" t="str">
        <f t="shared" si="1535"/>
        <v/>
      </c>
      <c r="BW1050" s="18" t="str">
        <f t="shared" si="1535"/>
        <v/>
      </c>
      <c r="BX1050" s="18" t="str">
        <f t="shared" si="1535"/>
        <v/>
      </c>
      <c r="BY1050" s="18" t="str">
        <f t="shared" si="1535"/>
        <v/>
      </c>
      <c r="BZ1050" s="18" t="str">
        <f t="shared" si="1535"/>
        <v/>
      </c>
      <c r="CA1050" s="18" t="str">
        <f t="shared" si="1535"/>
        <v/>
      </c>
      <c r="CB1050" s="18" t="str">
        <f t="shared" si="1535"/>
        <v/>
      </c>
      <c r="CC1050" s="18" t="str">
        <f t="shared" si="1535"/>
        <v/>
      </c>
      <c r="CD1050" s="99"/>
      <c r="CE1050" s="99"/>
    </row>
    <row r="1051" ht="15.75" customHeight="1">
      <c r="A1051" s="98" t="s">
        <v>5248</v>
      </c>
      <c r="B1051" s="41" t="s">
        <v>5249</v>
      </c>
      <c r="C1051" s="100"/>
      <c r="D1051" s="109"/>
      <c r="E1051" s="99"/>
      <c r="F1051" s="99"/>
      <c r="G1051" s="99"/>
      <c r="H1051" s="99"/>
      <c r="I1051" s="99"/>
      <c r="J1051" s="111"/>
      <c r="K1051" s="111"/>
      <c r="L1051" s="41" t="s">
        <v>86</v>
      </c>
      <c r="M1051" s="99"/>
      <c r="N1051" s="102" t="s">
        <v>5250</v>
      </c>
      <c r="O1051" s="99"/>
      <c r="P1051" s="99"/>
      <c r="Q1051" s="99"/>
      <c r="R1051" s="99"/>
      <c r="S1051" s="99"/>
      <c r="T1051" s="41" t="s">
        <v>5251</v>
      </c>
      <c r="U1051" s="99"/>
      <c r="V1051" s="41" t="s">
        <v>5252</v>
      </c>
      <c r="W1051" s="41" t="s">
        <v>92</v>
      </c>
      <c r="X1051" s="41" t="s">
        <v>74</v>
      </c>
      <c r="Y1051" s="41" t="s">
        <v>75</v>
      </c>
      <c r="Z1051" s="99"/>
      <c r="AA1051" s="99"/>
      <c r="AB1051" s="99"/>
      <c r="AC1051" s="99"/>
      <c r="AD1051" s="41" t="s">
        <v>5253</v>
      </c>
      <c r="AE1051" s="99"/>
      <c r="AF1051" s="99"/>
      <c r="AG1051" s="99"/>
      <c r="AH1051" s="99"/>
      <c r="AI1051" s="106">
        <v>45323.0</v>
      </c>
      <c r="AJ1051" s="104">
        <v>36.0</v>
      </c>
      <c r="AK1051" s="41" t="s">
        <v>77</v>
      </c>
      <c r="AL1051" s="99"/>
      <c r="AM1051" s="41" t="s">
        <v>5056</v>
      </c>
      <c r="AN1051" s="41" t="s">
        <v>283</v>
      </c>
      <c r="AO1051" s="99"/>
      <c r="AP1051" s="99"/>
      <c r="AQ1051" s="11" t="s">
        <v>79</v>
      </c>
      <c r="AR1051" s="41" t="s">
        <v>5057</v>
      </c>
      <c r="AS1051" s="41" t="s">
        <v>75</v>
      </c>
      <c r="AT1051" s="43" t="s">
        <v>80</v>
      </c>
      <c r="AU1051" s="112" t="s">
        <v>262</v>
      </c>
      <c r="AV1051" s="112"/>
      <c r="AW1051" s="11" t="s">
        <v>96</v>
      </c>
      <c r="AX1051" s="18" t="str">
        <f t="shared" si="1427"/>
        <v/>
      </c>
      <c r="AY1051" s="43"/>
      <c r="AZ1051" s="11" t="s">
        <v>132</v>
      </c>
      <c r="BA1051" s="99"/>
      <c r="BB1051" s="99"/>
      <c r="BC1051" s="99"/>
      <c r="BD1051" s="99"/>
      <c r="BE1051" s="99"/>
      <c r="BF1051" s="99"/>
      <c r="BG1051" s="99"/>
      <c r="BH1051" s="99"/>
      <c r="BI1051" s="99"/>
      <c r="BJ1051" s="103">
        <f>IF(AI1051&lt;&gt;"", YEAR(AI1051), "")</f>
        <v>2024</v>
      </c>
      <c r="BK1051" s="11">
        <v>2027.0</v>
      </c>
      <c r="BL1051" s="16">
        <f t="shared" si="954"/>
        <v>4</v>
      </c>
      <c r="BM1051" s="18" t="str">
        <f t="shared" si="955"/>
        <v>2024, 2025, 2026, 2027</v>
      </c>
      <c r="BN1051" s="18" t="str">
        <f t="shared" ref="BN1051:CC1051" si="1536">IF(ISNUMBER(SEARCH(BN$1, $BM1051)), ($K1051/$BL1051), "")</f>
        <v/>
      </c>
      <c r="BO1051" s="18" t="str">
        <f t="shared" si="1536"/>
        <v/>
      </c>
      <c r="BP1051" s="18" t="str">
        <f t="shared" si="1536"/>
        <v/>
      </c>
      <c r="BQ1051" s="18" t="str">
        <f t="shared" si="1536"/>
        <v/>
      </c>
      <c r="BR1051" s="20">
        <f t="shared" si="1536"/>
        <v>0</v>
      </c>
      <c r="BS1051" s="20">
        <f t="shared" si="1536"/>
        <v>0</v>
      </c>
      <c r="BT1051" s="20">
        <f t="shared" si="1536"/>
        <v>0</v>
      </c>
      <c r="BU1051" s="20">
        <f t="shared" si="1536"/>
        <v>0</v>
      </c>
      <c r="BV1051" s="18" t="str">
        <f t="shared" si="1536"/>
        <v/>
      </c>
      <c r="BW1051" s="18" t="str">
        <f t="shared" si="1536"/>
        <v/>
      </c>
      <c r="BX1051" s="18" t="str">
        <f t="shared" si="1536"/>
        <v/>
      </c>
      <c r="BY1051" s="18" t="str">
        <f t="shared" si="1536"/>
        <v/>
      </c>
      <c r="BZ1051" s="18" t="str">
        <f t="shared" si="1536"/>
        <v/>
      </c>
      <c r="CA1051" s="18" t="str">
        <f t="shared" si="1536"/>
        <v/>
      </c>
      <c r="CB1051" s="18" t="str">
        <f t="shared" si="1536"/>
        <v/>
      </c>
      <c r="CC1051" s="18" t="str">
        <f t="shared" si="1536"/>
        <v/>
      </c>
      <c r="CD1051" s="106"/>
      <c r="CE1051" s="106"/>
    </row>
    <row r="1052" ht="15.75" customHeight="1">
      <c r="A1052" s="98" t="s">
        <v>5254</v>
      </c>
      <c r="B1052" s="99"/>
      <c r="C1052" s="100"/>
      <c r="D1052" s="109"/>
      <c r="E1052" s="41">
        <v>5.0E7</v>
      </c>
      <c r="F1052" s="41">
        <v>5.0E7</v>
      </c>
      <c r="G1052" s="41" t="s">
        <v>65</v>
      </c>
      <c r="H1052" s="99"/>
      <c r="I1052" s="99"/>
      <c r="J1052" s="13">
        <f t="shared" ref="J1052:K1052" si="1537">E1052*0.13</f>
        <v>6500000</v>
      </c>
      <c r="K1052" s="13">
        <f t="shared" si="1537"/>
        <v>6500000</v>
      </c>
      <c r="L1052" s="41" t="s">
        <v>86</v>
      </c>
      <c r="M1052" s="99"/>
      <c r="N1052" s="108" t="s">
        <v>5255</v>
      </c>
      <c r="O1052" s="99"/>
      <c r="P1052" s="99"/>
      <c r="Q1052" s="99"/>
      <c r="R1052" s="99"/>
      <c r="S1052" s="99"/>
      <c r="T1052" s="41" t="s">
        <v>5256</v>
      </c>
      <c r="U1052" s="41" t="s">
        <v>5257</v>
      </c>
      <c r="V1052" s="41" t="s">
        <v>5252</v>
      </c>
      <c r="W1052" s="41" t="s">
        <v>92</v>
      </c>
      <c r="X1052" s="41" t="s">
        <v>74</v>
      </c>
      <c r="Y1052" s="41" t="s">
        <v>75</v>
      </c>
      <c r="Z1052" s="99"/>
      <c r="AA1052" s="99"/>
      <c r="AB1052" s="99"/>
      <c r="AC1052" s="99"/>
      <c r="AD1052" s="99"/>
      <c r="AE1052" s="99"/>
      <c r="AF1052" s="99"/>
      <c r="AG1052" s="99"/>
      <c r="AH1052" s="99"/>
      <c r="AI1052" s="99"/>
      <c r="AJ1052" s="119">
        <v>7.0</v>
      </c>
      <c r="AK1052" s="99"/>
      <c r="AL1052" s="99"/>
      <c r="AM1052" s="41" t="s">
        <v>94</v>
      </c>
      <c r="AN1052" s="41"/>
      <c r="AO1052" s="99"/>
      <c r="AP1052" s="99"/>
      <c r="AQ1052" s="11" t="s">
        <v>95</v>
      </c>
      <c r="AR1052" s="41" t="s">
        <v>74</v>
      </c>
      <c r="AS1052" s="41" t="s">
        <v>75</v>
      </c>
      <c r="AT1052" s="43" t="s">
        <v>80</v>
      </c>
      <c r="AU1052" s="112" t="s">
        <v>262</v>
      </c>
      <c r="AV1052" s="112"/>
      <c r="AW1052" s="43" t="s">
        <v>96</v>
      </c>
      <c r="AX1052" s="18" t="str">
        <f t="shared" si="1427"/>
        <v/>
      </c>
      <c r="AY1052" s="43"/>
      <c r="AZ1052" s="11" t="s">
        <v>132</v>
      </c>
      <c r="BA1052" s="99"/>
      <c r="BB1052" s="99"/>
      <c r="BC1052" s="99"/>
      <c r="BD1052" s="99"/>
      <c r="BE1052" s="99"/>
      <c r="BF1052" s="99"/>
      <c r="BG1052" s="99"/>
      <c r="BH1052" s="99"/>
      <c r="BI1052" s="99"/>
      <c r="BJ1052" s="104">
        <v>2025.0</v>
      </c>
      <c r="BK1052" s="11">
        <v>2031.0</v>
      </c>
      <c r="BL1052" s="16">
        <f t="shared" si="954"/>
        <v>7</v>
      </c>
      <c r="BM1052" s="18" t="str">
        <f t="shared" si="955"/>
        <v>2025, 2026, 2027, 2028, 2029, 2030, 2031</v>
      </c>
      <c r="BN1052" s="18" t="str">
        <f t="shared" ref="BN1052:CC1052" si="1538">IF(ISNUMBER(SEARCH(BN$1, $BM1052)), ($K1052/$BL1052), "")</f>
        <v/>
      </c>
      <c r="BO1052" s="18" t="str">
        <f t="shared" si="1538"/>
        <v/>
      </c>
      <c r="BP1052" s="18" t="str">
        <f t="shared" si="1538"/>
        <v/>
      </c>
      <c r="BQ1052" s="18" t="str">
        <f t="shared" si="1538"/>
        <v/>
      </c>
      <c r="BR1052" s="18" t="str">
        <f t="shared" si="1538"/>
        <v/>
      </c>
      <c r="BS1052" s="20">
        <f t="shared" si="1538"/>
        <v>928571.4286</v>
      </c>
      <c r="BT1052" s="20">
        <f t="shared" si="1538"/>
        <v>928571.4286</v>
      </c>
      <c r="BU1052" s="20">
        <f t="shared" si="1538"/>
        <v>928571.4286</v>
      </c>
      <c r="BV1052" s="20">
        <f t="shared" si="1538"/>
        <v>928571.4286</v>
      </c>
      <c r="BW1052" s="20">
        <f t="shared" si="1538"/>
        <v>928571.4286</v>
      </c>
      <c r="BX1052" s="20">
        <f t="shared" si="1538"/>
        <v>928571.4286</v>
      </c>
      <c r="BY1052" s="20">
        <f t="shared" si="1538"/>
        <v>928571.4286</v>
      </c>
      <c r="BZ1052" s="18" t="str">
        <f t="shared" si="1538"/>
        <v/>
      </c>
      <c r="CA1052" s="18" t="str">
        <f t="shared" si="1538"/>
        <v/>
      </c>
      <c r="CB1052" s="18" t="str">
        <f t="shared" si="1538"/>
        <v/>
      </c>
      <c r="CC1052" s="18" t="str">
        <f t="shared" si="1538"/>
        <v/>
      </c>
      <c r="CD1052" s="99"/>
      <c r="CE1052" s="99"/>
    </row>
    <row r="1053" ht="15.75" customHeight="1">
      <c r="A1053" s="98" t="s">
        <v>5258</v>
      </c>
      <c r="B1053" s="99"/>
      <c r="C1053" s="100"/>
      <c r="D1053" s="109"/>
      <c r="E1053" s="41">
        <v>250000.0</v>
      </c>
      <c r="F1053" s="41">
        <v>250000.0</v>
      </c>
      <c r="G1053" s="41" t="s">
        <v>151</v>
      </c>
      <c r="H1053" s="99"/>
      <c r="I1053" s="99"/>
      <c r="J1053" s="105">
        <v>250000.0</v>
      </c>
      <c r="K1053" s="105">
        <v>250000.0</v>
      </c>
      <c r="L1053" s="41" t="s">
        <v>86</v>
      </c>
      <c r="M1053" s="99"/>
      <c r="N1053" s="100"/>
      <c r="O1053" s="99"/>
      <c r="P1053" s="99"/>
      <c r="Q1053" s="99"/>
      <c r="R1053" s="99"/>
      <c r="S1053" s="99"/>
      <c r="T1053" s="41" t="s">
        <v>5259</v>
      </c>
      <c r="U1053" s="41" t="s">
        <v>5260</v>
      </c>
      <c r="V1053" s="41" t="s">
        <v>5261</v>
      </c>
      <c r="W1053" s="41" t="s">
        <v>92</v>
      </c>
      <c r="X1053" s="41" t="s">
        <v>565</v>
      </c>
      <c r="Y1053" s="41" t="s">
        <v>75</v>
      </c>
      <c r="Z1053" s="99"/>
      <c r="AA1053" s="99"/>
      <c r="AB1053" s="99"/>
      <c r="AC1053" s="99"/>
      <c r="AD1053" s="41" t="s">
        <v>5262</v>
      </c>
      <c r="AE1053" s="99"/>
      <c r="AF1053" s="99"/>
      <c r="AG1053" s="99"/>
      <c r="AH1053" s="99"/>
      <c r="AI1053" s="99"/>
      <c r="AJ1053" s="104">
        <v>36.0</v>
      </c>
      <c r="AK1053" s="99"/>
      <c r="AL1053" s="99"/>
      <c r="AM1053" s="18" t="s">
        <v>1487</v>
      </c>
      <c r="AN1053" s="99"/>
      <c r="AO1053" s="99"/>
      <c r="AP1053" s="99"/>
      <c r="AQ1053" s="11" t="s">
        <v>79</v>
      </c>
      <c r="AR1053" s="43" t="s">
        <v>565</v>
      </c>
      <c r="AS1053" s="11" t="s">
        <v>75</v>
      </c>
      <c r="AT1053" s="11" t="s">
        <v>375</v>
      </c>
      <c r="AU1053" s="99"/>
      <c r="AV1053" s="99"/>
      <c r="AW1053" s="11" t="s">
        <v>96</v>
      </c>
      <c r="AX1053" s="18" t="str">
        <f t="shared" si="1427"/>
        <v/>
      </c>
      <c r="AY1053" s="43"/>
      <c r="AZ1053" s="11" t="s">
        <v>124</v>
      </c>
      <c r="BA1053" s="99"/>
      <c r="BB1053" s="99"/>
      <c r="BC1053" s="99"/>
      <c r="BD1053" s="99"/>
      <c r="BE1053" s="99"/>
      <c r="BF1053" s="99"/>
      <c r="BG1053" s="99"/>
      <c r="BH1053" s="99"/>
      <c r="BI1053" s="99"/>
      <c r="BJ1053" s="104">
        <v>2025.0</v>
      </c>
      <c r="BK1053" s="43">
        <v>2028.0</v>
      </c>
      <c r="BL1053" s="16">
        <f t="shared" si="954"/>
        <v>4</v>
      </c>
      <c r="BM1053" s="18" t="str">
        <f t="shared" si="955"/>
        <v>2025, 2026, 2027, 2028</v>
      </c>
      <c r="BN1053" s="18" t="str">
        <f t="shared" ref="BN1053:CC1053" si="1539">IF(ISNUMBER(SEARCH(BN$1, $BM1053)), ($K1053/$BL1053), "")</f>
        <v/>
      </c>
      <c r="BO1053" s="18" t="str">
        <f t="shared" si="1539"/>
        <v/>
      </c>
      <c r="BP1053" s="18" t="str">
        <f t="shared" si="1539"/>
        <v/>
      </c>
      <c r="BQ1053" s="18" t="str">
        <f t="shared" si="1539"/>
        <v/>
      </c>
      <c r="BR1053" s="18" t="str">
        <f t="shared" si="1539"/>
        <v/>
      </c>
      <c r="BS1053" s="20">
        <f t="shared" si="1539"/>
        <v>62500</v>
      </c>
      <c r="BT1053" s="20">
        <f t="shared" si="1539"/>
        <v>62500</v>
      </c>
      <c r="BU1053" s="20">
        <f t="shared" si="1539"/>
        <v>62500</v>
      </c>
      <c r="BV1053" s="20">
        <f t="shared" si="1539"/>
        <v>62500</v>
      </c>
      <c r="BW1053" s="18" t="str">
        <f t="shared" si="1539"/>
        <v/>
      </c>
      <c r="BX1053" s="18" t="str">
        <f t="shared" si="1539"/>
        <v/>
      </c>
      <c r="BY1053" s="18" t="str">
        <f t="shared" si="1539"/>
        <v/>
      </c>
      <c r="BZ1053" s="18" t="str">
        <f t="shared" si="1539"/>
        <v/>
      </c>
      <c r="CA1053" s="18" t="str">
        <f t="shared" si="1539"/>
        <v/>
      </c>
      <c r="CB1053" s="18" t="str">
        <f t="shared" si="1539"/>
        <v/>
      </c>
      <c r="CC1053" s="18" t="str">
        <f t="shared" si="1539"/>
        <v/>
      </c>
      <c r="CD1053" s="99"/>
      <c r="CE1053" s="99"/>
    </row>
    <row r="1054" ht="15.75" customHeight="1">
      <c r="A1054" s="98" t="s">
        <v>5263</v>
      </c>
      <c r="B1054" s="99"/>
      <c r="C1054" s="100"/>
      <c r="D1054" s="109"/>
      <c r="E1054" s="41">
        <v>250000.0</v>
      </c>
      <c r="F1054" s="41">
        <v>250000.0</v>
      </c>
      <c r="G1054" s="41" t="s">
        <v>151</v>
      </c>
      <c r="H1054" s="99"/>
      <c r="I1054" s="99"/>
      <c r="J1054" s="105">
        <v>250000.0</v>
      </c>
      <c r="K1054" s="105">
        <v>250000.0</v>
      </c>
      <c r="L1054" s="41" t="s">
        <v>86</v>
      </c>
      <c r="M1054" s="99"/>
      <c r="N1054" s="100"/>
      <c r="O1054" s="99"/>
      <c r="P1054" s="99"/>
      <c r="Q1054" s="99"/>
      <c r="R1054" s="99"/>
      <c r="S1054" s="99"/>
      <c r="T1054" s="41" t="s">
        <v>5264</v>
      </c>
      <c r="U1054" s="41" t="s">
        <v>5260</v>
      </c>
      <c r="V1054" s="41" t="s">
        <v>5261</v>
      </c>
      <c r="W1054" s="41" t="s">
        <v>92</v>
      </c>
      <c r="X1054" s="41" t="s">
        <v>565</v>
      </c>
      <c r="Y1054" s="41" t="s">
        <v>75</v>
      </c>
      <c r="Z1054" s="99"/>
      <c r="AA1054" s="99"/>
      <c r="AB1054" s="99"/>
      <c r="AC1054" s="99"/>
      <c r="AD1054" s="41" t="s">
        <v>5265</v>
      </c>
      <c r="AE1054" s="99"/>
      <c r="AF1054" s="99"/>
      <c r="AG1054" s="99"/>
      <c r="AH1054" s="99"/>
      <c r="AI1054" s="106">
        <v>44986.0</v>
      </c>
      <c r="AJ1054" s="103" t="str">
        <f t="shared" ref="AJ1054:AJ1066" si="1541">IF(OR(AI1054="", BZ1054=""), "", IFERROR(DATEDIF(AI1054, BZ1054, "M")+1, "N/A"))</f>
        <v/>
      </c>
      <c r="AK1054" s="41" t="s">
        <v>77</v>
      </c>
      <c r="AL1054" s="99"/>
      <c r="AM1054" s="18" t="s">
        <v>1487</v>
      </c>
      <c r="AN1054" s="99"/>
      <c r="AO1054" s="99"/>
      <c r="AP1054" s="99"/>
      <c r="AQ1054" s="11" t="s">
        <v>79</v>
      </c>
      <c r="AR1054" s="43" t="s">
        <v>565</v>
      </c>
      <c r="AS1054" s="11" t="s">
        <v>75</v>
      </c>
      <c r="AT1054" s="11" t="s">
        <v>375</v>
      </c>
      <c r="AU1054" s="99"/>
      <c r="AV1054" s="99"/>
      <c r="AW1054" s="11" t="s">
        <v>96</v>
      </c>
      <c r="AX1054" s="18" t="str">
        <f t="shared" si="1427"/>
        <v/>
      </c>
      <c r="AY1054" s="43"/>
      <c r="AZ1054" s="11" t="s">
        <v>124</v>
      </c>
      <c r="BA1054" s="99"/>
      <c r="BB1054" s="99"/>
      <c r="BC1054" s="99"/>
      <c r="BD1054" s="99"/>
      <c r="BE1054" s="99"/>
      <c r="BF1054" s="99"/>
      <c r="BG1054" s="99"/>
      <c r="BH1054" s="99"/>
      <c r="BI1054" s="99"/>
      <c r="BJ1054" s="103">
        <f t="shared" ref="BJ1054:BJ1056" si="1542">IF(AI1054&lt;&gt;"", YEAR(AI1054), "")</f>
        <v>2023</v>
      </c>
      <c r="BK1054" s="99">
        <v>2023.0</v>
      </c>
      <c r="BL1054" s="16">
        <f t="shared" si="954"/>
        <v>1</v>
      </c>
      <c r="BM1054" s="18" t="str">
        <f t="shared" si="955"/>
        <v>2023</v>
      </c>
      <c r="BN1054" s="18" t="str">
        <f t="shared" ref="BN1054:CC1054" si="1540">IF(ISNUMBER(SEARCH(BN$1, $BM1054)), ($K1054/$BL1054), "")</f>
        <v/>
      </c>
      <c r="BO1054" s="18" t="str">
        <f t="shared" si="1540"/>
        <v/>
      </c>
      <c r="BP1054" s="18" t="str">
        <f t="shared" si="1540"/>
        <v/>
      </c>
      <c r="BQ1054" s="20">
        <f t="shared" si="1540"/>
        <v>250000</v>
      </c>
      <c r="BR1054" s="18" t="str">
        <f t="shared" si="1540"/>
        <v/>
      </c>
      <c r="BS1054" s="18" t="str">
        <f t="shared" si="1540"/>
        <v/>
      </c>
      <c r="BT1054" s="18" t="str">
        <f t="shared" si="1540"/>
        <v/>
      </c>
      <c r="BU1054" s="18" t="str">
        <f t="shared" si="1540"/>
        <v/>
      </c>
      <c r="BV1054" s="18" t="str">
        <f t="shared" si="1540"/>
        <v/>
      </c>
      <c r="BW1054" s="18" t="str">
        <f t="shared" si="1540"/>
        <v/>
      </c>
      <c r="BX1054" s="18" t="str">
        <f t="shared" si="1540"/>
        <v/>
      </c>
      <c r="BY1054" s="18" t="str">
        <f t="shared" si="1540"/>
        <v/>
      </c>
      <c r="BZ1054" s="18" t="str">
        <f t="shared" si="1540"/>
        <v/>
      </c>
      <c r="CA1054" s="18" t="str">
        <f t="shared" si="1540"/>
        <v/>
      </c>
      <c r="CB1054" s="18" t="str">
        <f t="shared" si="1540"/>
        <v/>
      </c>
      <c r="CC1054" s="18" t="str">
        <f t="shared" si="1540"/>
        <v/>
      </c>
      <c r="CD1054" s="106"/>
      <c r="CE1054" s="106"/>
    </row>
    <row r="1055" ht="15.75" customHeight="1">
      <c r="A1055" s="98" t="s">
        <v>5266</v>
      </c>
      <c r="B1055" s="99"/>
      <c r="C1055" s="100"/>
      <c r="D1055" s="109"/>
      <c r="E1055" s="41">
        <v>82000.0</v>
      </c>
      <c r="F1055" s="41">
        <v>82000.0</v>
      </c>
      <c r="G1055" s="41" t="s">
        <v>151</v>
      </c>
      <c r="H1055" s="99"/>
      <c r="I1055" s="99"/>
      <c r="J1055" s="105">
        <v>82000.0</v>
      </c>
      <c r="K1055" s="105">
        <v>82000.0</v>
      </c>
      <c r="L1055" s="41" t="s">
        <v>86</v>
      </c>
      <c r="M1055" s="99"/>
      <c r="N1055" s="100"/>
      <c r="O1055" s="99"/>
      <c r="P1055" s="99"/>
      <c r="Q1055" s="99"/>
      <c r="R1055" s="99"/>
      <c r="S1055" s="99"/>
      <c r="T1055" s="41" t="s">
        <v>5267</v>
      </c>
      <c r="U1055" s="41" t="s">
        <v>5260</v>
      </c>
      <c r="V1055" s="41" t="s">
        <v>5261</v>
      </c>
      <c r="W1055" s="41" t="s">
        <v>92</v>
      </c>
      <c r="X1055" s="41" t="s">
        <v>565</v>
      </c>
      <c r="Y1055" s="41" t="s">
        <v>75</v>
      </c>
      <c r="Z1055" s="99"/>
      <c r="AA1055" s="99"/>
      <c r="AB1055" s="99"/>
      <c r="AC1055" s="41" t="s">
        <v>5268</v>
      </c>
      <c r="AD1055" s="41" t="s">
        <v>5269</v>
      </c>
      <c r="AE1055" s="99"/>
      <c r="AF1055" s="99"/>
      <c r="AG1055" s="99"/>
      <c r="AH1055" s="99"/>
      <c r="AI1055" s="106">
        <v>45566.0</v>
      </c>
      <c r="AJ1055" s="103" t="str">
        <f t="shared" si="1541"/>
        <v/>
      </c>
      <c r="AK1055" s="41" t="s">
        <v>77</v>
      </c>
      <c r="AL1055" s="99"/>
      <c r="AM1055" s="18" t="s">
        <v>1487</v>
      </c>
      <c r="AN1055" s="99"/>
      <c r="AO1055" s="99"/>
      <c r="AP1055" s="99"/>
      <c r="AQ1055" s="11" t="s">
        <v>79</v>
      </c>
      <c r="AR1055" s="43" t="s">
        <v>565</v>
      </c>
      <c r="AS1055" s="11" t="s">
        <v>75</v>
      </c>
      <c r="AT1055" s="11" t="s">
        <v>375</v>
      </c>
      <c r="AU1055" s="99"/>
      <c r="AV1055" s="99"/>
      <c r="AW1055" s="11" t="s">
        <v>96</v>
      </c>
      <c r="AX1055" s="18" t="str">
        <f t="shared" si="1427"/>
        <v/>
      </c>
      <c r="AY1055" s="43"/>
      <c r="AZ1055" s="11" t="s">
        <v>124</v>
      </c>
      <c r="BA1055" s="99"/>
      <c r="BB1055" s="99"/>
      <c r="BC1055" s="99"/>
      <c r="BD1055" s="99"/>
      <c r="BE1055" s="99"/>
      <c r="BF1055" s="99"/>
      <c r="BG1055" s="99"/>
      <c r="BH1055" s="99"/>
      <c r="BI1055" s="99"/>
      <c r="BJ1055" s="103">
        <f t="shared" si="1542"/>
        <v>2024</v>
      </c>
      <c r="BK1055" s="99">
        <v>2024.0</v>
      </c>
      <c r="BL1055" s="16">
        <f t="shared" si="954"/>
        <v>1</v>
      </c>
      <c r="BM1055" s="18" t="str">
        <f t="shared" si="955"/>
        <v>2024</v>
      </c>
      <c r="BN1055" s="18" t="str">
        <f t="shared" ref="BN1055:CC1055" si="1543">IF(ISNUMBER(SEARCH(BN$1, $BM1055)), ($K1055/$BL1055), "")</f>
        <v/>
      </c>
      <c r="BO1055" s="18" t="str">
        <f t="shared" si="1543"/>
        <v/>
      </c>
      <c r="BP1055" s="18" t="str">
        <f t="shared" si="1543"/>
        <v/>
      </c>
      <c r="BQ1055" s="18" t="str">
        <f t="shared" si="1543"/>
        <v/>
      </c>
      <c r="BR1055" s="20">
        <f t="shared" si="1543"/>
        <v>82000</v>
      </c>
      <c r="BS1055" s="18" t="str">
        <f t="shared" si="1543"/>
        <v/>
      </c>
      <c r="BT1055" s="18" t="str">
        <f t="shared" si="1543"/>
        <v/>
      </c>
      <c r="BU1055" s="18" t="str">
        <f t="shared" si="1543"/>
        <v/>
      </c>
      <c r="BV1055" s="18" t="str">
        <f t="shared" si="1543"/>
        <v/>
      </c>
      <c r="BW1055" s="18" t="str">
        <f t="shared" si="1543"/>
        <v/>
      </c>
      <c r="BX1055" s="18" t="str">
        <f t="shared" si="1543"/>
        <v/>
      </c>
      <c r="BY1055" s="18" t="str">
        <f t="shared" si="1543"/>
        <v/>
      </c>
      <c r="BZ1055" s="18" t="str">
        <f t="shared" si="1543"/>
        <v/>
      </c>
      <c r="CA1055" s="18" t="str">
        <f t="shared" si="1543"/>
        <v/>
      </c>
      <c r="CB1055" s="18" t="str">
        <f t="shared" si="1543"/>
        <v/>
      </c>
      <c r="CC1055" s="18" t="str">
        <f t="shared" si="1543"/>
        <v/>
      </c>
      <c r="CD1055" s="106"/>
      <c r="CE1055" s="106"/>
    </row>
    <row r="1056" ht="15.75" customHeight="1">
      <c r="A1056" s="98" t="s">
        <v>5270</v>
      </c>
      <c r="B1056" s="99"/>
      <c r="C1056" s="100"/>
      <c r="D1056" s="109"/>
      <c r="E1056" s="41">
        <v>82000.0</v>
      </c>
      <c r="F1056" s="41">
        <v>82000.0</v>
      </c>
      <c r="G1056" s="41" t="s">
        <v>151</v>
      </c>
      <c r="H1056" s="99"/>
      <c r="I1056" s="99"/>
      <c r="J1056" s="105">
        <v>82000.0</v>
      </c>
      <c r="K1056" s="105">
        <v>82000.0</v>
      </c>
      <c r="L1056" s="41" t="s">
        <v>86</v>
      </c>
      <c r="M1056" s="99"/>
      <c r="N1056" s="100"/>
      <c r="O1056" s="99"/>
      <c r="P1056" s="99"/>
      <c r="Q1056" s="99"/>
      <c r="R1056" s="99"/>
      <c r="S1056" s="99"/>
      <c r="T1056" s="41" t="s">
        <v>5271</v>
      </c>
      <c r="U1056" s="41" t="s">
        <v>5260</v>
      </c>
      <c r="V1056" s="41" t="s">
        <v>5261</v>
      </c>
      <c r="W1056" s="41" t="s">
        <v>92</v>
      </c>
      <c r="X1056" s="41" t="s">
        <v>565</v>
      </c>
      <c r="Y1056" s="41" t="s">
        <v>75</v>
      </c>
      <c r="Z1056" s="99"/>
      <c r="AA1056" s="99"/>
      <c r="AB1056" s="99"/>
      <c r="AC1056" s="41" t="s">
        <v>5272</v>
      </c>
      <c r="AD1056" s="41" t="s">
        <v>5273</v>
      </c>
      <c r="AE1056" s="99"/>
      <c r="AF1056" s="99"/>
      <c r="AG1056" s="99"/>
      <c r="AH1056" s="99"/>
      <c r="AI1056" s="106">
        <v>45536.0</v>
      </c>
      <c r="AJ1056" s="103" t="str">
        <f t="shared" si="1541"/>
        <v/>
      </c>
      <c r="AK1056" s="41" t="s">
        <v>77</v>
      </c>
      <c r="AL1056" s="99"/>
      <c r="AM1056" s="18" t="s">
        <v>1487</v>
      </c>
      <c r="AN1056" s="99"/>
      <c r="AO1056" s="99"/>
      <c r="AP1056" s="99"/>
      <c r="AQ1056" s="11" t="s">
        <v>79</v>
      </c>
      <c r="AR1056" s="43" t="s">
        <v>565</v>
      </c>
      <c r="AS1056" s="11" t="s">
        <v>75</v>
      </c>
      <c r="AT1056" s="11" t="s">
        <v>375</v>
      </c>
      <c r="AU1056" s="99"/>
      <c r="AV1056" s="99"/>
      <c r="AW1056" s="11" t="s">
        <v>96</v>
      </c>
      <c r="AX1056" s="18" t="str">
        <f t="shared" si="1427"/>
        <v/>
      </c>
      <c r="AY1056" s="43"/>
      <c r="AZ1056" s="11" t="s">
        <v>241</v>
      </c>
      <c r="BA1056" s="99"/>
      <c r="BB1056" s="99"/>
      <c r="BC1056" s="99"/>
      <c r="BD1056" s="99"/>
      <c r="BE1056" s="99"/>
      <c r="BF1056" s="99"/>
      <c r="BG1056" s="99"/>
      <c r="BH1056" s="99"/>
      <c r="BI1056" s="99"/>
      <c r="BJ1056" s="103">
        <f t="shared" si="1542"/>
        <v>2024</v>
      </c>
      <c r="BK1056" s="99">
        <v>2024.0</v>
      </c>
      <c r="BL1056" s="16">
        <f t="shared" si="954"/>
        <v>1</v>
      </c>
      <c r="BM1056" s="18" t="str">
        <f t="shared" si="955"/>
        <v>2024</v>
      </c>
      <c r="BN1056" s="18" t="str">
        <f t="shared" ref="BN1056:CC1056" si="1544">IF(ISNUMBER(SEARCH(BN$1, $BM1056)), ($K1056/$BL1056), "")</f>
        <v/>
      </c>
      <c r="BO1056" s="18" t="str">
        <f t="shared" si="1544"/>
        <v/>
      </c>
      <c r="BP1056" s="18" t="str">
        <f t="shared" si="1544"/>
        <v/>
      </c>
      <c r="BQ1056" s="18" t="str">
        <f t="shared" si="1544"/>
        <v/>
      </c>
      <c r="BR1056" s="20">
        <f t="shared" si="1544"/>
        <v>82000</v>
      </c>
      <c r="BS1056" s="18" t="str">
        <f t="shared" si="1544"/>
        <v/>
      </c>
      <c r="BT1056" s="18" t="str">
        <f t="shared" si="1544"/>
        <v/>
      </c>
      <c r="BU1056" s="18" t="str">
        <f t="shared" si="1544"/>
        <v/>
      </c>
      <c r="BV1056" s="18" t="str">
        <f t="shared" si="1544"/>
        <v/>
      </c>
      <c r="BW1056" s="18" t="str">
        <f t="shared" si="1544"/>
        <v/>
      </c>
      <c r="BX1056" s="18" t="str">
        <f t="shared" si="1544"/>
        <v/>
      </c>
      <c r="BY1056" s="18" t="str">
        <f t="shared" si="1544"/>
        <v/>
      </c>
      <c r="BZ1056" s="18" t="str">
        <f t="shared" si="1544"/>
        <v/>
      </c>
      <c r="CA1056" s="18" t="str">
        <f t="shared" si="1544"/>
        <v/>
      </c>
      <c r="CB1056" s="18" t="str">
        <f t="shared" si="1544"/>
        <v/>
      </c>
      <c r="CC1056" s="18" t="str">
        <f t="shared" si="1544"/>
        <v/>
      </c>
      <c r="CD1056" s="106"/>
      <c r="CE1056" s="106"/>
    </row>
    <row r="1057" ht="15.75" customHeight="1">
      <c r="A1057" s="98" t="s">
        <v>5274</v>
      </c>
      <c r="B1057" s="41" t="s">
        <v>5275</v>
      </c>
      <c r="C1057" s="100"/>
      <c r="D1057" s="109"/>
      <c r="E1057" s="123"/>
      <c r="F1057" s="123"/>
      <c r="G1057" s="43" t="s">
        <v>135</v>
      </c>
      <c r="H1057" s="99"/>
      <c r="I1057" s="99"/>
      <c r="J1057" s="111"/>
      <c r="K1057" s="111"/>
      <c r="L1057" s="41" t="s">
        <v>86</v>
      </c>
      <c r="M1057" s="99"/>
      <c r="N1057" s="102" t="s">
        <v>5276</v>
      </c>
      <c r="O1057" s="99"/>
      <c r="P1057" s="99"/>
      <c r="Q1057" s="99"/>
      <c r="R1057" s="99"/>
      <c r="S1057" s="99"/>
      <c r="T1057" s="99"/>
      <c r="U1057" s="99"/>
      <c r="V1057" s="43" t="s">
        <v>5277</v>
      </c>
      <c r="W1057" s="41" t="s">
        <v>4825</v>
      </c>
      <c r="X1057" s="11" t="s">
        <v>142</v>
      </c>
      <c r="Y1057" s="41" t="s">
        <v>75</v>
      </c>
      <c r="Z1057" s="99"/>
      <c r="AA1057" s="99"/>
      <c r="AB1057" s="99"/>
      <c r="AC1057" s="99"/>
      <c r="AD1057" s="41" t="s">
        <v>5278</v>
      </c>
      <c r="AE1057" s="99"/>
      <c r="AF1057" s="99"/>
      <c r="AG1057" s="99"/>
      <c r="AH1057" s="99"/>
      <c r="AI1057" s="99"/>
      <c r="AJ1057" s="103" t="str">
        <f t="shared" si="1541"/>
        <v/>
      </c>
      <c r="AK1057" s="99"/>
      <c r="AL1057" s="99"/>
      <c r="AM1057" s="11" t="s">
        <v>143</v>
      </c>
      <c r="AN1057" s="11" t="s">
        <v>695</v>
      </c>
      <c r="AO1057" s="99"/>
      <c r="AP1057" s="99"/>
      <c r="AQ1057" s="11" t="s">
        <v>79</v>
      </c>
      <c r="AR1057" s="41" t="s">
        <v>146</v>
      </c>
      <c r="AS1057" s="41" t="s">
        <v>75</v>
      </c>
      <c r="AT1057" s="43" t="s">
        <v>375</v>
      </c>
      <c r="AU1057" s="99"/>
      <c r="AV1057" s="99"/>
      <c r="AW1057" s="11" t="s">
        <v>96</v>
      </c>
      <c r="AX1057" s="18" t="str">
        <f t="shared" si="1427"/>
        <v/>
      </c>
      <c r="AY1057" s="43"/>
      <c r="AZ1057" s="11" t="s">
        <v>634</v>
      </c>
      <c r="BA1057" s="99"/>
      <c r="BB1057" s="99"/>
      <c r="BC1057" s="99"/>
      <c r="BD1057" s="99"/>
      <c r="BE1057" s="99"/>
      <c r="BF1057" s="99"/>
      <c r="BG1057" s="99"/>
      <c r="BH1057" s="99"/>
      <c r="BI1057" s="99"/>
      <c r="BJ1057" s="119">
        <v>2023.0</v>
      </c>
      <c r="BL1057" s="16">
        <f t="shared" si="954"/>
        <v>-2022</v>
      </c>
      <c r="BM1057" s="18" t="str">
        <f t="shared" si="955"/>
        <v>#NUM!</v>
      </c>
      <c r="BN1057" s="18" t="str">
        <f t="shared" ref="BN1057:CC1057" si="1545">IF(ISNUMBER(SEARCH(BN$1, $BM1057)), ($K1057/$BL1057), "")</f>
        <v/>
      </c>
      <c r="BO1057" s="18" t="str">
        <f t="shared" si="1545"/>
        <v/>
      </c>
      <c r="BP1057" s="18" t="str">
        <f t="shared" si="1545"/>
        <v/>
      </c>
      <c r="BQ1057" s="18" t="str">
        <f t="shared" si="1545"/>
        <v/>
      </c>
      <c r="BR1057" s="18" t="str">
        <f t="shared" si="1545"/>
        <v/>
      </c>
      <c r="BS1057" s="18" t="str">
        <f t="shared" si="1545"/>
        <v/>
      </c>
      <c r="BT1057" s="18" t="str">
        <f t="shared" si="1545"/>
        <v/>
      </c>
      <c r="BU1057" s="18" t="str">
        <f t="shared" si="1545"/>
        <v/>
      </c>
      <c r="BV1057" s="18" t="str">
        <f t="shared" si="1545"/>
        <v/>
      </c>
      <c r="BW1057" s="18" t="str">
        <f t="shared" si="1545"/>
        <v/>
      </c>
      <c r="BX1057" s="18" t="str">
        <f t="shared" si="1545"/>
        <v/>
      </c>
      <c r="BY1057" s="18" t="str">
        <f t="shared" si="1545"/>
        <v/>
      </c>
      <c r="BZ1057" s="18" t="str">
        <f t="shared" si="1545"/>
        <v/>
      </c>
      <c r="CA1057" s="18" t="str">
        <f t="shared" si="1545"/>
        <v/>
      </c>
      <c r="CB1057" s="18" t="str">
        <f t="shared" si="1545"/>
        <v/>
      </c>
      <c r="CC1057" s="18" t="str">
        <f t="shared" si="1545"/>
        <v/>
      </c>
      <c r="CD1057" s="99"/>
      <c r="CE1057" s="99"/>
    </row>
    <row r="1058" ht="15.75" customHeight="1">
      <c r="A1058" s="98" t="s">
        <v>5279</v>
      </c>
      <c r="B1058" s="99"/>
      <c r="C1058" s="100"/>
      <c r="D1058" s="109"/>
      <c r="E1058" s="27"/>
      <c r="F1058" s="27"/>
      <c r="G1058" s="41" t="s">
        <v>135</v>
      </c>
      <c r="H1058" s="99"/>
      <c r="I1058" s="99"/>
      <c r="J1058" s="111"/>
      <c r="K1058" s="111"/>
      <c r="L1058" s="41" t="s">
        <v>86</v>
      </c>
      <c r="M1058" s="99"/>
      <c r="N1058" s="108" t="s">
        <v>5280</v>
      </c>
      <c r="O1058" s="99"/>
      <c r="P1058" s="99"/>
      <c r="Q1058" s="99"/>
      <c r="R1058" s="99"/>
      <c r="S1058" s="99"/>
      <c r="T1058" s="41" t="s">
        <v>5281</v>
      </c>
      <c r="U1058" s="41" t="s">
        <v>5282</v>
      </c>
      <c r="V1058" s="41" t="s">
        <v>1112</v>
      </c>
      <c r="W1058" s="41" t="s">
        <v>92</v>
      </c>
      <c r="X1058" s="11" t="s">
        <v>142</v>
      </c>
      <c r="Y1058" s="41" t="s">
        <v>75</v>
      </c>
      <c r="Z1058" s="99"/>
      <c r="AA1058" s="99"/>
      <c r="AB1058" s="99"/>
      <c r="AC1058" s="99"/>
      <c r="AD1058" s="99"/>
      <c r="AE1058" s="99"/>
      <c r="AF1058" s="99"/>
      <c r="AG1058" s="99"/>
      <c r="AH1058" s="99"/>
      <c r="AI1058" s="106">
        <v>45231.0</v>
      </c>
      <c r="AJ1058" s="103" t="str">
        <f t="shared" si="1541"/>
        <v/>
      </c>
      <c r="AK1058" s="41" t="s">
        <v>77</v>
      </c>
      <c r="AL1058" s="99"/>
      <c r="AM1058" s="41" t="s">
        <v>5283</v>
      </c>
      <c r="AN1058" s="41"/>
      <c r="AO1058" s="99"/>
      <c r="AP1058" s="99"/>
      <c r="AQ1058" s="11" t="s">
        <v>79</v>
      </c>
      <c r="AR1058" s="41" t="s">
        <v>146</v>
      </c>
      <c r="AS1058" s="41" t="s">
        <v>75</v>
      </c>
      <c r="AT1058" s="43" t="s">
        <v>375</v>
      </c>
      <c r="AU1058" s="99"/>
      <c r="AV1058" s="99"/>
      <c r="AW1058" s="11" t="s">
        <v>96</v>
      </c>
      <c r="AX1058" s="18" t="str">
        <f t="shared" si="1427"/>
        <v/>
      </c>
      <c r="AY1058" s="43"/>
      <c r="AZ1058" s="11" t="s">
        <v>5284</v>
      </c>
      <c r="BA1058" s="99"/>
      <c r="BB1058" s="99"/>
      <c r="BC1058" s="99"/>
      <c r="BD1058" s="99"/>
      <c r="BE1058" s="99"/>
      <c r="BF1058" s="99"/>
      <c r="BG1058" s="99"/>
      <c r="BH1058" s="99"/>
      <c r="BI1058" s="99"/>
      <c r="BJ1058" s="103">
        <f>IF(AI1058&lt;&gt;"", YEAR(AI1058), "")</f>
        <v>2023</v>
      </c>
      <c r="BK1058" s="11">
        <v>2026.0</v>
      </c>
      <c r="BL1058" s="16">
        <f t="shared" si="954"/>
        <v>4</v>
      </c>
      <c r="BM1058" s="18" t="str">
        <f t="shared" si="955"/>
        <v>2023, 2024, 2025, 2026</v>
      </c>
      <c r="BN1058" s="18" t="str">
        <f t="shared" ref="BN1058:CC1058" si="1546">IF(ISNUMBER(SEARCH(BN$1, $BM1058)), ($K1058/$BL1058), "")</f>
        <v/>
      </c>
      <c r="BO1058" s="18" t="str">
        <f t="shared" si="1546"/>
        <v/>
      </c>
      <c r="BP1058" s="18" t="str">
        <f t="shared" si="1546"/>
        <v/>
      </c>
      <c r="BQ1058" s="20">
        <f t="shared" si="1546"/>
        <v>0</v>
      </c>
      <c r="BR1058" s="20">
        <f t="shared" si="1546"/>
        <v>0</v>
      </c>
      <c r="BS1058" s="20">
        <f t="shared" si="1546"/>
        <v>0</v>
      </c>
      <c r="BT1058" s="20">
        <f t="shared" si="1546"/>
        <v>0</v>
      </c>
      <c r="BU1058" s="18" t="str">
        <f t="shared" si="1546"/>
        <v/>
      </c>
      <c r="BV1058" s="18" t="str">
        <f t="shared" si="1546"/>
        <v/>
      </c>
      <c r="BW1058" s="18" t="str">
        <f t="shared" si="1546"/>
        <v/>
      </c>
      <c r="BX1058" s="18" t="str">
        <f t="shared" si="1546"/>
        <v/>
      </c>
      <c r="BY1058" s="18" t="str">
        <f t="shared" si="1546"/>
        <v/>
      </c>
      <c r="BZ1058" s="18" t="str">
        <f t="shared" si="1546"/>
        <v/>
      </c>
      <c r="CA1058" s="18" t="str">
        <f t="shared" si="1546"/>
        <v/>
      </c>
      <c r="CB1058" s="18" t="str">
        <f t="shared" si="1546"/>
        <v/>
      </c>
      <c r="CC1058" s="18" t="str">
        <f t="shared" si="1546"/>
        <v/>
      </c>
      <c r="CD1058" s="106"/>
      <c r="CE1058" s="106"/>
    </row>
    <row r="1059" ht="15.75" customHeight="1">
      <c r="A1059" s="98" t="s">
        <v>5285</v>
      </c>
      <c r="B1059" s="99"/>
      <c r="C1059" s="100"/>
      <c r="D1059" s="109"/>
      <c r="E1059" s="41">
        <v>1000000.0</v>
      </c>
      <c r="F1059" s="41">
        <v>1000000.0</v>
      </c>
      <c r="G1059" s="41" t="s">
        <v>151</v>
      </c>
      <c r="H1059" s="99"/>
      <c r="I1059" s="99"/>
      <c r="J1059" s="105">
        <v>1000000.0</v>
      </c>
      <c r="K1059" s="105">
        <v>1000000.0</v>
      </c>
      <c r="L1059" s="41" t="s">
        <v>86</v>
      </c>
      <c r="M1059" s="99"/>
      <c r="N1059" s="102" t="s">
        <v>5286</v>
      </c>
      <c r="O1059" s="99"/>
      <c r="P1059" s="99"/>
      <c r="Q1059" s="99"/>
      <c r="R1059" s="99"/>
      <c r="S1059" s="99"/>
      <c r="T1059" s="99"/>
      <c r="U1059" s="99"/>
      <c r="V1059" s="99"/>
      <c r="W1059" s="99"/>
      <c r="X1059" s="99"/>
      <c r="Y1059" s="62" t="s">
        <v>75</v>
      </c>
      <c r="Z1059" s="99"/>
      <c r="AA1059" s="99"/>
      <c r="AB1059" s="99"/>
      <c r="AC1059" s="99"/>
      <c r="AD1059" s="41" t="s">
        <v>5287</v>
      </c>
      <c r="AE1059" s="99"/>
      <c r="AF1059" s="99"/>
      <c r="AG1059" s="99"/>
      <c r="AH1059" s="99"/>
      <c r="AI1059" s="99"/>
      <c r="AJ1059" s="103" t="str">
        <f t="shared" si="1541"/>
        <v/>
      </c>
      <c r="AK1059" s="99"/>
      <c r="AL1059" s="99"/>
      <c r="AM1059" s="48" t="s">
        <v>185</v>
      </c>
      <c r="AN1059" s="41" t="s">
        <v>575</v>
      </c>
      <c r="AO1059" s="99"/>
      <c r="AP1059" s="99"/>
      <c r="AQ1059" s="11" t="s">
        <v>79</v>
      </c>
      <c r="AR1059" s="41" t="s">
        <v>188</v>
      </c>
      <c r="AS1059" s="41" t="s">
        <v>75</v>
      </c>
      <c r="AT1059" s="43" t="s">
        <v>80</v>
      </c>
      <c r="AU1059" s="99"/>
      <c r="AV1059" s="99"/>
      <c r="AW1059" s="11" t="s">
        <v>96</v>
      </c>
      <c r="AX1059" s="18" t="str">
        <f t="shared" si="1427"/>
        <v/>
      </c>
      <c r="AY1059" s="11"/>
      <c r="AZ1059" s="11" t="s">
        <v>132</v>
      </c>
      <c r="BA1059" s="99"/>
      <c r="BB1059" s="99"/>
      <c r="BC1059" s="99"/>
      <c r="BD1059" s="99"/>
      <c r="BE1059" s="99"/>
      <c r="BF1059" s="99"/>
      <c r="BG1059" s="99"/>
      <c r="BH1059" s="99"/>
      <c r="BI1059" s="99"/>
      <c r="BJ1059" s="104">
        <v>2025.0</v>
      </c>
      <c r="BK1059" s="104">
        <v>2025.0</v>
      </c>
      <c r="BL1059" s="16">
        <f t="shared" si="954"/>
        <v>1</v>
      </c>
      <c r="BM1059" s="18" t="str">
        <f t="shared" si="955"/>
        <v>2025</v>
      </c>
      <c r="BN1059" s="18" t="str">
        <f t="shared" ref="BN1059:CC1059" si="1547">IF(ISNUMBER(SEARCH(BN$1, $BM1059)), ($K1059/$BL1059), "")</f>
        <v/>
      </c>
      <c r="BO1059" s="18" t="str">
        <f t="shared" si="1547"/>
        <v/>
      </c>
      <c r="BP1059" s="18" t="str">
        <f t="shared" si="1547"/>
        <v/>
      </c>
      <c r="BQ1059" s="18" t="str">
        <f t="shared" si="1547"/>
        <v/>
      </c>
      <c r="BR1059" s="18" t="str">
        <f t="shared" si="1547"/>
        <v/>
      </c>
      <c r="BS1059" s="20">
        <f t="shared" si="1547"/>
        <v>1000000</v>
      </c>
      <c r="BT1059" s="18" t="str">
        <f t="shared" si="1547"/>
        <v/>
      </c>
      <c r="BU1059" s="18" t="str">
        <f t="shared" si="1547"/>
        <v/>
      </c>
      <c r="BV1059" s="18" t="str">
        <f t="shared" si="1547"/>
        <v/>
      </c>
      <c r="BW1059" s="18" t="str">
        <f t="shared" si="1547"/>
        <v/>
      </c>
      <c r="BX1059" s="18" t="str">
        <f t="shared" si="1547"/>
        <v/>
      </c>
      <c r="BY1059" s="18" t="str">
        <f t="shared" si="1547"/>
        <v/>
      </c>
      <c r="BZ1059" s="18" t="str">
        <f t="shared" si="1547"/>
        <v/>
      </c>
      <c r="CA1059" s="18" t="str">
        <f t="shared" si="1547"/>
        <v/>
      </c>
      <c r="CB1059" s="18" t="str">
        <f t="shared" si="1547"/>
        <v/>
      </c>
      <c r="CC1059" s="18" t="str">
        <f t="shared" si="1547"/>
        <v/>
      </c>
      <c r="CD1059" s="99"/>
      <c r="CE1059" s="99"/>
    </row>
    <row r="1060" ht="15.75" customHeight="1">
      <c r="A1060" s="98" t="s">
        <v>5288</v>
      </c>
      <c r="B1060" s="43" t="s">
        <v>5289</v>
      </c>
      <c r="C1060" s="100"/>
      <c r="D1060" s="109"/>
      <c r="E1060" s="41">
        <v>1.0E7</v>
      </c>
      <c r="F1060" s="41">
        <v>1.0E7</v>
      </c>
      <c r="G1060" s="41" t="s">
        <v>151</v>
      </c>
      <c r="H1060" s="99"/>
      <c r="I1060" s="99"/>
      <c r="J1060" s="105">
        <v>1.0E7</v>
      </c>
      <c r="K1060" s="105">
        <v>1.0E7</v>
      </c>
      <c r="L1060" s="41" t="s">
        <v>86</v>
      </c>
      <c r="M1060" s="99"/>
      <c r="N1060" s="114" t="s">
        <v>5290</v>
      </c>
      <c r="O1060" s="99"/>
      <c r="P1060" s="99"/>
      <c r="Q1060" s="99"/>
      <c r="R1060" s="99"/>
      <c r="S1060" s="99"/>
      <c r="T1060" s="99"/>
      <c r="V1060" s="41" t="s">
        <v>163</v>
      </c>
      <c r="W1060" s="41" t="s">
        <v>4825</v>
      </c>
      <c r="X1060" s="41" t="s">
        <v>164</v>
      </c>
      <c r="Y1060" s="41" t="s">
        <v>75</v>
      </c>
      <c r="Z1060" s="99"/>
      <c r="AA1060" s="99"/>
      <c r="AB1060" s="99"/>
      <c r="AC1060" s="99"/>
      <c r="AD1060" s="99"/>
      <c r="AE1060" s="99"/>
      <c r="AF1060" s="99"/>
      <c r="AG1060" s="99"/>
      <c r="AH1060" s="99"/>
      <c r="AI1060" s="99"/>
      <c r="AJ1060" s="103" t="str">
        <f t="shared" si="1541"/>
        <v/>
      </c>
      <c r="AK1060" s="99"/>
      <c r="AL1060" s="99"/>
      <c r="AM1060" s="41" t="s">
        <v>165</v>
      </c>
      <c r="AN1060" s="41"/>
      <c r="AO1060" s="99"/>
      <c r="AP1060" s="99"/>
      <c r="AQ1060" s="11" t="s">
        <v>79</v>
      </c>
      <c r="AR1060" s="41" t="s">
        <v>164</v>
      </c>
      <c r="AS1060" s="41" t="s">
        <v>75</v>
      </c>
      <c r="AT1060" s="43" t="s">
        <v>107</v>
      </c>
      <c r="AU1060" s="43" t="s">
        <v>189</v>
      </c>
      <c r="AV1060" s="99"/>
      <c r="AW1060" s="11" t="s">
        <v>190</v>
      </c>
      <c r="AX1060" s="18" t="str">
        <f t="shared" si="1427"/>
        <v/>
      </c>
      <c r="AY1060" s="43"/>
      <c r="AZ1060" s="11" t="s">
        <v>124</v>
      </c>
      <c r="BA1060" s="99"/>
      <c r="BB1060" s="99"/>
      <c r="BC1060" s="99"/>
      <c r="BD1060" s="99"/>
      <c r="BE1060" s="99"/>
      <c r="BF1060" s="99"/>
      <c r="BG1060" s="99"/>
      <c r="BH1060" s="99"/>
      <c r="BI1060" s="99"/>
      <c r="BJ1060" s="104">
        <v>2025.0</v>
      </c>
      <c r="BK1060" s="104">
        <v>2025.0</v>
      </c>
      <c r="BL1060" s="16">
        <f t="shared" si="954"/>
        <v>1</v>
      </c>
      <c r="BM1060" s="18" t="str">
        <f t="shared" si="955"/>
        <v>2025</v>
      </c>
      <c r="BN1060" s="18" t="str">
        <f t="shared" ref="BN1060:CC1060" si="1548">IF(ISNUMBER(SEARCH(BN$1, $BM1060)), ($K1060/$BL1060), "")</f>
        <v/>
      </c>
      <c r="BO1060" s="18" t="str">
        <f t="shared" si="1548"/>
        <v/>
      </c>
      <c r="BP1060" s="18" t="str">
        <f t="shared" si="1548"/>
        <v/>
      </c>
      <c r="BQ1060" s="18" t="str">
        <f t="shared" si="1548"/>
        <v/>
      </c>
      <c r="BR1060" s="18" t="str">
        <f t="shared" si="1548"/>
        <v/>
      </c>
      <c r="BS1060" s="20">
        <f t="shared" si="1548"/>
        <v>10000000</v>
      </c>
      <c r="BT1060" s="18" t="str">
        <f t="shared" si="1548"/>
        <v/>
      </c>
      <c r="BU1060" s="18" t="str">
        <f t="shared" si="1548"/>
        <v/>
      </c>
      <c r="BV1060" s="18" t="str">
        <f t="shared" si="1548"/>
        <v/>
      </c>
      <c r="BW1060" s="18" t="str">
        <f t="shared" si="1548"/>
        <v/>
      </c>
      <c r="BX1060" s="18" t="str">
        <f t="shared" si="1548"/>
        <v/>
      </c>
      <c r="BY1060" s="18" t="str">
        <f t="shared" si="1548"/>
        <v/>
      </c>
      <c r="BZ1060" s="18" t="str">
        <f t="shared" si="1548"/>
        <v/>
      </c>
      <c r="CA1060" s="18" t="str">
        <f t="shared" si="1548"/>
        <v/>
      </c>
      <c r="CB1060" s="18" t="str">
        <f t="shared" si="1548"/>
        <v/>
      </c>
      <c r="CC1060" s="18" t="str">
        <f t="shared" si="1548"/>
        <v/>
      </c>
      <c r="CD1060" s="99"/>
      <c r="CE1060" s="99"/>
    </row>
    <row r="1061" ht="15.75" customHeight="1">
      <c r="A1061" s="98" t="s">
        <v>5291</v>
      </c>
      <c r="B1061" s="41" t="s">
        <v>5292</v>
      </c>
      <c r="C1061" s="100"/>
      <c r="D1061" s="109"/>
      <c r="E1061" s="41">
        <v>2200000.0</v>
      </c>
      <c r="F1061" s="41">
        <v>2200000.0</v>
      </c>
      <c r="G1061" s="41" t="s">
        <v>151</v>
      </c>
      <c r="H1061" s="99"/>
      <c r="I1061" s="99"/>
      <c r="J1061" s="105">
        <v>2200000.0</v>
      </c>
      <c r="K1061" s="105">
        <v>2200000.0</v>
      </c>
      <c r="L1061" s="41" t="s">
        <v>86</v>
      </c>
      <c r="M1061" s="99"/>
      <c r="N1061" s="102" t="s">
        <v>5293</v>
      </c>
      <c r="O1061" s="99"/>
      <c r="P1061" s="99"/>
      <c r="Q1061" s="99"/>
      <c r="R1061" s="99"/>
      <c r="S1061" s="99"/>
      <c r="T1061" s="99"/>
      <c r="U1061" s="99"/>
      <c r="V1061" s="41" t="s">
        <v>5294</v>
      </c>
      <c r="W1061" s="41" t="s">
        <v>4825</v>
      </c>
      <c r="X1061" s="41" t="s">
        <v>274</v>
      </c>
      <c r="Y1061" s="41" t="s">
        <v>75</v>
      </c>
      <c r="Z1061" s="99"/>
      <c r="AA1061" s="99"/>
      <c r="AB1061" s="99"/>
      <c r="AC1061" s="99"/>
      <c r="AD1061" s="41" t="s">
        <v>5295</v>
      </c>
      <c r="AE1061" s="99"/>
      <c r="AF1061" s="99"/>
      <c r="AG1061" s="99"/>
      <c r="AH1061" s="99"/>
      <c r="AI1061" s="106">
        <v>45505.0</v>
      </c>
      <c r="AJ1061" s="103" t="str">
        <f t="shared" si="1541"/>
        <v/>
      </c>
      <c r="AK1061" s="41" t="s">
        <v>77</v>
      </c>
      <c r="AL1061" s="99"/>
      <c r="AM1061" s="48" t="s">
        <v>185</v>
      </c>
      <c r="AN1061" s="125" t="s">
        <v>5296</v>
      </c>
      <c r="AO1061" s="99"/>
      <c r="AP1061" s="99"/>
      <c r="AQ1061" s="11" t="s">
        <v>79</v>
      </c>
      <c r="AR1061" s="41" t="s">
        <v>188</v>
      </c>
      <c r="AS1061" s="41" t="s">
        <v>75</v>
      </c>
      <c r="AT1061" s="43" t="s">
        <v>107</v>
      </c>
      <c r="AU1061" s="112" t="s">
        <v>108</v>
      </c>
      <c r="AV1061" s="112"/>
      <c r="AW1061" s="43" t="s">
        <v>96</v>
      </c>
      <c r="AX1061" s="18" t="str">
        <f t="shared" si="1427"/>
        <v/>
      </c>
      <c r="AY1061" s="43"/>
      <c r="AZ1061" s="11" t="s">
        <v>535</v>
      </c>
      <c r="BA1061" s="99"/>
      <c r="BB1061" s="99"/>
      <c r="BC1061" s="99"/>
      <c r="BD1061" s="99"/>
      <c r="BE1061" s="99"/>
      <c r="BF1061" s="99"/>
      <c r="BG1061" s="99"/>
      <c r="BH1061" s="99"/>
      <c r="BI1061" s="99"/>
      <c r="BJ1061" s="103">
        <f>IF(AI1061&lt;&gt;"", YEAR(AI1061), "")</f>
        <v>2024</v>
      </c>
      <c r="BK1061" s="11">
        <v>2026.0</v>
      </c>
      <c r="BL1061" s="16">
        <f t="shared" si="954"/>
        <v>3</v>
      </c>
      <c r="BM1061" s="18" t="str">
        <f t="shared" si="955"/>
        <v>2024, 2025, 2026</v>
      </c>
      <c r="BN1061" s="18" t="str">
        <f t="shared" ref="BN1061:CC1061" si="1549">IF(ISNUMBER(SEARCH(BN$1, $BM1061)), ($K1061/$BL1061), "")</f>
        <v/>
      </c>
      <c r="BO1061" s="18" t="str">
        <f t="shared" si="1549"/>
        <v/>
      </c>
      <c r="BP1061" s="18" t="str">
        <f t="shared" si="1549"/>
        <v/>
      </c>
      <c r="BQ1061" s="18" t="str">
        <f t="shared" si="1549"/>
        <v/>
      </c>
      <c r="BR1061" s="20">
        <f t="shared" si="1549"/>
        <v>733333.3333</v>
      </c>
      <c r="BS1061" s="20">
        <f t="shared" si="1549"/>
        <v>733333.3333</v>
      </c>
      <c r="BT1061" s="20">
        <f t="shared" si="1549"/>
        <v>733333.3333</v>
      </c>
      <c r="BU1061" s="18" t="str">
        <f t="shared" si="1549"/>
        <v/>
      </c>
      <c r="BV1061" s="18" t="str">
        <f t="shared" si="1549"/>
        <v/>
      </c>
      <c r="BW1061" s="18" t="str">
        <f t="shared" si="1549"/>
        <v/>
      </c>
      <c r="BX1061" s="18" t="str">
        <f t="shared" si="1549"/>
        <v/>
      </c>
      <c r="BY1061" s="18" t="str">
        <f t="shared" si="1549"/>
        <v/>
      </c>
      <c r="BZ1061" s="18" t="str">
        <f t="shared" si="1549"/>
        <v/>
      </c>
      <c r="CA1061" s="18" t="str">
        <f t="shared" si="1549"/>
        <v/>
      </c>
      <c r="CB1061" s="18" t="str">
        <f t="shared" si="1549"/>
        <v/>
      </c>
      <c r="CC1061" s="18" t="str">
        <f t="shared" si="1549"/>
        <v/>
      </c>
      <c r="CD1061" s="106"/>
      <c r="CE1061" s="106"/>
    </row>
    <row r="1062" ht="15.75" customHeight="1">
      <c r="A1062" s="98" t="s">
        <v>5297</v>
      </c>
      <c r="B1062" s="99"/>
      <c r="C1062" s="100"/>
      <c r="D1062" s="109"/>
      <c r="E1062" s="41">
        <v>3000000.0</v>
      </c>
      <c r="F1062" s="41">
        <v>3000000.0</v>
      </c>
      <c r="G1062" s="41" t="s">
        <v>151</v>
      </c>
      <c r="H1062" s="99"/>
      <c r="I1062" s="99"/>
      <c r="J1062" s="105">
        <v>3000000.0</v>
      </c>
      <c r="K1062" s="105">
        <v>3000000.0</v>
      </c>
      <c r="L1062" s="41" t="s">
        <v>86</v>
      </c>
      <c r="M1062" s="99"/>
      <c r="N1062" s="102" t="s">
        <v>5298</v>
      </c>
      <c r="O1062" s="99"/>
      <c r="P1062" s="99"/>
      <c r="Q1062" s="99"/>
      <c r="R1062" s="99"/>
      <c r="S1062" s="99"/>
      <c r="T1062" s="99"/>
      <c r="U1062" s="99"/>
      <c r="V1062" s="41" t="s">
        <v>5299</v>
      </c>
      <c r="W1062" s="41" t="s">
        <v>4825</v>
      </c>
      <c r="X1062" s="41" t="s">
        <v>274</v>
      </c>
      <c r="Y1062" s="41" t="s">
        <v>75</v>
      </c>
      <c r="Z1062" s="99"/>
      <c r="AA1062" s="99"/>
      <c r="AB1062" s="99"/>
      <c r="AC1062" s="99"/>
      <c r="AD1062" s="99"/>
      <c r="AE1062" s="99"/>
      <c r="AF1062" s="99"/>
      <c r="AG1062" s="99"/>
      <c r="AH1062" s="99"/>
      <c r="AI1062" s="99"/>
      <c r="AJ1062" s="103" t="str">
        <f t="shared" si="1541"/>
        <v/>
      </c>
      <c r="AK1062" s="99"/>
      <c r="AL1062" s="99"/>
      <c r="AM1062" s="11" t="s">
        <v>542</v>
      </c>
      <c r="AN1062" s="41"/>
      <c r="AO1062" s="99"/>
      <c r="AP1062" s="99"/>
      <c r="AQ1062" s="11" t="s">
        <v>79</v>
      </c>
      <c r="AR1062" s="41" t="s">
        <v>274</v>
      </c>
      <c r="AS1062" s="41" t="s">
        <v>75</v>
      </c>
      <c r="AT1062" s="43" t="s">
        <v>107</v>
      </c>
      <c r="AU1062" s="112" t="s">
        <v>108</v>
      </c>
      <c r="AV1062" s="112"/>
      <c r="AW1062" s="43" t="s">
        <v>96</v>
      </c>
      <c r="AX1062" s="18" t="str">
        <f t="shared" si="1427"/>
        <v/>
      </c>
      <c r="AY1062" s="43" t="s">
        <v>299</v>
      </c>
      <c r="AZ1062" s="11" t="s">
        <v>124</v>
      </c>
      <c r="BA1062" s="99"/>
      <c r="BB1062" s="99"/>
      <c r="BC1062" s="99"/>
      <c r="BD1062" s="99"/>
      <c r="BE1062" s="99"/>
      <c r="BF1062" s="99"/>
      <c r="BG1062" s="99"/>
      <c r="BH1062" s="99"/>
      <c r="BI1062" s="99"/>
      <c r="BJ1062" s="104">
        <v>2024.0</v>
      </c>
      <c r="BK1062" s="104">
        <v>2024.0</v>
      </c>
      <c r="BL1062" s="16">
        <f t="shared" si="954"/>
        <v>1</v>
      </c>
      <c r="BM1062" s="18" t="str">
        <f t="shared" si="955"/>
        <v>2024</v>
      </c>
      <c r="BN1062" s="18" t="str">
        <f t="shared" ref="BN1062:CC1062" si="1550">IF(ISNUMBER(SEARCH(BN$1, $BM1062)), ($K1062/$BL1062), "")</f>
        <v/>
      </c>
      <c r="BO1062" s="18" t="str">
        <f t="shared" si="1550"/>
        <v/>
      </c>
      <c r="BP1062" s="18" t="str">
        <f t="shared" si="1550"/>
        <v/>
      </c>
      <c r="BQ1062" s="18" t="str">
        <f t="shared" si="1550"/>
        <v/>
      </c>
      <c r="BR1062" s="20">
        <f t="shared" si="1550"/>
        <v>3000000</v>
      </c>
      <c r="BS1062" s="18" t="str">
        <f t="shared" si="1550"/>
        <v/>
      </c>
      <c r="BT1062" s="18" t="str">
        <f t="shared" si="1550"/>
        <v/>
      </c>
      <c r="BU1062" s="18" t="str">
        <f t="shared" si="1550"/>
        <v/>
      </c>
      <c r="BV1062" s="18" t="str">
        <f t="shared" si="1550"/>
        <v/>
      </c>
      <c r="BW1062" s="18" t="str">
        <f t="shared" si="1550"/>
        <v/>
      </c>
      <c r="BX1062" s="18" t="str">
        <f t="shared" si="1550"/>
        <v/>
      </c>
      <c r="BY1062" s="18" t="str">
        <f t="shared" si="1550"/>
        <v/>
      </c>
      <c r="BZ1062" s="18" t="str">
        <f t="shared" si="1550"/>
        <v/>
      </c>
      <c r="CA1062" s="18" t="str">
        <f t="shared" si="1550"/>
        <v/>
      </c>
      <c r="CB1062" s="18" t="str">
        <f t="shared" si="1550"/>
        <v/>
      </c>
      <c r="CC1062" s="18" t="str">
        <f t="shared" si="1550"/>
        <v/>
      </c>
      <c r="CD1062" s="99"/>
      <c r="CE1062" s="99"/>
    </row>
    <row r="1063" ht="15.75" customHeight="1">
      <c r="A1063" s="98" t="s">
        <v>5300</v>
      </c>
      <c r="B1063" s="99"/>
      <c r="C1063" s="100"/>
      <c r="D1063" s="109"/>
      <c r="E1063" s="41">
        <v>7600000.0</v>
      </c>
      <c r="F1063" s="41">
        <v>7600000.0</v>
      </c>
      <c r="G1063" s="41" t="s">
        <v>151</v>
      </c>
      <c r="H1063" s="99"/>
      <c r="I1063" s="99"/>
      <c r="J1063" s="105">
        <v>7600000.0</v>
      </c>
      <c r="K1063" s="105">
        <v>7600000.0</v>
      </c>
      <c r="L1063" s="41" t="s">
        <v>86</v>
      </c>
      <c r="M1063" s="99"/>
      <c r="N1063" s="108" t="s">
        <v>5301</v>
      </c>
      <c r="O1063" s="99"/>
      <c r="P1063" s="99"/>
      <c r="Q1063" s="99"/>
      <c r="R1063" s="99"/>
      <c r="S1063" s="99"/>
      <c r="T1063" s="99"/>
      <c r="U1063" s="99"/>
      <c r="V1063" s="41" t="s">
        <v>5302</v>
      </c>
      <c r="W1063" s="41" t="s">
        <v>4825</v>
      </c>
      <c r="X1063" s="41" t="s">
        <v>334</v>
      </c>
      <c r="Y1063" s="41" t="s">
        <v>75</v>
      </c>
      <c r="Z1063" s="99"/>
      <c r="AA1063" s="99"/>
      <c r="AB1063" s="99"/>
      <c r="AC1063" s="99"/>
      <c r="AD1063" s="99"/>
      <c r="AE1063" s="99"/>
      <c r="AF1063" s="99"/>
      <c r="AG1063" s="99"/>
      <c r="AH1063" s="99"/>
      <c r="AI1063" s="99"/>
      <c r="AJ1063" s="103" t="str">
        <f t="shared" si="1541"/>
        <v/>
      </c>
      <c r="AK1063" s="99"/>
      <c r="AL1063" s="99"/>
      <c r="AM1063" s="41" t="s">
        <v>5303</v>
      </c>
      <c r="AN1063" s="41"/>
      <c r="AO1063" s="99"/>
      <c r="AP1063" s="99"/>
      <c r="AQ1063" s="11" t="s">
        <v>79</v>
      </c>
      <c r="AR1063" s="41" t="s">
        <v>334</v>
      </c>
      <c r="AS1063" s="41" t="s">
        <v>75</v>
      </c>
      <c r="AT1063" s="11" t="s">
        <v>375</v>
      </c>
      <c r="AW1063" s="43" t="s">
        <v>96</v>
      </c>
      <c r="AX1063" s="18" t="str">
        <f t="shared" si="1427"/>
        <v/>
      </c>
      <c r="AY1063" s="43"/>
      <c r="AZ1063" s="11" t="s">
        <v>241</v>
      </c>
      <c r="BA1063" s="99"/>
      <c r="BB1063" s="99"/>
      <c r="BC1063" s="99"/>
      <c r="BD1063" s="99"/>
      <c r="BE1063" s="99"/>
      <c r="BF1063" s="99"/>
      <c r="BG1063" s="99"/>
      <c r="BH1063" s="99"/>
      <c r="BI1063" s="99"/>
      <c r="BJ1063" s="104">
        <v>2024.0</v>
      </c>
      <c r="BK1063" s="104">
        <v>2024.0</v>
      </c>
      <c r="BL1063" s="16">
        <f t="shared" si="954"/>
        <v>1</v>
      </c>
      <c r="BM1063" s="18" t="str">
        <f t="shared" si="955"/>
        <v>2024</v>
      </c>
      <c r="BN1063" s="18" t="str">
        <f t="shared" ref="BN1063:CC1063" si="1551">IF(ISNUMBER(SEARCH(BN$1, $BM1063)), ($K1063/$BL1063), "")</f>
        <v/>
      </c>
      <c r="BO1063" s="18" t="str">
        <f t="shared" si="1551"/>
        <v/>
      </c>
      <c r="BP1063" s="18" t="str">
        <f t="shared" si="1551"/>
        <v/>
      </c>
      <c r="BQ1063" s="18" t="str">
        <f t="shared" si="1551"/>
        <v/>
      </c>
      <c r="BR1063" s="20">
        <f t="shared" si="1551"/>
        <v>7600000</v>
      </c>
      <c r="BS1063" s="18" t="str">
        <f t="shared" si="1551"/>
        <v/>
      </c>
      <c r="BT1063" s="18" t="str">
        <f t="shared" si="1551"/>
        <v/>
      </c>
      <c r="BU1063" s="18" t="str">
        <f t="shared" si="1551"/>
        <v/>
      </c>
      <c r="BV1063" s="18" t="str">
        <f t="shared" si="1551"/>
        <v/>
      </c>
      <c r="BW1063" s="18" t="str">
        <f t="shared" si="1551"/>
        <v/>
      </c>
      <c r="BX1063" s="18" t="str">
        <f t="shared" si="1551"/>
        <v/>
      </c>
      <c r="BY1063" s="18" t="str">
        <f t="shared" si="1551"/>
        <v/>
      </c>
      <c r="BZ1063" s="18" t="str">
        <f t="shared" si="1551"/>
        <v/>
      </c>
      <c r="CA1063" s="18" t="str">
        <f t="shared" si="1551"/>
        <v/>
      </c>
      <c r="CB1063" s="18" t="str">
        <f t="shared" si="1551"/>
        <v/>
      </c>
      <c r="CC1063" s="18" t="str">
        <f t="shared" si="1551"/>
        <v/>
      </c>
      <c r="CD1063" s="99"/>
      <c r="CE1063" s="99"/>
    </row>
    <row r="1064" ht="15.75" customHeight="1">
      <c r="A1064" s="98" t="s">
        <v>5304</v>
      </c>
      <c r="B1064" s="41" t="s">
        <v>5305</v>
      </c>
      <c r="C1064" s="100"/>
      <c r="D1064" s="109"/>
      <c r="E1064" s="43">
        <v>5000000.0</v>
      </c>
      <c r="F1064" s="43">
        <v>5000000.0</v>
      </c>
      <c r="G1064" s="41" t="s">
        <v>151</v>
      </c>
      <c r="H1064" s="99"/>
      <c r="I1064" s="99"/>
      <c r="J1064" s="126">
        <v>5000000.0</v>
      </c>
      <c r="K1064" s="126">
        <v>5000000.0</v>
      </c>
      <c r="L1064" s="41" t="s">
        <v>86</v>
      </c>
      <c r="M1064" s="99"/>
      <c r="N1064" s="116" t="s">
        <v>5306</v>
      </c>
      <c r="O1064" s="99"/>
      <c r="P1064" s="99"/>
      <c r="Q1064" s="99"/>
      <c r="R1064" s="99"/>
      <c r="S1064" s="99"/>
      <c r="T1064" s="99"/>
      <c r="U1064" s="99"/>
      <c r="V1064" s="41" t="s">
        <v>2960</v>
      </c>
      <c r="W1064" s="41" t="s">
        <v>92</v>
      </c>
      <c r="X1064" s="41" t="s">
        <v>164</v>
      </c>
      <c r="Y1064" s="41" t="s">
        <v>75</v>
      </c>
      <c r="Z1064" s="99"/>
      <c r="AA1064" s="99"/>
      <c r="AB1064" s="99"/>
      <c r="AC1064" s="99"/>
      <c r="AD1064" s="41" t="s">
        <v>5307</v>
      </c>
      <c r="AE1064" s="99"/>
      <c r="AF1064" s="99"/>
      <c r="AG1064" s="99"/>
      <c r="AH1064" s="99"/>
      <c r="AI1064" s="99"/>
      <c r="AJ1064" s="103" t="str">
        <f t="shared" si="1541"/>
        <v/>
      </c>
      <c r="AK1064" s="99"/>
      <c r="AL1064" s="99"/>
      <c r="AM1064" s="41" t="s">
        <v>165</v>
      </c>
      <c r="AN1064" s="41"/>
      <c r="AO1064" s="99"/>
      <c r="AP1064" s="99"/>
      <c r="AQ1064" s="11" t="s">
        <v>79</v>
      </c>
      <c r="AR1064" s="41" t="s">
        <v>164</v>
      </c>
      <c r="AS1064" s="41" t="s">
        <v>75</v>
      </c>
      <c r="AT1064" s="43" t="s">
        <v>107</v>
      </c>
      <c r="AU1064" s="43" t="s">
        <v>4104</v>
      </c>
      <c r="AV1064" s="99"/>
      <c r="AW1064" s="43" t="s">
        <v>96</v>
      </c>
      <c r="AX1064" s="18" t="str">
        <f t="shared" si="1427"/>
        <v/>
      </c>
      <c r="AY1064" s="43"/>
      <c r="AZ1064" s="11" t="s">
        <v>124</v>
      </c>
      <c r="BA1064" s="99"/>
      <c r="BB1064" s="99"/>
      <c r="BC1064" s="99"/>
      <c r="BD1064" s="99"/>
      <c r="BE1064" s="99"/>
      <c r="BF1064" s="99"/>
      <c r="BG1064" s="99"/>
      <c r="BH1064" s="99"/>
      <c r="BI1064" s="99"/>
      <c r="BJ1064" s="104">
        <v>2024.0</v>
      </c>
      <c r="BK1064" s="104">
        <v>2024.0</v>
      </c>
      <c r="BL1064" s="16">
        <f t="shared" si="954"/>
        <v>1</v>
      </c>
      <c r="BM1064" s="18" t="str">
        <f t="shared" si="955"/>
        <v>2024</v>
      </c>
      <c r="BN1064" s="18" t="str">
        <f t="shared" ref="BN1064:CC1064" si="1552">IF(ISNUMBER(SEARCH(BN$1, $BM1064)), ($K1064/$BL1064), "")</f>
        <v/>
      </c>
      <c r="BO1064" s="18" t="str">
        <f t="shared" si="1552"/>
        <v/>
      </c>
      <c r="BP1064" s="18" t="str">
        <f t="shared" si="1552"/>
        <v/>
      </c>
      <c r="BQ1064" s="18" t="str">
        <f t="shared" si="1552"/>
        <v/>
      </c>
      <c r="BR1064" s="20">
        <f t="shared" si="1552"/>
        <v>5000000</v>
      </c>
      <c r="BS1064" s="18" t="str">
        <f t="shared" si="1552"/>
        <v/>
      </c>
      <c r="BT1064" s="18" t="str">
        <f t="shared" si="1552"/>
        <v/>
      </c>
      <c r="BU1064" s="18" t="str">
        <f t="shared" si="1552"/>
        <v/>
      </c>
      <c r="BV1064" s="18" t="str">
        <f t="shared" si="1552"/>
        <v/>
      </c>
      <c r="BW1064" s="18" t="str">
        <f t="shared" si="1552"/>
        <v/>
      </c>
      <c r="BX1064" s="18" t="str">
        <f t="shared" si="1552"/>
        <v/>
      </c>
      <c r="BY1064" s="18" t="str">
        <f t="shared" si="1552"/>
        <v/>
      </c>
      <c r="BZ1064" s="18" t="str">
        <f t="shared" si="1552"/>
        <v/>
      </c>
      <c r="CA1064" s="18" t="str">
        <f t="shared" si="1552"/>
        <v/>
      </c>
      <c r="CB1064" s="18" t="str">
        <f t="shared" si="1552"/>
        <v/>
      </c>
      <c r="CC1064" s="18" t="str">
        <f t="shared" si="1552"/>
        <v/>
      </c>
      <c r="CD1064" s="99"/>
      <c r="CE1064" s="99"/>
    </row>
    <row r="1065" ht="15.75" customHeight="1">
      <c r="A1065" s="98" t="s">
        <v>5308</v>
      </c>
      <c r="B1065" s="41" t="s">
        <v>5309</v>
      </c>
      <c r="D1065" s="109"/>
      <c r="E1065" s="127">
        <v>1700000.0</v>
      </c>
      <c r="F1065" s="127">
        <v>1700000.0</v>
      </c>
      <c r="G1065" s="43" t="s">
        <v>135</v>
      </c>
      <c r="H1065" s="99"/>
      <c r="I1065" s="99"/>
      <c r="J1065" s="13">
        <f t="shared" ref="J1065:K1065" si="1553">E1065*1.19</f>
        <v>2023000</v>
      </c>
      <c r="K1065" s="13">
        <f t="shared" si="1553"/>
        <v>2023000</v>
      </c>
      <c r="L1065" s="41" t="s">
        <v>86</v>
      </c>
      <c r="M1065" s="99"/>
      <c r="N1065" s="116" t="s">
        <v>5306</v>
      </c>
      <c r="O1065" s="99"/>
      <c r="P1065" s="43"/>
      <c r="Q1065" s="43"/>
      <c r="R1065" s="43" t="s">
        <v>5310</v>
      </c>
      <c r="S1065" s="99"/>
      <c r="T1065" s="99"/>
      <c r="U1065" s="99"/>
      <c r="V1065" s="43" t="s">
        <v>5311</v>
      </c>
      <c r="W1065" s="43" t="s">
        <v>92</v>
      </c>
      <c r="X1065" s="11" t="s">
        <v>142</v>
      </c>
      <c r="Y1065" s="43" t="s">
        <v>75</v>
      </c>
      <c r="Z1065" s="99"/>
      <c r="AA1065" s="99"/>
      <c r="AB1065" s="99"/>
      <c r="AC1065" s="99"/>
      <c r="AD1065" s="41" t="s">
        <v>5312</v>
      </c>
      <c r="AE1065" s="99"/>
      <c r="AF1065" s="99"/>
      <c r="AG1065" s="99"/>
      <c r="AH1065" s="99"/>
      <c r="AI1065" s="99"/>
      <c r="AJ1065" s="103" t="str">
        <f t="shared" si="1541"/>
        <v/>
      </c>
      <c r="AK1065" s="99"/>
      <c r="AL1065" s="99"/>
      <c r="AM1065" s="41" t="s">
        <v>143</v>
      </c>
      <c r="AN1065" s="11" t="s">
        <v>144</v>
      </c>
      <c r="AO1065" s="99"/>
      <c r="AP1065" s="99"/>
      <c r="AQ1065" s="11" t="s">
        <v>79</v>
      </c>
      <c r="AR1065" s="41" t="s">
        <v>146</v>
      </c>
      <c r="AS1065" s="41" t="s">
        <v>75</v>
      </c>
      <c r="AT1065" s="43" t="s">
        <v>107</v>
      </c>
      <c r="AU1065" s="112" t="s">
        <v>108</v>
      </c>
      <c r="AV1065" s="112"/>
      <c r="AW1065" s="43" t="s">
        <v>96</v>
      </c>
      <c r="AX1065" s="18" t="str">
        <f t="shared" si="1427"/>
        <v/>
      </c>
      <c r="AY1065" s="43"/>
      <c r="AZ1065" s="11" t="s">
        <v>535</v>
      </c>
      <c r="BA1065" s="99"/>
      <c r="BB1065" s="99"/>
      <c r="BC1065" s="99"/>
      <c r="BD1065" s="99"/>
      <c r="BE1065" s="99"/>
      <c r="BF1065" s="99"/>
      <c r="BG1065" s="99"/>
      <c r="BH1065" s="99"/>
      <c r="BI1065" s="99"/>
      <c r="BJ1065" s="104">
        <v>2024.0</v>
      </c>
      <c r="BK1065" s="104">
        <v>2024.0</v>
      </c>
      <c r="BL1065" s="16">
        <f t="shared" si="954"/>
        <v>1</v>
      </c>
      <c r="BM1065" s="18" t="str">
        <f t="shared" si="955"/>
        <v>2024</v>
      </c>
      <c r="BN1065" s="18" t="str">
        <f t="shared" ref="BN1065:CC1065" si="1554">IF(ISNUMBER(SEARCH(BN$1, $BM1065)), ($K1065/$BL1065), "")</f>
        <v/>
      </c>
      <c r="BO1065" s="18" t="str">
        <f t="shared" si="1554"/>
        <v/>
      </c>
      <c r="BP1065" s="18" t="str">
        <f t="shared" si="1554"/>
        <v/>
      </c>
      <c r="BQ1065" s="18" t="str">
        <f t="shared" si="1554"/>
        <v/>
      </c>
      <c r="BR1065" s="20">
        <f t="shared" si="1554"/>
        <v>2023000</v>
      </c>
      <c r="BS1065" s="18" t="str">
        <f t="shared" si="1554"/>
        <v/>
      </c>
      <c r="BT1065" s="18" t="str">
        <f t="shared" si="1554"/>
        <v/>
      </c>
      <c r="BU1065" s="18" t="str">
        <f t="shared" si="1554"/>
        <v/>
      </c>
      <c r="BV1065" s="18" t="str">
        <f t="shared" si="1554"/>
        <v/>
      </c>
      <c r="BW1065" s="18" t="str">
        <f t="shared" si="1554"/>
        <v/>
      </c>
      <c r="BX1065" s="18" t="str">
        <f t="shared" si="1554"/>
        <v/>
      </c>
      <c r="BY1065" s="18" t="str">
        <f t="shared" si="1554"/>
        <v/>
      </c>
      <c r="BZ1065" s="18" t="str">
        <f t="shared" si="1554"/>
        <v/>
      </c>
      <c r="CA1065" s="18" t="str">
        <f t="shared" si="1554"/>
        <v/>
      </c>
      <c r="CB1065" s="18" t="str">
        <f t="shared" si="1554"/>
        <v/>
      </c>
      <c r="CC1065" s="18" t="str">
        <f t="shared" si="1554"/>
        <v/>
      </c>
      <c r="CD1065" s="99"/>
      <c r="CE1065" s="99"/>
    </row>
    <row r="1066" ht="15.75" customHeight="1">
      <c r="A1066" s="98" t="s">
        <v>5313</v>
      </c>
      <c r="B1066" s="43" t="s">
        <v>5314</v>
      </c>
      <c r="C1066" s="100"/>
      <c r="D1066" s="109"/>
      <c r="E1066" s="41">
        <v>3540000.0</v>
      </c>
      <c r="F1066" s="41">
        <v>3540000.0</v>
      </c>
      <c r="G1066" s="41" t="s">
        <v>151</v>
      </c>
      <c r="H1066" s="99"/>
      <c r="I1066" s="99"/>
      <c r="J1066" s="105">
        <v>3540000.0</v>
      </c>
      <c r="K1066" s="105">
        <v>3540000.0</v>
      </c>
      <c r="L1066" s="41" t="s">
        <v>86</v>
      </c>
      <c r="M1066" s="99"/>
      <c r="N1066" s="116" t="s">
        <v>5315</v>
      </c>
      <c r="O1066" s="99"/>
      <c r="P1066" s="99"/>
      <c r="Q1066" s="99"/>
      <c r="R1066" s="99"/>
      <c r="S1066" s="99"/>
      <c r="T1066" s="99"/>
      <c r="U1066" s="41" t="s">
        <v>5316</v>
      </c>
      <c r="V1066" s="41" t="s">
        <v>3035</v>
      </c>
      <c r="W1066" s="41" t="s">
        <v>92</v>
      </c>
      <c r="X1066" s="41" t="s">
        <v>218</v>
      </c>
      <c r="Y1066" s="41" t="s">
        <v>75</v>
      </c>
      <c r="Z1066" s="99"/>
      <c r="AA1066" s="99"/>
      <c r="AB1066" s="99"/>
      <c r="AC1066" s="99"/>
      <c r="AD1066" s="41" t="s">
        <v>4884</v>
      </c>
      <c r="AE1066" s="99"/>
      <c r="AF1066" s="99"/>
      <c r="AG1066" s="99"/>
      <c r="AH1066" s="99"/>
      <c r="AI1066" s="99"/>
      <c r="AJ1066" s="103" t="str">
        <f t="shared" si="1541"/>
        <v/>
      </c>
      <c r="AK1066" s="99"/>
      <c r="AL1066" s="99"/>
      <c r="AM1066" s="11" t="s">
        <v>220</v>
      </c>
      <c r="AN1066" s="41"/>
      <c r="AO1066" s="99"/>
      <c r="AP1066" s="99"/>
      <c r="AQ1066" s="11" t="s">
        <v>79</v>
      </c>
      <c r="AR1066" s="41" t="s">
        <v>218</v>
      </c>
      <c r="AS1066" s="41" t="s">
        <v>75</v>
      </c>
      <c r="AT1066" s="43" t="s">
        <v>80</v>
      </c>
      <c r="AU1066" s="99"/>
      <c r="AV1066" s="99"/>
      <c r="AW1066" s="43" t="s">
        <v>96</v>
      </c>
      <c r="AX1066" s="18" t="str">
        <f t="shared" si="1427"/>
        <v/>
      </c>
      <c r="AY1066" s="43"/>
      <c r="AZ1066" s="11" t="s">
        <v>97</v>
      </c>
      <c r="BA1066" s="99"/>
      <c r="BB1066" s="99"/>
      <c r="BC1066" s="99"/>
      <c r="BD1066" s="99"/>
      <c r="BE1066" s="99"/>
      <c r="BF1066" s="99"/>
      <c r="BG1066" s="99"/>
      <c r="BH1066" s="99"/>
      <c r="BI1066" s="99"/>
      <c r="BJ1066" s="104">
        <v>2024.0</v>
      </c>
      <c r="BK1066" s="104">
        <v>2024.0</v>
      </c>
      <c r="BL1066" s="16">
        <f t="shared" si="954"/>
        <v>1</v>
      </c>
      <c r="BM1066" s="18" t="str">
        <f t="shared" si="955"/>
        <v>2024</v>
      </c>
      <c r="BN1066" s="18" t="str">
        <f t="shared" ref="BN1066:CC1066" si="1555">IF(ISNUMBER(SEARCH(BN$1, $BM1066)), ($K1066/$BL1066), "")</f>
        <v/>
      </c>
      <c r="BO1066" s="18" t="str">
        <f t="shared" si="1555"/>
        <v/>
      </c>
      <c r="BP1066" s="18" t="str">
        <f t="shared" si="1555"/>
        <v/>
      </c>
      <c r="BQ1066" s="18" t="str">
        <f t="shared" si="1555"/>
        <v/>
      </c>
      <c r="BR1066" s="20">
        <f t="shared" si="1555"/>
        <v>3540000</v>
      </c>
      <c r="BS1066" s="18" t="str">
        <f t="shared" si="1555"/>
        <v/>
      </c>
      <c r="BT1066" s="18" t="str">
        <f t="shared" si="1555"/>
        <v/>
      </c>
      <c r="BU1066" s="18" t="str">
        <f t="shared" si="1555"/>
        <v/>
      </c>
      <c r="BV1066" s="18" t="str">
        <f t="shared" si="1555"/>
        <v/>
      </c>
      <c r="BW1066" s="18" t="str">
        <f t="shared" si="1555"/>
        <v/>
      </c>
      <c r="BX1066" s="18" t="str">
        <f t="shared" si="1555"/>
        <v/>
      </c>
      <c r="BY1066" s="18" t="str">
        <f t="shared" si="1555"/>
        <v/>
      </c>
      <c r="BZ1066" s="18" t="str">
        <f t="shared" si="1555"/>
        <v/>
      </c>
      <c r="CA1066" s="18" t="str">
        <f t="shared" si="1555"/>
        <v/>
      </c>
      <c r="CB1066" s="18" t="str">
        <f t="shared" si="1555"/>
        <v/>
      </c>
      <c r="CC1066" s="18" t="str">
        <f t="shared" si="1555"/>
        <v/>
      </c>
      <c r="CD1066" s="99"/>
      <c r="CE1066" s="99"/>
    </row>
    <row r="1067">
      <c r="A1067" s="128" t="s">
        <v>5317</v>
      </c>
      <c r="B1067" s="62"/>
      <c r="C1067" s="48"/>
      <c r="D1067" s="11" t="s">
        <v>5318</v>
      </c>
      <c r="E1067" s="44">
        <v>535302.53</v>
      </c>
      <c r="F1067" s="44">
        <v>535302.53</v>
      </c>
      <c r="G1067" s="48" t="s">
        <v>151</v>
      </c>
      <c r="H1067" s="62"/>
      <c r="I1067" s="62"/>
      <c r="J1067" s="129">
        <v>535302.53</v>
      </c>
      <c r="K1067" s="129">
        <v>535302.53</v>
      </c>
      <c r="L1067" s="130" t="s">
        <v>86</v>
      </c>
      <c r="M1067" s="11"/>
      <c r="N1067" s="48"/>
      <c r="O1067" s="48"/>
      <c r="P1067" s="48"/>
      <c r="Q1067" s="48"/>
      <c r="R1067" s="48"/>
      <c r="S1067" s="48"/>
      <c r="T1067" s="48"/>
      <c r="V1067" s="131" t="s">
        <v>5319</v>
      </c>
      <c r="W1067" s="130"/>
      <c r="X1067" s="132" t="s">
        <v>259</v>
      </c>
      <c r="Y1067" s="62" t="s">
        <v>75</v>
      </c>
      <c r="Z1067" s="62"/>
      <c r="AA1067" s="62"/>
      <c r="AB1067" s="62"/>
      <c r="AC1067" s="62"/>
      <c r="AD1067" s="62"/>
      <c r="AE1067" s="62"/>
      <c r="AF1067" s="62"/>
      <c r="AG1067" s="62"/>
      <c r="AH1067" s="62"/>
      <c r="AI1067" s="62"/>
      <c r="AJ1067" s="62"/>
      <c r="AK1067" s="62"/>
      <c r="AL1067" s="62"/>
      <c r="AM1067" s="62" t="s">
        <v>185</v>
      </c>
      <c r="AN1067" s="11" t="s">
        <v>962</v>
      </c>
      <c r="AO1067" s="62"/>
      <c r="AP1067" s="62"/>
      <c r="AQ1067" s="62" t="s">
        <v>79</v>
      </c>
      <c r="AR1067" s="62" t="s">
        <v>188</v>
      </c>
      <c r="AS1067" s="62" t="s">
        <v>75</v>
      </c>
      <c r="AT1067" s="130" t="s">
        <v>107</v>
      </c>
      <c r="AU1067" s="62" t="s">
        <v>189</v>
      </c>
      <c r="AV1067" s="62"/>
      <c r="AW1067" s="43" t="s">
        <v>96</v>
      </c>
      <c r="AX1067" s="18" t="str">
        <f t="shared" si="1427"/>
        <v/>
      </c>
      <c r="AY1067" s="62"/>
      <c r="AZ1067" s="11" t="s">
        <v>191</v>
      </c>
      <c r="BA1067" s="62"/>
      <c r="BB1067" s="62"/>
      <c r="BC1067" s="62"/>
      <c r="BD1067" s="62"/>
      <c r="BE1067" s="62"/>
      <c r="BF1067" s="62"/>
      <c r="BG1067" s="62"/>
      <c r="BH1067" s="62"/>
      <c r="BJ1067" s="44">
        <v>2020.0</v>
      </c>
      <c r="BK1067" s="48">
        <v>2020.0</v>
      </c>
      <c r="BL1067" s="16">
        <f t="shared" si="954"/>
        <v>1</v>
      </c>
      <c r="BM1067" s="18" t="str">
        <f t="shared" si="955"/>
        <v>2020</v>
      </c>
      <c r="BN1067" s="20">
        <f t="shared" ref="BN1067:CC1067" si="1556">IF(ISNUMBER(SEARCH(BN$1, $BM1067)), ($K1067/$BL1067), "")</f>
        <v>535302.53</v>
      </c>
      <c r="BO1067" s="18" t="str">
        <f t="shared" si="1556"/>
        <v/>
      </c>
      <c r="BP1067" s="18" t="str">
        <f t="shared" si="1556"/>
        <v/>
      </c>
      <c r="BQ1067" s="18" t="str">
        <f t="shared" si="1556"/>
        <v/>
      </c>
      <c r="BR1067" s="18" t="str">
        <f t="shared" si="1556"/>
        <v/>
      </c>
      <c r="BS1067" s="18" t="str">
        <f t="shared" si="1556"/>
        <v/>
      </c>
      <c r="BT1067" s="18" t="str">
        <f t="shared" si="1556"/>
        <v/>
      </c>
      <c r="BU1067" s="18" t="str">
        <f t="shared" si="1556"/>
        <v/>
      </c>
      <c r="BV1067" s="18" t="str">
        <f t="shared" si="1556"/>
        <v/>
      </c>
      <c r="BW1067" s="18" t="str">
        <f t="shared" si="1556"/>
        <v/>
      </c>
      <c r="BX1067" s="18" t="str">
        <f t="shared" si="1556"/>
        <v/>
      </c>
      <c r="BY1067" s="18" t="str">
        <f t="shared" si="1556"/>
        <v/>
      </c>
      <c r="BZ1067" s="18" t="str">
        <f t="shared" si="1556"/>
        <v/>
      </c>
      <c r="CA1067" s="18" t="str">
        <f t="shared" si="1556"/>
        <v/>
      </c>
      <c r="CB1067" s="18" t="str">
        <f t="shared" si="1556"/>
        <v/>
      </c>
      <c r="CC1067" s="18" t="str">
        <f t="shared" si="1556"/>
        <v/>
      </c>
      <c r="CD1067" s="48"/>
      <c r="CE1067" s="48"/>
    </row>
    <row r="1068">
      <c r="A1068" s="128" t="s">
        <v>5320</v>
      </c>
      <c r="B1068" s="62"/>
      <c r="C1068" s="48"/>
      <c r="D1068" s="11"/>
      <c r="E1068" s="44">
        <v>497957.0</v>
      </c>
      <c r="F1068" s="44">
        <v>497957.0</v>
      </c>
      <c r="G1068" s="48" t="s">
        <v>151</v>
      </c>
      <c r="H1068" s="62"/>
      <c r="I1068" s="62"/>
      <c r="J1068" s="129">
        <v>497957.0</v>
      </c>
      <c r="K1068" s="129">
        <v>497957.0</v>
      </c>
      <c r="L1068" s="130" t="s">
        <v>86</v>
      </c>
      <c r="M1068" s="11"/>
      <c r="N1068" s="48"/>
      <c r="O1068" s="48"/>
      <c r="P1068" s="48"/>
      <c r="Q1068" s="48"/>
      <c r="R1068" s="48"/>
      <c r="S1068" s="48"/>
      <c r="T1068" s="48"/>
      <c r="V1068" s="133" t="s">
        <v>5321</v>
      </c>
      <c r="W1068" s="130"/>
      <c r="X1068" s="134" t="s">
        <v>5322</v>
      </c>
      <c r="Y1068" s="62" t="s">
        <v>75</v>
      </c>
      <c r="Z1068" s="62"/>
      <c r="AA1068" s="62"/>
      <c r="AB1068" s="62"/>
      <c r="AC1068" s="62"/>
      <c r="AD1068" s="62"/>
      <c r="AE1068" s="62"/>
      <c r="AF1068" s="62"/>
      <c r="AG1068" s="62"/>
      <c r="AH1068" s="62"/>
      <c r="AI1068" s="62"/>
      <c r="AJ1068" s="62"/>
      <c r="AK1068" s="62"/>
      <c r="AL1068" s="62"/>
      <c r="AM1068" s="62" t="s">
        <v>185</v>
      </c>
      <c r="AN1068" s="11" t="s">
        <v>962</v>
      </c>
      <c r="AO1068" s="62"/>
      <c r="AP1068" s="62"/>
      <c r="AQ1068" s="62" t="s">
        <v>79</v>
      </c>
      <c r="AR1068" s="62" t="s">
        <v>188</v>
      </c>
      <c r="AS1068" s="62" t="s">
        <v>75</v>
      </c>
      <c r="AT1068" s="130" t="s">
        <v>80</v>
      </c>
      <c r="AU1068" s="62"/>
      <c r="AV1068" s="62"/>
      <c r="AW1068" s="43" t="s">
        <v>96</v>
      </c>
      <c r="AX1068" s="18" t="str">
        <f t="shared" si="1427"/>
        <v/>
      </c>
      <c r="AY1068" s="62"/>
      <c r="AZ1068" s="11" t="s">
        <v>132</v>
      </c>
      <c r="BA1068" s="62"/>
      <c r="BB1068" s="62"/>
      <c r="BC1068" s="62"/>
      <c r="BD1068" s="62"/>
      <c r="BE1068" s="62"/>
      <c r="BF1068" s="62"/>
      <c r="BG1068" s="62"/>
      <c r="BH1068" s="62"/>
      <c r="BJ1068" s="44">
        <v>2020.0</v>
      </c>
      <c r="BK1068" s="48">
        <v>2020.0</v>
      </c>
      <c r="BL1068" s="16">
        <f t="shared" si="954"/>
        <v>1</v>
      </c>
      <c r="BM1068" s="18" t="str">
        <f t="shared" si="955"/>
        <v>2020</v>
      </c>
      <c r="BN1068" s="20">
        <f t="shared" ref="BN1068:CC1068" si="1557">IF(ISNUMBER(SEARCH(BN$1, $BM1068)), ($K1068/$BL1068), "")</f>
        <v>497957</v>
      </c>
      <c r="BO1068" s="18" t="str">
        <f t="shared" si="1557"/>
        <v/>
      </c>
      <c r="BP1068" s="18" t="str">
        <f t="shared" si="1557"/>
        <v/>
      </c>
      <c r="BQ1068" s="18" t="str">
        <f t="shared" si="1557"/>
        <v/>
      </c>
      <c r="BR1068" s="18" t="str">
        <f t="shared" si="1557"/>
        <v/>
      </c>
      <c r="BS1068" s="18" t="str">
        <f t="shared" si="1557"/>
        <v/>
      </c>
      <c r="BT1068" s="18" t="str">
        <f t="shared" si="1557"/>
        <v/>
      </c>
      <c r="BU1068" s="18" t="str">
        <f t="shared" si="1557"/>
        <v/>
      </c>
      <c r="BV1068" s="18" t="str">
        <f t="shared" si="1557"/>
        <v/>
      </c>
      <c r="BW1068" s="18" t="str">
        <f t="shared" si="1557"/>
        <v/>
      </c>
      <c r="BX1068" s="18" t="str">
        <f t="shared" si="1557"/>
        <v/>
      </c>
      <c r="BY1068" s="18" t="str">
        <f t="shared" si="1557"/>
        <v/>
      </c>
      <c r="BZ1068" s="18" t="str">
        <f t="shared" si="1557"/>
        <v/>
      </c>
      <c r="CA1068" s="18" t="str">
        <f t="shared" si="1557"/>
        <v/>
      </c>
      <c r="CB1068" s="18" t="str">
        <f t="shared" si="1557"/>
        <v/>
      </c>
      <c r="CC1068" s="18" t="str">
        <f t="shared" si="1557"/>
        <v/>
      </c>
      <c r="CD1068" s="48"/>
      <c r="CE1068" s="48"/>
    </row>
    <row r="1069">
      <c r="A1069" s="135" t="s">
        <v>5323</v>
      </c>
      <c r="B1069" s="62"/>
      <c r="C1069" s="48"/>
      <c r="D1069" s="11"/>
      <c r="E1069" s="44">
        <v>861968.19</v>
      </c>
      <c r="F1069" s="44">
        <v>861968.19</v>
      </c>
      <c r="G1069" s="48" t="s">
        <v>151</v>
      </c>
      <c r="H1069" s="62"/>
      <c r="I1069" s="62"/>
      <c r="J1069" s="129">
        <v>861968.19</v>
      </c>
      <c r="K1069" s="129">
        <v>861968.19</v>
      </c>
      <c r="L1069" s="130" t="s">
        <v>86</v>
      </c>
      <c r="M1069" s="11"/>
      <c r="N1069" s="48"/>
      <c r="O1069" s="48"/>
      <c r="P1069" s="48"/>
      <c r="Q1069" s="48"/>
      <c r="R1069" s="48"/>
      <c r="S1069" s="48"/>
      <c r="T1069" s="48"/>
      <c r="V1069" s="133" t="s">
        <v>5321</v>
      </c>
      <c r="W1069" s="130"/>
      <c r="X1069" s="134" t="s">
        <v>5322</v>
      </c>
      <c r="Y1069" s="62" t="s">
        <v>75</v>
      </c>
      <c r="Z1069" s="62"/>
      <c r="AA1069" s="62"/>
      <c r="AB1069" s="62"/>
      <c r="AC1069" s="62"/>
      <c r="AD1069" s="62"/>
      <c r="AE1069" s="62"/>
      <c r="AF1069" s="62"/>
      <c r="AG1069" s="62"/>
      <c r="AH1069" s="62"/>
      <c r="AI1069" s="62"/>
      <c r="AJ1069" s="62"/>
      <c r="AK1069" s="62"/>
      <c r="AL1069" s="62"/>
      <c r="AM1069" s="62" t="s">
        <v>185</v>
      </c>
      <c r="AN1069" s="11" t="s">
        <v>962</v>
      </c>
      <c r="AO1069" s="62"/>
      <c r="AP1069" s="62"/>
      <c r="AQ1069" s="62" t="s">
        <v>79</v>
      </c>
      <c r="AR1069" s="62" t="s">
        <v>188</v>
      </c>
      <c r="AS1069" s="62" t="s">
        <v>75</v>
      </c>
      <c r="AT1069" s="130" t="s">
        <v>80</v>
      </c>
      <c r="AU1069" s="62"/>
      <c r="AV1069" s="62"/>
      <c r="AW1069" s="43" t="s">
        <v>96</v>
      </c>
      <c r="AX1069" s="18" t="str">
        <f t="shared" si="1427"/>
        <v/>
      </c>
      <c r="AY1069" s="62"/>
      <c r="AZ1069" s="11"/>
      <c r="BA1069" s="62"/>
      <c r="BB1069" s="62"/>
      <c r="BC1069" s="62"/>
      <c r="BD1069" s="62"/>
      <c r="BE1069" s="62"/>
      <c r="BF1069" s="62"/>
      <c r="BG1069" s="62"/>
      <c r="BH1069" s="62"/>
      <c r="BJ1069" s="44">
        <v>2021.0</v>
      </c>
      <c r="BK1069" s="48">
        <v>2021.0</v>
      </c>
      <c r="BL1069" s="16">
        <f t="shared" si="954"/>
        <v>1</v>
      </c>
      <c r="BM1069" s="18" t="str">
        <f t="shared" si="955"/>
        <v>2021</v>
      </c>
      <c r="BN1069" s="18" t="str">
        <f t="shared" ref="BN1069:CC1069" si="1558">IF(ISNUMBER(SEARCH(BN$1, $BM1069)), ($K1069/$BL1069), "")</f>
        <v/>
      </c>
      <c r="BO1069" s="20">
        <f t="shared" si="1558"/>
        <v>861968.19</v>
      </c>
      <c r="BP1069" s="18" t="str">
        <f t="shared" si="1558"/>
        <v/>
      </c>
      <c r="BQ1069" s="18" t="str">
        <f t="shared" si="1558"/>
        <v/>
      </c>
      <c r="BR1069" s="18" t="str">
        <f t="shared" si="1558"/>
        <v/>
      </c>
      <c r="BS1069" s="18" t="str">
        <f t="shared" si="1558"/>
        <v/>
      </c>
      <c r="BT1069" s="18" t="str">
        <f t="shared" si="1558"/>
        <v/>
      </c>
      <c r="BU1069" s="18" t="str">
        <f t="shared" si="1558"/>
        <v/>
      </c>
      <c r="BV1069" s="18" t="str">
        <f t="shared" si="1558"/>
        <v/>
      </c>
      <c r="BW1069" s="18" t="str">
        <f t="shared" si="1558"/>
        <v/>
      </c>
      <c r="BX1069" s="18" t="str">
        <f t="shared" si="1558"/>
        <v/>
      </c>
      <c r="BY1069" s="18" t="str">
        <f t="shared" si="1558"/>
        <v/>
      </c>
      <c r="BZ1069" s="18" t="str">
        <f t="shared" si="1558"/>
        <v/>
      </c>
      <c r="CA1069" s="18" t="str">
        <f t="shared" si="1558"/>
        <v/>
      </c>
      <c r="CB1069" s="18" t="str">
        <f t="shared" si="1558"/>
        <v/>
      </c>
      <c r="CC1069" s="18" t="str">
        <f t="shared" si="1558"/>
        <v/>
      </c>
      <c r="CD1069" s="48"/>
      <c r="CE1069" s="48"/>
    </row>
    <row r="1070">
      <c r="A1070" s="128" t="s">
        <v>5324</v>
      </c>
      <c r="B1070" s="62"/>
      <c r="C1070" s="48"/>
      <c r="D1070" s="11"/>
      <c r="E1070" s="44">
        <v>449500.0</v>
      </c>
      <c r="F1070" s="44">
        <v>449500.0</v>
      </c>
      <c r="G1070" s="48" t="s">
        <v>151</v>
      </c>
      <c r="H1070" s="62"/>
      <c r="I1070" s="62"/>
      <c r="J1070" s="129">
        <v>449500.0</v>
      </c>
      <c r="K1070" s="129">
        <v>449500.0</v>
      </c>
      <c r="L1070" s="130" t="s">
        <v>86</v>
      </c>
      <c r="M1070" s="11"/>
      <c r="N1070" s="48"/>
      <c r="O1070" s="48"/>
      <c r="P1070" s="48"/>
      <c r="Q1070" s="48"/>
      <c r="R1070" s="48"/>
      <c r="S1070" s="48"/>
      <c r="T1070" s="48"/>
      <c r="V1070" s="133" t="s">
        <v>5325</v>
      </c>
      <c r="W1070" s="130"/>
      <c r="X1070" s="134" t="s">
        <v>3100</v>
      </c>
      <c r="Y1070" s="62" t="s">
        <v>75</v>
      </c>
      <c r="Z1070" s="62"/>
      <c r="AA1070" s="62"/>
      <c r="AB1070" s="62"/>
      <c r="AC1070" s="62"/>
      <c r="AD1070" s="62"/>
      <c r="AE1070" s="62"/>
      <c r="AF1070" s="62"/>
      <c r="AG1070" s="62"/>
      <c r="AH1070" s="62"/>
      <c r="AI1070" s="62"/>
      <c r="AJ1070" s="62"/>
      <c r="AK1070" s="62"/>
      <c r="AL1070" s="62"/>
      <c r="AM1070" s="62" t="s">
        <v>185</v>
      </c>
      <c r="AN1070" s="11" t="s">
        <v>962</v>
      </c>
      <c r="AO1070" s="62"/>
      <c r="AP1070" s="62"/>
      <c r="AQ1070" s="62" t="s">
        <v>79</v>
      </c>
      <c r="AR1070" s="62" t="s">
        <v>188</v>
      </c>
      <c r="AS1070" s="62" t="s">
        <v>75</v>
      </c>
      <c r="AT1070" s="130" t="s">
        <v>80</v>
      </c>
      <c r="AU1070" s="136" t="s">
        <v>108</v>
      </c>
      <c r="AV1070" s="18" t="s">
        <v>3065</v>
      </c>
      <c r="AW1070" s="43" t="s">
        <v>96</v>
      </c>
      <c r="AX1070" s="18" t="str">
        <f t="shared" si="1427"/>
        <v/>
      </c>
      <c r="AY1070" s="62"/>
      <c r="AZ1070" s="11" t="s">
        <v>132</v>
      </c>
      <c r="BA1070" s="62"/>
      <c r="BB1070" s="62"/>
      <c r="BC1070" s="62"/>
      <c r="BD1070" s="62"/>
      <c r="BE1070" s="62"/>
      <c r="BF1070" s="62"/>
      <c r="BG1070" s="62"/>
      <c r="BH1070" s="62"/>
      <c r="BJ1070" s="44">
        <v>2021.0</v>
      </c>
      <c r="BK1070" s="48">
        <v>2021.0</v>
      </c>
      <c r="BL1070" s="16">
        <f t="shared" si="954"/>
        <v>1</v>
      </c>
      <c r="BM1070" s="18" t="str">
        <f t="shared" si="955"/>
        <v>2021</v>
      </c>
      <c r="BN1070" s="18" t="str">
        <f t="shared" ref="BN1070:CC1070" si="1559">IF(ISNUMBER(SEARCH(BN$1, $BM1070)), ($K1070/$BL1070), "")</f>
        <v/>
      </c>
      <c r="BO1070" s="20">
        <f t="shared" si="1559"/>
        <v>449500</v>
      </c>
      <c r="BP1070" s="18" t="str">
        <f t="shared" si="1559"/>
        <v/>
      </c>
      <c r="BQ1070" s="18" t="str">
        <f t="shared" si="1559"/>
        <v/>
      </c>
      <c r="BR1070" s="18" t="str">
        <f t="shared" si="1559"/>
        <v/>
      </c>
      <c r="BS1070" s="18" t="str">
        <f t="shared" si="1559"/>
        <v/>
      </c>
      <c r="BT1070" s="18" t="str">
        <f t="shared" si="1559"/>
        <v/>
      </c>
      <c r="BU1070" s="18" t="str">
        <f t="shared" si="1559"/>
        <v/>
      </c>
      <c r="BV1070" s="18" t="str">
        <f t="shared" si="1559"/>
        <v/>
      </c>
      <c r="BW1070" s="18" t="str">
        <f t="shared" si="1559"/>
        <v/>
      </c>
      <c r="BX1070" s="18" t="str">
        <f t="shared" si="1559"/>
        <v/>
      </c>
      <c r="BY1070" s="18" t="str">
        <f t="shared" si="1559"/>
        <v/>
      </c>
      <c r="BZ1070" s="18" t="str">
        <f t="shared" si="1559"/>
        <v/>
      </c>
      <c r="CA1070" s="18" t="str">
        <f t="shared" si="1559"/>
        <v/>
      </c>
      <c r="CB1070" s="18" t="str">
        <f t="shared" si="1559"/>
        <v/>
      </c>
      <c r="CC1070" s="18" t="str">
        <f t="shared" si="1559"/>
        <v/>
      </c>
      <c r="CD1070" s="48"/>
      <c r="CE1070" s="48"/>
    </row>
    <row r="1071">
      <c r="A1071" s="128" t="s">
        <v>5326</v>
      </c>
      <c r="B1071" s="62"/>
      <c r="C1071" s="48"/>
      <c r="D1071" s="11"/>
      <c r="E1071" s="137">
        <v>0.0</v>
      </c>
      <c r="F1071" s="137">
        <v>0.0</v>
      </c>
      <c r="G1071" s="48" t="s">
        <v>151</v>
      </c>
      <c r="H1071" s="62"/>
      <c r="I1071" s="62"/>
      <c r="J1071" s="129">
        <v>0.0</v>
      </c>
      <c r="K1071" s="129">
        <v>0.0</v>
      </c>
      <c r="L1071" s="130" t="s">
        <v>86</v>
      </c>
      <c r="M1071" s="11"/>
      <c r="N1071" s="48"/>
      <c r="O1071" s="48"/>
      <c r="P1071" s="48"/>
      <c r="Q1071" s="48"/>
      <c r="R1071" s="48"/>
      <c r="S1071" s="48"/>
      <c r="T1071" s="48"/>
      <c r="V1071" s="138" t="s">
        <v>5327</v>
      </c>
      <c r="W1071" s="130"/>
      <c r="X1071" s="139" t="s">
        <v>5328</v>
      </c>
      <c r="Y1071" s="62" t="s">
        <v>75</v>
      </c>
      <c r="Z1071" s="62"/>
      <c r="AA1071" s="62"/>
      <c r="AB1071" s="62"/>
      <c r="AC1071" s="62"/>
      <c r="AD1071" s="62"/>
      <c r="AE1071" s="62"/>
      <c r="AF1071" s="62"/>
      <c r="AG1071" s="62"/>
      <c r="AH1071" s="62"/>
      <c r="AI1071" s="62"/>
      <c r="AJ1071" s="62"/>
      <c r="AK1071" s="62"/>
      <c r="AL1071" s="62"/>
      <c r="AM1071" s="62" t="s">
        <v>185</v>
      </c>
      <c r="AN1071" s="11" t="s">
        <v>962</v>
      </c>
      <c r="AO1071" s="62"/>
      <c r="AP1071" s="62"/>
      <c r="AQ1071" s="62" t="s">
        <v>79</v>
      </c>
      <c r="AR1071" s="62" t="s">
        <v>188</v>
      </c>
      <c r="AS1071" s="62" t="s">
        <v>75</v>
      </c>
      <c r="AT1071" s="130" t="s">
        <v>375</v>
      </c>
      <c r="AU1071" s="62"/>
      <c r="AW1071" s="43" t="s">
        <v>96</v>
      </c>
      <c r="AX1071" s="18" t="str">
        <f t="shared" si="1427"/>
        <v/>
      </c>
      <c r="AY1071" s="62"/>
      <c r="AZ1071" s="11" t="s">
        <v>529</v>
      </c>
      <c r="BA1071" s="62"/>
      <c r="BB1071" s="62"/>
      <c r="BC1071" s="62"/>
      <c r="BD1071" s="62"/>
      <c r="BE1071" s="62"/>
      <c r="BF1071" s="62"/>
      <c r="BG1071" s="62"/>
      <c r="BH1071" s="62"/>
      <c r="BJ1071" s="44">
        <v>2023.0</v>
      </c>
      <c r="BK1071" s="48"/>
      <c r="BL1071" s="16">
        <f t="shared" si="954"/>
        <v>-2022</v>
      </c>
      <c r="BM1071" s="18" t="str">
        <f t="shared" si="955"/>
        <v>#NUM!</v>
      </c>
      <c r="BN1071" s="18" t="str">
        <f t="shared" ref="BN1071:CC1071" si="1560">IF(ISNUMBER(SEARCH(BN$1, $BM1071)), ($K1071/$BL1071), "")</f>
        <v/>
      </c>
      <c r="BO1071" s="18" t="str">
        <f t="shared" si="1560"/>
        <v/>
      </c>
      <c r="BP1071" s="18" t="str">
        <f t="shared" si="1560"/>
        <v/>
      </c>
      <c r="BQ1071" s="18" t="str">
        <f t="shared" si="1560"/>
        <v/>
      </c>
      <c r="BR1071" s="18" t="str">
        <f t="shared" si="1560"/>
        <v/>
      </c>
      <c r="BS1071" s="18" t="str">
        <f t="shared" si="1560"/>
        <v/>
      </c>
      <c r="BT1071" s="18" t="str">
        <f t="shared" si="1560"/>
        <v/>
      </c>
      <c r="BU1071" s="18" t="str">
        <f t="shared" si="1560"/>
        <v/>
      </c>
      <c r="BV1071" s="18" t="str">
        <f t="shared" si="1560"/>
        <v/>
      </c>
      <c r="BW1071" s="18" t="str">
        <f t="shared" si="1560"/>
        <v/>
      </c>
      <c r="BX1071" s="18" t="str">
        <f t="shared" si="1560"/>
        <v/>
      </c>
      <c r="BY1071" s="18" t="str">
        <f t="shared" si="1560"/>
        <v/>
      </c>
      <c r="BZ1071" s="18" t="str">
        <f t="shared" si="1560"/>
        <v/>
      </c>
      <c r="CA1071" s="18" t="str">
        <f t="shared" si="1560"/>
        <v/>
      </c>
      <c r="CB1071" s="18" t="str">
        <f t="shared" si="1560"/>
        <v/>
      </c>
      <c r="CC1071" s="18" t="str">
        <f t="shared" si="1560"/>
        <v/>
      </c>
      <c r="CD1071" s="48"/>
      <c r="CE1071" s="48"/>
    </row>
    <row r="1072">
      <c r="A1072" s="128" t="s">
        <v>5329</v>
      </c>
      <c r="B1072" s="62"/>
      <c r="C1072" s="48"/>
      <c r="D1072" s="11"/>
      <c r="E1072" s="44">
        <v>243853.75</v>
      </c>
      <c r="F1072" s="44">
        <v>243853.75</v>
      </c>
      <c r="G1072" s="48" t="s">
        <v>151</v>
      </c>
      <c r="H1072" s="62"/>
      <c r="I1072" s="62"/>
      <c r="J1072" s="129">
        <v>243853.75</v>
      </c>
      <c r="K1072" s="129">
        <v>243853.75</v>
      </c>
      <c r="L1072" s="130" t="s">
        <v>86</v>
      </c>
      <c r="M1072" s="11"/>
      <c r="N1072" s="48"/>
      <c r="O1072" s="48"/>
      <c r="P1072" s="48"/>
      <c r="Q1072" s="48"/>
      <c r="R1072" s="48"/>
      <c r="S1072" s="48"/>
      <c r="T1072" s="48"/>
      <c r="V1072" s="133" t="s">
        <v>5319</v>
      </c>
      <c r="W1072" s="130"/>
      <c r="X1072" s="134" t="s">
        <v>259</v>
      </c>
      <c r="Y1072" s="62" t="s">
        <v>75</v>
      </c>
      <c r="Z1072" s="62"/>
      <c r="AA1072" s="62"/>
      <c r="AB1072" s="62"/>
      <c r="AC1072" s="62"/>
      <c r="AD1072" s="62"/>
      <c r="AE1072" s="62"/>
      <c r="AF1072" s="62"/>
      <c r="AG1072" s="62"/>
      <c r="AH1072" s="62"/>
      <c r="AI1072" s="62"/>
      <c r="AJ1072" s="62"/>
      <c r="AK1072" s="62"/>
      <c r="AL1072" s="62"/>
      <c r="AM1072" s="62" t="s">
        <v>185</v>
      </c>
      <c r="AN1072" s="11" t="s">
        <v>962</v>
      </c>
      <c r="AO1072" s="62"/>
      <c r="AP1072" s="62"/>
      <c r="AQ1072" s="62" t="s">
        <v>79</v>
      </c>
      <c r="AR1072" s="62" t="s">
        <v>188</v>
      </c>
      <c r="AS1072" s="62" t="s">
        <v>75</v>
      </c>
      <c r="AT1072" s="25" t="s">
        <v>122</v>
      </c>
      <c r="AU1072" s="62" t="s">
        <v>289</v>
      </c>
      <c r="AW1072" s="43" t="s">
        <v>96</v>
      </c>
      <c r="AX1072" s="18" t="str">
        <f t="shared" si="1427"/>
        <v/>
      </c>
      <c r="AY1072" s="62"/>
      <c r="AZ1072" s="11" t="s">
        <v>290</v>
      </c>
      <c r="BA1072" s="62"/>
      <c r="BB1072" s="62"/>
      <c r="BC1072" s="62"/>
      <c r="BD1072" s="62"/>
      <c r="BE1072" s="62"/>
      <c r="BF1072" s="62"/>
      <c r="BG1072" s="62"/>
      <c r="BH1072" s="62"/>
      <c r="BJ1072" s="44">
        <v>2020.0</v>
      </c>
      <c r="BK1072" s="48">
        <v>2020.0</v>
      </c>
      <c r="BL1072" s="16">
        <f t="shared" si="954"/>
        <v>1</v>
      </c>
      <c r="BM1072" s="18" t="str">
        <f t="shared" si="955"/>
        <v>2020</v>
      </c>
      <c r="BN1072" s="20">
        <f t="shared" ref="BN1072:CC1072" si="1561">IF(ISNUMBER(SEARCH(BN$1, $BM1072)), ($K1072/$BL1072), "")</f>
        <v>243853.75</v>
      </c>
      <c r="BO1072" s="18" t="str">
        <f t="shared" si="1561"/>
        <v/>
      </c>
      <c r="BP1072" s="18" t="str">
        <f t="shared" si="1561"/>
        <v/>
      </c>
      <c r="BQ1072" s="18" t="str">
        <f t="shared" si="1561"/>
        <v/>
      </c>
      <c r="BR1072" s="18" t="str">
        <f t="shared" si="1561"/>
        <v/>
      </c>
      <c r="BS1072" s="18" t="str">
        <f t="shared" si="1561"/>
        <v/>
      </c>
      <c r="BT1072" s="18" t="str">
        <f t="shared" si="1561"/>
        <v/>
      </c>
      <c r="BU1072" s="18" t="str">
        <f t="shared" si="1561"/>
        <v/>
      </c>
      <c r="BV1072" s="18" t="str">
        <f t="shared" si="1561"/>
        <v/>
      </c>
      <c r="BW1072" s="18" t="str">
        <f t="shared" si="1561"/>
        <v/>
      </c>
      <c r="BX1072" s="18" t="str">
        <f t="shared" si="1561"/>
        <v/>
      </c>
      <c r="BY1072" s="18" t="str">
        <f t="shared" si="1561"/>
        <v/>
      </c>
      <c r="BZ1072" s="18" t="str">
        <f t="shared" si="1561"/>
        <v/>
      </c>
      <c r="CA1072" s="18" t="str">
        <f t="shared" si="1561"/>
        <v/>
      </c>
      <c r="CB1072" s="18" t="str">
        <f t="shared" si="1561"/>
        <v/>
      </c>
      <c r="CC1072" s="18" t="str">
        <f t="shared" si="1561"/>
        <v/>
      </c>
      <c r="CD1072" s="48"/>
      <c r="CE1072" s="48"/>
    </row>
    <row r="1073">
      <c r="A1073" s="128" t="s">
        <v>5330</v>
      </c>
      <c r="B1073" s="62"/>
      <c r="C1073" s="48"/>
      <c r="D1073" s="11"/>
      <c r="E1073" s="44">
        <v>1091488.25</v>
      </c>
      <c r="F1073" s="44">
        <v>1091488.25</v>
      </c>
      <c r="G1073" s="48" t="s">
        <v>151</v>
      </c>
      <c r="H1073" s="62"/>
      <c r="I1073" s="62"/>
      <c r="J1073" s="129">
        <v>1091488.25</v>
      </c>
      <c r="K1073" s="129">
        <v>1091488.25</v>
      </c>
      <c r="L1073" s="130" t="s">
        <v>86</v>
      </c>
      <c r="M1073" s="11"/>
      <c r="N1073" s="48"/>
      <c r="O1073" s="48"/>
      <c r="P1073" s="48"/>
      <c r="Q1073" s="48"/>
      <c r="R1073" s="48"/>
      <c r="S1073" s="48"/>
      <c r="T1073" s="48"/>
      <c r="V1073" s="133" t="s">
        <v>5331</v>
      </c>
      <c r="W1073" s="130"/>
      <c r="X1073" s="134" t="s">
        <v>5332</v>
      </c>
      <c r="Y1073" s="62" t="s">
        <v>75</v>
      </c>
      <c r="Z1073" s="62"/>
      <c r="AA1073" s="62"/>
      <c r="AB1073" s="62"/>
      <c r="AC1073" s="62"/>
      <c r="AD1073" s="62"/>
      <c r="AE1073" s="62"/>
      <c r="AF1073" s="62"/>
      <c r="AG1073" s="62"/>
      <c r="AH1073" s="62"/>
      <c r="AI1073" s="62"/>
      <c r="AJ1073" s="62"/>
      <c r="AK1073" s="62"/>
      <c r="AL1073" s="62"/>
      <c r="AM1073" s="62" t="s">
        <v>185</v>
      </c>
      <c r="AN1073" s="11" t="s">
        <v>962</v>
      </c>
      <c r="AO1073" s="62"/>
      <c r="AP1073" s="62"/>
      <c r="AQ1073" s="62" t="s">
        <v>79</v>
      </c>
      <c r="AR1073" s="62" t="s">
        <v>188</v>
      </c>
      <c r="AS1073" s="62" t="s">
        <v>75</v>
      </c>
      <c r="AT1073" s="130" t="s">
        <v>80</v>
      </c>
      <c r="AU1073" s="62"/>
      <c r="AW1073" s="43" t="s">
        <v>96</v>
      </c>
      <c r="AX1073" s="18" t="str">
        <f t="shared" si="1427"/>
        <v/>
      </c>
      <c r="AY1073" s="62"/>
      <c r="AZ1073" s="11" t="s">
        <v>395</v>
      </c>
      <c r="BA1073" s="62"/>
      <c r="BB1073" s="62"/>
      <c r="BC1073" s="62"/>
      <c r="BD1073" s="62"/>
      <c r="BE1073" s="62"/>
      <c r="BF1073" s="62"/>
      <c r="BG1073" s="62"/>
      <c r="BH1073" s="62"/>
      <c r="BJ1073" s="44">
        <v>2020.0</v>
      </c>
      <c r="BK1073" s="48">
        <v>2020.0</v>
      </c>
      <c r="BL1073" s="16">
        <f t="shared" si="954"/>
        <v>1</v>
      </c>
      <c r="BM1073" s="18" t="str">
        <f t="shared" si="955"/>
        <v>2020</v>
      </c>
      <c r="BN1073" s="20">
        <f t="shared" ref="BN1073:CC1073" si="1562">IF(ISNUMBER(SEARCH(BN$1, $BM1073)), ($K1073/$BL1073), "")</f>
        <v>1091488.25</v>
      </c>
      <c r="BO1073" s="18" t="str">
        <f t="shared" si="1562"/>
        <v/>
      </c>
      <c r="BP1073" s="18" t="str">
        <f t="shared" si="1562"/>
        <v/>
      </c>
      <c r="BQ1073" s="18" t="str">
        <f t="shared" si="1562"/>
        <v/>
      </c>
      <c r="BR1073" s="18" t="str">
        <f t="shared" si="1562"/>
        <v/>
      </c>
      <c r="BS1073" s="18" t="str">
        <f t="shared" si="1562"/>
        <v/>
      </c>
      <c r="BT1073" s="18" t="str">
        <f t="shared" si="1562"/>
        <v/>
      </c>
      <c r="BU1073" s="18" t="str">
        <f t="shared" si="1562"/>
        <v/>
      </c>
      <c r="BV1073" s="18" t="str">
        <f t="shared" si="1562"/>
        <v/>
      </c>
      <c r="BW1073" s="18" t="str">
        <f t="shared" si="1562"/>
        <v/>
      </c>
      <c r="BX1073" s="18" t="str">
        <f t="shared" si="1562"/>
        <v/>
      </c>
      <c r="BY1073" s="18" t="str">
        <f t="shared" si="1562"/>
        <v/>
      </c>
      <c r="BZ1073" s="18" t="str">
        <f t="shared" si="1562"/>
        <v/>
      </c>
      <c r="CA1073" s="18" t="str">
        <f t="shared" si="1562"/>
        <v/>
      </c>
      <c r="CB1073" s="18" t="str">
        <f t="shared" si="1562"/>
        <v/>
      </c>
      <c r="CC1073" s="18" t="str">
        <f t="shared" si="1562"/>
        <v/>
      </c>
      <c r="CD1073" s="48"/>
      <c r="CE1073" s="48"/>
    </row>
    <row r="1074">
      <c r="A1074" s="128" t="s">
        <v>5333</v>
      </c>
      <c r="B1074" s="62"/>
      <c r="C1074" s="48"/>
      <c r="D1074" s="11"/>
      <c r="E1074" s="44">
        <v>698156.8</v>
      </c>
      <c r="F1074" s="44">
        <v>698156.8</v>
      </c>
      <c r="G1074" s="48" t="s">
        <v>151</v>
      </c>
      <c r="H1074" s="62"/>
      <c r="I1074" s="62"/>
      <c r="J1074" s="129">
        <v>698156.8</v>
      </c>
      <c r="K1074" s="129">
        <v>698156.8</v>
      </c>
      <c r="L1074" s="130" t="s">
        <v>86</v>
      </c>
      <c r="M1074" s="11"/>
      <c r="N1074" s="48"/>
      <c r="O1074" s="48"/>
      <c r="P1074" s="48"/>
      <c r="Q1074" s="48"/>
      <c r="R1074" s="48"/>
      <c r="S1074" s="48"/>
      <c r="T1074" s="48"/>
      <c r="V1074" s="140" t="s">
        <v>5334</v>
      </c>
      <c r="W1074" s="130"/>
      <c r="X1074" s="134" t="s">
        <v>5335</v>
      </c>
      <c r="Y1074" s="62" t="s">
        <v>75</v>
      </c>
      <c r="Z1074" s="62"/>
      <c r="AA1074" s="62"/>
      <c r="AB1074" s="62"/>
      <c r="AC1074" s="62"/>
      <c r="AD1074" s="62"/>
      <c r="AE1074" s="62"/>
      <c r="AF1074" s="62"/>
      <c r="AG1074" s="62"/>
      <c r="AH1074" s="62"/>
      <c r="AI1074" s="62"/>
      <c r="AJ1074" s="62"/>
      <c r="AK1074" s="62"/>
      <c r="AL1074" s="62"/>
      <c r="AM1074" s="62" t="s">
        <v>185</v>
      </c>
      <c r="AN1074" s="11" t="s">
        <v>962</v>
      </c>
      <c r="AO1074" s="62"/>
      <c r="AP1074" s="62"/>
      <c r="AQ1074" s="62" t="s">
        <v>79</v>
      </c>
      <c r="AR1074" s="62" t="s">
        <v>188</v>
      </c>
      <c r="AS1074" s="62" t="s">
        <v>75</v>
      </c>
      <c r="AT1074" s="130" t="s">
        <v>80</v>
      </c>
      <c r="AU1074" s="62"/>
      <c r="AW1074" s="43" t="s">
        <v>96</v>
      </c>
      <c r="AX1074" s="18" t="str">
        <f t="shared" si="1427"/>
        <v/>
      </c>
      <c r="AY1074" s="136" t="s">
        <v>5336</v>
      </c>
      <c r="AZ1074" s="11" t="s">
        <v>191</v>
      </c>
      <c r="BA1074" s="62"/>
      <c r="BB1074" s="62"/>
      <c r="BC1074" s="62"/>
      <c r="BD1074" s="62"/>
      <c r="BE1074" s="62"/>
      <c r="BF1074" s="62"/>
      <c r="BG1074" s="62"/>
      <c r="BH1074" s="62"/>
      <c r="BJ1074" s="44">
        <v>2021.0</v>
      </c>
      <c r="BK1074" s="48">
        <v>2021.0</v>
      </c>
      <c r="BL1074" s="16">
        <f t="shared" si="954"/>
        <v>1</v>
      </c>
      <c r="BM1074" s="18" t="str">
        <f t="shared" si="955"/>
        <v>2021</v>
      </c>
      <c r="BN1074" s="18" t="str">
        <f t="shared" ref="BN1074:CC1074" si="1563">IF(ISNUMBER(SEARCH(BN$1, $BM1074)), ($K1074/$BL1074), "")</f>
        <v/>
      </c>
      <c r="BO1074" s="20">
        <f t="shared" si="1563"/>
        <v>698156.8</v>
      </c>
      <c r="BP1074" s="18" t="str">
        <f t="shared" si="1563"/>
        <v/>
      </c>
      <c r="BQ1074" s="18" t="str">
        <f t="shared" si="1563"/>
        <v/>
      </c>
      <c r="BR1074" s="18" t="str">
        <f t="shared" si="1563"/>
        <v/>
      </c>
      <c r="BS1074" s="18" t="str">
        <f t="shared" si="1563"/>
        <v/>
      </c>
      <c r="BT1074" s="18" t="str">
        <f t="shared" si="1563"/>
        <v/>
      </c>
      <c r="BU1074" s="18" t="str">
        <f t="shared" si="1563"/>
        <v/>
      </c>
      <c r="BV1074" s="18" t="str">
        <f t="shared" si="1563"/>
        <v/>
      </c>
      <c r="BW1074" s="18" t="str">
        <f t="shared" si="1563"/>
        <v/>
      </c>
      <c r="BX1074" s="18" t="str">
        <f t="shared" si="1563"/>
        <v/>
      </c>
      <c r="BY1074" s="18" t="str">
        <f t="shared" si="1563"/>
        <v/>
      </c>
      <c r="BZ1074" s="18" t="str">
        <f t="shared" si="1563"/>
        <v/>
      </c>
      <c r="CA1074" s="18" t="str">
        <f t="shared" si="1563"/>
        <v/>
      </c>
      <c r="CB1074" s="18" t="str">
        <f t="shared" si="1563"/>
        <v/>
      </c>
      <c r="CC1074" s="18" t="str">
        <f t="shared" si="1563"/>
        <v/>
      </c>
      <c r="CD1074" s="48"/>
      <c r="CE1074" s="48"/>
    </row>
    <row r="1075">
      <c r="A1075" s="128" t="s">
        <v>5337</v>
      </c>
      <c r="B1075" s="62"/>
      <c r="C1075" s="48"/>
      <c r="D1075" s="11"/>
      <c r="E1075" s="44">
        <v>377613.0</v>
      </c>
      <c r="F1075" s="44">
        <v>377613.0</v>
      </c>
      <c r="G1075" s="48" t="s">
        <v>151</v>
      </c>
      <c r="H1075" s="62"/>
      <c r="I1075" s="62"/>
      <c r="J1075" s="129">
        <v>377613.0</v>
      </c>
      <c r="K1075" s="129">
        <v>377613.0</v>
      </c>
      <c r="L1075" s="130" t="s">
        <v>86</v>
      </c>
      <c r="M1075" s="11"/>
      <c r="N1075" s="48"/>
      <c r="O1075" s="48"/>
      <c r="P1075" s="48"/>
      <c r="Q1075" s="48"/>
      <c r="R1075" s="48"/>
      <c r="S1075" s="48"/>
      <c r="T1075" s="48"/>
      <c r="V1075" s="140" t="s">
        <v>5338</v>
      </c>
      <c r="W1075" s="130"/>
      <c r="X1075" s="134" t="s">
        <v>5335</v>
      </c>
      <c r="Y1075" s="62" t="s">
        <v>75</v>
      </c>
      <c r="Z1075" s="62"/>
      <c r="AA1075" s="62"/>
      <c r="AB1075" s="62"/>
      <c r="AC1075" s="62"/>
      <c r="AD1075" s="62"/>
      <c r="AE1075" s="62"/>
      <c r="AF1075" s="62"/>
      <c r="AG1075" s="62"/>
      <c r="AH1075" s="62"/>
      <c r="AI1075" s="62"/>
      <c r="AJ1075" s="62"/>
      <c r="AK1075" s="62"/>
      <c r="AL1075" s="62"/>
      <c r="AM1075" s="62" t="s">
        <v>185</v>
      </c>
      <c r="AN1075" s="11" t="s">
        <v>962</v>
      </c>
      <c r="AO1075" s="62"/>
      <c r="AP1075" s="62"/>
      <c r="AQ1075" s="62" t="s">
        <v>79</v>
      </c>
      <c r="AR1075" s="62" t="s">
        <v>188</v>
      </c>
      <c r="AS1075" s="62" t="s">
        <v>75</v>
      </c>
      <c r="AT1075" s="130" t="s">
        <v>80</v>
      </c>
      <c r="AU1075" s="62"/>
      <c r="AW1075" s="43" t="s">
        <v>96</v>
      </c>
      <c r="AX1075" s="18" t="str">
        <f t="shared" si="1427"/>
        <v/>
      </c>
      <c r="AY1075" s="62"/>
      <c r="AZ1075" s="11" t="s">
        <v>132</v>
      </c>
      <c r="BA1075" s="62"/>
      <c r="BB1075" s="62"/>
      <c r="BC1075" s="62"/>
      <c r="BD1075" s="62"/>
      <c r="BE1075" s="62"/>
      <c r="BF1075" s="62"/>
      <c r="BG1075" s="62"/>
      <c r="BH1075" s="62"/>
      <c r="BJ1075" s="44">
        <v>2020.0</v>
      </c>
      <c r="BK1075" s="48">
        <v>2020.0</v>
      </c>
      <c r="BL1075" s="16">
        <f t="shared" si="954"/>
        <v>1</v>
      </c>
      <c r="BM1075" s="18" t="str">
        <f t="shared" si="955"/>
        <v>2020</v>
      </c>
      <c r="BN1075" s="20">
        <f t="shared" ref="BN1075:CC1075" si="1564">IF(ISNUMBER(SEARCH(BN$1, $BM1075)), ($K1075/$BL1075), "")</f>
        <v>377613</v>
      </c>
      <c r="BO1075" s="18" t="str">
        <f t="shared" si="1564"/>
        <v/>
      </c>
      <c r="BP1075" s="18" t="str">
        <f t="shared" si="1564"/>
        <v/>
      </c>
      <c r="BQ1075" s="18" t="str">
        <f t="shared" si="1564"/>
        <v/>
      </c>
      <c r="BR1075" s="18" t="str">
        <f t="shared" si="1564"/>
        <v/>
      </c>
      <c r="BS1075" s="18" t="str">
        <f t="shared" si="1564"/>
        <v/>
      </c>
      <c r="BT1075" s="18" t="str">
        <f t="shared" si="1564"/>
        <v/>
      </c>
      <c r="BU1075" s="18" t="str">
        <f t="shared" si="1564"/>
        <v/>
      </c>
      <c r="BV1075" s="18" t="str">
        <f t="shared" si="1564"/>
        <v/>
      </c>
      <c r="BW1075" s="18" t="str">
        <f t="shared" si="1564"/>
        <v/>
      </c>
      <c r="BX1075" s="18" t="str">
        <f t="shared" si="1564"/>
        <v/>
      </c>
      <c r="BY1075" s="18" t="str">
        <f t="shared" si="1564"/>
        <v/>
      </c>
      <c r="BZ1075" s="18" t="str">
        <f t="shared" si="1564"/>
        <v/>
      </c>
      <c r="CA1075" s="18" t="str">
        <f t="shared" si="1564"/>
        <v/>
      </c>
      <c r="CB1075" s="18" t="str">
        <f t="shared" si="1564"/>
        <v/>
      </c>
      <c r="CC1075" s="18" t="str">
        <f t="shared" si="1564"/>
        <v/>
      </c>
      <c r="CD1075" s="48"/>
      <c r="CE1075" s="48"/>
    </row>
    <row r="1076">
      <c r="A1076" s="128" t="s">
        <v>5339</v>
      </c>
      <c r="B1076" s="62"/>
      <c r="C1076" s="48"/>
      <c r="D1076" s="11"/>
      <c r="E1076" s="44">
        <v>389587.89</v>
      </c>
      <c r="F1076" s="44">
        <v>389587.89</v>
      </c>
      <c r="G1076" s="48" t="s">
        <v>151</v>
      </c>
      <c r="H1076" s="62"/>
      <c r="I1076" s="62"/>
      <c r="J1076" s="129">
        <v>389587.89</v>
      </c>
      <c r="K1076" s="129">
        <v>389587.89</v>
      </c>
      <c r="L1076" s="130" t="s">
        <v>86</v>
      </c>
      <c r="M1076" s="11"/>
      <c r="N1076" s="48"/>
      <c r="O1076" s="48"/>
      <c r="P1076" s="48"/>
      <c r="Q1076" s="48"/>
      <c r="R1076" s="48"/>
      <c r="S1076" s="48"/>
      <c r="T1076" s="48"/>
      <c r="V1076" s="133" t="s">
        <v>5340</v>
      </c>
      <c r="W1076" s="130"/>
      <c r="X1076" s="134" t="s">
        <v>142</v>
      </c>
      <c r="Y1076" s="62" t="s">
        <v>75</v>
      </c>
      <c r="Z1076" s="62"/>
      <c r="AA1076" s="62"/>
      <c r="AB1076" s="62"/>
      <c r="AC1076" s="62"/>
      <c r="AD1076" s="62"/>
      <c r="AE1076" s="62"/>
      <c r="AF1076" s="62"/>
      <c r="AG1076" s="62"/>
      <c r="AH1076" s="62"/>
      <c r="AI1076" s="62"/>
      <c r="AJ1076" s="62"/>
      <c r="AK1076" s="62"/>
      <c r="AL1076" s="62"/>
      <c r="AM1076" s="62" t="s">
        <v>185</v>
      </c>
      <c r="AN1076" s="11" t="s">
        <v>962</v>
      </c>
      <c r="AO1076" s="62"/>
      <c r="AP1076" s="62"/>
      <c r="AQ1076" s="62" t="s">
        <v>79</v>
      </c>
      <c r="AR1076" s="62" t="s">
        <v>188</v>
      </c>
      <c r="AS1076" s="62" t="s">
        <v>75</v>
      </c>
      <c r="AT1076" s="130" t="s">
        <v>80</v>
      </c>
      <c r="AU1076" s="62"/>
      <c r="AW1076" s="43" t="s">
        <v>96</v>
      </c>
      <c r="AX1076" s="18" t="str">
        <f t="shared" si="1427"/>
        <v/>
      </c>
      <c r="AY1076" s="62"/>
      <c r="AZ1076" s="11" t="s">
        <v>398</v>
      </c>
      <c r="BA1076" s="62"/>
      <c r="BB1076" s="62"/>
      <c r="BC1076" s="62"/>
      <c r="BD1076" s="62"/>
      <c r="BE1076" s="62"/>
      <c r="BF1076" s="62"/>
      <c r="BG1076" s="62"/>
      <c r="BH1076" s="62"/>
      <c r="BJ1076" s="44">
        <v>2020.0</v>
      </c>
      <c r="BK1076" s="48">
        <v>2020.0</v>
      </c>
      <c r="BL1076" s="16">
        <f t="shared" si="954"/>
        <v>1</v>
      </c>
      <c r="BM1076" s="18" t="str">
        <f t="shared" si="955"/>
        <v>2020</v>
      </c>
      <c r="BN1076" s="20">
        <f t="shared" ref="BN1076:CC1076" si="1565">IF(ISNUMBER(SEARCH(BN$1, $BM1076)), ($K1076/$BL1076), "")</f>
        <v>389587.89</v>
      </c>
      <c r="BO1076" s="18" t="str">
        <f t="shared" si="1565"/>
        <v/>
      </c>
      <c r="BP1076" s="18" t="str">
        <f t="shared" si="1565"/>
        <v/>
      </c>
      <c r="BQ1076" s="18" t="str">
        <f t="shared" si="1565"/>
        <v/>
      </c>
      <c r="BR1076" s="18" t="str">
        <f t="shared" si="1565"/>
        <v/>
      </c>
      <c r="BS1076" s="18" t="str">
        <f t="shared" si="1565"/>
        <v/>
      </c>
      <c r="BT1076" s="18" t="str">
        <f t="shared" si="1565"/>
        <v/>
      </c>
      <c r="BU1076" s="18" t="str">
        <f t="shared" si="1565"/>
        <v/>
      </c>
      <c r="BV1076" s="18" t="str">
        <f t="shared" si="1565"/>
        <v/>
      </c>
      <c r="BW1076" s="18" t="str">
        <f t="shared" si="1565"/>
        <v/>
      </c>
      <c r="BX1076" s="18" t="str">
        <f t="shared" si="1565"/>
        <v/>
      </c>
      <c r="BY1076" s="18" t="str">
        <f t="shared" si="1565"/>
        <v/>
      </c>
      <c r="BZ1076" s="18" t="str">
        <f t="shared" si="1565"/>
        <v/>
      </c>
      <c r="CA1076" s="18" t="str">
        <f t="shared" si="1565"/>
        <v/>
      </c>
      <c r="CB1076" s="18" t="str">
        <f t="shared" si="1565"/>
        <v/>
      </c>
      <c r="CC1076" s="18" t="str">
        <f t="shared" si="1565"/>
        <v/>
      </c>
      <c r="CD1076" s="48"/>
      <c r="CE1076" s="48"/>
    </row>
    <row r="1077">
      <c r="A1077" s="128" t="s">
        <v>5341</v>
      </c>
      <c r="B1077" s="62"/>
      <c r="C1077" s="48"/>
      <c r="D1077" s="11"/>
      <c r="E1077" s="44">
        <v>526960.0</v>
      </c>
      <c r="F1077" s="44">
        <v>526960.0</v>
      </c>
      <c r="G1077" s="48" t="s">
        <v>151</v>
      </c>
      <c r="H1077" s="62"/>
      <c r="I1077" s="62"/>
      <c r="J1077" s="129">
        <v>526960.0</v>
      </c>
      <c r="K1077" s="129">
        <v>526960.0</v>
      </c>
      <c r="L1077" s="130" t="s">
        <v>86</v>
      </c>
      <c r="M1077" s="11"/>
      <c r="N1077" s="48"/>
      <c r="O1077" s="48"/>
      <c r="P1077" s="48"/>
      <c r="Q1077" s="48"/>
      <c r="R1077" s="48"/>
      <c r="S1077" s="48"/>
      <c r="T1077" s="48"/>
      <c r="V1077" s="133" t="s">
        <v>5342</v>
      </c>
      <c r="W1077" s="130"/>
      <c r="X1077" s="134" t="s">
        <v>385</v>
      </c>
      <c r="Y1077" s="62" t="s">
        <v>75</v>
      </c>
      <c r="Z1077" s="62"/>
      <c r="AA1077" s="62"/>
      <c r="AB1077" s="62"/>
      <c r="AC1077" s="62"/>
      <c r="AD1077" s="62"/>
      <c r="AE1077" s="62"/>
      <c r="AF1077" s="62"/>
      <c r="AG1077" s="62"/>
      <c r="AH1077" s="62"/>
      <c r="AI1077" s="62"/>
      <c r="AJ1077" s="62"/>
      <c r="AK1077" s="62"/>
      <c r="AL1077" s="62"/>
      <c r="AM1077" s="62" t="s">
        <v>185</v>
      </c>
      <c r="AN1077" s="11" t="s">
        <v>962</v>
      </c>
      <c r="AO1077" s="62"/>
      <c r="AP1077" s="62"/>
      <c r="AQ1077" s="62" t="s">
        <v>79</v>
      </c>
      <c r="AR1077" s="62" t="s">
        <v>188</v>
      </c>
      <c r="AS1077" s="62" t="s">
        <v>75</v>
      </c>
      <c r="AT1077" s="130" t="s">
        <v>80</v>
      </c>
      <c r="AU1077" s="62"/>
      <c r="AW1077" s="43" t="s">
        <v>96</v>
      </c>
      <c r="AX1077" s="18" t="str">
        <f t="shared" si="1427"/>
        <v/>
      </c>
      <c r="AY1077" s="62"/>
      <c r="AZ1077" s="11" t="s">
        <v>132</v>
      </c>
      <c r="BA1077" s="62"/>
      <c r="BB1077" s="62"/>
      <c r="BC1077" s="62"/>
      <c r="BD1077" s="62"/>
      <c r="BE1077" s="62"/>
      <c r="BF1077" s="62"/>
      <c r="BG1077" s="62"/>
      <c r="BH1077" s="62"/>
      <c r="BJ1077" s="44">
        <v>2021.0</v>
      </c>
      <c r="BK1077" s="48">
        <v>2021.0</v>
      </c>
      <c r="BL1077" s="16">
        <f t="shared" si="954"/>
        <v>1</v>
      </c>
      <c r="BM1077" s="18" t="str">
        <f t="shared" si="955"/>
        <v>2021</v>
      </c>
      <c r="BN1077" s="18" t="str">
        <f t="shared" ref="BN1077:CC1077" si="1566">IF(ISNUMBER(SEARCH(BN$1, $BM1077)), ($K1077/$BL1077), "")</f>
        <v/>
      </c>
      <c r="BO1077" s="20">
        <f t="shared" si="1566"/>
        <v>526960</v>
      </c>
      <c r="BP1077" s="18" t="str">
        <f t="shared" si="1566"/>
        <v/>
      </c>
      <c r="BQ1077" s="18" t="str">
        <f t="shared" si="1566"/>
        <v/>
      </c>
      <c r="BR1077" s="18" t="str">
        <f t="shared" si="1566"/>
        <v/>
      </c>
      <c r="BS1077" s="18" t="str">
        <f t="shared" si="1566"/>
        <v/>
      </c>
      <c r="BT1077" s="18" t="str">
        <f t="shared" si="1566"/>
        <v/>
      </c>
      <c r="BU1077" s="18" t="str">
        <f t="shared" si="1566"/>
        <v/>
      </c>
      <c r="BV1077" s="18" t="str">
        <f t="shared" si="1566"/>
        <v/>
      </c>
      <c r="BW1077" s="18" t="str">
        <f t="shared" si="1566"/>
        <v/>
      </c>
      <c r="BX1077" s="18" t="str">
        <f t="shared" si="1566"/>
        <v/>
      </c>
      <c r="BY1077" s="18" t="str">
        <f t="shared" si="1566"/>
        <v/>
      </c>
      <c r="BZ1077" s="18" t="str">
        <f t="shared" si="1566"/>
        <v/>
      </c>
      <c r="CA1077" s="18" t="str">
        <f t="shared" si="1566"/>
        <v/>
      </c>
      <c r="CB1077" s="18" t="str">
        <f t="shared" si="1566"/>
        <v/>
      </c>
      <c r="CC1077" s="18" t="str">
        <f t="shared" si="1566"/>
        <v/>
      </c>
      <c r="CD1077" s="48"/>
      <c r="CE1077" s="48"/>
    </row>
    <row r="1078" ht="17.25" customHeight="1">
      <c r="A1078" s="141" t="s">
        <v>5343</v>
      </c>
      <c r="B1078" s="142" t="s">
        <v>5344</v>
      </c>
      <c r="C1078" s="141"/>
      <c r="E1078" s="143">
        <v>999373.0</v>
      </c>
      <c r="F1078" s="144">
        <v>699554.0</v>
      </c>
      <c r="G1078" s="48" t="s">
        <v>151</v>
      </c>
      <c r="I1078" s="145"/>
      <c r="J1078" s="146">
        <v>999373.0</v>
      </c>
      <c r="K1078" s="146">
        <v>699554.0</v>
      </c>
      <c r="L1078" s="130" t="s">
        <v>86</v>
      </c>
      <c r="M1078" s="11"/>
      <c r="N1078" s="48"/>
      <c r="O1078" s="48"/>
      <c r="P1078" s="48"/>
      <c r="Q1078" s="48"/>
      <c r="R1078" s="48"/>
      <c r="S1078" s="48"/>
      <c r="T1078" s="48"/>
      <c r="V1078" s="147" t="s">
        <v>5345</v>
      </c>
      <c r="X1078" s="147" t="s">
        <v>385</v>
      </c>
      <c r="Y1078" s="62" t="s">
        <v>75</v>
      </c>
      <c r="Z1078" s="48"/>
      <c r="AA1078" s="48"/>
      <c r="AB1078" s="48"/>
      <c r="AC1078" s="48"/>
      <c r="AD1078" s="48"/>
      <c r="AE1078" s="48"/>
      <c r="AF1078" s="48"/>
      <c r="AG1078" s="48"/>
      <c r="AH1078" s="48"/>
      <c r="AI1078" s="48"/>
      <c r="AJ1078" s="48"/>
      <c r="AK1078" s="48"/>
      <c r="AL1078" s="48"/>
      <c r="AM1078" s="62" t="s">
        <v>185</v>
      </c>
      <c r="AN1078" s="11" t="s">
        <v>962</v>
      </c>
      <c r="AO1078" s="48"/>
      <c r="AP1078" s="48"/>
      <c r="AQ1078" s="62" t="s">
        <v>79</v>
      </c>
      <c r="AR1078" s="62" t="s">
        <v>188</v>
      </c>
      <c r="AS1078" s="62" t="s">
        <v>75</v>
      </c>
      <c r="AT1078" s="130" t="s">
        <v>80</v>
      </c>
      <c r="AU1078" s="48"/>
      <c r="AW1078" s="43" t="s">
        <v>96</v>
      </c>
      <c r="AX1078" s="18" t="str">
        <f t="shared" si="1427"/>
        <v/>
      </c>
      <c r="AY1078" s="11"/>
      <c r="AZ1078" s="11" t="s">
        <v>132</v>
      </c>
      <c r="BA1078" s="48"/>
      <c r="BB1078" s="48"/>
      <c r="BF1078" s="48"/>
      <c r="BH1078" s="48"/>
      <c r="BI1078" s="48"/>
      <c r="BJ1078" s="148">
        <v>2024.0</v>
      </c>
      <c r="BK1078" s="39">
        <v>2024.0</v>
      </c>
      <c r="BL1078" s="16">
        <f t="shared" si="954"/>
        <v>1</v>
      </c>
      <c r="BM1078" s="18" t="str">
        <f t="shared" si="955"/>
        <v>2024</v>
      </c>
      <c r="BN1078" s="18" t="str">
        <f t="shared" ref="BN1078:CC1078" si="1567">IF(ISNUMBER(SEARCH(BN$1, $BM1078)), ($K1078/$BL1078), "")</f>
        <v/>
      </c>
      <c r="BO1078" s="18" t="str">
        <f t="shared" si="1567"/>
        <v/>
      </c>
      <c r="BP1078" s="18" t="str">
        <f t="shared" si="1567"/>
        <v/>
      </c>
      <c r="BQ1078" s="18" t="str">
        <f t="shared" si="1567"/>
        <v/>
      </c>
      <c r="BR1078" s="20">
        <f t="shared" si="1567"/>
        <v>699554</v>
      </c>
      <c r="BS1078" s="18" t="str">
        <f t="shared" si="1567"/>
        <v/>
      </c>
      <c r="BT1078" s="18" t="str">
        <f t="shared" si="1567"/>
        <v/>
      </c>
      <c r="BU1078" s="18" t="str">
        <f t="shared" si="1567"/>
        <v/>
      </c>
      <c r="BV1078" s="18" t="str">
        <f t="shared" si="1567"/>
        <v/>
      </c>
      <c r="BW1078" s="18" t="str">
        <f t="shared" si="1567"/>
        <v/>
      </c>
      <c r="BX1078" s="18" t="str">
        <f t="shared" si="1567"/>
        <v/>
      </c>
      <c r="BY1078" s="18" t="str">
        <f t="shared" si="1567"/>
        <v/>
      </c>
      <c r="BZ1078" s="18" t="str">
        <f t="shared" si="1567"/>
        <v/>
      </c>
      <c r="CA1078" s="18" t="str">
        <f t="shared" si="1567"/>
        <v/>
      </c>
      <c r="CB1078" s="18" t="str">
        <f t="shared" si="1567"/>
        <v/>
      </c>
      <c r="CC1078" s="18" t="str">
        <f t="shared" si="1567"/>
        <v/>
      </c>
      <c r="CD1078" s="48"/>
      <c r="CE1078" s="48"/>
    </row>
    <row r="1079" ht="17.25" customHeight="1">
      <c r="A1079" s="141" t="s">
        <v>5346</v>
      </c>
      <c r="B1079" s="142" t="s">
        <v>5347</v>
      </c>
      <c r="C1079" s="141"/>
      <c r="E1079" s="144">
        <v>937500.0</v>
      </c>
      <c r="F1079" s="144">
        <v>675500.0</v>
      </c>
      <c r="G1079" s="48" t="s">
        <v>151</v>
      </c>
      <c r="I1079" s="145"/>
      <c r="J1079" s="146">
        <v>937500.0</v>
      </c>
      <c r="K1079" s="146">
        <v>675500.0</v>
      </c>
      <c r="L1079" s="130" t="s">
        <v>86</v>
      </c>
      <c r="M1079" s="11"/>
      <c r="N1079" s="48"/>
      <c r="O1079" s="48"/>
      <c r="P1079" s="48"/>
      <c r="Q1079" s="48"/>
      <c r="R1079" s="48"/>
      <c r="S1079" s="48"/>
      <c r="T1079" s="48"/>
      <c r="V1079" s="147" t="s">
        <v>5348</v>
      </c>
      <c r="X1079" s="147" t="s">
        <v>334</v>
      </c>
      <c r="Y1079" s="62" t="s">
        <v>75</v>
      </c>
      <c r="Z1079" s="48"/>
      <c r="AA1079" s="48"/>
      <c r="AB1079" s="48"/>
      <c r="AC1079" s="48"/>
      <c r="AD1079" s="48"/>
      <c r="AE1079" s="48"/>
      <c r="AF1079" s="48"/>
      <c r="AG1079" s="48"/>
      <c r="AH1079" s="48"/>
      <c r="AI1079" s="48"/>
      <c r="AJ1079" s="48"/>
      <c r="AK1079" s="48"/>
      <c r="AL1079" s="48"/>
      <c r="AM1079" s="62" t="s">
        <v>185</v>
      </c>
      <c r="AN1079" s="11" t="s">
        <v>962</v>
      </c>
      <c r="AO1079" s="48"/>
      <c r="AP1079" s="48"/>
      <c r="AQ1079" s="62" t="s">
        <v>79</v>
      </c>
      <c r="AR1079" s="62" t="s">
        <v>188</v>
      </c>
      <c r="AS1079" s="62" t="s">
        <v>75</v>
      </c>
      <c r="AT1079" s="130" t="s">
        <v>80</v>
      </c>
      <c r="AU1079" s="48"/>
      <c r="AW1079" s="43" t="s">
        <v>96</v>
      </c>
      <c r="AX1079" s="18" t="str">
        <f t="shared" si="1427"/>
        <v/>
      </c>
      <c r="AY1079" s="39"/>
      <c r="AZ1079" s="11" t="s">
        <v>191</v>
      </c>
      <c r="BA1079" s="48"/>
      <c r="BB1079" s="48"/>
      <c r="BF1079" s="48"/>
      <c r="BH1079" s="48"/>
      <c r="BI1079" s="48"/>
      <c r="BJ1079" s="148">
        <v>2024.0</v>
      </c>
      <c r="BK1079" s="39">
        <v>2024.0</v>
      </c>
      <c r="BL1079" s="16">
        <f t="shared" si="954"/>
        <v>1</v>
      </c>
      <c r="BM1079" s="18" t="str">
        <f t="shared" si="955"/>
        <v>2024</v>
      </c>
      <c r="BN1079" s="18" t="str">
        <f t="shared" ref="BN1079:CC1079" si="1568">IF(ISNUMBER(SEARCH(BN$1, $BM1079)), ($K1079/$BL1079), "")</f>
        <v/>
      </c>
      <c r="BO1079" s="18" t="str">
        <f t="shared" si="1568"/>
        <v/>
      </c>
      <c r="BP1079" s="18" t="str">
        <f t="shared" si="1568"/>
        <v/>
      </c>
      <c r="BQ1079" s="18" t="str">
        <f t="shared" si="1568"/>
        <v/>
      </c>
      <c r="BR1079" s="20">
        <f t="shared" si="1568"/>
        <v>675500</v>
      </c>
      <c r="BS1079" s="18" t="str">
        <f t="shared" si="1568"/>
        <v/>
      </c>
      <c r="BT1079" s="18" t="str">
        <f t="shared" si="1568"/>
        <v/>
      </c>
      <c r="BU1079" s="18" t="str">
        <f t="shared" si="1568"/>
        <v/>
      </c>
      <c r="BV1079" s="18" t="str">
        <f t="shared" si="1568"/>
        <v/>
      </c>
      <c r="BW1079" s="18" t="str">
        <f t="shared" si="1568"/>
        <v/>
      </c>
      <c r="BX1079" s="18" t="str">
        <f t="shared" si="1568"/>
        <v/>
      </c>
      <c r="BY1079" s="18" t="str">
        <f t="shared" si="1568"/>
        <v/>
      </c>
      <c r="BZ1079" s="18" t="str">
        <f t="shared" si="1568"/>
        <v/>
      </c>
      <c r="CA1079" s="18" t="str">
        <f t="shared" si="1568"/>
        <v/>
      </c>
      <c r="CB1079" s="18" t="str">
        <f t="shared" si="1568"/>
        <v/>
      </c>
      <c r="CC1079" s="18" t="str">
        <f t="shared" si="1568"/>
        <v/>
      </c>
      <c r="CD1079" s="48"/>
      <c r="CE1079" s="48"/>
    </row>
    <row r="1080" ht="17.25" customHeight="1">
      <c r="A1080" s="141" t="s">
        <v>5349</v>
      </c>
      <c r="B1080" s="142" t="s">
        <v>5350</v>
      </c>
      <c r="C1080" s="141"/>
      <c r="E1080" s="144">
        <v>622800.0</v>
      </c>
      <c r="F1080" s="144">
        <v>435960.0</v>
      </c>
      <c r="G1080" s="48" t="s">
        <v>151</v>
      </c>
      <c r="I1080" s="145"/>
      <c r="J1080" s="146">
        <v>622800.0</v>
      </c>
      <c r="K1080" s="146">
        <v>435960.0</v>
      </c>
      <c r="L1080" s="130" t="s">
        <v>86</v>
      </c>
      <c r="M1080" s="11"/>
      <c r="N1080" s="48"/>
      <c r="O1080" s="48"/>
      <c r="P1080" s="48"/>
      <c r="Q1080" s="48"/>
      <c r="R1080" s="48"/>
      <c r="S1080" s="48"/>
      <c r="T1080" s="48"/>
      <c r="V1080" s="147" t="s">
        <v>5351</v>
      </c>
      <c r="X1080" s="149" t="s">
        <v>259</v>
      </c>
      <c r="Y1080" s="62" t="s">
        <v>75</v>
      </c>
      <c r="Z1080" s="48"/>
      <c r="AA1080" s="48"/>
      <c r="AB1080" s="48"/>
      <c r="AC1080" s="48"/>
      <c r="AD1080" s="48"/>
      <c r="AE1080" s="149" t="s">
        <v>5352</v>
      </c>
      <c r="AF1080" s="48"/>
      <c r="AG1080" s="48"/>
      <c r="AH1080" s="48"/>
      <c r="AI1080" s="48"/>
      <c r="AJ1080" s="48"/>
      <c r="AK1080" s="48"/>
      <c r="AL1080" s="48"/>
      <c r="AM1080" s="62" t="s">
        <v>185</v>
      </c>
      <c r="AN1080" s="11" t="s">
        <v>962</v>
      </c>
      <c r="AO1080" s="48"/>
      <c r="AP1080" s="48"/>
      <c r="AQ1080" s="62" t="s">
        <v>79</v>
      </c>
      <c r="AR1080" s="62" t="s">
        <v>188</v>
      </c>
      <c r="AS1080" s="62" t="s">
        <v>75</v>
      </c>
      <c r="AT1080" s="130" t="s">
        <v>80</v>
      </c>
      <c r="AU1080" s="48"/>
      <c r="AW1080" s="43" t="s">
        <v>96</v>
      </c>
      <c r="AX1080" s="18" t="str">
        <f t="shared" si="1427"/>
        <v/>
      </c>
      <c r="AY1080" s="11"/>
      <c r="AZ1080" s="11" t="s">
        <v>132</v>
      </c>
      <c r="BA1080" s="48"/>
      <c r="BB1080" s="48"/>
      <c r="BF1080" s="48"/>
      <c r="BH1080" s="48"/>
      <c r="BI1080" s="48"/>
      <c r="BJ1080" s="148">
        <v>2024.0</v>
      </c>
      <c r="BK1080" s="39">
        <v>2024.0</v>
      </c>
      <c r="BL1080" s="16">
        <f t="shared" si="954"/>
        <v>1</v>
      </c>
      <c r="BM1080" s="18" t="str">
        <f t="shared" si="955"/>
        <v>2024</v>
      </c>
      <c r="BN1080" s="18" t="str">
        <f t="shared" ref="BN1080:CC1080" si="1569">IF(ISNUMBER(SEARCH(BN$1, $BM1080)), ($K1080/$BL1080), "")</f>
        <v/>
      </c>
      <c r="BO1080" s="18" t="str">
        <f t="shared" si="1569"/>
        <v/>
      </c>
      <c r="BP1080" s="18" t="str">
        <f t="shared" si="1569"/>
        <v/>
      </c>
      <c r="BQ1080" s="18" t="str">
        <f t="shared" si="1569"/>
        <v/>
      </c>
      <c r="BR1080" s="20">
        <f t="shared" si="1569"/>
        <v>435960</v>
      </c>
      <c r="BS1080" s="18" t="str">
        <f t="shared" si="1569"/>
        <v/>
      </c>
      <c r="BT1080" s="18" t="str">
        <f t="shared" si="1569"/>
        <v/>
      </c>
      <c r="BU1080" s="18" t="str">
        <f t="shared" si="1569"/>
        <v/>
      </c>
      <c r="BV1080" s="18" t="str">
        <f t="shared" si="1569"/>
        <v/>
      </c>
      <c r="BW1080" s="18" t="str">
        <f t="shared" si="1569"/>
        <v/>
      </c>
      <c r="BX1080" s="18" t="str">
        <f t="shared" si="1569"/>
        <v/>
      </c>
      <c r="BY1080" s="18" t="str">
        <f t="shared" si="1569"/>
        <v/>
      </c>
      <c r="BZ1080" s="18" t="str">
        <f t="shared" si="1569"/>
        <v/>
      </c>
      <c r="CA1080" s="18" t="str">
        <f t="shared" si="1569"/>
        <v/>
      </c>
      <c r="CB1080" s="18" t="str">
        <f t="shared" si="1569"/>
        <v/>
      </c>
      <c r="CC1080" s="18" t="str">
        <f t="shared" si="1569"/>
        <v/>
      </c>
      <c r="CD1080" s="48"/>
      <c r="CE1080" s="48"/>
    </row>
    <row r="1081" ht="17.25" customHeight="1">
      <c r="A1081" s="141" t="s">
        <v>5353</v>
      </c>
      <c r="B1081" s="150" t="s">
        <v>5354</v>
      </c>
      <c r="C1081" s="141"/>
      <c r="E1081" s="144">
        <v>1037985.0</v>
      </c>
      <c r="F1081" s="144">
        <v>726582.0</v>
      </c>
      <c r="G1081" s="48" t="s">
        <v>151</v>
      </c>
      <c r="I1081" s="145"/>
      <c r="J1081" s="146">
        <v>1037985.0</v>
      </c>
      <c r="K1081" s="146">
        <v>726582.0</v>
      </c>
      <c r="L1081" s="130" t="s">
        <v>86</v>
      </c>
      <c r="M1081" s="11"/>
      <c r="N1081" s="48"/>
      <c r="O1081" s="48"/>
      <c r="P1081" s="48"/>
      <c r="Q1081" s="48"/>
      <c r="R1081" s="48"/>
      <c r="S1081" s="48"/>
      <c r="T1081" s="48"/>
      <c r="V1081" s="147" t="s">
        <v>5355</v>
      </c>
      <c r="X1081" s="147" t="s">
        <v>155</v>
      </c>
      <c r="Y1081" s="62" t="s">
        <v>75</v>
      </c>
      <c r="Z1081" s="48"/>
      <c r="AA1081" s="48"/>
      <c r="AB1081" s="48"/>
      <c r="AC1081" s="48"/>
      <c r="AD1081" s="48"/>
      <c r="AE1081" s="48"/>
      <c r="AF1081" s="48"/>
      <c r="AG1081" s="48"/>
      <c r="AH1081" s="48"/>
      <c r="AI1081" s="48"/>
      <c r="AJ1081" s="48"/>
      <c r="AK1081" s="48"/>
      <c r="AL1081" s="48"/>
      <c r="AM1081" s="62" t="s">
        <v>185</v>
      </c>
      <c r="AN1081" s="11" t="s">
        <v>962</v>
      </c>
      <c r="AO1081" s="48"/>
      <c r="AP1081" s="48"/>
      <c r="AQ1081" s="62" t="s">
        <v>79</v>
      </c>
      <c r="AR1081" s="62" t="s">
        <v>188</v>
      </c>
      <c r="AS1081" s="62" t="s">
        <v>75</v>
      </c>
      <c r="AT1081" s="130" t="s">
        <v>80</v>
      </c>
      <c r="AU1081" s="48"/>
      <c r="AW1081" s="43" t="s">
        <v>96</v>
      </c>
      <c r="AX1081" s="18" t="str">
        <f t="shared" si="1427"/>
        <v/>
      </c>
      <c r="AY1081" s="39"/>
      <c r="AZ1081" s="11" t="s">
        <v>191</v>
      </c>
      <c r="BA1081" s="48"/>
      <c r="BB1081" s="48"/>
      <c r="BF1081" s="48"/>
      <c r="BH1081" s="48"/>
      <c r="BI1081" s="48"/>
      <c r="BJ1081" s="148">
        <v>2024.0</v>
      </c>
      <c r="BK1081" s="39">
        <v>2024.0</v>
      </c>
      <c r="BL1081" s="16">
        <f t="shared" si="954"/>
        <v>1</v>
      </c>
      <c r="BM1081" s="18" t="str">
        <f t="shared" si="955"/>
        <v>2024</v>
      </c>
      <c r="BN1081" s="18" t="str">
        <f t="shared" ref="BN1081:CC1081" si="1570">IF(ISNUMBER(SEARCH(BN$1, $BM1081)), ($K1081/$BL1081), "")</f>
        <v/>
      </c>
      <c r="BO1081" s="18" t="str">
        <f t="shared" si="1570"/>
        <v/>
      </c>
      <c r="BP1081" s="18" t="str">
        <f t="shared" si="1570"/>
        <v/>
      </c>
      <c r="BQ1081" s="18" t="str">
        <f t="shared" si="1570"/>
        <v/>
      </c>
      <c r="BR1081" s="20">
        <f t="shared" si="1570"/>
        <v>726582</v>
      </c>
      <c r="BS1081" s="18" t="str">
        <f t="shared" si="1570"/>
        <v/>
      </c>
      <c r="BT1081" s="18" t="str">
        <f t="shared" si="1570"/>
        <v/>
      </c>
      <c r="BU1081" s="18" t="str">
        <f t="shared" si="1570"/>
        <v/>
      </c>
      <c r="BV1081" s="18" t="str">
        <f t="shared" si="1570"/>
        <v/>
      </c>
      <c r="BW1081" s="18" t="str">
        <f t="shared" si="1570"/>
        <v/>
      </c>
      <c r="BX1081" s="18" t="str">
        <f t="shared" si="1570"/>
        <v/>
      </c>
      <c r="BY1081" s="18" t="str">
        <f t="shared" si="1570"/>
        <v/>
      </c>
      <c r="BZ1081" s="18" t="str">
        <f t="shared" si="1570"/>
        <v/>
      </c>
      <c r="CA1081" s="18" t="str">
        <f t="shared" si="1570"/>
        <v/>
      </c>
      <c r="CB1081" s="18" t="str">
        <f t="shared" si="1570"/>
        <v/>
      </c>
      <c r="CC1081" s="18" t="str">
        <f t="shared" si="1570"/>
        <v/>
      </c>
      <c r="CD1081" s="48"/>
      <c r="CE1081" s="48"/>
    </row>
    <row r="1082" ht="17.25" customHeight="1">
      <c r="A1082" s="147" t="s">
        <v>5356</v>
      </c>
      <c r="B1082" s="142" t="s">
        <v>5357</v>
      </c>
      <c r="C1082" s="141"/>
      <c r="E1082" s="151">
        <v>2995110.0</v>
      </c>
      <c r="F1082" s="151">
        <v>2057203.0</v>
      </c>
      <c r="G1082" s="48" t="s">
        <v>151</v>
      </c>
      <c r="I1082" s="152"/>
      <c r="J1082" s="146">
        <v>2995110.0</v>
      </c>
      <c r="K1082" s="146">
        <v>2057203.0</v>
      </c>
      <c r="L1082" s="130" t="s">
        <v>86</v>
      </c>
      <c r="M1082" s="11"/>
      <c r="N1082" s="48"/>
      <c r="O1082" s="48"/>
      <c r="P1082" s="48"/>
      <c r="Q1082" s="48"/>
      <c r="R1082" s="48"/>
      <c r="S1082" s="48"/>
      <c r="T1082" s="48"/>
      <c r="V1082" s="147" t="s">
        <v>5358</v>
      </c>
      <c r="X1082" s="147" t="s">
        <v>334</v>
      </c>
      <c r="Y1082" s="62" t="s">
        <v>75</v>
      </c>
      <c r="Z1082" s="48"/>
      <c r="AA1082" s="48"/>
      <c r="AB1082" s="48"/>
      <c r="AC1082" s="48"/>
      <c r="AD1082" s="48"/>
      <c r="AE1082" s="48"/>
      <c r="AF1082" s="48"/>
      <c r="AG1082" s="48"/>
      <c r="AH1082" s="48"/>
      <c r="AI1082" s="48"/>
      <c r="AJ1082" s="48"/>
      <c r="AK1082" s="48"/>
      <c r="AL1082" s="48"/>
      <c r="AM1082" s="62" t="s">
        <v>185</v>
      </c>
      <c r="AN1082" s="11" t="s">
        <v>962</v>
      </c>
      <c r="AO1082" s="48"/>
      <c r="AP1082" s="48"/>
      <c r="AQ1082" s="62" t="s">
        <v>79</v>
      </c>
      <c r="AR1082" s="62" t="s">
        <v>188</v>
      </c>
      <c r="AS1082" s="62" t="s">
        <v>75</v>
      </c>
      <c r="AT1082" s="130" t="s">
        <v>375</v>
      </c>
      <c r="AU1082" s="48"/>
      <c r="AW1082" s="43" t="s">
        <v>96</v>
      </c>
      <c r="AX1082" s="18" t="str">
        <f t="shared" si="1427"/>
        <v/>
      </c>
      <c r="AY1082" s="39"/>
      <c r="AZ1082" s="11" t="s">
        <v>124</v>
      </c>
      <c r="BA1082" s="48"/>
      <c r="BB1082" s="48"/>
      <c r="BF1082" s="48"/>
      <c r="BH1082" s="48"/>
      <c r="BI1082" s="48"/>
      <c r="BJ1082" s="148">
        <v>2024.0</v>
      </c>
      <c r="BK1082" s="39">
        <v>2024.0</v>
      </c>
      <c r="BL1082" s="16">
        <f t="shared" si="954"/>
        <v>1</v>
      </c>
      <c r="BM1082" s="18" t="str">
        <f t="shared" si="955"/>
        <v>2024</v>
      </c>
      <c r="BN1082" s="18" t="str">
        <f t="shared" ref="BN1082:CC1082" si="1571">IF(ISNUMBER(SEARCH(BN$1, $BM1082)), ($K1082/$BL1082), "")</f>
        <v/>
      </c>
      <c r="BO1082" s="18" t="str">
        <f t="shared" si="1571"/>
        <v/>
      </c>
      <c r="BP1082" s="18" t="str">
        <f t="shared" si="1571"/>
        <v/>
      </c>
      <c r="BQ1082" s="18" t="str">
        <f t="shared" si="1571"/>
        <v/>
      </c>
      <c r="BR1082" s="20">
        <f t="shared" si="1571"/>
        <v>2057203</v>
      </c>
      <c r="BS1082" s="18" t="str">
        <f t="shared" si="1571"/>
        <v/>
      </c>
      <c r="BT1082" s="18" t="str">
        <f t="shared" si="1571"/>
        <v/>
      </c>
      <c r="BU1082" s="18" t="str">
        <f t="shared" si="1571"/>
        <v/>
      </c>
      <c r="BV1082" s="18" t="str">
        <f t="shared" si="1571"/>
        <v/>
      </c>
      <c r="BW1082" s="18" t="str">
        <f t="shared" si="1571"/>
        <v/>
      </c>
      <c r="BX1082" s="18" t="str">
        <f t="shared" si="1571"/>
        <v/>
      </c>
      <c r="BY1082" s="18" t="str">
        <f t="shared" si="1571"/>
        <v/>
      </c>
      <c r="BZ1082" s="18" t="str">
        <f t="shared" si="1571"/>
        <v/>
      </c>
      <c r="CA1082" s="18" t="str">
        <f t="shared" si="1571"/>
        <v/>
      </c>
      <c r="CB1082" s="18" t="str">
        <f t="shared" si="1571"/>
        <v/>
      </c>
      <c r="CC1082" s="18" t="str">
        <f t="shared" si="1571"/>
        <v/>
      </c>
      <c r="CD1082" s="48"/>
      <c r="CE1082" s="48"/>
    </row>
    <row r="1083" ht="17.25" customHeight="1">
      <c r="A1083" s="141" t="s">
        <v>5359</v>
      </c>
      <c r="B1083" s="142" t="s">
        <v>5360</v>
      </c>
      <c r="C1083" s="141"/>
      <c r="E1083" s="144">
        <v>945500.0</v>
      </c>
      <c r="F1083" s="144">
        <v>661850.0</v>
      </c>
      <c r="G1083" s="48" t="s">
        <v>151</v>
      </c>
      <c r="I1083" s="145"/>
      <c r="J1083" s="146">
        <v>945500.0</v>
      </c>
      <c r="K1083" s="146">
        <v>661850.0</v>
      </c>
      <c r="L1083" s="130" t="s">
        <v>86</v>
      </c>
      <c r="M1083" s="11"/>
      <c r="N1083" s="48"/>
      <c r="O1083" s="48"/>
      <c r="P1083" s="48"/>
      <c r="Q1083" s="48"/>
      <c r="R1083" s="48"/>
      <c r="S1083" s="48"/>
      <c r="T1083" s="48"/>
      <c r="V1083" s="141" t="s">
        <v>5361</v>
      </c>
      <c r="X1083" s="147" t="s">
        <v>565</v>
      </c>
      <c r="Y1083" s="62" t="s">
        <v>75</v>
      </c>
      <c r="Z1083" s="48"/>
      <c r="AA1083" s="48"/>
      <c r="AB1083" s="48"/>
      <c r="AC1083" s="48"/>
      <c r="AD1083" s="48"/>
      <c r="AE1083" s="48"/>
      <c r="AF1083" s="48"/>
      <c r="AG1083" s="48"/>
      <c r="AH1083" s="48"/>
      <c r="AI1083" s="48"/>
      <c r="AJ1083" s="48"/>
      <c r="AK1083" s="48"/>
      <c r="AL1083" s="48"/>
      <c r="AM1083" s="62" t="s">
        <v>185</v>
      </c>
      <c r="AN1083" s="11" t="s">
        <v>962</v>
      </c>
      <c r="AO1083" s="48"/>
      <c r="AP1083" s="48"/>
      <c r="AQ1083" s="62" t="s">
        <v>79</v>
      </c>
      <c r="AR1083" s="62" t="s">
        <v>188</v>
      </c>
      <c r="AS1083" s="62" t="s">
        <v>75</v>
      </c>
      <c r="AT1083" s="130" t="s">
        <v>80</v>
      </c>
      <c r="AU1083" s="48"/>
      <c r="AW1083" s="43" t="s">
        <v>96</v>
      </c>
      <c r="AX1083" s="18" t="str">
        <f t="shared" si="1427"/>
        <v/>
      </c>
      <c r="AY1083" s="39"/>
      <c r="AZ1083" s="11" t="s">
        <v>191</v>
      </c>
      <c r="BA1083" s="48"/>
      <c r="BB1083" s="48"/>
      <c r="BF1083" s="48"/>
      <c r="BH1083" s="48"/>
      <c r="BI1083" s="48"/>
      <c r="BJ1083" s="148">
        <v>2024.0</v>
      </c>
      <c r="BK1083" s="39">
        <v>2024.0</v>
      </c>
      <c r="BL1083" s="16">
        <f t="shared" si="954"/>
        <v>1</v>
      </c>
      <c r="BM1083" s="18" t="str">
        <f t="shared" si="955"/>
        <v>2024</v>
      </c>
      <c r="BN1083" s="18" t="str">
        <f t="shared" ref="BN1083:CC1083" si="1572">IF(ISNUMBER(SEARCH(BN$1, $BM1083)), ($K1083/$BL1083), "")</f>
        <v/>
      </c>
      <c r="BO1083" s="18" t="str">
        <f t="shared" si="1572"/>
        <v/>
      </c>
      <c r="BP1083" s="18" t="str">
        <f t="shared" si="1572"/>
        <v/>
      </c>
      <c r="BQ1083" s="18" t="str">
        <f t="shared" si="1572"/>
        <v/>
      </c>
      <c r="BR1083" s="20">
        <f t="shared" si="1572"/>
        <v>661850</v>
      </c>
      <c r="BS1083" s="18" t="str">
        <f t="shared" si="1572"/>
        <v/>
      </c>
      <c r="BT1083" s="18" t="str">
        <f t="shared" si="1572"/>
        <v/>
      </c>
      <c r="BU1083" s="18" t="str">
        <f t="shared" si="1572"/>
        <v/>
      </c>
      <c r="BV1083" s="18" t="str">
        <f t="shared" si="1572"/>
        <v/>
      </c>
      <c r="BW1083" s="18" t="str">
        <f t="shared" si="1572"/>
        <v/>
      </c>
      <c r="BX1083" s="18" t="str">
        <f t="shared" si="1572"/>
        <v/>
      </c>
      <c r="BY1083" s="18" t="str">
        <f t="shared" si="1572"/>
        <v/>
      </c>
      <c r="BZ1083" s="18" t="str">
        <f t="shared" si="1572"/>
        <v/>
      </c>
      <c r="CA1083" s="18" t="str">
        <f t="shared" si="1572"/>
        <v/>
      </c>
      <c r="CB1083" s="18" t="str">
        <f t="shared" si="1572"/>
        <v/>
      </c>
      <c r="CC1083" s="18" t="str">
        <f t="shared" si="1572"/>
        <v/>
      </c>
      <c r="CD1083" s="48"/>
      <c r="CE1083" s="48"/>
    </row>
    <row r="1084" ht="17.25" customHeight="1">
      <c r="A1084" s="141" t="s">
        <v>5362</v>
      </c>
      <c r="B1084" s="142" t="s">
        <v>5363</v>
      </c>
      <c r="C1084" s="141"/>
      <c r="E1084" s="144">
        <v>1003629.0</v>
      </c>
      <c r="F1084" s="144">
        <v>702540.0</v>
      </c>
      <c r="G1084" s="48" t="s">
        <v>151</v>
      </c>
      <c r="I1084" s="145"/>
      <c r="J1084" s="146">
        <v>1003629.0</v>
      </c>
      <c r="K1084" s="146">
        <v>702540.0</v>
      </c>
      <c r="L1084" s="130" t="s">
        <v>86</v>
      </c>
      <c r="M1084" s="11"/>
      <c r="N1084" s="48"/>
      <c r="O1084" s="48"/>
      <c r="P1084" s="48"/>
      <c r="Q1084" s="48"/>
      <c r="R1084" s="48"/>
      <c r="S1084" s="48"/>
      <c r="T1084" s="48"/>
      <c r="V1084" s="141" t="s">
        <v>5364</v>
      </c>
      <c r="X1084" s="153" t="s">
        <v>334</v>
      </c>
      <c r="Y1084" s="62" t="s">
        <v>75</v>
      </c>
      <c r="Z1084" s="48"/>
      <c r="AA1084" s="48"/>
      <c r="AB1084" s="48"/>
      <c r="AC1084" s="48"/>
      <c r="AD1084" s="48"/>
      <c r="AE1084" s="48"/>
      <c r="AF1084" s="48"/>
      <c r="AG1084" s="48"/>
      <c r="AH1084" s="48"/>
      <c r="AI1084" s="48"/>
      <c r="AJ1084" s="48"/>
      <c r="AK1084" s="48"/>
      <c r="AL1084" s="48"/>
      <c r="AM1084" s="62" t="s">
        <v>185</v>
      </c>
      <c r="AN1084" s="11" t="s">
        <v>962</v>
      </c>
      <c r="AO1084" s="48"/>
      <c r="AP1084" s="48"/>
      <c r="AQ1084" s="62" t="s">
        <v>79</v>
      </c>
      <c r="AR1084" s="62" t="s">
        <v>188</v>
      </c>
      <c r="AS1084" s="62" t="s">
        <v>75</v>
      </c>
      <c r="AT1084" s="130" t="s">
        <v>80</v>
      </c>
      <c r="AU1084" s="48"/>
      <c r="AW1084" s="43" t="s">
        <v>96</v>
      </c>
      <c r="AX1084" s="18" t="str">
        <f t="shared" si="1427"/>
        <v/>
      </c>
      <c r="AY1084" s="39"/>
      <c r="AZ1084" s="11" t="s">
        <v>191</v>
      </c>
      <c r="BA1084" s="48"/>
      <c r="BB1084" s="48"/>
      <c r="BF1084" s="48"/>
      <c r="BH1084" s="48"/>
      <c r="BI1084" s="48"/>
      <c r="BJ1084" s="148">
        <v>2024.0</v>
      </c>
      <c r="BK1084" s="39">
        <v>2024.0</v>
      </c>
      <c r="BL1084" s="16">
        <f t="shared" si="954"/>
        <v>1</v>
      </c>
      <c r="BM1084" s="18" t="str">
        <f t="shared" si="955"/>
        <v>2024</v>
      </c>
      <c r="BN1084" s="18" t="str">
        <f t="shared" ref="BN1084:CC1084" si="1573">IF(ISNUMBER(SEARCH(BN$1, $BM1084)), ($K1084/$BL1084), "")</f>
        <v/>
      </c>
      <c r="BO1084" s="18" t="str">
        <f t="shared" si="1573"/>
        <v/>
      </c>
      <c r="BP1084" s="18" t="str">
        <f t="shared" si="1573"/>
        <v/>
      </c>
      <c r="BQ1084" s="18" t="str">
        <f t="shared" si="1573"/>
        <v/>
      </c>
      <c r="BR1084" s="20">
        <f t="shared" si="1573"/>
        <v>702540</v>
      </c>
      <c r="BS1084" s="18" t="str">
        <f t="shared" si="1573"/>
        <v/>
      </c>
      <c r="BT1084" s="18" t="str">
        <f t="shared" si="1573"/>
        <v/>
      </c>
      <c r="BU1084" s="18" t="str">
        <f t="shared" si="1573"/>
        <v/>
      </c>
      <c r="BV1084" s="18" t="str">
        <f t="shared" si="1573"/>
        <v/>
      </c>
      <c r="BW1084" s="18" t="str">
        <f t="shared" si="1573"/>
        <v/>
      </c>
      <c r="BX1084" s="18" t="str">
        <f t="shared" si="1573"/>
        <v/>
      </c>
      <c r="BY1084" s="18" t="str">
        <f t="shared" si="1573"/>
        <v/>
      </c>
      <c r="BZ1084" s="18" t="str">
        <f t="shared" si="1573"/>
        <v/>
      </c>
      <c r="CA1084" s="18" t="str">
        <f t="shared" si="1573"/>
        <v/>
      </c>
      <c r="CB1084" s="18" t="str">
        <f t="shared" si="1573"/>
        <v/>
      </c>
      <c r="CC1084" s="18" t="str">
        <f t="shared" si="1573"/>
        <v/>
      </c>
      <c r="CD1084" s="48"/>
      <c r="CE1084" s="48"/>
    </row>
    <row r="1085" ht="17.25" customHeight="1">
      <c r="A1085" s="141" t="s">
        <v>5365</v>
      </c>
      <c r="B1085" s="142" t="s">
        <v>5366</v>
      </c>
      <c r="C1085" s="141"/>
      <c r="E1085" s="144">
        <v>822291.0</v>
      </c>
      <c r="F1085" s="144">
        <v>568742.0</v>
      </c>
      <c r="G1085" s="48" t="s">
        <v>151</v>
      </c>
      <c r="I1085" s="145"/>
      <c r="J1085" s="146">
        <v>822291.0</v>
      </c>
      <c r="K1085" s="146">
        <v>568742.0</v>
      </c>
      <c r="L1085" s="130" t="s">
        <v>86</v>
      </c>
      <c r="M1085" s="11"/>
      <c r="N1085" s="48"/>
      <c r="O1085" s="48"/>
      <c r="P1085" s="48"/>
      <c r="Q1085" s="48"/>
      <c r="R1085" s="48"/>
      <c r="S1085" s="48"/>
      <c r="T1085" s="48"/>
      <c r="V1085" s="154" t="s">
        <v>5367</v>
      </c>
      <c r="X1085" s="153" t="s">
        <v>334</v>
      </c>
      <c r="Y1085" s="62" t="s">
        <v>75</v>
      </c>
      <c r="Z1085" s="48"/>
      <c r="AA1085" s="48"/>
      <c r="AB1085" s="48"/>
      <c r="AC1085" s="48"/>
      <c r="AD1085" s="48"/>
      <c r="AE1085" s="48"/>
      <c r="AF1085" s="48"/>
      <c r="AG1085" s="48"/>
      <c r="AH1085" s="48"/>
      <c r="AI1085" s="48"/>
      <c r="AJ1085" s="48"/>
      <c r="AK1085" s="48"/>
      <c r="AL1085" s="48"/>
      <c r="AM1085" s="62" t="s">
        <v>185</v>
      </c>
      <c r="AN1085" s="11" t="s">
        <v>962</v>
      </c>
      <c r="AO1085" s="48"/>
      <c r="AP1085" s="48"/>
      <c r="AQ1085" s="62" t="s">
        <v>79</v>
      </c>
      <c r="AR1085" s="62" t="s">
        <v>188</v>
      </c>
      <c r="AS1085" s="62" t="s">
        <v>75</v>
      </c>
      <c r="AT1085" s="130" t="s">
        <v>107</v>
      </c>
      <c r="AU1085" s="39" t="s">
        <v>189</v>
      </c>
      <c r="AW1085" s="43" t="s">
        <v>96</v>
      </c>
      <c r="AX1085" s="18" t="str">
        <f t="shared" si="1427"/>
        <v/>
      </c>
      <c r="AY1085" s="39"/>
      <c r="AZ1085" s="11" t="s">
        <v>191</v>
      </c>
      <c r="BA1085" s="48"/>
      <c r="BB1085" s="48"/>
      <c r="BF1085" s="48"/>
      <c r="BH1085" s="48"/>
      <c r="BI1085" s="48"/>
      <c r="BJ1085" s="148">
        <v>2024.0</v>
      </c>
      <c r="BK1085" s="39">
        <v>2024.0</v>
      </c>
      <c r="BL1085" s="16">
        <f t="shared" si="954"/>
        <v>1</v>
      </c>
      <c r="BM1085" s="18" t="str">
        <f t="shared" si="955"/>
        <v>2024</v>
      </c>
      <c r="BN1085" s="18" t="str">
        <f t="shared" ref="BN1085:CC1085" si="1574">IF(ISNUMBER(SEARCH(BN$1, $BM1085)), ($K1085/$BL1085), "")</f>
        <v/>
      </c>
      <c r="BO1085" s="18" t="str">
        <f t="shared" si="1574"/>
        <v/>
      </c>
      <c r="BP1085" s="18" t="str">
        <f t="shared" si="1574"/>
        <v/>
      </c>
      <c r="BQ1085" s="18" t="str">
        <f t="shared" si="1574"/>
        <v/>
      </c>
      <c r="BR1085" s="20">
        <f t="shared" si="1574"/>
        <v>568742</v>
      </c>
      <c r="BS1085" s="18" t="str">
        <f t="shared" si="1574"/>
        <v/>
      </c>
      <c r="BT1085" s="18" t="str">
        <f t="shared" si="1574"/>
        <v/>
      </c>
      <c r="BU1085" s="18" t="str">
        <f t="shared" si="1574"/>
        <v/>
      </c>
      <c r="BV1085" s="18" t="str">
        <f t="shared" si="1574"/>
        <v/>
      </c>
      <c r="BW1085" s="18" t="str">
        <f t="shared" si="1574"/>
        <v/>
      </c>
      <c r="BX1085" s="18" t="str">
        <f t="shared" si="1574"/>
        <v/>
      </c>
      <c r="BY1085" s="18" t="str">
        <f t="shared" si="1574"/>
        <v/>
      </c>
      <c r="BZ1085" s="18" t="str">
        <f t="shared" si="1574"/>
        <v/>
      </c>
      <c r="CA1085" s="18" t="str">
        <f t="shared" si="1574"/>
        <v/>
      </c>
      <c r="CB1085" s="18" t="str">
        <f t="shared" si="1574"/>
        <v/>
      </c>
      <c r="CC1085" s="18" t="str">
        <f t="shared" si="1574"/>
        <v/>
      </c>
      <c r="CD1085" s="48"/>
      <c r="CE1085" s="48"/>
    </row>
    <row r="1086" ht="16.5" customHeight="1">
      <c r="A1086" s="62" t="s">
        <v>5368</v>
      </c>
      <c r="B1086" s="155" t="s">
        <v>5369</v>
      </c>
      <c r="C1086" s="48"/>
      <c r="D1086" s="29" t="s">
        <v>5370</v>
      </c>
      <c r="E1086" s="156">
        <v>1893600.0</v>
      </c>
      <c r="F1086" s="156">
        <v>1893600.0</v>
      </c>
      <c r="G1086" s="39" t="s">
        <v>65</v>
      </c>
      <c r="H1086" s="44"/>
      <c r="I1086" s="48"/>
      <c r="J1086" s="65">
        <f t="shared" ref="J1086:K1086" si="1575">E1086*0.13</f>
        <v>246168</v>
      </c>
      <c r="K1086" s="65">
        <f t="shared" si="1575"/>
        <v>246168</v>
      </c>
      <c r="L1086" s="41" t="s">
        <v>86</v>
      </c>
      <c r="M1086" s="11"/>
      <c r="N1086" s="157" t="s">
        <v>5371</v>
      </c>
      <c r="O1086" s="48"/>
      <c r="P1086" s="48"/>
      <c r="Q1086" s="48"/>
      <c r="R1086" s="48"/>
      <c r="S1086" s="48"/>
      <c r="T1086" s="48"/>
      <c r="V1086" s="158" t="s">
        <v>5372</v>
      </c>
      <c r="W1086" s="11" t="s">
        <v>92</v>
      </c>
      <c r="X1086" s="11" t="s">
        <v>74</v>
      </c>
      <c r="Y1086" s="43" t="s">
        <v>75</v>
      </c>
      <c r="Z1086" s="48"/>
      <c r="AA1086" s="48"/>
      <c r="AB1086" s="48"/>
      <c r="AC1086" s="48"/>
      <c r="AD1086" s="48"/>
      <c r="AE1086" s="48"/>
      <c r="AF1086" s="48"/>
      <c r="AG1086" s="48"/>
      <c r="AH1086" s="48"/>
      <c r="AI1086" s="48"/>
      <c r="AJ1086" s="48"/>
      <c r="AK1086" s="48"/>
      <c r="AL1086" s="48"/>
      <c r="AM1086" s="39" t="s">
        <v>78</v>
      </c>
      <c r="AN1086" s="62" t="s">
        <v>4923</v>
      </c>
      <c r="AO1086" s="48"/>
      <c r="AP1086" s="48"/>
      <c r="AQ1086" s="11" t="s">
        <v>79</v>
      </c>
      <c r="AR1086" s="39" t="s">
        <v>74</v>
      </c>
      <c r="AS1086" s="39" t="s">
        <v>75</v>
      </c>
      <c r="AT1086" s="11" t="s">
        <v>80</v>
      </c>
      <c r="AU1086" s="48"/>
      <c r="AW1086" s="11" t="s">
        <v>96</v>
      </c>
      <c r="AX1086" s="18" t="str">
        <f t="shared" si="1427"/>
        <v/>
      </c>
      <c r="AY1086" s="39"/>
      <c r="AZ1086" s="19" t="s">
        <v>634</v>
      </c>
      <c r="BA1086" s="48"/>
      <c r="BB1086" s="48"/>
      <c r="BF1086" s="48"/>
      <c r="BH1086" s="48"/>
      <c r="BI1086" s="48"/>
      <c r="BJ1086" s="159">
        <v>2024.0</v>
      </c>
      <c r="BK1086" s="159">
        <v>2024.0</v>
      </c>
      <c r="BL1086" s="16">
        <f t="shared" si="954"/>
        <v>1</v>
      </c>
      <c r="BM1086" s="18" t="str">
        <f t="shared" si="955"/>
        <v>2024</v>
      </c>
      <c r="BN1086" s="18" t="str">
        <f t="shared" ref="BN1086:CC1086" si="1576">IF(ISNUMBER(SEARCH(BN$1, $BM1086)), ($K1086/$BL1086), "")</f>
        <v/>
      </c>
      <c r="BO1086" s="18" t="str">
        <f t="shared" si="1576"/>
        <v/>
      </c>
      <c r="BP1086" s="18" t="str">
        <f t="shared" si="1576"/>
        <v/>
      </c>
      <c r="BQ1086" s="18" t="str">
        <f t="shared" si="1576"/>
        <v/>
      </c>
      <c r="BR1086" s="20">
        <f t="shared" si="1576"/>
        <v>246168</v>
      </c>
      <c r="BS1086" s="18" t="str">
        <f t="shared" si="1576"/>
        <v/>
      </c>
      <c r="BT1086" s="18" t="str">
        <f t="shared" si="1576"/>
        <v/>
      </c>
      <c r="BU1086" s="18" t="str">
        <f t="shared" si="1576"/>
        <v/>
      </c>
      <c r="BV1086" s="18" t="str">
        <f t="shared" si="1576"/>
        <v/>
      </c>
      <c r="BW1086" s="18" t="str">
        <f t="shared" si="1576"/>
        <v/>
      </c>
      <c r="BX1086" s="18" t="str">
        <f t="shared" si="1576"/>
        <v/>
      </c>
      <c r="BY1086" s="18" t="str">
        <f t="shared" si="1576"/>
        <v/>
      </c>
      <c r="BZ1086" s="18" t="str">
        <f t="shared" si="1576"/>
        <v/>
      </c>
      <c r="CA1086" s="18" t="str">
        <f t="shared" si="1576"/>
        <v/>
      </c>
      <c r="CB1086" s="18" t="str">
        <f t="shared" si="1576"/>
        <v/>
      </c>
      <c r="CC1086" s="18" t="str">
        <f t="shared" si="1576"/>
        <v/>
      </c>
      <c r="CD1086" s="48"/>
      <c r="CE1086" s="48"/>
    </row>
    <row r="1087" ht="16.5" customHeight="1">
      <c r="A1087" s="62" t="s">
        <v>5373</v>
      </c>
      <c r="B1087" s="155" t="s">
        <v>5374</v>
      </c>
      <c r="C1087" s="48"/>
      <c r="D1087" s="29" t="s">
        <v>5370</v>
      </c>
      <c r="E1087" s="160">
        <v>9638252.22</v>
      </c>
      <c r="F1087" s="160">
        <v>9638252.22</v>
      </c>
      <c r="G1087" s="39" t="s">
        <v>65</v>
      </c>
      <c r="H1087" s="44"/>
      <c r="I1087" s="48"/>
      <c r="J1087" s="65">
        <f t="shared" ref="J1087:K1087" si="1577">E1087*0.13</f>
        <v>1252972.789</v>
      </c>
      <c r="K1087" s="65">
        <f t="shared" si="1577"/>
        <v>1252972.789</v>
      </c>
      <c r="L1087" s="41" t="s">
        <v>86</v>
      </c>
      <c r="M1087" s="11"/>
      <c r="N1087" s="157" t="s">
        <v>5375</v>
      </c>
      <c r="O1087" s="48"/>
      <c r="P1087" s="48"/>
      <c r="Q1087" s="48"/>
      <c r="R1087" s="48"/>
      <c r="S1087" s="48"/>
      <c r="T1087" s="48"/>
      <c r="V1087" s="161" t="s">
        <v>5376</v>
      </c>
      <c r="W1087" s="11" t="s">
        <v>5377</v>
      </c>
      <c r="X1087" s="11" t="s">
        <v>74</v>
      </c>
      <c r="Y1087" s="43" t="s">
        <v>75</v>
      </c>
      <c r="Z1087" s="48"/>
      <c r="AA1087" s="48"/>
      <c r="AB1087" s="48"/>
      <c r="AC1087" s="48"/>
      <c r="AD1087" s="48"/>
      <c r="AE1087" s="48"/>
      <c r="AF1087" s="48"/>
      <c r="AG1087" s="48"/>
      <c r="AH1087" s="48"/>
      <c r="AI1087" s="48"/>
      <c r="AJ1087" s="48"/>
      <c r="AK1087" s="48"/>
      <c r="AL1087" s="48"/>
      <c r="AM1087" s="39" t="s">
        <v>78</v>
      </c>
      <c r="AN1087" s="62" t="s">
        <v>4923</v>
      </c>
      <c r="AO1087" s="48"/>
      <c r="AP1087" s="48"/>
      <c r="AQ1087" s="11" t="s">
        <v>79</v>
      </c>
      <c r="AR1087" s="39" t="s">
        <v>74</v>
      </c>
      <c r="AS1087" s="39" t="s">
        <v>75</v>
      </c>
      <c r="AT1087" s="11" t="s">
        <v>80</v>
      </c>
      <c r="AU1087" s="48"/>
      <c r="AW1087" s="11" t="s">
        <v>96</v>
      </c>
      <c r="AX1087" s="18" t="str">
        <f t="shared" si="1427"/>
        <v/>
      </c>
      <c r="AY1087" s="39"/>
      <c r="AZ1087" s="19" t="s">
        <v>520</v>
      </c>
      <c r="BA1087" s="48"/>
      <c r="BB1087" s="48"/>
      <c r="BF1087" s="48"/>
      <c r="BH1087" s="48"/>
      <c r="BI1087" s="48"/>
      <c r="BJ1087" s="159">
        <v>2024.0</v>
      </c>
      <c r="BK1087" s="159">
        <v>2024.0</v>
      </c>
      <c r="BL1087" s="16">
        <f t="shared" si="954"/>
        <v>1</v>
      </c>
      <c r="BM1087" s="18" t="str">
        <f t="shared" si="955"/>
        <v>2024</v>
      </c>
      <c r="BN1087" s="18" t="str">
        <f t="shared" ref="BN1087:CC1087" si="1578">IF(ISNUMBER(SEARCH(BN$1, $BM1087)), ($K1087/$BL1087), "")</f>
        <v/>
      </c>
      <c r="BO1087" s="18" t="str">
        <f t="shared" si="1578"/>
        <v/>
      </c>
      <c r="BP1087" s="18" t="str">
        <f t="shared" si="1578"/>
        <v/>
      </c>
      <c r="BQ1087" s="18" t="str">
        <f t="shared" si="1578"/>
        <v/>
      </c>
      <c r="BR1087" s="20">
        <f t="shared" si="1578"/>
        <v>1252972.789</v>
      </c>
      <c r="BS1087" s="18" t="str">
        <f t="shared" si="1578"/>
        <v/>
      </c>
      <c r="BT1087" s="18" t="str">
        <f t="shared" si="1578"/>
        <v/>
      </c>
      <c r="BU1087" s="18" t="str">
        <f t="shared" si="1578"/>
        <v/>
      </c>
      <c r="BV1087" s="18" t="str">
        <f t="shared" si="1578"/>
        <v/>
      </c>
      <c r="BW1087" s="18" t="str">
        <f t="shared" si="1578"/>
        <v/>
      </c>
      <c r="BX1087" s="18" t="str">
        <f t="shared" si="1578"/>
        <v/>
      </c>
      <c r="BY1087" s="18" t="str">
        <f t="shared" si="1578"/>
        <v/>
      </c>
      <c r="BZ1087" s="18" t="str">
        <f t="shared" si="1578"/>
        <v/>
      </c>
      <c r="CA1087" s="18" t="str">
        <f t="shared" si="1578"/>
        <v/>
      </c>
      <c r="CB1087" s="18" t="str">
        <f t="shared" si="1578"/>
        <v/>
      </c>
      <c r="CC1087" s="18" t="str">
        <f t="shared" si="1578"/>
        <v/>
      </c>
      <c r="CD1087" s="48"/>
      <c r="CE1087" s="48"/>
    </row>
    <row r="1088" ht="16.5" customHeight="1">
      <c r="A1088" s="62" t="s">
        <v>5378</v>
      </c>
      <c r="B1088" s="162" t="s">
        <v>5379</v>
      </c>
      <c r="C1088" s="48"/>
      <c r="D1088" s="29" t="s">
        <v>5370</v>
      </c>
      <c r="E1088" s="156">
        <v>385259.0</v>
      </c>
      <c r="F1088" s="163">
        <v>550371.0</v>
      </c>
      <c r="G1088" s="39" t="s">
        <v>65</v>
      </c>
      <c r="H1088" s="44"/>
      <c r="I1088" s="48"/>
      <c r="J1088" s="65">
        <f t="shared" ref="J1088:K1088" si="1579">E1088*0.13</f>
        <v>50083.67</v>
      </c>
      <c r="K1088" s="65">
        <f t="shared" si="1579"/>
        <v>71548.23</v>
      </c>
      <c r="L1088" s="41" t="s">
        <v>86</v>
      </c>
      <c r="M1088" s="11"/>
      <c r="N1088" s="157" t="s">
        <v>5380</v>
      </c>
      <c r="O1088" s="48"/>
      <c r="P1088" s="48"/>
      <c r="Q1088" s="48"/>
      <c r="R1088" s="48"/>
      <c r="S1088" s="48"/>
      <c r="T1088" s="48"/>
      <c r="V1088" s="161" t="s">
        <v>5381</v>
      </c>
      <c r="W1088" s="11" t="s">
        <v>4825</v>
      </c>
      <c r="X1088" s="11" t="s">
        <v>74</v>
      </c>
      <c r="Y1088" s="43" t="s">
        <v>75</v>
      </c>
      <c r="Z1088" s="48"/>
      <c r="AA1088" s="48"/>
      <c r="AB1088" s="48"/>
      <c r="AC1088" s="48"/>
      <c r="AD1088" s="48"/>
      <c r="AE1088" s="48"/>
      <c r="AF1088" s="48"/>
      <c r="AG1088" s="48"/>
      <c r="AH1088" s="48"/>
      <c r="AI1088" s="48"/>
      <c r="AJ1088" s="48"/>
      <c r="AK1088" s="48"/>
      <c r="AL1088" s="48"/>
      <c r="AM1088" s="39" t="s">
        <v>78</v>
      </c>
      <c r="AN1088" s="62" t="s">
        <v>4923</v>
      </c>
      <c r="AO1088" s="48"/>
      <c r="AP1088" s="48"/>
      <c r="AQ1088" s="11" t="s">
        <v>79</v>
      </c>
      <c r="AR1088" s="39" t="s">
        <v>74</v>
      </c>
      <c r="AS1088" s="39" t="s">
        <v>75</v>
      </c>
      <c r="AT1088" s="11" t="s">
        <v>80</v>
      </c>
      <c r="AU1088" s="48"/>
      <c r="AW1088" s="11" t="s">
        <v>96</v>
      </c>
      <c r="AX1088" s="18" t="str">
        <f t="shared" si="1427"/>
        <v/>
      </c>
      <c r="AY1088" s="39"/>
      <c r="AZ1088" s="19" t="s">
        <v>132</v>
      </c>
      <c r="BA1088" s="48"/>
      <c r="BB1088" s="48"/>
      <c r="BF1088" s="48"/>
      <c r="BH1088" s="48"/>
      <c r="BI1088" s="48"/>
      <c r="BJ1088" s="159">
        <v>2024.0</v>
      </c>
      <c r="BK1088" s="159">
        <v>2024.0</v>
      </c>
      <c r="BL1088" s="16">
        <f t="shared" si="954"/>
        <v>1</v>
      </c>
      <c r="BM1088" s="18" t="str">
        <f t="shared" si="955"/>
        <v>2024</v>
      </c>
      <c r="BN1088" s="18" t="str">
        <f t="shared" ref="BN1088:CC1088" si="1580">IF(ISNUMBER(SEARCH(BN$1, $BM1088)), ($K1088/$BL1088), "")</f>
        <v/>
      </c>
      <c r="BO1088" s="18" t="str">
        <f t="shared" si="1580"/>
        <v/>
      </c>
      <c r="BP1088" s="18" t="str">
        <f t="shared" si="1580"/>
        <v/>
      </c>
      <c r="BQ1088" s="18" t="str">
        <f t="shared" si="1580"/>
        <v/>
      </c>
      <c r="BR1088" s="20">
        <f t="shared" si="1580"/>
        <v>71548.23</v>
      </c>
      <c r="BS1088" s="18" t="str">
        <f t="shared" si="1580"/>
        <v/>
      </c>
      <c r="BT1088" s="18" t="str">
        <f t="shared" si="1580"/>
        <v/>
      </c>
      <c r="BU1088" s="18" t="str">
        <f t="shared" si="1580"/>
        <v/>
      </c>
      <c r="BV1088" s="18" t="str">
        <f t="shared" si="1580"/>
        <v/>
      </c>
      <c r="BW1088" s="18" t="str">
        <f t="shared" si="1580"/>
        <v/>
      </c>
      <c r="BX1088" s="18" t="str">
        <f t="shared" si="1580"/>
        <v/>
      </c>
      <c r="BY1088" s="18" t="str">
        <f t="shared" si="1580"/>
        <v/>
      </c>
      <c r="BZ1088" s="18" t="str">
        <f t="shared" si="1580"/>
        <v/>
      </c>
      <c r="CA1088" s="18" t="str">
        <f t="shared" si="1580"/>
        <v/>
      </c>
      <c r="CB1088" s="18" t="str">
        <f t="shared" si="1580"/>
        <v/>
      </c>
      <c r="CC1088" s="18" t="str">
        <f t="shared" si="1580"/>
        <v/>
      </c>
      <c r="CD1088" s="48"/>
      <c r="CE1088" s="48"/>
    </row>
    <row r="1089" ht="16.5" customHeight="1">
      <c r="A1089" s="62" t="s">
        <v>5382</v>
      </c>
      <c r="B1089" s="155" t="s">
        <v>5383</v>
      </c>
      <c r="C1089" s="48"/>
      <c r="D1089" s="29" t="s">
        <v>5370</v>
      </c>
      <c r="E1089" s="158">
        <v>1229441.76</v>
      </c>
      <c r="F1089" s="158">
        <v>1229441.76</v>
      </c>
      <c r="G1089" s="39" t="s">
        <v>65</v>
      </c>
      <c r="H1089" s="44"/>
      <c r="I1089" s="48"/>
      <c r="J1089" s="65">
        <f t="shared" ref="J1089:K1089" si="1581">E1089*0.13</f>
        <v>159827.4288</v>
      </c>
      <c r="K1089" s="65">
        <f t="shared" si="1581"/>
        <v>159827.4288</v>
      </c>
      <c r="L1089" s="41" t="s">
        <v>86</v>
      </c>
      <c r="M1089" s="11"/>
      <c r="N1089" s="157" t="s">
        <v>5384</v>
      </c>
      <c r="O1089" s="48"/>
      <c r="P1089" s="48"/>
      <c r="Q1089" s="48"/>
      <c r="R1089" s="48"/>
      <c r="S1089" s="48"/>
      <c r="T1089" s="48"/>
      <c r="V1089" s="62"/>
      <c r="W1089" s="11"/>
      <c r="X1089" s="11" t="s">
        <v>74</v>
      </c>
      <c r="Y1089" s="43" t="s">
        <v>75</v>
      </c>
      <c r="Z1089" s="48"/>
      <c r="AA1089" s="48"/>
      <c r="AB1089" s="48"/>
      <c r="AC1089" s="48"/>
      <c r="AD1089" s="48"/>
      <c r="AE1089" s="48"/>
      <c r="AF1089" s="48"/>
      <c r="AG1089" s="48"/>
      <c r="AH1089" s="48"/>
      <c r="AI1089" s="48"/>
      <c r="AJ1089" s="48"/>
      <c r="AK1089" s="48"/>
      <c r="AL1089" s="48"/>
      <c r="AM1089" s="39" t="s">
        <v>78</v>
      </c>
      <c r="AN1089" s="62" t="s">
        <v>4923</v>
      </c>
      <c r="AO1089" s="48"/>
      <c r="AP1089" s="48"/>
      <c r="AQ1089" s="11" t="s">
        <v>79</v>
      </c>
      <c r="AR1089" s="39" t="s">
        <v>74</v>
      </c>
      <c r="AS1089" s="39" t="s">
        <v>75</v>
      </c>
      <c r="AT1089" s="11" t="s">
        <v>80</v>
      </c>
      <c r="AU1089" s="39" t="s">
        <v>262</v>
      </c>
      <c r="AW1089" s="11" t="s">
        <v>96</v>
      </c>
      <c r="AX1089" s="18" t="str">
        <f t="shared" si="1427"/>
        <v/>
      </c>
      <c r="AY1089" s="39"/>
      <c r="AZ1089" s="19" t="s">
        <v>132</v>
      </c>
      <c r="BA1089" s="48"/>
      <c r="BB1089" s="48"/>
      <c r="BF1089" s="48"/>
      <c r="BH1089" s="48"/>
      <c r="BI1089" s="48"/>
      <c r="BJ1089" s="159">
        <v>2024.0</v>
      </c>
      <c r="BK1089" s="159">
        <v>2024.0</v>
      </c>
      <c r="BL1089" s="16">
        <f t="shared" si="954"/>
        <v>1</v>
      </c>
      <c r="BM1089" s="18" t="str">
        <f t="shared" si="955"/>
        <v>2024</v>
      </c>
      <c r="BN1089" s="18" t="str">
        <f t="shared" ref="BN1089:CC1089" si="1582">IF(ISNUMBER(SEARCH(BN$1, $BM1089)), ($K1089/$BL1089), "")</f>
        <v/>
      </c>
      <c r="BO1089" s="18" t="str">
        <f t="shared" si="1582"/>
        <v/>
      </c>
      <c r="BP1089" s="18" t="str">
        <f t="shared" si="1582"/>
        <v/>
      </c>
      <c r="BQ1089" s="18" t="str">
        <f t="shared" si="1582"/>
        <v/>
      </c>
      <c r="BR1089" s="20">
        <f t="shared" si="1582"/>
        <v>159827.4288</v>
      </c>
      <c r="BS1089" s="18" t="str">
        <f t="shared" si="1582"/>
        <v/>
      </c>
      <c r="BT1089" s="18" t="str">
        <f t="shared" si="1582"/>
        <v/>
      </c>
      <c r="BU1089" s="18" t="str">
        <f t="shared" si="1582"/>
        <v/>
      </c>
      <c r="BV1089" s="18" t="str">
        <f t="shared" si="1582"/>
        <v/>
      </c>
      <c r="BW1089" s="18" t="str">
        <f t="shared" si="1582"/>
        <v/>
      </c>
      <c r="BX1089" s="18" t="str">
        <f t="shared" si="1582"/>
        <v/>
      </c>
      <c r="BY1089" s="18" t="str">
        <f t="shared" si="1582"/>
        <v/>
      </c>
      <c r="BZ1089" s="18" t="str">
        <f t="shared" si="1582"/>
        <v/>
      </c>
      <c r="CA1089" s="18" t="str">
        <f t="shared" si="1582"/>
        <v/>
      </c>
      <c r="CB1089" s="18" t="str">
        <f t="shared" si="1582"/>
        <v/>
      </c>
      <c r="CC1089" s="18" t="str">
        <f t="shared" si="1582"/>
        <v/>
      </c>
      <c r="CD1089" s="48"/>
      <c r="CE1089" s="48"/>
    </row>
    <row r="1090" ht="16.5" customHeight="1">
      <c r="A1090" s="62" t="s">
        <v>5385</v>
      </c>
      <c r="B1090" s="155" t="s">
        <v>5386</v>
      </c>
      <c r="C1090" s="48"/>
      <c r="D1090" s="29" t="s">
        <v>5370</v>
      </c>
      <c r="E1090" s="160">
        <v>2309673.0</v>
      </c>
      <c r="F1090" s="160">
        <v>2309673.0</v>
      </c>
      <c r="G1090" s="39" t="s">
        <v>65</v>
      </c>
      <c r="H1090" s="44"/>
      <c r="I1090" s="48"/>
      <c r="J1090" s="65">
        <f t="shared" ref="J1090:K1090" si="1583">E1090*0.13</f>
        <v>300257.49</v>
      </c>
      <c r="K1090" s="65">
        <f t="shared" si="1583"/>
        <v>300257.49</v>
      </c>
      <c r="L1090" s="41" t="s">
        <v>86</v>
      </c>
      <c r="M1090" s="11"/>
      <c r="N1090" s="157" t="s">
        <v>5387</v>
      </c>
      <c r="O1090" s="48"/>
      <c r="P1090" s="48"/>
      <c r="Q1090" s="48"/>
      <c r="R1090" s="48"/>
      <c r="S1090" s="48"/>
      <c r="T1090" s="48"/>
      <c r="V1090" s="161" t="s">
        <v>5388</v>
      </c>
      <c r="W1090" s="11" t="s">
        <v>92</v>
      </c>
      <c r="X1090" s="11" t="s">
        <v>74</v>
      </c>
      <c r="Y1090" s="43" t="s">
        <v>75</v>
      </c>
      <c r="Z1090" s="48"/>
      <c r="AA1090" s="48"/>
      <c r="AB1090" s="48"/>
      <c r="AC1090" s="48"/>
      <c r="AD1090" s="48"/>
      <c r="AE1090" s="48"/>
      <c r="AF1090" s="48"/>
      <c r="AG1090" s="48"/>
      <c r="AH1090" s="48"/>
      <c r="AI1090" s="48"/>
      <c r="AJ1090" s="48"/>
      <c r="AK1090" s="48"/>
      <c r="AL1090" s="48"/>
      <c r="AM1090" s="39" t="s">
        <v>78</v>
      </c>
      <c r="AN1090" s="62" t="s">
        <v>4923</v>
      </c>
      <c r="AO1090" s="48"/>
      <c r="AP1090" s="48"/>
      <c r="AQ1090" s="11" t="s">
        <v>79</v>
      </c>
      <c r="AR1090" s="39" t="s">
        <v>74</v>
      </c>
      <c r="AS1090" s="39" t="s">
        <v>75</v>
      </c>
      <c r="AT1090" s="11" t="s">
        <v>80</v>
      </c>
      <c r="AU1090" s="48"/>
      <c r="AW1090" s="11" t="s">
        <v>96</v>
      </c>
      <c r="AX1090" s="18" t="str">
        <f t="shared" si="1427"/>
        <v/>
      </c>
      <c r="AY1090" s="39"/>
      <c r="AZ1090" s="19" t="s">
        <v>132</v>
      </c>
      <c r="BA1090" s="48"/>
      <c r="BB1090" s="48"/>
      <c r="BF1090" s="48"/>
      <c r="BH1090" s="48"/>
      <c r="BI1090" s="48"/>
      <c r="BJ1090" s="159">
        <v>2024.0</v>
      </c>
      <c r="BK1090" s="159">
        <v>2024.0</v>
      </c>
      <c r="BL1090" s="16">
        <f t="shared" si="954"/>
        <v>1</v>
      </c>
      <c r="BM1090" s="18" t="str">
        <f t="shared" si="955"/>
        <v>2024</v>
      </c>
      <c r="BN1090" s="18" t="str">
        <f t="shared" ref="BN1090:CC1090" si="1584">IF(ISNUMBER(SEARCH(BN$1, $BM1090)), ($K1090/$BL1090), "")</f>
        <v/>
      </c>
      <c r="BO1090" s="18" t="str">
        <f t="shared" si="1584"/>
        <v/>
      </c>
      <c r="BP1090" s="18" t="str">
        <f t="shared" si="1584"/>
        <v/>
      </c>
      <c r="BQ1090" s="18" t="str">
        <f t="shared" si="1584"/>
        <v/>
      </c>
      <c r="BR1090" s="20">
        <f t="shared" si="1584"/>
        <v>300257.49</v>
      </c>
      <c r="BS1090" s="18" t="str">
        <f t="shared" si="1584"/>
        <v/>
      </c>
      <c r="BT1090" s="18" t="str">
        <f t="shared" si="1584"/>
        <v/>
      </c>
      <c r="BU1090" s="18" t="str">
        <f t="shared" si="1584"/>
        <v/>
      </c>
      <c r="BV1090" s="18" t="str">
        <f t="shared" si="1584"/>
        <v/>
      </c>
      <c r="BW1090" s="18" t="str">
        <f t="shared" si="1584"/>
        <v/>
      </c>
      <c r="BX1090" s="18" t="str">
        <f t="shared" si="1584"/>
        <v/>
      </c>
      <c r="BY1090" s="18" t="str">
        <f t="shared" si="1584"/>
        <v/>
      </c>
      <c r="BZ1090" s="18" t="str">
        <f t="shared" si="1584"/>
        <v/>
      </c>
      <c r="CA1090" s="18" t="str">
        <f t="shared" si="1584"/>
        <v/>
      </c>
      <c r="CB1090" s="18" t="str">
        <f t="shared" si="1584"/>
        <v/>
      </c>
      <c r="CC1090" s="18" t="str">
        <f t="shared" si="1584"/>
        <v/>
      </c>
      <c r="CD1090" s="48"/>
      <c r="CE1090" s="48"/>
    </row>
    <row r="1091" ht="16.5" customHeight="1">
      <c r="A1091" s="62" t="s">
        <v>5389</v>
      </c>
      <c r="B1091" s="155" t="s">
        <v>5390</v>
      </c>
      <c r="C1091" s="48"/>
      <c r="D1091" s="29" t="s">
        <v>5370</v>
      </c>
      <c r="E1091" s="156">
        <v>1626094.92</v>
      </c>
      <c r="F1091" s="163">
        <v>2710158.2</v>
      </c>
      <c r="G1091" s="39" t="s">
        <v>65</v>
      </c>
      <c r="H1091" s="44"/>
      <c r="I1091" s="48"/>
      <c r="J1091" s="65">
        <f t="shared" ref="J1091:K1091" si="1585">E1091*0.13</f>
        <v>211392.3396</v>
      </c>
      <c r="K1091" s="65">
        <f t="shared" si="1585"/>
        <v>352320.566</v>
      </c>
      <c r="L1091" s="41" t="s">
        <v>86</v>
      </c>
      <c r="M1091" s="11"/>
      <c r="N1091" s="157" t="s">
        <v>5391</v>
      </c>
      <c r="O1091" s="48"/>
      <c r="P1091" s="48"/>
      <c r="Q1091" s="48"/>
      <c r="R1091" s="48"/>
      <c r="S1091" s="48"/>
      <c r="T1091" s="48"/>
      <c r="V1091" s="161" t="s">
        <v>5392</v>
      </c>
      <c r="W1091" s="11"/>
      <c r="X1091" s="11" t="s">
        <v>74</v>
      </c>
      <c r="Y1091" s="43" t="s">
        <v>75</v>
      </c>
      <c r="Z1091" s="48"/>
      <c r="AA1091" s="48"/>
      <c r="AB1091" s="48"/>
      <c r="AC1091" s="48"/>
      <c r="AD1091" s="48"/>
      <c r="AE1091" s="48"/>
      <c r="AF1091" s="48"/>
      <c r="AG1091" s="48"/>
      <c r="AH1091" s="48"/>
      <c r="AI1091" s="48"/>
      <c r="AJ1091" s="48"/>
      <c r="AK1091" s="48"/>
      <c r="AL1091" s="48"/>
      <c r="AM1091" s="39" t="s">
        <v>78</v>
      </c>
      <c r="AN1091" s="62" t="s">
        <v>4923</v>
      </c>
      <c r="AO1091" s="48"/>
      <c r="AP1091" s="48"/>
      <c r="AQ1091" s="11" t="s">
        <v>79</v>
      </c>
      <c r="AR1091" s="39" t="s">
        <v>74</v>
      </c>
      <c r="AS1091" s="39" t="s">
        <v>75</v>
      </c>
      <c r="AT1091" s="11" t="s">
        <v>80</v>
      </c>
      <c r="AU1091" s="48"/>
      <c r="AW1091" s="11" t="s">
        <v>96</v>
      </c>
      <c r="AX1091" s="18" t="str">
        <f t="shared" si="1427"/>
        <v/>
      </c>
      <c r="AY1091" s="39"/>
      <c r="AZ1091" s="19" t="s">
        <v>191</v>
      </c>
      <c r="BA1091" s="48"/>
      <c r="BB1091" s="48"/>
      <c r="BF1091" s="48"/>
      <c r="BH1091" s="48"/>
      <c r="BI1091" s="48"/>
      <c r="BJ1091" s="159">
        <v>2024.0</v>
      </c>
      <c r="BK1091" s="159">
        <v>2024.0</v>
      </c>
      <c r="BL1091" s="16">
        <f t="shared" si="954"/>
        <v>1</v>
      </c>
      <c r="BM1091" s="18" t="str">
        <f t="shared" si="955"/>
        <v>2024</v>
      </c>
      <c r="BN1091" s="18" t="str">
        <f t="shared" ref="BN1091:CC1091" si="1586">IF(ISNUMBER(SEARCH(BN$1, $BM1091)), ($K1091/$BL1091), "")</f>
        <v/>
      </c>
      <c r="BO1091" s="18" t="str">
        <f t="shared" si="1586"/>
        <v/>
      </c>
      <c r="BP1091" s="18" t="str">
        <f t="shared" si="1586"/>
        <v/>
      </c>
      <c r="BQ1091" s="18" t="str">
        <f t="shared" si="1586"/>
        <v/>
      </c>
      <c r="BR1091" s="20">
        <f t="shared" si="1586"/>
        <v>352320.566</v>
      </c>
      <c r="BS1091" s="18" t="str">
        <f t="shared" si="1586"/>
        <v/>
      </c>
      <c r="BT1091" s="18" t="str">
        <f t="shared" si="1586"/>
        <v/>
      </c>
      <c r="BU1091" s="18" t="str">
        <f t="shared" si="1586"/>
        <v/>
      </c>
      <c r="BV1091" s="18" t="str">
        <f t="shared" si="1586"/>
        <v/>
      </c>
      <c r="BW1091" s="18" t="str">
        <f t="shared" si="1586"/>
        <v/>
      </c>
      <c r="BX1091" s="18" t="str">
        <f t="shared" si="1586"/>
        <v/>
      </c>
      <c r="BY1091" s="18" t="str">
        <f t="shared" si="1586"/>
        <v/>
      </c>
      <c r="BZ1091" s="18" t="str">
        <f t="shared" si="1586"/>
        <v/>
      </c>
      <c r="CA1091" s="18" t="str">
        <f t="shared" si="1586"/>
        <v/>
      </c>
      <c r="CB1091" s="18" t="str">
        <f t="shared" si="1586"/>
        <v/>
      </c>
      <c r="CC1091" s="18" t="str">
        <f t="shared" si="1586"/>
        <v/>
      </c>
      <c r="CD1091" s="48"/>
      <c r="CE1091" s="48"/>
    </row>
    <row r="1092" ht="16.5" customHeight="1">
      <c r="A1092" s="62" t="s">
        <v>5393</v>
      </c>
      <c r="B1092" s="155" t="s">
        <v>5394</v>
      </c>
      <c r="C1092" s="48"/>
      <c r="D1092" s="29" t="s">
        <v>5370</v>
      </c>
      <c r="E1092" s="156">
        <v>8580111.0</v>
      </c>
      <c r="F1092" s="156">
        <v>8580111.0</v>
      </c>
      <c r="G1092" s="39" t="s">
        <v>65</v>
      </c>
      <c r="H1092" s="44"/>
      <c r="I1092" s="48"/>
      <c r="J1092" s="65">
        <f t="shared" ref="J1092:K1092" si="1587">E1092*0.13</f>
        <v>1115414.43</v>
      </c>
      <c r="K1092" s="65">
        <f t="shared" si="1587"/>
        <v>1115414.43</v>
      </c>
      <c r="L1092" s="41" t="s">
        <v>86</v>
      </c>
      <c r="M1092" s="11"/>
      <c r="N1092" s="157" t="s">
        <v>5395</v>
      </c>
      <c r="O1092" s="48"/>
      <c r="P1092" s="48"/>
      <c r="Q1092" s="48"/>
      <c r="R1092" s="48"/>
      <c r="S1092" s="48"/>
      <c r="T1092" s="48"/>
      <c r="V1092" s="158" t="s">
        <v>5372</v>
      </c>
      <c r="W1092" s="11" t="s">
        <v>92</v>
      </c>
      <c r="X1092" s="11" t="s">
        <v>74</v>
      </c>
      <c r="Y1092" s="43" t="s">
        <v>75</v>
      </c>
      <c r="Z1092" s="48"/>
      <c r="AA1092" s="48"/>
      <c r="AB1092" s="48"/>
      <c r="AC1092" s="48"/>
      <c r="AD1092" s="48"/>
      <c r="AE1092" s="48"/>
      <c r="AF1092" s="48"/>
      <c r="AG1092" s="48"/>
      <c r="AH1092" s="48"/>
      <c r="AI1092" s="48"/>
      <c r="AJ1092" s="48"/>
      <c r="AK1092" s="48"/>
      <c r="AL1092" s="48"/>
      <c r="AM1092" s="39" t="s">
        <v>78</v>
      </c>
      <c r="AN1092" s="62" t="s">
        <v>4923</v>
      </c>
      <c r="AO1092" s="48"/>
      <c r="AP1092" s="48"/>
      <c r="AQ1092" s="11" t="s">
        <v>79</v>
      </c>
      <c r="AR1092" s="39" t="s">
        <v>74</v>
      </c>
      <c r="AS1092" s="39" t="s">
        <v>75</v>
      </c>
      <c r="AT1092" s="11" t="s">
        <v>80</v>
      </c>
      <c r="AU1092" s="48"/>
      <c r="AW1092" s="11" t="s">
        <v>96</v>
      </c>
      <c r="AX1092" s="18" t="str">
        <f t="shared" si="1427"/>
        <v/>
      </c>
      <c r="AY1092" s="39"/>
      <c r="AZ1092" s="19" t="s">
        <v>398</v>
      </c>
      <c r="BA1092" s="48"/>
      <c r="BB1092" s="48"/>
      <c r="BF1092" s="48"/>
      <c r="BH1092" s="48"/>
      <c r="BI1092" s="48"/>
      <c r="BJ1092" s="159">
        <v>2024.0</v>
      </c>
      <c r="BK1092" s="159">
        <v>2024.0</v>
      </c>
      <c r="BL1092" s="16">
        <f t="shared" si="954"/>
        <v>1</v>
      </c>
      <c r="BM1092" s="18" t="str">
        <f t="shared" si="955"/>
        <v>2024</v>
      </c>
      <c r="BN1092" s="18" t="str">
        <f t="shared" ref="BN1092:CC1092" si="1588">IF(ISNUMBER(SEARCH(BN$1, $BM1092)), ($K1092/$BL1092), "")</f>
        <v/>
      </c>
      <c r="BO1092" s="18" t="str">
        <f t="shared" si="1588"/>
        <v/>
      </c>
      <c r="BP1092" s="18" t="str">
        <f t="shared" si="1588"/>
        <v/>
      </c>
      <c r="BQ1092" s="18" t="str">
        <f t="shared" si="1588"/>
        <v/>
      </c>
      <c r="BR1092" s="20">
        <f t="shared" si="1588"/>
        <v>1115414.43</v>
      </c>
      <c r="BS1092" s="18" t="str">
        <f t="shared" si="1588"/>
        <v/>
      </c>
      <c r="BT1092" s="18" t="str">
        <f t="shared" si="1588"/>
        <v/>
      </c>
      <c r="BU1092" s="18" t="str">
        <f t="shared" si="1588"/>
        <v/>
      </c>
      <c r="BV1092" s="18" t="str">
        <f t="shared" si="1588"/>
        <v/>
      </c>
      <c r="BW1092" s="18" t="str">
        <f t="shared" si="1588"/>
        <v/>
      </c>
      <c r="BX1092" s="18" t="str">
        <f t="shared" si="1588"/>
        <v/>
      </c>
      <c r="BY1092" s="18" t="str">
        <f t="shared" si="1588"/>
        <v/>
      </c>
      <c r="BZ1092" s="18" t="str">
        <f t="shared" si="1588"/>
        <v/>
      </c>
      <c r="CA1092" s="18" t="str">
        <f t="shared" si="1588"/>
        <v/>
      </c>
      <c r="CB1092" s="18" t="str">
        <f t="shared" si="1588"/>
        <v/>
      </c>
      <c r="CC1092" s="18" t="str">
        <f t="shared" si="1588"/>
        <v/>
      </c>
      <c r="CD1092" s="48"/>
      <c r="CE1092" s="48"/>
    </row>
    <row r="1093" ht="16.5" customHeight="1">
      <c r="A1093" s="62" t="s">
        <v>5396</v>
      </c>
      <c r="B1093" s="155" t="s">
        <v>5397</v>
      </c>
      <c r="C1093" s="48"/>
      <c r="D1093" s="29" t="s">
        <v>5370</v>
      </c>
      <c r="E1093" s="156">
        <v>411960.0</v>
      </c>
      <c r="F1093" s="156">
        <v>411960.0</v>
      </c>
      <c r="G1093" s="39" t="s">
        <v>65</v>
      </c>
      <c r="H1093" s="44"/>
      <c r="I1093" s="48"/>
      <c r="J1093" s="65">
        <f t="shared" ref="J1093:K1093" si="1589">E1093*0.13</f>
        <v>53554.8</v>
      </c>
      <c r="K1093" s="65">
        <f t="shared" si="1589"/>
        <v>53554.8</v>
      </c>
      <c r="L1093" s="41" t="s">
        <v>86</v>
      </c>
      <c r="M1093" s="11"/>
      <c r="N1093" s="157" t="s">
        <v>5398</v>
      </c>
      <c r="O1093" s="48"/>
      <c r="P1093" s="48"/>
      <c r="Q1093" s="48"/>
      <c r="R1093" s="48"/>
      <c r="S1093" s="48"/>
      <c r="T1093" s="48"/>
      <c r="V1093" s="161" t="s">
        <v>5399</v>
      </c>
      <c r="W1093" s="11"/>
      <c r="X1093" s="11" t="s">
        <v>74</v>
      </c>
      <c r="Y1093" s="43" t="s">
        <v>75</v>
      </c>
      <c r="Z1093" s="48"/>
      <c r="AA1093" s="48"/>
      <c r="AB1093" s="48"/>
      <c r="AC1093" s="48"/>
      <c r="AD1093" s="48"/>
      <c r="AE1093" s="48"/>
      <c r="AF1093" s="48"/>
      <c r="AG1093" s="48"/>
      <c r="AH1093" s="48"/>
      <c r="AI1093" s="48"/>
      <c r="AJ1093" s="48"/>
      <c r="AK1093" s="48"/>
      <c r="AL1093" s="48"/>
      <c r="AM1093" s="39" t="s">
        <v>78</v>
      </c>
      <c r="AN1093" s="62" t="s">
        <v>4923</v>
      </c>
      <c r="AO1093" s="48"/>
      <c r="AP1093" s="48"/>
      <c r="AQ1093" s="11" t="s">
        <v>79</v>
      </c>
      <c r="AR1093" s="39" t="s">
        <v>74</v>
      </c>
      <c r="AS1093" s="39" t="s">
        <v>75</v>
      </c>
      <c r="AT1093" s="11" t="s">
        <v>80</v>
      </c>
      <c r="AU1093" s="48"/>
      <c r="AW1093" s="11" t="s">
        <v>96</v>
      </c>
      <c r="AX1093" s="18" t="str">
        <f t="shared" si="1427"/>
        <v/>
      </c>
      <c r="AY1093" s="39"/>
      <c r="AZ1093" s="19" t="s">
        <v>398</v>
      </c>
      <c r="BA1093" s="48"/>
      <c r="BB1093" s="48"/>
      <c r="BF1093" s="48"/>
      <c r="BH1093" s="48"/>
      <c r="BI1093" s="48"/>
      <c r="BJ1093" s="159">
        <v>2024.0</v>
      </c>
      <c r="BK1093" s="159">
        <v>2024.0</v>
      </c>
      <c r="BL1093" s="16">
        <f t="shared" si="954"/>
        <v>1</v>
      </c>
      <c r="BM1093" s="18" t="str">
        <f t="shared" si="955"/>
        <v>2024</v>
      </c>
      <c r="BN1093" s="18" t="str">
        <f t="shared" ref="BN1093:CC1093" si="1590">IF(ISNUMBER(SEARCH(BN$1, $BM1093)), ($K1093/$BL1093), "")</f>
        <v/>
      </c>
      <c r="BO1093" s="18" t="str">
        <f t="shared" si="1590"/>
        <v/>
      </c>
      <c r="BP1093" s="18" t="str">
        <f t="shared" si="1590"/>
        <v/>
      </c>
      <c r="BQ1093" s="18" t="str">
        <f t="shared" si="1590"/>
        <v/>
      </c>
      <c r="BR1093" s="20">
        <f t="shared" si="1590"/>
        <v>53554.8</v>
      </c>
      <c r="BS1093" s="18" t="str">
        <f t="shared" si="1590"/>
        <v/>
      </c>
      <c r="BT1093" s="18" t="str">
        <f t="shared" si="1590"/>
        <v/>
      </c>
      <c r="BU1093" s="18" t="str">
        <f t="shared" si="1590"/>
        <v/>
      </c>
      <c r="BV1093" s="18" t="str">
        <f t="shared" si="1590"/>
        <v/>
      </c>
      <c r="BW1093" s="18" t="str">
        <f t="shared" si="1590"/>
        <v/>
      </c>
      <c r="BX1093" s="18" t="str">
        <f t="shared" si="1590"/>
        <v/>
      </c>
      <c r="BY1093" s="18" t="str">
        <f t="shared" si="1590"/>
        <v/>
      </c>
      <c r="BZ1093" s="18" t="str">
        <f t="shared" si="1590"/>
        <v/>
      </c>
      <c r="CA1093" s="18" t="str">
        <f t="shared" si="1590"/>
        <v/>
      </c>
      <c r="CB1093" s="18" t="str">
        <f t="shared" si="1590"/>
        <v/>
      </c>
      <c r="CC1093" s="18" t="str">
        <f t="shared" si="1590"/>
        <v/>
      </c>
      <c r="CD1093" s="48"/>
      <c r="CE1093" s="48"/>
    </row>
    <row r="1094" ht="16.5" customHeight="1">
      <c r="A1094" s="62" t="s">
        <v>5400</v>
      </c>
      <c r="B1094" s="155" t="s">
        <v>5401</v>
      </c>
      <c r="C1094" s="48"/>
      <c r="D1094" s="29" t="s">
        <v>5370</v>
      </c>
      <c r="E1094" s="164">
        <v>7476696.0</v>
      </c>
      <c r="F1094" s="164">
        <v>7476696.0</v>
      </c>
      <c r="G1094" s="39" t="s">
        <v>65</v>
      </c>
      <c r="H1094" s="44"/>
      <c r="I1094" s="48"/>
      <c r="J1094" s="65">
        <f t="shared" ref="J1094:K1094" si="1591">E1094*0.13</f>
        <v>971970.48</v>
      </c>
      <c r="K1094" s="65">
        <f t="shared" si="1591"/>
        <v>971970.48</v>
      </c>
      <c r="L1094" s="41" t="s">
        <v>86</v>
      </c>
      <c r="M1094" s="11"/>
      <c r="N1094" s="62" t="s">
        <v>5402</v>
      </c>
      <c r="O1094" s="48"/>
      <c r="P1094" s="48"/>
      <c r="Q1094" s="48"/>
      <c r="R1094" s="48"/>
      <c r="S1094" s="48"/>
      <c r="T1094" s="48"/>
      <c r="V1094" s="62" t="s">
        <v>91</v>
      </c>
      <c r="W1094" s="11"/>
      <c r="X1094" s="11" t="s">
        <v>74</v>
      </c>
      <c r="Y1094" s="43" t="s">
        <v>75</v>
      </c>
      <c r="Z1094" s="48"/>
      <c r="AA1094" s="48"/>
      <c r="AB1094" s="48"/>
      <c r="AC1094" s="48"/>
      <c r="AD1094" s="48"/>
      <c r="AE1094" s="48"/>
      <c r="AF1094" s="48"/>
      <c r="AG1094" s="48"/>
      <c r="AH1094" s="48"/>
      <c r="AI1094" s="48"/>
      <c r="AJ1094" s="48"/>
      <c r="AK1094" s="48"/>
      <c r="AL1094" s="48"/>
      <c r="AM1094" s="39" t="s">
        <v>78</v>
      </c>
      <c r="AN1094" s="62" t="s">
        <v>4923</v>
      </c>
      <c r="AO1094" s="48"/>
      <c r="AP1094" s="48"/>
      <c r="AQ1094" s="11" t="s">
        <v>79</v>
      </c>
      <c r="AR1094" s="39" t="s">
        <v>74</v>
      </c>
      <c r="AS1094" s="39" t="s">
        <v>75</v>
      </c>
      <c r="AT1094" s="11" t="s">
        <v>80</v>
      </c>
      <c r="AU1094" s="48"/>
      <c r="AW1094" s="11" t="s">
        <v>96</v>
      </c>
      <c r="AX1094" s="18" t="str">
        <f t="shared" si="1427"/>
        <v/>
      </c>
      <c r="AY1094" s="39"/>
      <c r="AZ1094" s="19" t="s">
        <v>310</v>
      </c>
      <c r="BA1094" s="48"/>
      <c r="BB1094" s="48"/>
      <c r="BF1094" s="48"/>
      <c r="BH1094" s="48"/>
      <c r="BI1094" s="48"/>
      <c r="BJ1094" s="159">
        <v>2024.0</v>
      </c>
      <c r="BK1094" s="159">
        <v>2024.0</v>
      </c>
      <c r="BL1094" s="16">
        <f t="shared" si="954"/>
        <v>1</v>
      </c>
      <c r="BM1094" s="18" t="str">
        <f t="shared" si="955"/>
        <v>2024</v>
      </c>
      <c r="BN1094" s="18" t="str">
        <f t="shared" ref="BN1094:CC1094" si="1592">IF(ISNUMBER(SEARCH(BN$1, $BM1094)), ($K1094/$BL1094), "")</f>
        <v/>
      </c>
      <c r="BO1094" s="18" t="str">
        <f t="shared" si="1592"/>
        <v/>
      </c>
      <c r="BP1094" s="18" t="str">
        <f t="shared" si="1592"/>
        <v/>
      </c>
      <c r="BQ1094" s="18" t="str">
        <f t="shared" si="1592"/>
        <v/>
      </c>
      <c r="BR1094" s="20">
        <f t="shared" si="1592"/>
        <v>971970.48</v>
      </c>
      <c r="BS1094" s="18" t="str">
        <f t="shared" si="1592"/>
        <v/>
      </c>
      <c r="BT1094" s="18" t="str">
        <f t="shared" si="1592"/>
        <v/>
      </c>
      <c r="BU1094" s="18" t="str">
        <f t="shared" si="1592"/>
        <v/>
      </c>
      <c r="BV1094" s="18" t="str">
        <f t="shared" si="1592"/>
        <v/>
      </c>
      <c r="BW1094" s="18" t="str">
        <f t="shared" si="1592"/>
        <v/>
      </c>
      <c r="BX1094" s="18" t="str">
        <f t="shared" si="1592"/>
        <v/>
      </c>
      <c r="BY1094" s="18" t="str">
        <f t="shared" si="1592"/>
        <v/>
      </c>
      <c r="BZ1094" s="18" t="str">
        <f t="shared" si="1592"/>
        <v/>
      </c>
      <c r="CA1094" s="18" t="str">
        <f t="shared" si="1592"/>
        <v/>
      </c>
      <c r="CB1094" s="18" t="str">
        <f t="shared" si="1592"/>
        <v/>
      </c>
      <c r="CC1094" s="18" t="str">
        <f t="shared" si="1592"/>
        <v/>
      </c>
      <c r="CD1094" s="48"/>
      <c r="CE1094" s="48"/>
    </row>
    <row r="1095" ht="16.5" customHeight="1">
      <c r="A1095" s="62" t="s">
        <v>5403</v>
      </c>
      <c r="B1095" s="155"/>
      <c r="C1095" s="48"/>
      <c r="D1095" s="29" t="s">
        <v>5370</v>
      </c>
      <c r="E1095" s="156">
        <v>2612516.0</v>
      </c>
      <c r="F1095" s="156">
        <v>2612516.0</v>
      </c>
      <c r="G1095" s="39" t="s">
        <v>65</v>
      </c>
      <c r="H1095" s="44"/>
      <c r="I1095" s="48"/>
      <c r="J1095" s="65">
        <f t="shared" ref="J1095:K1095" si="1593">E1095*0.13</f>
        <v>339627.08</v>
      </c>
      <c r="K1095" s="65">
        <f t="shared" si="1593"/>
        <v>339627.08</v>
      </c>
      <c r="L1095" s="41" t="s">
        <v>86</v>
      </c>
      <c r="M1095" s="11"/>
      <c r="N1095" s="157" t="s">
        <v>5404</v>
      </c>
      <c r="O1095" s="48"/>
      <c r="P1095" s="48"/>
      <c r="Q1095" s="48"/>
      <c r="R1095" s="48"/>
      <c r="S1095" s="48"/>
      <c r="T1095" s="48"/>
      <c r="V1095" s="161" t="s">
        <v>5405</v>
      </c>
      <c r="W1095" s="11"/>
      <c r="X1095" s="11" t="s">
        <v>74</v>
      </c>
      <c r="Y1095" s="43" t="s">
        <v>75</v>
      </c>
      <c r="Z1095" s="48"/>
      <c r="AA1095" s="48"/>
      <c r="AB1095" s="48"/>
      <c r="AC1095" s="48"/>
      <c r="AD1095" s="48"/>
      <c r="AE1095" s="48"/>
      <c r="AF1095" s="48"/>
      <c r="AG1095" s="48"/>
      <c r="AH1095" s="48"/>
      <c r="AI1095" s="48"/>
      <c r="AJ1095" s="48"/>
      <c r="AK1095" s="48"/>
      <c r="AL1095" s="48"/>
      <c r="AM1095" s="39" t="s">
        <v>78</v>
      </c>
      <c r="AN1095" s="62" t="s">
        <v>4923</v>
      </c>
      <c r="AO1095" s="48"/>
      <c r="AP1095" s="48"/>
      <c r="AQ1095" s="11" t="s">
        <v>79</v>
      </c>
      <c r="AR1095" s="39" t="s">
        <v>74</v>
      </c>
      <c r="AS1095" s="39" t="s">
        <v>75</v>
      </c>
      <c r="AT1095" s="11" t="s">
        <v>80</v>
      </c>
      <c r="AU1095" s="48"/>
      <c r="AW1095" s="11" t="s">
        <v>96</v>
      </c>
      <c r="AX1095" s="18" t="str">
        <f t="shared" si="1427"/>
        <v/>
      </c>
      <c r="AY1095" s="39"/>
      <c r="AZ1095" s="19" t="s">
        <v>310</v>
      </c>
      <c r="BA1095" s="48"/>
      <c r="BB1095" s="48"/>
      <c r="BF1095" s="48"/>
      <c r="BH1095" s="48"/>
      <c r="BI1095" s="48"/>
      <c r="BJ1095" s="159">
        <v>2024.0</v>
      </c>
      <c r="BK1095" s="159">
        <v>2024.0</v>
      </c>
      <c r="BL1095" s="16">
        <f t="shared" si="954"/>
        <v>1</v>
      </c>
      <c r="BM1095" s="18" t="str">
        <f t="shared" si="955"/>
        <v>2024</v>
      </c>
      <c r="BN1095" s="18" t="str">
        <f t="shared" ref="BN1095:CC1095" si="1594">IF(ISNUMBER(SEARCH(BN$1, $BM1095)), ($K1095/$BL1095), "")</f>
        <v/>
      </c>
      <c r="BO1095" s="18" t="str">
        <f t="shared" si="1594"/>
        <v/>
      </c>
      <c r="BP1095" s="18" t="str">
        <f t="shared" si="1594"/>
        <v/>
      </c>
      <c r="BQ1095" s="18" t="str">
        <f t="shared" si="1594"/>
        <v/>
      </c>
      <c r="BR1095" s="20">
        <f t="shared" si="1594"/>
        <v>339627.08</v>
      </c>
      <c r="BS1095" s="18" t="str">
        <f t="shared" si="1594"/>
        <v/>
      </c>
      <c r="BT1095" s="18" t="str">
        <f t="shared" si="1594"/>
        <v/>
      </c>
      <c r="BU1095" s="18" t="str">
        <f t="shared" si="1594"/>
        <v/>
      </c>
      <c r="BV1095" s="18" t="str">
        <f t="shared" si="1594"/>
        <v/>
      </c>
      <c r="BW1095" s="18" t="str">
        <f t="shared" si="1594"/>
        <v/>
      </c>
      <c r="BX1095" s="18" t="str">
        <f t="shared" si="1594"/>
        <v/>
      </c>
      <c r="BY1095" s="18" t="str">
        <f t="shared" si="1594"/>
        <v/>
      </c>
      <c r="BZ1095" s="18" t="str">
        <f t="shared" si="1594"/>
        <v/>
      </c>
      <c r="CA1095" s="18" t="str">
        <f t="shared" si="1594"/>
        <v/>
      </c>
      <c r="CB1095" s="18" t="str">
        <f t="shared" si="1594"/>
        <v/>
      </c>
      <c r="CC1095" s="18" t="str">
        <f t="shared" si="1594"/>
        <v/>
      </c>
      <c r="CD1095" s="48"/>
      <c r="CE1095" s="48"/>
    </row>
    <row r="1096" ht="16.5" customHeight="1">
      <c r="A1096" s="62" t="s">
        <v>5406</v>
      </c>
      <c r="B1096" s="155" t="s">
        <v>5407</v>
      </c>
      <c r="C1096" s="48"/>
      <c r="D1096" s="29" t="s">
        <v>5370</v>
      </c>
      <c r="E1096" s="156">
        <v>995691.6</v>
      </c>
      <c r="F1096" s="156">
        <v>995691.6</v>
      </c>
      <c r="G1096" s="39" t="s">
        <v>65</v>
      </c>
      <c r="H1096" s="44"/>
      <c r="I1096" s="48"/>
      <c r="J1096" s="65">
        <f t="shared" ref="J1096:K1096" si="1595">E1096*0.13</f>
        <v>129439.908</v>
      </c>
      <c r="K1096" s="65">
        <f t="shared" si="1595"/>
        <v>129439.908</v>
      </c>
      <c r="L1096" s="41" t="s">
        <v>86</v>
      </c>
      <c r="M1096" s="11"/>
      <c r="N1096" s="157" t="s">
        <v>5408</v>
      </c>
      <c r="O1096" s="48"/>
      <c r="P1096" s="48"/>
      <c r="Q1096" s="48"/>
      <c r="R1096" s="48"/>
      <c r="S1096" s="48"/>
      <c r="T1096" s="48"/>
      <c r="V1096" s="161" t="s">
        <v>5399</v>
      </c>
      <c r="W1096" s="11"/>
      <c r="X1096" s="11" t="s">
        <v>74</v>
      </c>
      <c r="Y1096" s="43" t="s">
        <v>75</v>
      </c>
      <c r="Z1096" s="48"/>
      <c r="AA1096" s="48"/>
      <c r="AB1096" s="48"/>
      <c r="AC1096" s="48"/>
      <c r="AD1096" s="48"/>
      <c r="AE1096" s="48"/>
      <c r="AF1096" s="48"/>
      <c r="AG1096" s="48"/>
      <c r="AH1096" s="48"/>
      <c r="AI1096" s="48"/>
      <c r="AJ1096" s="48"/>
      <c r="AK1096" s="48"/>
      <c r="AL1096" s="48"/>
      <c r="AM1096" s="39" t="s">
        <v>78</v>
      </c>
      <c r="AN1096" s="62" t="s">
        <v>4923</v>
      </c>
      <c r="AO1096" s="48"/>
      <c r="AP1096" s="48"/>
      <c r="AQ1096" s="11" t="s">
        <v>79</v>
      </c>
      <c r="AR1096" s="39" t="s">
        <v>74</v>
      </c>
      <c r="AS1096" s="39" t="s">
        <v>75</v>
      </c>
      <c r="AT1096" s="25" t="s">
        <v>122</v>
      </c>
      <c r="AU1096" s="48"/>
      <c r="AW1096" s="11" t="s">
        <v>96</v>
      </c>
      <c r="AX1096" s="18" t="str">
        <f t="shared" si="1427"/>
        <v/>
      </c>
      <c r="AY1096" s="39"/>
      <c r="AZ1096" s="19" t="s">
        <v>398</v>
      </c>
      <c r="BA1096" s="48"/>
      <c r="BB1096" s="48"/>
      <c r="BF1096" s="48"/>
      <c r="BH1096" s="48"/>
      <c r="BI1096" s="48"/>
      <c r="BJ1096" s="136">
        <v>2024.0</v>
      </c>
      <c r="BK1096" s="136">
        <v>2024.0</v>
      </c>
      <c r="BL1096" s="16">
        <f t="shared" si="954"/>
        <v>1</v>
      </c>
      <c r="BM1096" s="18" t="str">
        <f t="shared" si="955"/>
        <v>2024</v>
      </c>
      <c r="BN1096" s="18" t="str">
        <f t="shared" ref="BN1096:CC1096" si="1596">IF(ISNUMBER(SEARCH(BN$1, $BM1096)), ($K1096/$BL1096), "")</f>
        <v/>
      </c>
      <c r="BO1096" s="18" t="str">
        <f t="shared" si="1596"/>
        <v/>
      </c>
      <c r="BP1096" s="18" t="str">
        <f t="shared" si="1596"/>
        <v/>
      </c>
      <c r="BQ1096" s="18" t="str">
        <f t="shared" si="1596"/>
        <v/>
      </c>
      <c r="BR1096" s="20">
        <f t="shared" si="1596"/>
        <v>129439.908</v>
      </c>
      <c r="BS1096" s="18" t="str">
        <f t="shared" si="1596"/>
        <v/>
      </c>
      <c r="BT1096" s="18" t="str">
        <f t="shared" si="1596"/>
        <v/>
      </c>
      <c r="BU1096" s="18" t="str">
        <f t="shared" si="1596"/>
        <v/>
      </c>
      <c r="BV1096" s="18" t="str">
        <f t="shared" si="1596"/>
        <v/>
      </c>
      <c r="BW1096" s="18" t="str">
        <f t="shared" si="1596"/>
        <v/>
      </c>
      <c r="BX1096" s="18" t="str">
        <f t="shared" si="1596"/>
        <v/>
      </c>
      <c r="BY1096" s="18" t="str">
        <f t="shared" si="1596"/>
        <v/>
      </c>
      <c r="BZ1096" s="18" t="str">
        <f t="shared" si="1596"/>
        <v/>
      </c>
      <c r="CA1096" s="18" t="str">
        <f t="shared" si="1596"/>
        <v/>
      </c>
      <c r="CB1096" s="18" t="str">
        <f t="shared" si="1596"/>
        <v/>
      </c>
      <c r="CC1096" s="18" t="str">
        <f t="shared" si="1596"/>
        <v/>
      </c>
      <c r="CD1096" s="48"/>
      <c r="CE1096" s="48"/>
    </row>
    <row r="1097" ht="16.5" customHeight="1">
      <c r="A1097" s="62" t="s">
        <v>4920</v>
      </c>
      <c r="B1097" s="155"/>
      <c r="C1097" s="48"/>
      <c r="D1097" s="29" t="s">
        <v>5370</v>
      </c>
      <c r="E1097" s="165">
        <v>2279121.0</v>
      </c>
      <c r="F1097" s="165">
        <v>2279121.0</v>
      </c>
      <c r="G1097" s="39" t="s">
        <v>65</v>
      </c>
      <c r="H1097" s="44"/>
      <c r="I1097" s="48"/>
      <c r="J1097" s="65">
        <f t="shared" ref="J1097:K1097" si="1597">E1097*0.13</f>
        <v>296285.73</v>
      </c>
      <c r="K1097" s="65">
        <f t="shared" si="1597"/>
        <v>296285.73</v>
      </c>
      <c r="L1097" s="41" t="s">
        <v>86</v>
      </c>
      <c r="M1097" s="11"/>
      <c r="N1097" s="157" t="s">
        <v>4922</v>
      </c>
      <c r="O1097" s="48"/>
      <c r="P1097" s="48"/>
      <c r="Q1097" s="48"/>
      <c r="R1097" s="48"/>
      <c r="S1097" s="48"/>
      <c r="T1097" s="48"/>
      <c r="V1097" s="62" t="s">
        <v>91</v>
      </c>
      <c r="W1097" s="11"/>
      <c r="X1097" s="11" t="s">
        <v>74</v>
      </c>
      <c r="Y1097" s="43" t="s">
        <v>75</v>
      </c>
      <c r="Z1097" s="48"/>
      <c r="AA1097" s="48"/>
      <c r="AB1097" s="48"/>
      <c r="AC1097" s="48"/>
      <c r="AD1097" s="48"/>
      <c r="AE1097" s="48"/>
      <c r="AF1097" s="48"/>
      <c r="AG1097" s="48"/>
      <c r="AH1097" s="48"/>
      <c r="AI1097" s="48"/>
      <c r="AJ1097" s="48"/>
      <c r="AK1097" s="48"/>
      <c r="AL1097" s="48"/>
      <c r="AM1097" s="39" t="s">
        <v>78</v>
      </c>
      <c r="AN1097" s="62" t="s">
        <v>4923</v>
      </c>
      <c r="AO1097" s="48"/>
      <c r="AP1097" s="48"/>
      <c r="AQ1097" s="11" t="s">
        <v>79</v>
      </c>
      <c r="AR1097" s="39" t="s">
        <v>74</v>
      </c>
      <c r="AS1097" s="39" t="s">
        <v>75</v>
      </c>
      <c r="AT1097" s="11" t="s">
        <v>80</v>
      </c>
      <c r="AU1097" s="66" t="s">
        <v>262</v>
      </c>
      <c r="AW1097" s="11" t="s">
        <v>96</v>
      </c>
      <c r="AX1097" s="18" t="str">
        <f t="shared" si="1427"/>
        <v/>
      </c>
      <c r="AY1097" s="39"/>
      <c r="AZ1097" s="19" t="s">
        <v>132</v>
      </c>
      <c r="BA1097" s="48"/>
      <c r="BB1097" s="48"/>
      <c r="BF1097" s="48"/>
      <c r="BH1097" s="48"/>
      <c r="BI1097" s="48"/>
      <c r="BJ1097" s="159">
        <v>2023.0</v>
      </c>
      <c r="BK1097" s="159">
        <v>2023.0</v>
      </c>
      <c r="BL1097" s="16">
        <f t="shared" si="954"/>
        <v>1</v>
      </c>
      <c r="BM1097" s="18" t="str">
        <f t="shared" si="955"/>
        <v>2023</v>
      </c>
      <c r="BN1097" s="18" t="str">
        <f t="shared" ref="BN1097:CC1097" si="1598">IF(ISNUMBER(SEARCH(BN$1, $BM1097)), ($K1097/$BL1097), "")</f>
        <v/>
      </c>
      <c r="BO1097" s="18" t="str">
        <f t="shared" si="1598"/>
        <v/>
      </c>
      <c r="BP1097" s="18" t="str">
        <f t="shared" si="1598"/>
        <v/>
      </c>
      <c r="BQ1097" s="20">
        <f t="shared" si="1598"/>
        <v>296285.73</v>
      </c>
      <c r="BR1097" s="18" t="str">
        <f t="shared" si="1598"/>
        <v/>
      </c>
      <c r="BS1097" s="18" t="str">
        <f t="shared" si="1598"/>
        <v/>
      </c>
      <c r="BT1097" s="18" t="str">
        <f t="shared" si="1598"/>
        <v/>
      </c>
      <c r="BU1097" s="18" t="str">
        <f t="shared" si="1598"/>
        <v/>
      </c>
      <c r="BV1097" s="18" t="str">
        <f t="shared" si="1598"/>
        <v/>
      </c>
      <c r="BW1097" s="18" t="str">
        <f t="shared" si="1598"/>
        <v/>
      </c>
      <c r="BX1097" s="18" t="str">
        <f t="shared" si="1598"/>
        <v/>
      </c>
      <c r="BY1097" s="18" t="str">
        <f t="shared" si="1598"/>
        <v/>
      </c>
      <c r="BZ1097" s="18" t="str">
        <f t="shared" si="1598"/>
        <v/>
      </c>
      <c r="CA1097" s="18" t="str">
        <f t="shared" si="1598"/>
        <v/>
      </c>
      <c r="CB1097" s="18" t="str">
        <f t="shared" si="1598"/>
        <v/>
      </c>
      <c r="CC1097" s="18" t="str">
        <f t="shared" si="1598"/>
        <v/>
      </c>
      <c r="CD1097" s="48"/>
      <c r="CE1097" s="48"/>
    </row>
    <row r="1098" ht="16.5" customHeight="1">
      <c r="A1098" s="62" t="s">
        <v>5409</v>
      </c>
      <c r="B1098" s="155" t="s">
        <v>5410</v>
      </c>
      <c r="C1098" s="48"/>
      <c r="D1098" s="29" t="s">
        <v>5370</v>
      </c>
      <c r="E1098" s="156">
        <v>3773000.0</v>
      </c>
      <c r="F1098" s="163">
        <v>1886500.0</v>
      </c>
      <c r="G1098" s="39" t="s">
        <v>65</v>
      </c>
      <c r="H1098" s="44"/>
      <c r="I1098" s="48"/>
      <c r="J1098" s="65">
        <f t="shared" ref="J1098:K1098" si="1599">E1098*0.13</f>
        <v>490490</v>
      </c>
      <c r="K1098" s="65">
        <f t="shared" si="1599"/>
        <v>245245</v>
      </c>
      <c r="L1098" s="41" t="s">
        <v>86</v>
      </c>
      <c r="M1098" s="11"/>
      <c r="N1098" s="157" t="s">
        <v>5411</v>
      </c>
      <c r="O1098" s="48"/>
      <c r="P1098" s="48"/>
      <c r="Q1098" s="48"/>
      <c r="R1098" s="48"/>
      <c r="S1098" s="48"/>
      <c r="T1098" s="48"/>
      <c r="V1098" s="161" t="s">
        <v>5412</v>
      </c>
      <c r="W1098" s="11"/>
      <c r="X1098" s="11" t="s">
        <v>74</v>
      </c>
      <c r="Y1098" s="43" t="s">
        <v>75</v>
      </c>
      <c r="Z1098" s="48"/>
      <c r="AA1098" s="48"/>
      <c r="AB1098" s="48"/>
      <c r="AC1098" s="48"/>
      <c r="AD1098" s="48"/>
      <c r="AE1098" s="48"/>
      <c r="AF1098" s="48"/>
      <c r="AG1098" s="48"/>
      <c r="AH1098" s="48"/>
      <c r="AI1098" s="48"/>
      <c r="AJ1098" s="48"/>
      <c r="AK1098" s="48"/>
      <c r="AL1098" s="48"/>
      <c r="AM1098" s="39" t="s">
        <v>78</v>
      </c>
      <c r="AN1098" s="62" t="s">
        <v>4923</v>
      </c>
      <c r="AO1098" s="48"/>
      <c r="AP1098" s="48"/>
      <c r="AQ1098" s="11" t="s">
        <v>79</v>
      </c>
      <c r="AR1098" s="39" t="s">
        <v>74</v>
      </c>
      <c r="AS1098" s="39" t="s">
        <v>75</v>
      </c>
      <c r="AT1098" s="11" t="s">
        <v>107</v>
      </c>
      <c r="AU1098" s="39" t="s">
        <v>108</v>
      </c>
      <c r="AW1098" s="11" t="s">
        <v>955</v>
      </c>
      <c r="AX1098" s="18" t="str">
        <f t="shared" si="1427"/>
        <v/>
      </c>
      <c r="AY1098" s="39" t="s">
        <v>444</v>
      </c>
      <c r="AZ1098" s="19" t="s">
        <v>97</v>
      </c>
      <c r="BA1098" s="48"/>
      <c r="BB1098" s="48"/>
      <c r="BF1098" s="48"/>
      <c r="BH1098" s="48"/>
      <c r="BI1098" s="48"/>
      <c r="BJ1098" s="159">
        <v>2022.0</v>
      </c>
      <c r="BK1098" s="159">
        <v>2022.0</v>
      </c>
      <c r="BL1098" s="16">
        <f t="shared" si="954"/>
        <v>1</v>
      </c>
      <c r="BM1098" s="18" t="str">
        <f t="shared" si="955"/>
        <v>2022</v>
      </c>
      <c r="BN1098" s="18" t="str">
        <f t="shared" ref="BN1098:CC1098" si="1600">IF(ISNUMBER(SEARCH(BN$1, $BM1098)), ($K1098/$BL1098), "")</f>
        <v/>
      </c>
      <c r="BO1098" s="18" t="str">
        <f t="shared" si="1600"/>
        <v/>
      </c>
      <c r="BP1098" s="20">
        <f t="shared" si="1600"/>
        <v>245245</v>
      </c>
      <c r="BQ1098" s="18" t="str">
        <f t="shared" si="1600"/>
        <v/>
      </c>
      <c r="BR1098" s="18" t="str">
        <f t="shared" si="1600"/>
        <v/>
      </c>
      <c r="BS1098" s="18" t="str">
        <f t="shared" si="1600"/>
        <v/>
      </c>
      <c r="BT1098" s="18" t="str">
        <f t="shared" si="1600"/>
        <v/>
      </c>
      <c r="BU1098" s="18" t="str">
        <f t="shared" si="1600"/>
        <v/>
      </c>
      <c r="BV1098" s="18" t="str">
        <f t="shared" si="1600"/>
        <v/>
      </c>
      <c r="BW1098" s="18" t="str">
        <f t="shared" si="1600"/>
        <v/>
      </c>
      <c r="BX1098" s="18" t="str">
        <f t="shared" si="1600"/>
        <v/>
      </c>
      <c r="BY1098" s="18" t="str">
        <f t="shared" si="1600"/>
        <v/>
      </c>
      <c r="BZ1098" s="18" t="str">
        <f t="shared" si="1600"/>
        <v/>
      </c>
      <c r="CA1098" s="18" t="str">
        <f t="shared" si="1600"/>
        <v/>
      </c>
      <c r="CB1098" s="18" t="str">
        <f t="shared" si="1600"/>
        <v/>
      </c>
      <c r="CC1098" s="18" t="str">
        <f t="shared" si="1600"/>
        <v/>
      </c>
      <c r="CD1098" s="48"/>
      <c r="CE1098" s="48"/>
    </row>
    <row r="1099" ht="16.5" customHeight="1">
      <c r="A1099" s="62" t="s">
        <v>5413</v>
      </c>
      <c r="B1099" s="155" t="s">
        <v>5414</v>
      </c>
      <c r="C1099" s="48"/>
      <c r="D1099" s="29" t="s">
        <v>5370</v>
      </c>
      <c r="E1099" s="156">
        <v>2069428.0</v>
      </c>
      <c r="F1099" s="163">
        <v>1862500.0</v>
      </c>
      <c r="G1099" s="39" t="s">
        <v>65</v>
      </c>
      <c r="H1099" s="44"/>
      <c r="I1099" s="48"/>
      <c r="J1099" s="65">
        <f t="shared" ref="J1099:K1099" si="1601">E1099*0.13</f>
        <v>269025.64</v>
      </c>
      <c r="K1099" s="65">
        <f t="shared" si="1601"/>
        <v>242125</v>
      </c>
      <c r="L1099" s="41" t="s">
        <v>86</v>
      </c>
      <c r="M1099" s="11"/>
      <c r="N1099" s="157" t="s">
        <v>5415</v>
      </c>
      <c r="O1099" s="48"/>
      <c r="P1099" s="48"/>
      <c r="Q1099" s="48"/>
      <c r="R1099" s="48"/>
      <c r="S1099" s="48"/>
      <c r="T1099" s="48"/>
      <c r="V1099" s="161" t="s">
        <v>91</v>
      </c>
      <c r="W1099" s="11" t="s">
        <v>92</v>
      </c>
      <c r="X1099" s="11" t="s">
        <v>74</v>
      </c>
      <c r="Y1099" s="43" t="s">
        <v>75</v>
      </c>
      <c r="Z1099" s="48"/>
      <c r="AA1099" s="48"/>
      <c r="AB1099" s="48"/>
      <c r="AC1099" s="48"/>
      <c r="AD1099" s="48"/>
      <c r="AE1099" s="48"/>
      <c r="AF1099" s="48"/>
      <c r="AG1099" s="48"/>
      <c r="AH1099" s="48"/>
      <c r="AI1099" s="48"/>
      <c r="AJ1099" s="48"/>
      <c r="AK1099" s="48"/>
      <c r="AL1099" s="48"/>
      <c r="AM1099" s="39" t="s">
        <v>78</v>
      </c>
      <c r="AN1099" s="166" t="s">
        <v>5416</v>
      </c>
      <c r="AO1099" s="48"/>
      <c r="AP1099" s="48"/>
      <c r="AQ1099" s="11" t="s">
        <v>79</v>
      </c>
      <c r="AR1099" s="39" t="s">
        <v>74</v>
      </c>
      <c r="AS1099" s="39" t="s">
        <v>75</v>
      </c>
      <c r="AT1099" s="11" t="s">
        <v>80</v>
      </c>
      <c r="AU1099" s="66" t="s">
        <v>262</v>
      </c>
      <c r="AW1099" s="11" t="s">
        <v>96</v>
      </c>
      <c r="AX1099" s="18" t="str">
        <f t="shared" si="1427"/>
        <v/>
      </c>
      <c r="AY1099" s="39"/>
      <c r="AZ1099" s="19" t="s">
        <v>132</v>
      </c>
      <c r="BA1099" s="48"/>
      <c r="BB1099" s="48"/>
      <c r="BF1099" s="48"/>
      <c r="BH1099" s="48"/>
      <c r="BI1099" s="48"/>
      <c r="BJ1099" s="159">
        <v>2020.0</v>
      </c>
      <c r="BK1099" s="159">
        <v>2020.0</v>
      </c>
      <c r="BL1099" s="16">
        <f t="shared" si="954"/>
        <v>1</v>
      </c>
      <c r="BM1099" s="18" t="str">
        <f t="shared" si="955"/>
        <v>2020</v>
      </c>
      <c r="BN1099" s="20">
        <f t="shared" ref="BN1099:CC1099" si="1602">IF(ISNUMBER(SEARCH(BN$1, $BM1099)), ($K1099/$BL1099), "")</f>
        <v>242125</v>
      </c>
      <c r="BO1099" s="18" t="str">
        <f t="shared" si="1602"/>
        <v/>
      </c>
      <c r="BP1099" s="18" t="str">
        <f t="shared" si="1602"/>
        <v/>
      </c>
      <c r="BQ1099" s="18" t="str">
        <f t="shared" si="1602"/>
        <v/>
      </c>
      <c r="BR1099" s="18" t="str">
        <f t="shared" si="1602"/>
        <v/>
      </c>
      <c r="BS1099" s="18" t="str">
        <f t="shared" si="1602"/>
        <v/>
      </c>
      <c r="BT1099" s="18" t="str">
        <f t="shared" si="1602"/>
        <v/>
      </c>
      <c r="BU1099" s="18" t="str">
        <f t="shared" si="1602"/>
        <v/>
      </c>
      <c r="BV1099" s="18" t="str">
        <f t="shared" si="1602"/>
        <v/>
      </c>
      <c r="BW1099" s="18" t="str">
        <f t="shared" si="1602"/>
        <v/>
      </c>
      <c r="BX1099" s="18" t="str">
        <f t="shared" si="1602"/>
        <v/>
      </c>
      <c r="BY1099" s="18" t="str">
        <f t="shared" si="1602"/>
        <v/>
      </c>
      <c r="BZ1099" s="18" t="str">
        <f t="shared" si="1602"/>
        <v/>
      </c>
      <c r="CA1099" s="18" t="str">
        <f t="shared" si="1602"/>
        <v/>
      </c>
      <c r="CB1099" s="18" t="str">
        <f t="shared" si="1602"/>
        <v/>
      </c>
      <c r="CC1099" s="18" t="str">
        <f t="shared" si="1602"/>
        <v/>
      </c>
      <c r="CD1099" s="48"/>
      <c r="CE1099" s="48"/>
    </row>
    <row r="1100" ht="16.5" customHeight="1">
      <c r="A1100" s="62" t="s">
        <v>5417</v>
      </c>
      <c r="B1100" s="155" t="s">
        <v>5418</v>
      </c>
      <c r="C1100" s="48"/>
      <c r="D1100" s="29" t="s">
        <v>5370</v>
      </c>
      <c r="E1100" s="163">
        <v>5682434.0</v>
      </c>
      <c r="F1100" s="156">
        <v>2557095.3</v>
      </c>
      <c r="G1100" s="39" t="s">
        <v>65</v>
      </c>
      <c r="H1100" s="44"/>
      <c r="I1100" s="48"/>
      <c r="J1100" s="65">
        <f t="shared" ref="J1100:K1100" si="1603">E1100*0.13</f>
        <v>738716.42</v>
      </c>
      <c r="K1100" s="65">
        <f t="shared" si="1603"/>
        <v>332422.389</v>
      </c>
      <c r="L1100" s="41" t="s">
        <v>86</v>
      </c>
      <c r="M1100" s="11"/>
      <c r="N1100" s="157" t="s">
        <v>5419</v>
      </c>
      <c r="O1100" s="48"/>
      <c r="P1100" s="48"/>
      <c r="Q1100" s="48"/>
      <c r="R1100" s="48"/>
      <c r="S1100" s="48"/>
      <c r="T1100" s="48"/>
      <c r="V1100" s="161" t="s">
        <v>5420</v>
      </c>
      <c r="W1100" s="11"/>
      <c r="X1100" s="11" t="s">
        <v>74</v>
      </c>
      <c r="Y1100" s="43" t="s">
        <v>75</v>
      </c>
      <c r="Z1100" s="48"/>
      <c r="AA1100" s="48"/>
      <c r="AB1100" s="48"/>
      <c r="AC1100" s="48"/>
      <c r="AD1100" s="48"/>
      <c r="AE1100" s="48"/>
      <c r="AF1100" s="48"/>
      <c r="AG1100" s="48"/>
      <c r="AH1100" s="48"/>
      <c r="AI1100" s="48"/>
      <c r="AJ1100" s="48"/>
      <c r="AK1100" s="48"/>
      <c r="AL1100" s="48"/>
      <c r="AM1100" s="39" t="s">
        <v>78</v>
      </c>
      <c r="AN1100" s="166" t="s">
        <v>5416</v>
      </c>
      <c r="AO1100" s="48"/>
      <c r="AP1100" s="48"/>
      <c r="AQ1100" s="11" t="s">
        <v>79</v>
      </c>
      <c r="AR1100" s="39" t="s">
        <v>74</v>
      </c>
      <c r="AS1100" s="39" t="s">
        <v>75</v>
      </c>
      <c r="AT1100" s="11" t="s">
        <v>107</v>
      </c>
      <c r="AU1100" s="66" t="s">
        <v>108</v>
      </c>
      <c r="AW1100" s="11" t="s">
        <v>96</v>
      </c>
      <c r="AX1100" s="18" t="str">
        <f t="shared" si="1427"/>
        <v/>
      </c>
      <c r="AY1100" s="39" t="s">
        <v>444</v>
      </c>
      <c r="AZ1100" s="19" t="s">
        <v>535</v>
      </c>
      <c r="BA1100" s="48"/>
      <c r="BB1100" s="48"/>
      <c r="BF1100" s="48"/>
      <c r="BH1100" s="48"/>
      <c r="BI1100" s="48"/>
      <c r="BJ1100" s="159">
        <v>2024.0</v>
      </c>
      <c r="BK1100" s="159">
        <v>2024.0</v>
      </c>
      <c r="BL1100" s="16">
        <f t="shared" si="954"/>
        <v>1</v>
      </c>
      <c r="BM1100" s="18" t="str">
        <f t="shared" si="955"/>
        <v>2024</v>
      </c>
      <c r="BN1100" s="18" t="str">
        <f t="shared" ref="BN1100:CC1100" si="1604">IF(ISNUMBER(SEARCH(BN$1, $BM1100)), ($K1100/$BL1100), "")</f>
        <v/>
      </c>
      <c r="BO1100" s="18" t="str">
        <f t="shared" si="1604"/>
        <v/>
      </c>
      <c r="BP1100" s="18" t="str">
        <f t="shared" si="1604"/>
        <v/>
      </c>
      <c r="BQ1100" s="18" t="str">
        <f t="shared" si="1604"/>
        <v/>
      </c>
      <c r="BR1100" s="20">
        <f t="shared" si="1604"/>
        <v>332422.389</v>
      </c>
      <c r="BS1100" s="18" t="str">
        <f t="shared" si="1604"/>
        <v/>
      </c>
      <c r="BT1100" s="18" t="str">
        <f t="shared" si="1604"/>
        <v/>
      </c>
      <c r="BU1100" s="18" t="str">
        <f t="shared" si="1604"/>
        <v/>
      </c>
      <c r="BV1100" s="18" t="str">
        <f t="shared" si="1604"/>
        <v/>
      </c>
      <c r="BW1100" s="18" t="str">
        <f t="shared" si="1604"/>
        <v/>
      </c>
      <c r="BX1100" s="18" t="str">
        <f t="shared" si="1604"/>
        <v/>
      </c>
      <c r="BY1100" s="18" t="str">
        <f t="shared" si="1604"/>
        <v/>
      </c>
      <c r="BZ1100" s="18" t="str">
        <f t="shared" si="1604"/>
        <v/>
      </c>
      <c r="CA1100" s="18" t="str">
        <f t="shared" si="1604"/>
        <v/>
      </c>
      <c r="CB1100" s="18" t="str">
        <f t="shared" si="1604"/>
        <v/>
      </c>
      <c r="CC1100" s="18" t="str">
        <f t="shared" si="1604"/>
        <v/>
      </c>
      <c r="CD1100" s="48"/>
      <c r="CE1100" s="48"/>
    </row>
    <row r="1101" ht="16.5" customHeight="1">
      <c r="A1101" s="62" t="s">
        <v>4929</v>
      </c>
      <c r="B1101" s="155"/>
      <c r="C1101" s="48"/>
      <c r="D1101" s="29" t="s">
        <v>5370</v>
      </c>
      <c r="E1101" s="156">
        <v>1482622.0</v>
      </c>
      <c r="F1101" s="156">
        <v>1482622.0</v>
      </c>
      <c r="G1101" s="39" t="s">
        <v>65</v>
      </c>
      <c r="H1101" s="44"/>
      <c r="I1101" s="48"/>
      <c r="J1101" s="65">
        <f t="shared" ref="J1101:K1101" si="1605">E1101*0.13</f>
        <v>192740.86</v>
      </c>
      <c r="K1101" s="65">
        <f t="shared" si="1605"/>
        <v>192740.86</v>
      </c>
      <c r="L1101" s="41" t="s">
        <v>86</v>
      </c>
      <c r="M1101" s="11"/>
      <c r="N1101" s="157" t="s">
        <v>4930</v>
      </c>
      <c r="O1101" s="48"/>
      <c r="P1101" s="48"/>
      <c r="Q1101" s="48"/>
      <c r="R1101" s="48"/>
      <c r="S1101" s="48"/>
      <c r="T1101" s="48"/>
      <c r="V1101" s="161" t="s">
        <v>4931</v>
      </c>
      <c r="W1101" s="11"/>
      <c r="X1101" s="11" t="s">
        <v>74</v>
      </c>
      <c r="Y1101" s="43" t="s">
        <v>75</v>
      </c>
      <c r="Z1101" s="48"/>
      <c r="AA1101" s="48"/>
      <c r="AB1101" s="48"/>
      <c r="AC1101" s="48"/>
      <c r="AD1101" s="48"/>
      <c r="AE1101" s="48"/>
      <c r="AF1101" s="48"/>
      <c r="AG1101" s="48"/>
      <c r="AH1101" s="48"/>
      <c r="AI1101" s="48"/>
      <c r="AJ1101" s="48"/>
      <c r="AK1101" s="48"/>
      <c r="AL1101" s="48"/>
      <c r="AM1101" s="39" t="s">
        <v>78</v>
      </c>
      <c r="AN1101" s="62" t="s">
        <v>4923</v>
      </c>
      <c r="AO1101" s="48"/>
      <c r="AP1101" s="48"/>
      <c r="AQ1101" s="11" t="s">
        <v>79</v>
      </c>
      <c r="AR1101" s="39" t="s">
        <v>74</v>
      </c>
      <c r="AS1101" s="39" t="s">
        <v>75</v>
      </c>
      <c r="AT1101" s="11" t="s">
        <v>80</v>
      </c>
      <c r="AU1101" s="48"/>
      <c r="AW1101" s="11" t="s">
        <v>96</v>
      </c>
      <c r="AX1101" s="18" t="str">
        <f t="shared" si="1427"/>
        <v/>
      </c>
      <c r="AY1101" s="39" t="s">
        <v>444</v>
      </c>
      <c r="AZ1101" s="19" t="s">
        <v>132</v>
      </c>
      <c r="BA1101" s="48"/>
      <c r="BB1101" s="48"/>
      <c r="BF1101" s="48"/>
      <c r="BH1101" s="48"/>
      <c r="BI1101" s="48"/>
      <c r="BJ1101" s="159">
        <v>2023.0</v>
      </c>
      <c r="BK1101" s="159">
        <v>2023.0</v>
      </c>
      <c r="BL1101" s="16">
        <f t="shared" si="954"/>
        <v>1</v>
      </c>
      <c r="BM1101" s="18" t="str">
        <f t="shared" si="955"/>
        <v>2023</v>
      </c>
      <c r="BN1101" s="18" t="str">
        <f t="shared" ref="BN1101:CC1101" si="1606">IF(ISNUMBER(SEARCH(BN$1, $BM1101)), ($K1101/$BL1101), "")</f>
        <v/>
      </c>
      <c r="BO1101" s="18" t="str">
        <f t="shared" si="1606"/>
        <v/>
      </c>
      <c r="BP1101" s="18" t="str">
        <f t="shared" si="1606"/>
        <v/>
      </c>
      <c r="BQ1101" s="20">
        <f t="shared" si="1606"/>
        <v>192740.86</v>
      </c>
      <c r="BR1101" s="18" t="str">
        <f t="shared" si="1606"/>
        <v/>
      </c>
      <c r="BS1101" s="18" t="str">
        <f t="shared" si="1606"/>
        <v/>
      </c>
      <c r="BT1101" s="18" t="str">
        <f t="shared" si="1606"/>
        <v/>
      </c>
      <c r="BU1101" s="18" t="str">
        <f t="shared" si="1606"/>
        <v/>
      </c>
      <c r="BV1101" s="18" t="str">
        <f t="shared" si="1606"/>
        <v/>
      </c>
      <c r="BW1101" s="18" t="str">
        <f t="shared" si="1606"/>
        <v/>
      </c>
      <c r="BX1101" s="18" t="str">
        <f t="shared" si="1606"/>
        <v/>
      </c>
      <c r="BY1101" s="18" t="str">
        <f t="shared" si="1606"/>
        <v/>
      </c>
      <c r="BZ1101" s="18" t="str">
        <f t="shared" si="1606"/>
        <v/>
      </c>
      <c r="CA1101" s="18" t="str">
        <f t="shared" si="1606"/>
        <v/>
      </c>
      <c r="CB1101" s="18" t="str">
        <f t="shared" si="1606"/>
        <v/>
      </c>
      <c r="CC1101" s="18" t="str">
        <f t="shared" si="1606"/>
        <v/>
      </c>
      <c r="CD1101" s="48"/>
      <c r="CE1101" s="48"/>
    </row>
    <row r="1102" ht="16.5" customHeight="1">
      <c r="A1102" s="62" t="s">
        <v>4924</v>
      </c>
      <c r="B1102" s="155"/>
      <c r="C1102" s="48"/>
      <c r="D1102" s="29" t="s">
        <v>5370</v>
      </c>
      <c r="E1102" s="160">
        <v>670674.0</v>
      </c>
      <c r="F1102" s="158">
        <v>1117790.0</v>
      </c>
      <c r="G1102" s="39" t="s">
        <v>65</v>
      </c>
      <c r="H1102" s="44"/>
      <c r="I1102" s="48"/>
      <c r="J1102" s="65">
        <f t="shared" ref="J1102:K1102" si="1607">E1102*0.13</f>
        <v>87187.62</v>
      </c>
      <c r="K1102" s="65">
        <f t="shared" si="1607"/>
        <v>145312.7</v>
      </c>
      <c r="L1102" s="41" t="s">
        <v>86</v>
      </c>
      <c r="M1102" s="11"/>
      <c r="N1102" s="157" t="s">
        <v>5421</v>
      </c>
      <c r="O1102" s="48"/>
      <c r="P1102" s="48"/>
      <c r="Q1102" s="48"/>
      <c r="R1102" s="48"/>
      <c r="S1102" s="48"/>
      <c r="T1102" s="48"/>
      <c r="V1102" s="161" t="s">
        <v>5399</v>
      </c>
      <c r="W1102" s="11"/>
      <c r="X1102" s="11" t="s">
        <v>74</v>
      </c>
      <c r="Y1102" s="43" t="s">
        <v>75</v>
      </c>
      <c r="Z1102" s="48"/>
      <c r="AA1102" s="48"/>
      <c r="AB1102" s="48"/>
      <c r="AC1102" s="48"/>
      <c r="AD1102" s="48"/>
      <c r="AE1102" s="48"/>
      <c r="AF1102" s="48"/>
      <c r="AG1102" s="48"/>
      <c r="AH1102" s="48"/>
      <c r="AI1102" s="48"/>
      <c r="AJ1102" s="48"/>
      <c r="AK1102" s="48"/>
      <c r="AL1102" s="48"/>
      <c r="AM1102" s="39" t="s">
        <v>78</v>
      </c>
      <c r="AN1102" s="62" t="s">
        <v>4923</v>
      </c>
      <c r="AO1102" s="48"/>
      <c r="AP1102" s="48"/>
      <c r="AQ1102" s="11" t="s">
        <v>79</v>
      </c>
      <c r="AR1102" s="39" t="s">
        <v>74</v>
      </c>
      <c r="AS1102" s="39" t="s">
        <v>75</v>
      </c>
      <c r="AT1102" s="11" t="s">
        <v>107</v>
      </c>
      <c r="AU1102" s="66" t="s">
        <v>108</v>
      </c>
      <c r="AW1102" s="11" t="s">
        <v>96</v>
      </c>
      <c r="AX1102" s="18" t="str">
        <f t="shared" si="1427"/>
        <v/>
      </c>
      <c r="AY1102" s="39" t="s">
        <v>4928</v>
      </c>
      <c r="AZ1102" s="19" t="s">
        <v>191</v>
      </c>
      <c r="BA1102" s="48"/>
      <c r="BB1102" s="48"/>
      <c r="BF1102" s="48"/>
      <c r="BH1102" s="48"/>
      <c r="BI1102" s="48"/>
      <c r="BJ1102" s="159">
        <v>2023.0</v>
      </c>
      <c r="BK1102" s="159">
        <v>2023.0</v>
      </c>
      <c r="BL1102" s="16">
        <f t="shared" si="954"/>
        <v>1</v>
      </c>
      <c r="BM1102" s="18" t="str">
        <f t="shared" si="955"/>
        <v>2023</v>
      </c>
      <c r="BN1102" s="18" t="str">
        <f t="shared" ref="BN1102:CC1102" si="1608">IF(ISNUMBER(SEARCH(BN$1, $BM1102)), ($K1102/$BL1102), "")</f>
        <v/>
      </c>
      <c r="BO1102" s="18" t="str">
        <f t="shared" si="1608"/>
        <v/>
      </c>
      <c r="BP1102" s="18" t="str">
        <f t="shared" si="1608"/>
        <v/>
      </c>
      <c r="BQ1102" s="20">
        <f t="shared" si="1608"/>
        <v>145312.7</v>
      </c>
      <c r="BR1102" s="18" t="str">
        <f t="shared" si="1608"/>
        <v/>
      </c>
      <c r="BS1102" s="18" t="str">
        <f t="shared" si="1608"/>
        <v/>
      </c>
      <c r="BT1102" s="18" t="str">
        <f t="shared" si="1608"/>
        <v/>
      </c>
      <c r="BU1102" s="18" t="str">
        <f t="shared" si="1608"/>
        <v/>
      </c>
      <c r="BV1102" s="18" t="str">
        <f t="shared" si="1608"/>
        <v/>
      </c>
      <c r="BW1102" s="18" t="str">
        <f t="shared" si="1608"/>
        <v/>
      </c>
      <c r="BX1102" s="18" t="str">
        <f t="shared" si="1608"/>
        <v/>
      </c>
      <c r="BY1102" s="18" t="str">
        <f t="shared" si="1608"/>
        <v/>
      </c>
      <c r="BZ1102" s="18" t="str">
        <f t="shared" si="1608"/>
        <v/>
      </c>
      <c r="CA1102" s="18" t="str">
        <f t="shared" si="1608"/>
        <v/>
      </c>
      <c r="CB1102" s="18" t="str">
        <f t="shared" si="1608"/>
        <v/>
      </c>
      <c r="CC1102" s="18" t="str">
        <f t="shared" si="1608"/>
        <v/>
      </c>
      <c r="CD1102" s="48"/>
      <c r="CE1102" s="48"/>
    </row>
    <row r="1103">
      <c r="A1103" s="167" t="s">
        <v>5422</v>
      </c>
      <c r="B1103" s="39" t="s">
        <v>5423</v>
      </c>
      <c r="C1103" s="48"/>
      <c r="D1103" s="11"/>
      <c r="E1103" s="168">
        <v>267900.17</v>
      </c>
      <c r="F1103" s="169">
        <v>267900.17</v>
      </c>
      <c r="G1103" s="11" t="s">
        <v>151</v>
      </c>
      <c r="H1103" s="44"/>
      <c r="I1103" s="48"/>
      <c r="J1103" s="170">
        <v>267900.17</v>
      </c>
      <c r="K1103" s="171">
        <v>267900.17</v>
      </c>
      <c r="L1103" s="41" t="s">
        <v>86</v>
      </c>
      <c r="N1103" s="48"/>
      <c r="O1103" s="48"/>
      <c r="P1103" s="48"/>
      <c r="Q1103" s="48"/>
      <c r="R1103" s="48"/>
      <c r="S1103" s="48"/>
      <c r="T1103" s="48"/>
      <c r="V1103" s="167" t="s">
        <v>5422</v>
      </c>
      <c r="W1103" s="11"/>
      <c r="X1103" s="11" t="s">
        <v>146</v>
      </c>
      <c r="Y1103" s="43" t="s">
        <v>75</v>
      </c>
      <c r="Z1103" s="48"/>
      <c r="AA1103" s="48"/>
      <c r="AB1103" s="48"/>
      <c r="AC1103" s="48"/>
      <c r="AD1103" s="48"/>
      <c r="AE1103" s="48"/>
      <c r="AF1103" s="48"/>
      <c r="AG1103" s="48"/>
      <c r="AH1103" s="48"/>
      <c r="AI1103" s="48"/>
      <c r="AJ1103" s="48"/>
      <c r="AK1103" s="48"/>
      <c r="AL1103" s="48"/>
      <c r="AM1103" s="62" t="s">
        <v>185</v>
      </c>
      <c r="AN1103" s="11" t="s">
        <v>962</v>
      </c>
      <c r="AO1103" s="48"/>
      <c r="AP1103" s="48"/>
      <c r="AQ1103" s="11" t="s">
        <v>79</v>
      </c>
      <c r="AR1103" s="62" t="s">
        <v>188</v>
      </c>
      <c r="AS1103" s="39" t="s">
        <v>75</v>
      </c>
      <c r="AT1103" s="11" t="s">
        <v>80</v>
      </c>
      <c r="AU1103" s="48"/>
      <c r="AW1103" s="11" t="s">
        <v>96</v>
      </c>
      <c r="AX1103" s="18" t="str">
        <f t="shared" si="1427"/>
        <v/>
      </c>
      <c r="AY1103" s="39" t="s">
        <v>299</v>
      </c>
      <c r="AZ1103" s="19" t="s">
        <v>398</v>
      </c>
      <c r="BA1103" s="48"/>
      <c r="BB1103" s="48"/>
      <c r="BF1103" s="48"/>
      <c r="BH1103" s="48"/>
      <c r="BI1103" s="48"/>
      <c r="BJ1103" s="148">
        <v>2024.0</v>
      </c>
      <c r="BK1103" s="39">
        <v>2024.0</v>
      </c>
      <c r="BL1103" s="16">
        <f t="shared" si="954"/>
        <v>1</v>
      </c>
      <c r="BM1103" s="18" t="str">
        <f t="shared" si="955"/>
        <v>2024</v>
      </c>
      <c r="BN1103" s="18" t="str">
        <f t="shared" ref="BN1103:CC1103" si="1609">IF(ISNUMBER(SEARCH(BN$1, $BM1103)), ($K1103/$BL1103), "")</f>
        <v/>
      </c>
      <c r="BO1103" s="18" t="str">
        <f t="shared" si="1609"/>
        <v/>
      </c>
      <c r="BP1103" s="18" t="str">
        <f t="shared" si="1609"/>
        <v/>
      </c>
      <c r="BQ1103" s="18" t="str">
        <f t="shared" si="1609"/>
        <v/>
      </c>
      <c r="BR1103" s="20">
        <f t="shared" si="1609"/>
        <v>267900.17</v>
      </c>
      <c r="BS1103" s="18" t="str">
        <f t="shared" si="1609"/>
        <v/>
      </c>
      <c r="BT1103" s="18" t="str">
        <f t="shared" si="1609"/>
        <v/>
      </c>
      <c r="BU1103" s="18" t="str">
        <f t="shared" si="1609"/>
        <v/>
      </c>
      <c r="BV1103" s="18" t="str">
        <f t="shared" si="1609"/>
        <v/>
      </c>
      <c r="BW1103" s="18" t="str">
        <f t="shared" si="1609"/>
        <v/>
      </c>
      <c r="BX1103" s="18" t="str">
        <f t="shared" si="1609"/>
        <v/>
      </c>
      <c r="BY1103" s="18" t="str">
        <f t="shared" si="1609"/>
        <v/>
      </c>
      <c r="BZ1103" s="18" t="str">
        <f t="shared" si="1609"/>
        <v/>
      </c>
      <c r="CA1103" s="18" t="str">
        <f t="shared" si="1609"/>
        <v/>
      </c>
      <c r="CB1103" s="18" t="str">
        <f t="shared" si="1609"/>
        <v/>
      </c>
      <c r="CC1103" s="18" t="str">
        <f t="shared" si="1609"/>
        <v/>
      </c>
      <c r="CD1103" s="48"/>
      <c r="CE1103" s="48"/>
    </row>
    <row r="1104">
      <c r="A1104" s="167" t="s">
        <v>5424</v>
      </c>
      <c r="B1104" s="11" t="s">
        <v>5425</v>
      </c>
      <c r="C1104" s="48"/>
      <c r="D1104" s="11"/>
      <c r="E1104" s="168">
        <v>221375.0</v>
      </c>
      <c r="F1104" s="169">
        <v>221375.0</v>
      </c>
      <c r="G1104" s="11" t="s">
        <v>151</v>
      </c>
      <c r="H1104" s="44"/>
      <c r="I1104" s="48"/>
      <c r="J1104" s="170">
        <v>221375.0</v>
      </c>
      <c r="K1104" s="171">
        <v>221375.0</v>
      </c>
      <c r="L1104" s="41" t="s">
        <v>86</v>
      </c>
      <c r="N1104" s="48"/>
      <c r="O1104" s="48"/>
      <c r="P1104" s="48"/>
      <c r="Q1104" s="48"/>
      <c r="R1104" s="48"/>
      <c r="S1104" s="48"/>
      <c r="T1104" s="48"/>
      <c r="V1104" s="167" t="s">
        <v>5424</v>
      </c>
      <c r="W1104" s="11"/>
      <c r="X1104" s="11" t="s">
        <v>218</v>
      </c>
      <c r="Y1104" s="43" t="s">
        <v>75</v>
      </c>
      <c r="Z1104" s="48"/>
      <c r="AA1104" s="48"/>
      <c r="AB1104" s="48"/>
      <c r="AC1104" s="48"/>
      <c r="AD1104" s="48"/>
      <c r="AE1104" s="48"/>
      <c r="AF1104" s="48"/>
      <c r="AG1104" s="48"/>
      <c r="AH1104" s="48"/>
      <c r="AI1104" s="48"/>
      <c r="AJ1104" s="48"/>
      <c r="AK1104" s="48"/>
      <c r="AL1104" s="48"/>
      <c r="AM1104" s="62" t="s">
        <v>185</v>
      </c>
      <c r="AN1104" s="11" t="s">
        <v>962</v>
      </c>
      <c r="AO1104" s="48"/>
      <c r="AP1104" s="48"/>
      <c r="AQ1104" s="11" t="s">
        <v>79</v>
      </c>
      <c r="AR1104" s="62" t="s">
        <v>188</v>
      </c>
      <c r="AS1104" s="39" t="s">
        <v>75</v>
      </c>
      <c r="AT1104" s="11" t="s">
        <v>80</v>
      </c>
      <c r="AU1104" s="48"/>
      <c r="AW1104" s="11" t="s">
        <v>96</v>
      </c>
      <c r="AX1104" s="18" t="str">
        <f t="shared" si="1427"/>
        <v/>
      </c>
      <c r="AY1104" s="48"/>
      <c r="AZ1104" s="19" t="s">
        <v>398</v>
      </c>
      <c r="BA1104" s="48"/>
      <c r="BB1104" s="48"/>
      <c r="BF1104" s="48"/>
      <c r="BH1104" s="48"/>
      <c r="BI1104" s="48"/>
      <c r="BJ1104" s="148">
        <v>2024.0</v>
      </c>
      <c r="BK1104" s="39">
        <v>2024.0</v>
      </c>
      <c r="BL1104" s="16">
        <f t="shared" si="954"/>
        <v>1</v>
      </c>
      <c r="BM1104" s="18" t="str">
        <f t="shared" si="955"/>
        <v>2024</v>
      </c>
      <c r="BN1104" s="18" t="str">
        <f t="shared" ref="BN1104:CC1104" si="1610">IF(ISNUMBER(SEARCH(BN$1, $BM1104)), ($K1104/$BL1104), "")</f>
        <v/>
      </c>
      <c r="BO1104" s="18" t="str">
        <f t="shared" si="1610"/>
        <v/>
      </c>
      <c r="BP1104" s="18" t="str">
        <f t="shared" si="1610"/>
        <v/>
      </c>
      <c r="BQ1104" s="18" t="str">
        <f t="shared" si="1610"/>
        <v/>
      </c>
      <c r="BR1104" s="20">
        <f t="shared" si="1610"/>
        <v>221375</v>
      </c>
      <c r="BS1104" s="18" t="str">
        <f t="shared" si="1610"/>
        <v/>
      </c>
      <c r="BT1104" s="18" t="str">
        <f t="shared" si="1610"/>
        <v/>
      </c>
      <c r="BU1104" s="18" t="str">
        <f t="shared" si="1610"/>
        <v/>
      </c>
      <c r="BV1104" s="18" t="str">
        <f t="shared" si="1610"/>
        <v/>
      </c>
      <c r="BW1104" s="18" t="str">
        <f t="shared" si="1610"/>
        <v/>
      </c>
      <c r="BX1104" s="18" t="str">
        <f t="shared" si="1610"/>
        <v/>
      </c>
      <c r="BY1104" s="18" t="str">
        <f t="shared" si="1610"/>
        <v/>
      </c>
      <c r="BZ1104" s="18" t="str">
        <f t="shared" si="1610"/>
        <v/>
      </c>
      <c r="CA1104" s="18" t="str">
        <f t="shared" si="1610"/>
        <v/>
      </c>
      <c r="CB1104" s="18" t="str">
        <f t="shared" si="1610"/>
        <v/>
      </c>
      <c r="CC1104" s="18" t="str">
        <f t="shared" si="1610"/>
        <v/>
      </c>
      <c r="CD1104" s="48"/>
      <c r="CE1104" s="48"/>
    </row>
    <row r="1105">
      <c r="A1105" s="167" t="s">
        <v>5426</v>
      </c>
      <c r="B1105" s="39" t="s">
        <v>5427</v>
      </c>
      <c r="C1105" s="48"/>
      <c r="D1105" s="11"/>
      <c r="E1105" s="168">
        <v>248562.51</v>
      </c>
      <c r="F1105" s="169">
        <v>248562.51</v>
      </c>
      <c r="G1105" s="11" t="s">
        <v>151</v>
      </c>
      <c r="H1105" s="44"/>
      <c r="I1105" s="48"/>
      <c r="J1105" s="170">
        <v>248562.51</v>
      </c>
      <c r="K1105" s="171">
        <v>248562.51</v>
      </c>
      <c r="L1105" s="41" t="s">
        <v>86</v>
      </c>
      <c r="N1105" s="48"/>
      <c r="O1105" s="48"/>
      <c r="P1105" s="48"/>
      <c r="Q1105" s="48"/>
      <c r="R1105" s="48"/>
      <c r="S1105" s="48"/>
      <c r="T1105" s="48"/>
      <c r="V1105" s="167" t="s">
        <v>5426</v>
      </c>
      <c r="W1105" s="11"/>
      <c r="X1105" s="11" t="s">
        <v>155</v>
      </c>
      <c r="Y1105" s="43" t="s">
        <v>75</v>
      </c>
      <c r="Z1105" s="48"/>
      <c r="AA1105" s="48"/>
      <c r="AB1105" s="48"/>
      <c r="AC1105" s="48"/>
      <c r="AD1105" s="48"/>
      <c r="AE1105" s="48"/>
      <c r="AF1105" s="48"/>
      <c r="AG1105" s="48"/>
      <c r="AH1105" s="48"/>
      <c r="AI1105" s="48"/>
      <c r="AJ1105" s="48"/>
      <c r="AK1105" s="48"/>
      <c r="AL1105" s="48"/>
      <c r="AM1105" s="62" t="s">
        <v>185</v>
      </c>
      <c r="AN1105" s="11" t="s">
        <v>962</v>
      </c>
      <c r="AO1105" s="48"/>
      <c r="AP1105" s="48"/>
      <c r="AQ1105" s="11" t="s">
        <v>79</v>
      </c>
      <c r="AR1105" s="62" t="s">
        <v>188</v>
      </c>
      <c r="AS1105" s="39" t="s">
        <v>75</v>
      </c>
      <c r="AT1105" s="11" t="s">
        <v>80</v>
      </c>
      <c r="AU1105" s="48"/>
      <c r="AW1105" s="11" t="s">
        <v>96</v>
      </c>
      <c r="AX1105" s="18" t="str">
        <f t="shared" si="1427"/>
        <v/>
      </c>
      <c r="AY1105" s="48"/>
      <c r="AZ1105" s="19" t="s">
        <v>398</v>
      </c>
      <c r="BA1105" s="48"/>
      <c r="BB1105" s="48"/>
      <c r="BF1105" s="48"/>
      <c r="BH1105" s="48"/>
      <c r="BI1105" s="48"/>
      <c r="BJ1105" s="148">
        <v>2024.0</v>
      </c>
      <c r="BK1105" s="39">
        <v>2024.0</v>
      </c>
      <c r="BL1105" s="16">
        <f t="shared" si="954"/>
        <v>1</v>
      </c>
      <c r="BM1105" s="18" t="str">
        <f t="shared" si="955"/>
        <v>2024</v>
      </c>
      <c r="BN1105" s="18" t="str">
        <f t="shared" ref="BN1105:CC1105" si="1611">IF(ISNUMBER(SEARCH(BN$1, $BM1105)), ($K1105/$BL1105), "")</f>
        <v/>
      </c>
      <c r="BO1105" s="18" t="str">
        <f t="shared" si="1611"/>
        <v/>
      </c>
      <c r="BP1105" s="18" t="str">
        <f t="shared" si="1611"/>
        <v/>
      </c>
      <c r="BQ1105" s="18" t="str">
        <f t="shared" si="1611"/>
        <v/>
      </c>
      <c r="BR1105" s="20">
        <f t="shared" si="1611"/>
        <v>248562.51</v>
      </c>
      <c r="BS1105" s="18" t="str">
        <f t="shared" si="1611"/>
        <v/>
      </c>
      <c r="BT1105" s="18" t="str">
        <f t="shared" si="1611"/>
        <v/>
      </c>
      <c r="BU1105" s="18" t="str">
        <f t="shared" si="1611"/>
        <v/>
      </c>
      <c r="BV1105" s="18" t="str">
        <f t="shared" si="1611"/>
        <v/>
      </c>
      <c r="BW1105" s="18" t="str">
        <f t="shared" si="1611"/>
        <v/>
      </c>
      <c r="BX1105" s="18" t="str">
        <f t="shared" si="1611"/>
        <v/>
      </c>
      <c r="BY1105" s="18" t="str">
        <f t="shared" si="1611"/>
        <v/>
      </c>
      <c r="BZ1105" s="18" t="str">
        <f t="shared" si="1611"/>
        <v/>
      </c>
      <c r="CA1105" s="18" t="str">
        <f t="shared" si="1611"/>
        <v/>
      </c>
      <c r="CB1105" s="18" t="str">
        <f t="shared" si="1611"/>
        <v/>
      </c>
      <c r="CC1105" s="18" t="str">
        <f t="shared" si="1611"/>
        <v/>
      </c>
      <c r="CD1105" s="48"/>
      <c r="CE1105" s="48"/>
    </row>
    <row r="1106" ht="18.0" customHeight="1">
      <c r="A1106" s="172" t="s">
        <v>5428</v>
      </c>
      <c r="B1106" s="173" t="s">
        <v>5429</v>
      </c>
      <c r="C1106" s="62" t="str">
        <f>IFERROR(__xludf.DUMMYFUNCTION("IF(A1106&lt;&gt;"""", IFERROR(TEXTJOIN("", "", TRUE, FILTER('Current projects in Airtable'!B:B, ISNUMBER(SEARCH('Current projects in Airtable'!B:B, A1106)))), """"), """")"),"")</f>
        <v/>
      </c>
      <c r="D1106" s="14" t="s">
        <v>5430</v>
      </c>
      <c r="E1106" s="174">
        <v>99999.0</v>
      </c>
      <c r="F1106" s="174">
        <v>99999.0</v>
      </c>
      <c r="G1106" s="136" t="s">
        <v>112</v>
      </c>
      <c r="I1106" s="62"/>
      <c r="J1106" s="129">
        <f t="shared" ref="J1106:K1106" si="1612">E1106*0.087</f>
        <v>8699.913</v>
      </c>
      <c r="K1106" s="129">
        <f t="shared" si="1612"/>
        <v>8699.913</v>
      </c>
      <c r="L1106" s="41" t="s">
        <v>86</v>
      </c>
      <c r="M1106" s="11"/>
      <c r="N1106" s="175" t="s">
        <v>5431</v>
      </c>
      <c r="O1106" s="48"/>
      <c r="P1106" s="48"/>
      <c r="Q1106" s="48"/>
      <c r="R1106" s="48"/>
      <c r="S1106" s="48"/>
      <c r="T1106" s="48"/>
      <c r="V1106" s="48"/>
      <c r="W1106" s="11"/>
      <c r="X1106" s="11" t="s">
        <v>117</v>
      </c>
      <c r="Y1106" s="43" t="s">
        <v>75</v>
      </c>
      <c r="Z1106" s="48"/>
      <c r="AA1106" s="48"/>
      <c r="AB1106" s="48"/>
      <c r="AC1106" s="48"/>
      <c r="AD1106" s="48"/>
      <c r="AE1106" s="48"/>
      <c r="AF1106" s="48"/>
      <c r="AG1106" s="48"/>
      <c r="AH1106" s="48"/>
      <c r="AI1106" s="48"/>
      <c r="AJ1106" s="48"/>
      <c r="AK1106" s="48"/>
      <c r="AL1106" s="48"/>
      <c r="AM1106" s="39" t="s">
        <v>176</v>
      </c>
      <c r="AN1106" s="48"/>
      <c r="AO1106" s="48"/>
      <c r="AP1106" s="48"/>
      <c r="AQ1106" s="11" t="s">
        <v>79</v>
      </c>
      <c r="AR1106" s="39" t="s">
        <v>117</v>
      </c>
      <c r="AS1106" s="39" t="s">
        <v>75</v>
      </c>
      <c r="AT1106" s="11" t="s">
        <v>107</v>
      </c>
      <c r="AU1106" s="43" t="s">
        <v>4104</v>
      </c>
      <c r="AW1106" s="11" t="s">
        <v>96</v>
      </c>
      <c r="AX1106" s="18" t="str">
        <f t="shared" si="1427"/>
        <v/>
      </c>
      <c r="AY1106" s="48"/>
      <c r="AZ1106" s="19" t="s">
        <v>124</v>
      </c>
      <c r="BA1106" s="48"/>
      <c r="BB1106" s="48"/>
      <c r="BF1106" s="48"/>
      <c r="BH1106" s="48"/>
      <c r="BI1106" s="48"/>
      <c r="BJ1106" s="159">
        <v>2024.0</v>
      </c>
      <c r="BK1106" s="159">
        <v>2024.0</v>
      </c>
      <c r="BL1106" s="16">
        <f t="shared" si="954"/>
        <v>1</v>
      </c>
      <c r="BM1106" s="18" t="str">
        <f t="shared" si="955"/>
        <v>2024</v>
      </c>
      <c r="BN1106" s="18" t="str">
        <f t="shared" ref="BN1106:CC1106" si="1613">IF(ISNUMBER(SEARCH(BN$1, $BM1106)), ($K1106/$BL1106), "")</f>
        <v/>
      </c>
      <c r="BO1106" s="18" t="str">
        <f t="shared" si="1613"/>
        <v/>
      </c>
      <c r="BP1106" s="18" t="str">
        <f t="shared" si="1613"/>
        <v/>
      </c>
      <c r="BQ1106" s="18" t="str">
        <f t="shared" si="1613"/>
        <v/>
      </c>
      <c r="BR1106" s="20">
        <f t="shared" si="1613"/>
        <v>8699.913</v>
      </c>
      <c r="BS1106" s="18" t="str">
        <f t="shared" si="1613"/>
        <v/>
      </c>
      <c r="BT1106" s="18" t="str">
        <f t="shared" si="1613"/>
        <v/>
      </c>
      <c r="BU1106" s="18" t="str">
        <f t="shared" si="1613"/>
        <v/>
      </c>
      <c r="BV1106" s="18" t="str">
        <f t="shared" si="1613"/>
        <v/>
      </c>
      <c r="BW1106" s="18" t="str">
        <f t="shared" si="1613"/>
        <v/>
      </c>
      <c r="BX1106" s="18" t="str">
        <f t="shared" si="1613"/>
        <v/>
      </c>
      <c r="BY1106" s="18" t="str">
        <f t="shared" si="1613"/>
        <v/>
      </c>
      <c r="BZ1106" s="18" t="str">
        <f t="shared" si="1613"/>
        <v/>
      </c>
      <c r="CA1106" s="18" t="str">
        <f t="shared" si="1613"/>
        <v/>
      </c>
      <c r="CB1106" s="18" t="str">
        <f t="shared" si="1613"/>
        <v/>
      </c>
      <c r="CC1106" s="18" t="str">
        <f t="shared" si="1613"/>
        <v/>
      </c>
      <c r="CD1106" s="48"/>
      <c r="CE1106" s="48"/>
    </row>
    <row r="1107" ht="18.0" customHeight="1">
      <c r="A1107" s="172" t="s">
        <v>5432</v>
      </c>
      <c r="B1107" s="176"/>
      <c r="C1107" s="62" t="str">
        <f>IFERROR(__xludf.DUMMYFUNCTION("IF(A1107&lt;&gt;"""", IFERROR(TEXTJOIN("", "", TRUE, FILTER('Current projects in Airtable'!B:B, ISNUMBER(SEARCH('Current projects in Airtable'!B:B, A1107)))), """"), """")"),"")</f>
        <v/>
      </c>
      <c r="D1107" s="14" t="s">
        <v>5430</v>
      </c>
      <c r="E1107" s="174">
        <v>5700000.0</v>
      </c>
      <c r="F1107" s="174">
        <v>5700000.0</v>
      </c>
      <c r="G1107" s="136" t="s">
        <v>112</v>
      </c>
      <c r="I1107" s="62"/>
      <c r="J1107" s="129">
        <f t="shared" ref="J1107:K1107" si="1614">E1107*0.087</f>
        <v>495900</v>
      </c>
      <c r="K1107" s="129">
        <f t="shared" si="1614"/>
        <v>495900</v>
      </c>
      <c r="L1107" s="41" t="s">
        <v>86</v>
      </c>
      <c r="M1107" s="11"/>
      <c r="N1107" s="175" t="s">
        <v>5433</v>
      </c>
      <c r="O1107" s="48"/>
      <c r="P1107" s="48"/>
      <c r="Q1107" s="48"/>
      <c r="R1107" s="48"/>
      <c r="S1107" s="48"/>
      <c r="T1107" s="48"/>
      <c r="V1107" s="48"/>
      <c r="W1107" s="11"/>
      <c r="X1107" s="11" t="s">
        <v>117</v>
      </c>
      <c r="Y1107" s="43" t="s">
        <v>75</v>
      </c>
      <c r="Z1107" s="48"/>
      <c r="AA1107" s="48"/>
      <c r="AB1107" s="48"/>
      <c r="AC1107" s="48"/>
      <c r="AD1107" s="48"/>
      <c r="AE1107" s="48"/>
      <c r="AF1107" s="48"/>
      <c r="AG1107" s="48"/>
      <c r="AH1107" s="48"/>
      <c r="AI1107" s="48"/>
      <c r="AJ1107" s="48"/>
      <c r="AK1107" s="48"/>
      <c r="AL1107" s="48"/>
      <c r="AM1107" s="39" t="s">
        <v>176</v>
      </c>
      <c r="AN1107" s="48"/>
      <c r="AO1107" s="48"/>
      <c r="AP1107" s="48"/>
      <c r="AQ1107" s="11" t="s">
        <v>79</v>
      </c>
      <c r="AR1107" s="39" t="s">
        <v>117</v>
      </c>
      <c r="AS1107" s="39" t="s">
        <v>75</v>
      </c>
      <c r="AT1107" s="11" t="s">
        <v>80</v>
      </c>
      <c r="AU1107" s="39" t="s">
        <v>262</v>
      </c>
      <c r="AW1107" s="11" t="s">
        <v>96</v>
      </c>
      <c r="AX1107" s="18" t="str">
        <f t="shared" si="1427"/>
        <v/>
      </c>
      <c r="AY1107" s="48"/>
      <c r="AZ1107" s="19" t="s">
        <v>132</v>
      </c>
      <c r="BA1107" s="48"/>
      <c r="BB1107" s="48"/>
      <c r="BF1107" s="48"/>
      <c r="BH1107" s="48"/>
      <c r="BI1107" s="48"/>
      <c r="BJ1107" s="159">
        <v>2021.0</v>
      </c>
      <c r="BK1107" s="159">
        <v>2021.0</v>
      </c>
      <c r="BL1107" s="16">
        <f t="shared" si="954"/>
        <v>1</v>
      </c>
      <c r="BM1107" s="18" t="str">
        <f t="shared" si="955"/>
        <v>2021</v>
      </c>
      <c r="BN1107" s="18" t="str">
        <f t="shared" ref="BN1107:CC1107" si="1615">IF(ISNUMBER(SEARCH(BN$1, $BM1107)), ($K1107/$BL1107), "")</f>
        <v/>
      </c>
      <c r="BO1107" s="20">
        <f t="shared" si="1615"/>
        <v>495900</v>
      </c>
      <c r="BP1107" s="18" t="str">
        <f t="shared" si="1615"/>
        <v/>
      </c>
      <c r="BQ1107" s="18" t="str">
        <f t="shared" si="1615"/>
        <v/>
      </c>
      <c r="BR1107" s="18" t="str">
        <f t="shared" si="1615"/>
        <v/>
      </c>
      <c r="BS1107" s="18" t="str">
        <f t="shared" si="1615"/>
        <v/>
      </c>
      <c r="BT1107" s="18" t="str">
        <f t="shared" si="1615"/>
        <v/>
      </c>
      <c r="BU1107" s="18" t="str">
        <f t="shared" si="1615"/>
        <v/>
      </c>
      <c r="BV1107" s="18" t="str">
        <f t="shared" si="1615"/>
        <v/>
      </c>
      <c r="BW1107" s="18" t="str">
        <f t="shared" si="1615"/>
        <v/>
      </c>
      <c r="BX1107" s="18" t="str">
        <f t="shared" si="1615"/>
        <v/>
      </c>
      <c r="BY1107" s="18" t="str">
        <f t="shared" si="1615"/>
        <v/>
      </c>
      <c r="BZ1107" s="18" t="str">
        <f t="shared" si="1615"/>
        <v/>
      </c>
      <c r="CA1107" s="18" t="str">
        <f t="shared" si="1615"/>
        <v/>
      </c>
      <c r="CB1107" s="18" t="str">
        <f t="shared" si="1615"/>
        <v/>
      </c>
      <c r="CC1107" s="18" t="str">
        <f t="shared" si="1615"/>
        <v/>
      </c>
      <c r="CD1107" s="48"/>
      <c r="CE1107" s="48"/>
    </row>
    <row r="1108" ht="18.0" customHeight="1">
      <c r="A1108" s="172" t="s">
        <v>5434</v>
      </c>
      <c r="B1108" s="176"/>
      <c r="C1108" s="62" t="str">
        <f>IFERROR(__xludf.DUMMYFUNCTION("IF(A1108&lt;&gt;"""", IFERROR(TEXTJOIN("", "", TRUE, FILTER('Current projects in Airtable'!B:B, ISNUMBER(SEARCH('Current projects in Airtable'!B:B, A1108)))), """"), """")"),"")</f>
        <v/>
      </c>
      <c r="D1108" s="14" t="s">
        <v>5430</v>
      </c>
      <c r="E1108" s="174">
        <v>4.0E7</v>
      </c>
      <c r="F1108" s="174">
        <v>4.0E7</v>
      </c>
      <c r="G1108" s="136" t="s">
        <v>112</v>
      </c>
      <c r="I1108" s="62"/>
      <c r="J1108" s="129">
        <f t="shared" ref="J1108:K1108" si="1616">E1108*0.087</f>
        <v>3480000</v>
      </c>
      <c r="K1108" s="129">
        <f t="shared" si="1616"/>
        <v>3480000</v>
      </c>
      <c r="L1108" s="41" t="s">
        <v>86</v>
      </c>
      <c r="M1108" s="11"/>
      <c r="N1108" s="175" t="s">
        <v>5435</v>
      </c>
      <c r="O1108" s="48"/>
      <c r="P1108" s="48"/>
      <c r="Q1108" s="48"/>
      <c r="R1108" s="48"/>
      <c r="S1108" s="48"/>
      <c r="T1108" s="48"/>
      <c r="V1108" s="48"/>
      <c r="W1108" s="11"/>
      <c r="X1108" s="11" t="s">
        <v>117</v>
      </c>
      <c r="Y1108" s="43" t="s">
        <v>75</v>
      </c>
      <c r="Z1108" s="48"/>
      <c r="AA1108" s="48"/>
      <c r="AB1108" s="48"/>
      <c r="AC1108" s="48"/>
      <c r="AD1108" s="48"/>
      <c r="AE1108" s="48"/>
      <c r="AF1108" s="48"/>
      <c r="AG1108" s="48"/>
      <c r="AH1108" s="48"/>
      <c r="AI1108" s="48"/>
      <c r="AJ1108" s="48"/>
      <c r="AK1108" s="48"/>
      <c r="AL1108" s="48"/>
      <c r="AM1108" s="39" t="s">
        <v>176</v>
      </c>
      <c r="AN1108" s="48"/>
      <c r="AO1108" s="48"/>
      <c r="AP1108" s="48"/>
      <c r="AQ1108" s="11" t="s">
        <v>79</v>
      </c>
      <c r="AR1108" s="39" t="s">
        <v>117</v>
      </c>
      <c r="AS1108" s="39" t="s">
        <v>75</v>
      </c>
      <c r="AT1108" s="11" t="s">
        <v>107</v>
      </c>
      <c r="AU1108" s="43" t="s">
        <v>4104</v>
      </c>
      <c r="AW1108" s="11" t="s">
        <v>96</v>
      </c>
      <c r="AX1108" s="18" t="str">
        <f t="shared" si="1427"/>
        <v/>
      </c>
      <c r="AY1108" s="48"/>
      <c r="AZ1108" s="19" t="s">
        <v>124</v>
      </c>
      <c r="BA1108" s="48"/>
      <c r="BB1108" s="48"/>
      <c r="BF1108" s="48"/>
      <c r="BH1108" s="48"/>
      <c r="BI1108" s="48"/>
      <c r="BJ1108" s="159">
        <v>2018.0</v>
      </c>
      <c r="BK1108" s="159">
        <v>2018.0</v>
      </c>
      <c r="BL1108" s="16">
        <f t="shared" si="954"/>
        <v>1</v>
      </c>
      <c r="BM1108" s="18" t="str">
        <f t="shared" si="955"/>
        <v>2018</v>
      </c>
      <c r="BN1108" s="18" t="str">
        <f t="shared" ref="BN1108:CC1108" si="1617">IF(ISNUMBER(SEARCH(BN$1, $BM1108)), ($K1108/$BL1108), "")</f>
        <v/>
      </c>
      <c r="BO1108" s="18" t="str">
        <f t="shared" si="1617"/>
        <v/>
      </c>
      <c r="BP1108" s="18" t="str">
        <f t="shared" si="1617"/>
        <v/>
      </c>
      <c r="BQ1108" s="18" t="str">
        <f t="shared" si="1617"/>
        <v/>
      </c>
      <c r="BR1108" s="18" t="str">
        <f t="shared" si="1617"/>
        <v/>
      </c>
      <c r="BS1108" s="18" t="str">
        <f t="shared" si="1617"/>
        <v/>
      </c>
      <c r="BT1108" s="18" t="str">
        <f t="shared" si="1617"/>
        <v/>
      </c>
      <c r="BU1108" s="18" t="str">
        <f t="shared" si="1617"/>
        <v/>
      </c>
      <c r="BV1108" s="18" t="str">
        <f t="shared" si="1617"/>
        <v/>
      </c>
      <c r="BW1108" s="18" t="str">
        <f t="shared" si="1617"/>
        <v/>
      </c>
      <c r="BX1108" s="18" t="str">
        <f t="shared" si="1617"/>
        <v/>
      </c>
      <c r="BY1108" s="18" t="str">
        <f t="shared" si="1617"/>
        <v/>
      </c>
      <c r="BZ1108" s="18" t="str">
        <f t="shared" si="1617"/>
        <v/>
      </c>
      <c r="CA1108" s="18" t="str">
        <f t="shared" si="1617"/>
        <v/>
      </c>
      <c r="CB1108" s="18" t="str">
        <f t="shared" si="1617"/>
        <v/>
      </c>
      <c r="CC1108" s="18" t="str">
        <f t="shared" si="1617"/>
        <v/>
      </c>
      <c r="CD1108" s="48"/>
      <c r="CE1108" s="48"/>
    </row>
    <row r="1109" ht="18.0" customHeight="1">
      <c r="A1109" s="177" t="s">
        <v>5436</v>
      </c>
      <c r="B1109" s="178" t="s">
        <v>5437</v>
      </c>
      <c r="C1109" s="62" t="str">
        <f>IFERROR(__xludf.DUMMYFUNCTION("IF(A1109&lt;&gt;"""", IFERROR(TEXTJOIN("", "", TRUE, FILTER('Current projects in Airtable'!B:B, ISNUMBER(SEARCH('Current projects in Airtable'!B:B, A1109)))), """"), """")"),"")</f>
        <v/>
      </c>
      <c r="D1109" s="14" t="s">
        <v>5430</v>
      </c>
      <c r="E1109" s="174">
        <v>100000.0</v>
      </c>
      <c r="F1109" s="174">
        <v>100000.0</v>
      </c>
      <c r="G1109" s="136" t="s">
        <v>112</v>
      </c>
      <c r="J1109" s="129">
        <v>8700.0</v>
      </c>
      <c r="K1109" s="129">
        <v>8700.0</v>
      </c>
      <c r="L1109" s="41" t="s">
        <v>86</v>
      </c>
      <c r="M1109" s="11"/>
      <c r="N1109" s="175" t="s">
        <v>5438</v>
      </c>
      <c r="O1109" s="48"/>
      <c r="P1109" s="48"/>
      <c r="Q1109" s="48"/>
      <c r="R1109" s="48"/>
      <c r="S1109" s="48"/>
      <c r="T1109" s="48"/>
      <c r="V1109" s="179" t="s">
        <v>5439</v>
      </c>
      <c r="W1109" s="11"/>
      <c r="X1109" s="11" t="s">
        <v>117</v>
      </c>
      <c r="Y1109" s="43" t="s">
        <v>75</v>
      </c>
      <c r="Z1109" s="48"/>
      <c r="AA1109" s="48"/>
      <c r="AB1109" s="48"/>
      <c r="AC1109" s="48"/>
      <c r="AD1109" s="48"/>
      <c r="AE1109" s="48"/>
      <c r="AF1109" s="48"/>
      <c r="AG1109" s="48"/>
      <c r="AH1109" s="48"/>
      <c r="AI1109" s="48"/>
      <c r="AJ1109" s="48"/>
      <c r="AK1109" s="48"/>
      <c r="AL1109" s="48"/>
      <c r="AM1109" s="39" t="s">
        <v>176</v>
      </c>
      <c r="AN1109" s="48"/>
      <c r="AO1109" s="48"/>
      <c r="AP1109" s="48"/>
      <c r="AQ1109" s="11" t="s">
        <v>79</v>
      </c>
      <c r="AR1109" s="39" t="s">
        <v>117</v>
      </c>
      <c r="AS1109" s="39" t="s">
        <v>75</v>
      </c>
      <c r="AT1109" s="11" t="s">
        <v>107</v>
      </c>
      <c r="AU1109" s="43" t="s">
        <v>4104</v>
      </c>
      <c r="AW1109" s="11" t="s">
        <v>96</v>
      </c>
      <c r="AX1109" s="18" t="str">
        <f t="shared" si="1427"/>
        <v/>
      </c>
      <c r="AY1109" s="48"/>
      <c r="AZ1109" s="19" t="s">
        <v>535</v>
      </c>
      <c r="BA1109" s="48"/>
      <c r="BB1109" s="48"/>
      <c r="BF1109" s="48"/>
      <c r="BH1109" s="48"/>
      <c r="BI1109" s="48"/>
      <c r="BJ1109" s="159">
        <v>2022.0</v>
      </c>
      <c r="BK1109" s="159">
        <v>2022.0</v>
      </c>
      <c r="BL1109" s="16">
        <f t="shared" si="954"/>
        <v>1</v>
      </c>
      <c r="BM1109" s="18" t="str">
        <f t="shared" si="955"/>
        <v>2022</v>
      </c>
      <c r="BN1109" s="18" t="str">
        <f t="shared" ref="BN1109:CC1109" si="1618">IF(ISNUMBER(SEARCH(BN$1, $BM1109)), ($K1109/$BL1109), "")</f>
        <v/>
      </c>
      <c r="BO1109" s="18" t="str">
        <f t="shared" si="1618"/>
        <v/>
      </c>
      <c r="BP1109" s="20">
        <f t="shared" si="1618"/>
        <v>8700</v>
      </c>
      <c r="BQ1109" s="18" t="str">
        <f t="shared" si="1618"/>
        <v/>
      </c>
      <c r="BR1109" s="18" t="str">
        <f t="shared" si="1618"/>
        <v/>
      </c>
      <c r="BS1109" s="18" t="str">
        <f t="shared" si="1618"/>
        <v/>
      </c>
      <c r="BT1109" s="18" t="str">
        <f t="shared" si="1618"/>
        <v/>
      </c>
      <c r="BU1109" s="18" t="str">
        <f t="shared" si="1618"/>
        <v/>
      </c>
      <c r="BV1109" s="18" t="str">
        <f t="shared" si="1618"/>
        <v/>
      </c>
      <c r="BW1109" s="18" t="str">
        <f t="shared" si="1618"/>
        <v/>
      </c>
      <c r="BX1109" s="18" t="str">
        <f t="shared" si="1618"/>
        <v/>
      </c>
      <c r="BY1109" s="18" t="str">
        <f t="shared" si="1618"/>
        <v/>
      </c>
      <c r="BZ1109" s="18" t="str">
        <f t="shared" si="1618"/>
        <v/>
      </c>
      <c r="CA1109" s="18" t="str">
        <f t="shared" si="1618"/>
        <v/>
      </c>
      <c r="CB1109" s="18" t="str">
        <f t="shared" si="1618"/>
        <v/>
      </c>
      <c r="CC1109" s="18" t="str">
        <f t="shared" si="1618"/>
        <v/>
      </c>
      <c r="CD1109" s="48"/>
      <c r="CE1109" s="48"/>
    </row>
    <row r="1110" ht="18.0" customHeight="1">
      <c r="A1110" s="172" t="s">
        <v>5440</v>
      </c>
      <c r="B1110" s="178" t="s">
        <v>5441</v>
      </c>
      <c r="C1110" s="62" t="str">
        <f>IFERROR(__xludf.DUMMYFUNCTION("IF(A1110&lt;&gt;"""", IFERROR(TEXTJOIN("", "", TRUE, FILTER('Current projects in Airtable'!B:B, ISNUMBER(SEARCH('Current projects in Airtable'!B:B, A1110)))), """"), """")"),"")</f>
        <v/>
      </c>
      <c r="D1110" s="14" t="s">
        <v>5430</v>
      </c>
      <c r="E1110" s="174">
        <v>5400000.0</v>
      </c>
      <c r="F1110" s="174">
        <v>5400000.0</v>
      </c>
      <c r="G1110" s="136" t="s">
        <v>112</v>
      </c>
      <c r="J1110" s="129">
        <v>469799.99999999994</v>
      </c>
      <c r="K1110" s="129">
        <v>469799.99999999994</v>
      </c>
      <c r="L1110" s="41" t="s">
        <v>86</v>
      </c>
      <c r="M1110" s="11"/>
      <c r="N1110" s="175" t="s">
        <v>5442</v>
      </c>
      <c r="O1110" s="48"/>
      <c r="P1110" s="48"/>
      <c r="Q1110" s="48"/>
      <c r="R1110" s="48"/>
      <c r="S1110" s="48"/>
      <c r="T1110" s="48"/>
      <c r="V1110" s="180" t="s">
        <v>5443</v>
      </c>
      <c r="W1110" s="11"/>
      <c r="X1110" s="11" t="s">
        <v>117</v>
      </c>
      <c r="Y1110" s="43" t="s">
        <v>75</v>
      </c>
      <c r="Z1110" s="48"/>
      <c r="AA1110" s="48"/>
      <c r="AB1110" s="48"/>
      <c r="AC1110" s="48"/>
      <c r="AD1110" s="48"/>
      <c r="AE1110" s="48"/>
      <c r="AF1110" s="48"/>
      <c r="AG1110" s="48"/>
      <c r="AH1110" s="48"/>
      <c r="AI1110" s="48"/>
      <c r="AJ1110" s="48"/>
      <c r="AK1110" s="48"/>
      <c r="AL1110" s="48"/>
      <c r="AM1110" s="39" t="s">
        <v>176</v>
      </c>
      <c r="AN1110" s="48"/>
      <c r="AO1110" s="48"/>
      <c r="AP1110" s="48"/>
      <c r="AQ1110" s="11" t="s">
        <v>79</v>
      </c>
      <c r="AR1110" s="39" t="s">
        <v>117</v>
      </c>
      <c r="AS1110" s="39" t="s">
        <v>75</v>
      </c>
      <c r="AT1110" s="11" t="s">
        <v>107</v>
      </c>
      <c r="AU1110" s="39" t="s">
        <v>108</v>
      </c>
      <c r="AW1110" s="11" t="s">
        <v>96</v>
      </c>
      <c r="AX1110" s="18" t="str">
        <f t="shared" si="1427"/>
        <v/>
      </c>
      <c r="AY1110" s="48"/>
      <c r="AZ1110" s="19" t="s">
        <v>535</v>
      </c>
      <c r="BA1110" s="48"/>
      <c r="BB1110" s="48"/>
      <c r="BF1110" s="48"/>
      <c r="BH1110" s="48"/>
      <c r="BI1110" s="48"/>
      <c r="BJ1110" s="159">
        <v>2020.0</v>
      </c>
      <c r="BK1110" s="159">
        <v>2020.0</v>
      </c>
      <c r="BL1110" s="16">
        <f t="shared" si="954"/>
        <v>1</v>
      </c>
      <c r="BM1110" s="18" t="str">
        <f t="shared" si="955"/>
        <v>2020</v>
      </c>
      <c r="BN1110" s="20">
        <f t="shared" ref="BN1110:CC1110" si="1619">IF(ISNUMBER(SEARCH(BN$1, $BM1110)), ($K1110/$BL1110), "")</f>
        <v>469800</v>
      </c>
      <c r="BO1110" s="18" t="str">
        <f t="shared" si="1619"/>
        <v/>
      </c>
      <c r="BP1110" s="18" t="str">
        <f t="shared" si="1619"/>
        <v/>
      </c>
      <c r="BQ1110" s="18" t="str">
        <f t="shared" si="1619"/>
        <v/>
      </c>
      <c r="BR1110" s="18" t="str">
        <f t="shared" si="1619"/>
        <v/>
      </c>
      <c r="BS1110" s="18" t="str">
        <f t="shared" si="1619"/>
        <v/>
      </c>
      <c r="BT1110" s="18" t="str">
        <f t="shared" si="1619"/>
        <v/>
      </c>
      <c r="BU1110" s="18" t="str">
        <f t="shared" si="1619"/>
        <v/>
      </c>
      <c r="BV1110" s="18" t="str">
        <f t="shared" si="1619"/>
        <v/>
      </c>
      <c r="BW1110" s="18" t="str">
        <f t="shared" si="1619"/>
        <v/>
      </c>
      <c r="BX1110" s="18" t="str">
        <f t="shared" si="1619"/>
        <v/>
      </c>
      <c r="BY1110" s="18" t="str">
        <f t="shared" si="1619"/>
        <v/>
      </c>
      <c r="BZ1110" s="18" t="str">
        <f t="shared" si="1619"/>
        <v/>
      </c>
      <c r="CA1110" s="18" t="str">
        <f t="shared" si="1619"/>
        <v/>
      </c>
      <c r="CB1110" s="18" t="str">
        <f t="shared" si="1619"/>
        <v/>
      </c>
      <c r="CC1110" s="18" t="str">
        <f t="shared" si="1619"/>
        <v/>
      </c>
      <c r="CD1110" s="48"/>
      <c r="CE1110" s="48"/>
    </row>
    <row r="1111" ht="18.0" customHeight="1">
      <c r="A1111" s="172" t="s">
        <v>5444</v>
      </c>
      <c r="B1111" s="181" t="s">
        <v>5445</v>
      </c>
      <c r="C1111" s="62" t="str">
        <f>IFERROR(__xludf.DUMMYFUNCTION("IF(A1111&lt;&gt;"""", IFERROR(TEXTJOIN("", "", TRUE, FILTER('Current projects in Airtable'!B:B, ISNUMBER(SEARCH('Current projects in Airtable'!B:B, A1111)))), """"), """")"),"")</f>
        <v/>
      </c>
      <c r="D1111" s="14" t="s">
        <v>5430</v>
      </c>
      <c r="E1111" s="174">
        <v>24999.0</v>
      </c>
      <c r="F1111" s="174">
        <v>24999.0</v>
      </c>
      <c r="G1111" s="136" t="s">
        <v>112</v>
      </c>
      <c r="J1111" s="129">
        <v>2174.913</v>
      </c>
      <c r="K1111" s="129">
        <v>2174.913</v>
      </c>
      <c r="L1111" s="41" t="s">
        <v>86</v>
      </c>
      <c r="M1111" s="11"/>
      <c r="N1111" s="175" t="s">
        <v>5446</v>
      </c>
      <c r="O1111" s="48"/>
      <c r="P1111" s="48"/>
      <c r="Q1111" s="48"/>
      <c r="R1111" s="48"/>
      <c r="S1111" s="48"/>
      <c r="T1111" s="48"/>
      <c r="V1111" s="157" t="s">
        <v>5447</v>
      </c>
      <c r="W1111" s="11"/>
      <c r="X1111" s="11" t="s">
        <v>117</v>
      </c>
      <c r="Y1111" s="43" t="s">
        <v>75</v>
      </c>
      <c r="Z1111" s="48"/>
      <c r="AA1111" s="48"/>
      <c r="AB1111" s="48"/>
      <c r="AC1111" s="48"/>
      <c r="AD1111" s="48"/>
      <c r="AE1111" s="48"/>
      <c r="AF1111" s="48"/>
      <c r="AG1111" s="48"/>
      <c r="AH1111" s="48"/>
      <c r="AI1111" s="48"/>
      <c r="AJ1111" s="48"/>
      <c r="AK1111" s="48"/>
      <c r="AL1111" s="48"/>
      <c r="AM1111" s="39" t="s">
        <v>176</v>
      </c>
      <c r="AN1111" s="48"/>
      <c r="AO1111" s="48"/>
      <c r="AP1111" s="48"/>
      <c r="AQ1111" s="11" t="s">
        <v>79</v>
      </c>
      <c r="AR1111" s="39" t="s">
        <v>117</v>
      </c>
      <c r="AS1111" s="39" t="s">
        <v>75</v>
      </c>
      <c r="AT1111" s="11" t="s">
        <v>107</v>
      </c>
      <c r="AU1111" s="39" t="s">
        <v>108</v>
      </c>
      <c r="AW1111" s="11" t="s">
        <v>96</v>
      </c>
      <c r="AX1111" s="18" t="str">
        <f t="shared" si="1427"/>
        <v/>
      </c>
      <c r="AY1111" s="48"/>
      <c r="AZ1111" s="19" t="s">
        <v>398</v>
      </c>
      <c r="BA1111" s="48"/>
      <c r="BB1111" s="48"/>
      <c r="BF1111" s="48"/>
      <c r="BH1111" s="48"/>
      <c r="BI1111" s="48"/>
      <c r="BJ1111" s="159">
        <v>2024.0</v>
      </c>
      <c r="BK1111" s="159">
        <v>2024.0</v>
      </c>
      <c r="BL1111" s="16">
        <f t="shared" si="954"/>
        <v>1</v>
      </c>
      <c r="BM1111" s="18" t="str">
        <f t="shared" si="955"/>
        <v>2024</v>
      </c>
      <c r="BN1111" s="18" t="str">
        <f t="shared" ref="BN1111:CC1111" si="1620">IF(ISNUMBER(SEARCH(BN$1, $BM1111)), ($K1111/$BL1111), "")</f>
        <v/>
      </c>
      <c r="BO1111" s="18" t="str">
        <f t="shared" si="1620"/>
        <v/>
      </c>
      <c r="BP1111" s="18" t="str">
        <f t="shared" si="1620"/>
        <v/>
      </c>
      <c r="BQ1111" s="18" t="str">
        <f t="shared" si="1620"/>
        <v/>
      </c>
      <c r="BR1111" s="20">
        <f t="shared" si="1620"/>
        <v>2174.913</v>
      </c>
      <c r="BS1111" s="18" t="str">
        <f t="shared" si="1620"/>
        <v/>
      </c>
      <c r="BT1111" s="18" t="str">
        <f t="shared" si="1620"/>
        <v/>
      </c>
      <c r="BU1111" s="18" t="str">
        <f t="shared" si="1620"/>
        <v/>
      </c>
      <c r="BV1111" s="18" t="str">
        <f t="shared" si="1620"/>
        <v/>
      </c>
      <c r="BW1111" s="18" t="str">
        <f t="shared" si="1620"/>
        <v/>
      </c>
      <c r="BX1111" s="18" t="str">
        <f t="shared" si="1620"/>
        <v/>
      </c>
      <c r="BY1111" s="18" t="str">
        <f t="shared" si="1620"/>
        <v/>
      </c>
      <c r="BZ1111" s="18" t="str">
        <f t="shared" si="1620"/>
        <v/>
      </c>
      <c r="CA1111" s="18" t="str">
        <f t="shared" si="1620"/>
        <v/>
      </c>
      <c r="CB1111" s="18" t="str">
        <f t="shared" si="1620"/>
        <v/>
      </c>
      <c r="CC1111" s="18" t="str">
        <f t="shared" si="1620"/>
        <v/>
      </c>
      <c r="CD1111" s="48"/>
      <c r="CE1111" s="48"/>
    </row>
    <row r="1112" ht="18.0" customHeight="1">
      <c r="A1112" s="172" t="s">
        <v>5448</v>
      </c>
      <c r="B1112" s="181" t="s">
        <v>5445</v>
      </c>
      <c r="C1112" s="62" t="str">
        <f>IFERROR(__xludf.DUMMYFUNCTION("IF(A1112&lt;&gt;"""", IFERROR(TEXTJOIN("", "", TRUE, FILTER('Current projects in Airtable'!B:B, ISNUMBER(SEARCH('Current projects in Airtable'!B:B, A1112)))), """"), """")"),"")</f>
        <v/>
      </c>
      <c r="D1112" s="14" t="s">
        <v>5430</v>
      </c>
      <c r="E1112" s="174">
        <v>24999.0</v>
      </c>
      <c r="F1112" s="174">
        <v>24999.0</v>
      </c>
      <c r="G1112" s="136" t="s">
        <v>112</v>
      </c>
      <c r="J1112" s="129">
        <v>2174.913</v>
      </c>
      <c r="K1112" s="129">
        <v>2174.913</v>
      </c>
      <c r="L1112" s="41" t="s">
        <v>86</v>
      </c>
      <c r="M1112" s="11"/>
      <c r="N1112" s="175" t="s">
        <v>5449</v>
      </c>
      <c r="O1112" s="48"/>
      <c r="P1112" s="48"/>
      <c r="Q1112" s="48"/>
      <c r="R1112" s="48"/>
      <c r="S1112" s="48"/>
      <c r="T1112" s="48"/>
      <c r="V1112" s="157" t="s">
        <v>5450</v>
      </c>
      <c r="W1112" s="11"/>
      <c r="X1112" s="11" t="s">
        <v>117</v>
      </c>
      <c r="Y1112" s="43" t="s">
        <v>75</v>
      </c>
      <c r="Z1112" s="48"/>
      <c r="AA1112" s="48"/>
      <c r="AB1112" s="48"/>
      <c r="AC1112" s="48"/>
      <c r="AD1112" s="48"/>
      <c r="AE1112" s="48"/>
      <c r="AF1112" s="48"/>
      <c r="AG1112" s="48"/>
      <c r="AH1112" s="48"/>
      <c r="AI1112" s="48"/>
      <c r="AJ1112" s="48"/>
      <c r="AK1112" s="48"/>
      <c r="AL1112" s="48"/>
      <c r="AM1112" s="39" t="s">
        <v>176</v>
      </c>
      <c r="AN1112" s="48"/>
      <c r="AO1112" s="48"/>
      <c r="AP1112" s="48"/>
      <c r="AQ1112" s="11" t="s">
        <v>79</v>
      </c>
      <c r="AR1112" s="39" t="s">
        <v>117</v>
      </c>
      <c r="AS1112" s="39" t="s">
        <v>75</v>
      </c>
      <c r="AT1112" s="11" t="s">
        <v>107</v>
      </c>
      <c r="AU1112" s="39" t="s">
        <v>108</v>
      </c>
      <c r="AW1112" s="11" t="s">
        <v>96</v>
      </c>
      <c r="AX1112" s="18" t="str">
        <f t="shared" si="1427"/>
        <v/>
      </c>
      <c r="AY1112" s="48"/>
      <c r="AZ1112" s="19" t="s">
        <v>398</v>
      </c>
      <c r="BA1112" s="48"/>
      <c r="BB1112" s="48"/>
      <c r="BF1112" s="48"/>
      <c r="BH1112" s="48"/>
      <c r="BI1112" s="48"/>
      <c r="BJ1112" s="159">
        <v>2024.0</v>
      </c>
      <c r="BK1112" s="159">
        <v>2024.0</v>
      </c>
      <c r="BL1112" s="16">
        <f t="shared" si="954"/>
        <v>1</v>
      </c>
      <c r="BM1112" s="18" t="str">
        <f t="shared" si="955"/>
        <v>2024</v>
      </c>
      <c r="BN1112" s="18" t="str">
        <f t="shared" ref="BN1112:CC1112" si="1621">IF(ISNUMBER(SEARCH(BN$1, $BM1112)), ($K1112/$BL1112), "")</f>
        <v/>
      </c>
      <c r="BO1112" s="18" t="str">
        <f t="shared" si="1621"/>
        <v/>
      </c>
      <c r="BP1112" s="18" t="str">
        <f t="shared" si="1621"/>
        <v/>
      </c>
      <c r="BQ1112" s="18" t="str">
        <f t="shared" si="1621"/>
        <v/>
      </c>
      <c r="BR1112" s="20">
        <f t="shared" si="1621"/>
        <v>2174.913</v>
      </c>
      <c r="BS1112" s="18" t="str">
        <f t="shared" si="1621"/>
        <v/>
      </c>
      <c r="BT1112" s="18" t="str">
        <f t="shared" si="1621"/>
        <v/>
      </c>
      <c r="BU1112" s="18" t="str">
        <f t="shared" si="1621"/>
        <v/>
      </c>
      <c r="BV1112" s="18" t="str">
        <f t="shared" si="1621"/>
        <v/>
      </c>
      <c r="BW1112" s="18" t="str">
        <f t="shared" si="1621"/>
        <v/>
      </c>
      <c r="BX1112" s="18" t="str">
        <f t="shared" si="1621"/>
        <v/>
      </c>
      <c r="BY1112" s="18" t="str">
        <f t="shared" si="1621"/>
        <v/>
      </c>
      <c r="BZ1112" s="18" t="str">
        <f t="shared" si="1621"/>
        <v/>
      </c>
      <c r="CA1112" s="18" t="str">
        <f t="shared" si="1621"/>
        <v/>
      </c>
      <c r="CB1112" s="18" t="str">
        <f t="shared" si="1621"/>
        <v/>
      </c>
      <c r="CC1112" s="18" t="str">
        <f t="shared" si="1621"/>
        <v/>
      </c>
      <c r="CD1112" s="48"/>
      <c r="CE1112" s="48"/>
    </row>
    <row r="1113" ht="18.0" customHeight="1">
      <c r="A1113" s="172" t="s">
        <v>5451</v>
      </c>
      <c r="B1113" s="178" t="s">
        <v>5452</v>
      </c>
      <c r="C1113" s="62" t="str">
        <f>IFERROR(__xludf.DUMMYFUNCTION("IF(A1113&lt;&gt;"""", IFERROR(TEXTJOIN("", "", TRUE, FILTER('Current projects in Airtable'!B:B, ISNUMBER(SEARCH('Current projects in Airtable'!B:B, A1113)))), """"), """")"),"")</f>
        <v/>
      </c>
      <c r="D1113" s="14" t="s">
        <v>5430</v>
      </c>
      <c r="E1113" s="174">
        <v>2400000.0</v>
      </c>
      <c r="F1113" s="174">
        <v>2400000.0</v>
      </c>
      <c r="G1113" s="136" t="s">
        <v>112</v>
      </c>
      <c r="J1113" s="129">
        <f t="shared" ref="J1113:K1113" si="1622">E1113*0.087</f>
        <v>208800</v>
      </c>
      <c r="K1113" s="129">
        <f t="shared" si="1622"/>
        <v>208800</v>
      </c>
      <c r="L1113" s="41" t="s">
        <v>86</v>
      </c>
      <c r="M1113" s="11"/>
      <c r="N1113" s="175" t="s">
        <v>5453</v>
      </c>
      <c r="O1113" s="48"/>
      <c r="P1113" s="48"/>
      <c r="Q1113" s="48"/>
      <c r="R1113" s="48"/>
      <c r="S1113" s="48"/>
      <c r="T1113" s="48"/>
      <c r="V1113" s="62"/>
      <c r="W1113" s="11"/>
      <c r="X1113" s="11" t="s">
        <v>117</v>
      </c>
      <c r="Y1113" s="43" t="s">
        <v>75</v>
      </c>
      <c r="Z1113" s="48"/>
      <c r="AA1113" s="48"/>
      <c r="AB1113" s="48"/>
      <c r="AC1113" s="48"/>
      <c r="AD1113" s="48"/>
      <c r="AE1113" s="48"/>
      <c r="AF1113" s="48"/>
      <c r="AG1113" s="48"/>
      <c r="AH1113" s="48"/>
      <c r="AI1113" s="48"/>
      <c r="AJ1113" s="48"/>
      <c r="AK1113" s="48"/>
      <c r="AL1113" s="48"/>
      <c r="AM1113" s="39" t="s">
        <v>176</v>
      </c>
      <c r="AN1113" s="48"/>
      <c r="AO1113" s="48"/>
      <c r="AP1113" s="48"/>
      <c r="AQ1113" s="11" t="s">
        <v>79</v>
      </c>
      <c r="AR1113" s="39" t="s">
        <v>117</v>
      </c>
      <c r="AS1113" s="39" t="s">
        <v>75</v>
      </c>
      <c r="AT1113" s="11" t="s">
        <v>80</v>
      </c>
      <c r="AU1113" s="48"/>
      <c r="AW1113" s="11" t="s">
        <v>96</v>
      </c>
      <c r="AX1113" s="18" t="str">
        <f t="shared" si="1427"/>
        <v/>
      </c>
      <c r="AY1113" s="48"/>
      <c r="AZ1113" s="19" t="s">
        <v>191</v>
      </c>
      <c r="BA1113" s="48"/>
      <c r="BB1113" s="48"/>
      <c r="BF1113" s="48"/>
      <c r="BH1113" s="48"/>
      <c r="BI1113" s="48"/>
      <c r="BJ1113" s="159">
        <v>2018.0</v>
      </c>
      <c r="BK1113" s="159">
        <v>2018.0</v>
      </c>
      <c r="BL1113" s="16">
        <f t="shared" si="954"/>
        <v>1</v>
      </c>
      <c r="BM1113" s="18" t="str">
        <f t="shared" si="955"/>
        <v>2018</v>
      </c>
      <c r="BN1113" s="18" t="str">
        <f t="shared" ref="BN1113:CC1113" si="1623">IF(ISNUMBER(SEARCH(BN$1, $BM1113)), ($K1113/$BL1113), "")</f>
        <v/>
      </c>
      <c r="BO1113" s="18" t="str">
        <f t="shared" si="1623"/>
        <v/>
      </c>
      <c r="BP1113" s="18" t="str">
        <f t="shared" si="1623"/>
        <v/>
      </c>
      <c r="BQ1113" s="18" t="str">
        <f t="shared" si="1623"/>
        <v/>
      </c>
      <c r="BR1113" s="18" t="str">
        <f t="shared" si="1623"/>
        <v/>
      </c>
      <c r="BS1113" s="18" t="str">
        <f t="shared" si="1623"/>
        <v/>
      </c>
      <c r="BT1113" s="18" t="str">
        <f t="shared" si="1623"/>
        <v/>
      </c>
      <c r="BU1113" s="18" t="str">
        <f t="shared" si="1623"/>
        <v/>
      </c>
      <c r="BV1113" s="18" t="str">
        <f t="shared" si="1623"/>
        <v/>
      </c>
      <c r="BW1113" s="18" t="str">
        <f t="shared" si="1623"/>
        <v/>
      </c>
      <c r="BX1113" s="18" t="str">
        <f t="shared" si="1623"/>
        <v/>
      </c>
      <c r="BY1113" s="18" t="str">
        <f t="shared" si="1623"/>
        <v/>
      </c>
      <c r="BZ1113" s="18" t="str">
        <f t="shared" si="1623"/>
        <v/>
      </c>
      <c r="CA1113" s="18" t="str">
        <f t="shared" si="1623"/>
        <v/>
      </c>
      <c r="CB1113" s="18" t="str">
        <f t="shared" si="1623"/>
        <v/>
      </c>
      <c r="CC1113" s="18" t="str">
        <f t="shared" si="1623"/>
        <v/>
      </c>
      <c r="CD1113" s="48"/>
      <c r="CE1113" s="48"/>
    </row>
    <row r="1114" ht="18.0" customHeight="1">
      <c r="A1114" s="172" t="s">
        <v>5454</v>
      </c>
      <c r="B1114" s="181"/>
      <c r="C1114" s="62" t="str">
        <f>IFERROR(__xludf.DUMMYFUNCTION("IF(A1114&lt;&gt;"""", IFERROR(TEXTJOIN("", "", TRUE, FILTER('Current projects in Airtable'!B:B, ISNUMBER(SEARCH('Current projects in Airtable'!B:B, A1114)))), """"), """")"),"")</f>
        <v/>
      </c>
      <c r="D1114" s="14" t="s">
        <v>5430</v>
      </c>
      <c r="E1114" s="174">
        <v>99999.0</v>
      </c>
      <c r="F1114" s="174">
        <v>99999.0</v>
      </c>
      <c r="G1114" s="136" t="s">
        <v>112</v>
      </c>
      <c r="J1114" s="129">
        <v>8699.912999999999</v>
      </c>
      <c r="K1114" s="129">
        <v>8699.912999999999</v>
      </c>
      <c r="L1114" s="41" t="s">
        <v>86</v>
      </c>
      <c r="M1114" s="11"/>
      <c r="N1114" s="175" t="s">
        <v>5455</v>
      </c>
      <c r="O1114" s="48"/>
      <c r="P1114" s="48"/>
      <c r="Q1114" s="48"/>
      <c r="R1114" s="48"/>
      <c r="S1114" s="48"/>
      <c r="T1114" s="48"/>
      <c r="V1114" s="157" t="s">
        <v>5456</v>
      </c>
      <c r="W1114" s="11"/>
      <c r="X1114" s="11" t="s">
        <v>117</v>
      </c>
      <c r="Y1114" s="43" t="s">
        <v>75</v>
      </c>
      <c r="Z1114" s="48"/>
      <c r="AA1114" s="48"/>
      <c r="AB1114" s="48"/>
      <c r="AC1114" s="48"/>
      <c r="AD1114" s="48"/>
      <c r="AE1114" s="48"/>
      <c r="AF1114" s="48"/>
      <c r="AG1114" s="48"/>
      <c r="AH1114" s="48"/>
      <c r="AI1114" s="48"/>
      <c r="AJ1114" s="48"/>
      <c r="AK1114" s="48"/>
      <c r="AL1114" s="48"/>
      <c r="AM1114" s="39" t="s">
        <v>176</v>
      </c>
      <c r="AN1114" s="48"/>
      <c r="AO1114" s="48"/>
      <c r="AP1114" s="48"/>
      <c r="AQ1114" s="11" t="s">
        <v>79</v>
      </c>
      <c r="AR1114" s="39" t="s">
        <v>117</v>
      </c>
      <c r="AS1114" s="39" t="s">
        <v>75</v>
      </c>
      <c r="AT1114" s="11" t="s">
        <v>80</v>
      </c>
      <c r="AU1114" s="48"/>
      <c r="AW1114" s="11" t="s">
        <v>96</v>
      </c>
      <c r="AX1114" s="18" t="str">
        <f t="shared" si="1427"/>
        <v/>
      </c>
      <c r="AY1114" s="48"/>
      <c r="AZ1114" s="19" t="s">
        <v>132</v>
      </c>
      <c r="BA1114" s="48"/>
      <c r="BB1114" s="48"/>
      <c r="BF1114" s="48"/>
      <c r="BH1114" s="48"/>
      <c r="BI1114" s="48"/>
      <c r="BJ1114" s="159">
        <v>2020.0</v>
      </c>
      <c r="BK1114" s="159">
        <v>2020.0</v>
      </c>
      <c r="BL1114" s="16">
        <f t="shared" si="954"/>
        <v>1</v>
      </c>
      <c r="BM1114" s="18" t="str">
        <f t="shared" si="955"/>
        <v>2020</v>
      </c>
      <c r="BN1114" s="20">
        <f t="shared" ref="BN1114:CC1114" si="1624">IF(ISNUMBER(SEARCH(BN$1, $BM1114)), ($K1114/$BL1114), "")</f>
        <v>8699.913</v>
      </c>
      <c r="BO1114" s="18" t="str">
        <f t="shared" si="1624"/>
        <v/>
      </c>
      <c r="BP1114" s="18" t="str">
        <f t="shared" si="1624"/>
        <v/>
      </c>
      <c r="BQ1114" s="18" t="str">
        <f t="shared" si="1624"/>
        <v/>
      </c>
      <c r="BR1114" s="18" t="str">
        <f t="shared" si="1624"/>
        <v/>
      </c>
      <c r="BS1114" s="18" t="str">
        <f t="shared" si="1624"/>
        <v/>
      </c>
      <c r="BT1114" s="18" t="str">
        <f t="shared" si="1624"/>
        <v/>
      </c>
      <c r="BU1114" s="18" t="str">
        <f t="shared" si="1624"/>
        <v/>
      </c>
      <c r="BV1114" s="18" t="str">
        <f t="shared" si="1624"/>
        <v/>
      </c>
      <c r="BW1114" s="18" t="str">
        <f t="shared" si="1624"/>
        <v/>
      </c>
      <c r="BX1114" s="18" t="str">
        <f t="shared" si="1624"/>
        <v/>
      </c>
      <c r="BY1114" s="18" t="str">
        <f t="shared" si="1624"/>
        <v/>
      </c>
      <c r="BZ1114" s="18" t="str">
        <f t="shared" si="1624"/>
        <v/>
      </c>
      <c r="CA1114" s="18" t="str">
        <f t="shared" si="1624"/>
        <v/>
      </c>
      <c r="CB1114" s="18" t="str">
        <f t="shared" si="1624"/>
        <v/>
      </c>
      <c r="CC1114" s="18" t="str">
        <f t="shared" si="1624"/>
        <v/>
      </c>
      <c r="CD1114" s="48"/>
      <c r="CE1114" s="48"/>
    </row>
    <row r="1115" ht="18.0" customHeight="1">
      <c r="A1115" s="172" t="s">
        <v>5457</v>
      </c>
      <c r="B1115" s="178" t="s">
        <v>5458</v>
      </c>
      <c r="C1115" s="62" t="str">
        <f>IFERROR(__xludf.DUMMYFUNCTION("IF(A1115&lt;&gt;"""", IFERROR(TEXTJOIN("", "", TRUE, FILTER('Current projects in Airtable'!B:B, ISNUMBER(SEARCH('Current projects in Airtable'!B:B, A1115)))), """"), """")"),"")</f>
        <v/>
      </c>
      <c r="D1115" s="14" t="s">
        <v>5430</v>
      </c>
      <c r="E1115" s="174">
        <v>9.6E7</v>
      </c>
      <c r="F1115" s="174">
        <v>9.6E7</v>
      </c>
      <c r="G1115" s="136" t="s">
        <v>112</v>
      </c>
      <c r="J1115" s="129">
        <v>8351999.999999999</v>
      </c>
      <c r="K1115" s="129">
        <v>8351999.999999999</v>
      </c>
      <c r="L1115" s="41" t="s">
        <v>86</v>
      </c>
      <c r="M1115" s="11"/>
      <c r="N1115" s="175" t="s">
        <v>5459</v>
      </c>
      <c r="O1115" s="48"/>
      <c r="P1115" s="48"/>
      <c r="Q1115" s="48"/>
      <c r="R1115" s="48"/>
      <c r="S1115" s="48"/>
      <c r="T1115" s="48"/>
      <c r="V1115" s="157" t="s">
        <v>5460</v>
      </c>
      <c r="W1115" s="11"/>
      <c r="X1115" s="11" t="s">
        <v>117</v>
      </c>
      <c r="Y1115" s="43" t="s">
        <v>75</v>
      </c>
      <c r="Z1115" s="48"/>
      <c r="AA1115" s="48"/>
      <c r="AB1115" s="48"/>
      <c r="AC1115" s="48"/>
      <c r="AD1115" s="48"/>
      <c r="AE1115" s="48"/>
      <c r="AF1115" s="48"/>
      <c r="AG1115" s="48"/>
      <c r="AH1115" s="48"/>
      <c r="AI1115" s="48"/>
      <c r="AJ1115" s="48"/>
      <c r="AK1115" s="48"/>
      <c r="AL1115" s="48"/>
      <c r="AM1115" s="39" t="s">
        <v>176</v>
      </c>
      <c r="AN1115" s="48"/>
      <c r="AO1115" s="48"/>
      <c r="AP1115" s="48"/>
      <c r="AQ1115" s="11" t="s">
        <v>79</v>
      </c>
      <c r="AR1115" s="39" t="s">
        <v>117</v>
      </c>
      <c r="AS1115" s="39" t="s">
        <v>75</v>
      </c>
      <c r="AT1115" s="11" t="s">
        <v>107</v>
      </c>
      <c r="AU1115" s="39" t="s">
        <v>4104</v>
      </c>
      <c r="AW1115" s="11" t="s">
        <v>96</v>
      </c>
      <c r="AX1115" s="18" t="str">
        <f t="shared" si="1427"/>
        <v/>
      </c>
      <c r="AY1115" s="48"/>
      <c r="AZ1115" s="19" t="s">
        <v>97</v>
      </c>
      <c r="BA1115" s="48"/>
      <c r="BB1115" s="48"/>
      <c r="BF1115" s="48"/>
      <c r="BH1115" s="48"/>
      <c r="BI1115" s="48"/>
      <c r="BJ1115" s="159">
        <v>2020.0</v>
      </c>
      <c r="BK1115" s="159">
        <v>2020.0</v>
      </c>
      <c r="BL1115" s="16">
        <f t="shared" si="954"/>
        <v>1</v>
      </c>
      <c r="BM1115" s="18" t="str">
        <f t="shared" si="955"/>
        <v>2020</v>
      </c>
      <c r="BN1115" s="20">
        <f t="shared" ref="BN1115:CC1115" si="1625">IF(ISNUMBER(SEARCH(BN$1, $BM1115)), ($K1115/$BL1115), "")</f>
        <v>8352000</v>
      </c>
      <c r="BO1115" s="18" t="str">
        <f t="shared" si="1625"/>
        <v/>
      </c>
      <c r="BP1115" s="18" t="str">
        <f t="shared" si="1625"/>
        <v/>
      </c>
      <c r="BQ1115" s="18" t="str">
        <f t="shared" si="1625"/>
        <v/>
      </c>
      <c r="BR1115" s="18" t="str">
        <f t="shared" si="1625"/>
        <v/>
      </c>
      <c r="BS1115" s="18" t="str">
        <f t="shared" si="1625"/>
        <v/>
      </c>
      <c r="BT1115" s="18" t="str">
        <f t="shared" si="1625"/>
        <v/>
      </c>
      <c r="BU1115" s="18" t="str">
        <f t="shared" si="1625"/>
        <v/>
      </c>
      <c r="BV1115" s="18" t="str">
        <f t="shared" si="1625"/>
        <v/>
      </c>
      <c r="BW1115" s="18" t="str">
        <f t="shared" si="1625"/>
        <v/>
      </c>
      <c r="BX1115" s="18" t="str">
        <f t="shared" si="1625"/>
        <v/>
      </c>
      <c r="BY1115" s="18" t="str">
        <f t="shared" si="1625"/>
        <v/>
      </c>
      <c r="BZ1115" s="18" t="str">
        <f t="shared" si="1625"/>
        <v/>
      </c>
      <c r="CA1115" s="18" t="str">
        <f t="shared" si="1625"/>
        <v/>
      </c>
      <c r="CB1115" s="18" t="str">
        <f t="shared" si="1625"/>
        <v/>
      </c>
      <c r="CC1115" s="18" t="str">
        <f t="shared" si="1625"/>
        <v/>
      </c>
      <c r="CD1115" s="48"/>
      <c r="CE1115" s="48"/>
    </row>
    <row r="1116" ht="18.0" customHeight="1">
      <c r="A1116" s="172" t="s">
        <v>5461</v>
      </c>
      <c r="B1116" s="178" t="s">
        <v>5462</v>
      </c>
      <c r="C1116" s="62" t="str">
        <f>IFERROR(__xludf.DUMMYFUNCTION("IF(A1116&lt;&gt;"""", IFERROR(TEXTJOIN("", "", TRUE, FILTER('Current projects in Airtable'!B:B, ISNUMBER(SEARCH('Current projects in Airtable'!B:B, A1116)))), """"), """")"),"")</f>
        <v/>
      </c>
      <c r="D1116" s="14" t="s">
        <v>5430</v>
      </c>
      <c r="E1116" s="174">
        <v>2.68E7</v>
      </c>
      <c r="F1116" s="174">
        <v>2.68E7</v>
      </c>
      <c r="G1116" s="136" t="s">
        <v>112</v>
      </c>
      <c r="J1116" s="129">
        <v>2331600.0</v>
      </c>
      <c r="K1116" s="129">
        <v>2331600.0</v>
      </c>
      <c r="L1116" s="41" t="s">
        <v>86</v>
      </c>
      <c r="M1116" s="11"/>
      <c r="N1116" s="175" t="s">
        <v>5463</v>
      </c>
      <c r="O1116" s="48"/>
      <c r="P1116" s="48"/>
      <c r="Q1116" s="48"/>
      <c r="R1116" s="48"/>
      <c r="S1116" s="48"/>
      <c r="T1116" s="48"/>
      <c r="V1116" s="157" t="s">
        <v>5464</v>
      </c>
      <c r="W1116" s="11"/>
      <c r="X1116" s="11" t="s">
        <v>117</v>
      </c>
      <c r="Y1116" s="43" t="s">
        <v>75</v>
      </c>
      <c r="Z1116" s="48"/>
      <c r="AA1116" s="48"/>
      <c r="AB1116" s="48"/>
      <c r="AC1116" s="48"/>
      <c r="AD1116" s="48"/>
      <c r="AE1116" s="48"/>
      <c r="AF1116" s="48"/>
      <c r="AG1116" s="48"/>
      <c r="AH1116" s="48"/>
      <c r="AI1116" s="48"/>
      <c r="AJ1116" s="48"/>
      <c r="AK1116" s="48"/>
      <c r="AL1116" s="48"/>
      <c r="AM1116" s="39" t="s">
        <v>176</v>
      </c>
      <c r="AN1116" s="48"/>
      <c r="AO1116" s="48"/>
      <c r="AP1116" s="48"/>
      <c r="AQ1116" s="11" t="s">
        <v>79</v>
      </c>
      <c r="AR1116" s="39" t="s">
        <v>117</v>
      </c>
      <c r="AS1116" s="39" t="s">
        <v>75</v>
      </c>
      <c r="AT1116" s="11" t="s">
        <v>80</v>
      </c>
      <c r="AU1116" s="48"/>
      <c r="AW1116" s="11" t="s">
        <v>96</v>
      </c>
      <c r="AX1116" s="18" t="str">
        <f t="shared" si="1427"/>
        <v/>
      </c>
      <c r="AY1116" s="48"/>
      <c r="AZ1116" s="19" t="s">
        <v>5465</v>
      </c>
      <c r="BA1116" s="48"/>
      <c r="BB1116" s="48"/>
      <c r="BF1116" s="48"/>
      <c r="BH1116" s="48"/>
      <c r="BI1116" s="48"/>
      <c r="BJ1116" s="159">
        <v>2021.0</v>
      </c>
      <c r="BK1116" s="159">
        <v>2021.0</v>
      </c>
      <c r="BL1116" s="16">
        <f t="shared" si="954"/>
        <v>1</v>
      </c>
      <c r="BM1116" s="18" t="str">
        <f t="shared" si="955"/>
        <v>2021</v>
      </c>
      <c r="BN1116" s="18" t="str">
        <f t="shared" ref="BN1116:CC1116" si="1626">IF(ISNUMBER(SEARCH(BN$1, $BM1116)), ($K1116/$BL1116), "")</f>
        <v/>
      </c>
      <c r="BO1116" s="20">
        <f t="shared" si="1626"/>
        <v>2331600</v>
      </c>
      <c r="BP1116" s="18" t="str">
        <f t="shared" si="1626"/>
        <v/>
      </c>
      <c r="BQ1116" s="18" t="str">
        <f t="shared" si="1626"/>
        <v/>
      </c>
      <c r="BR1116" s="18" t="str">
        <f t="shared" si="1626"/>
        <v/>
      </c>
      <c r="BS1116" s="18" t="str">
        <f t="shared" si="1626"/>
        <v/>
      </c>
      <c r="BT1116" s="18" t="str">
        <f t="shared" si="1626"/>
        <v/>
      </c>
      <c r="BU1116" s="18" t="str">
        <f t="shared" si="1626"/>
        <v/>
      </c>
      <c r="BV1116" s="18" t="str">
        <f t="shared" si="1626"/>
        <v/>
      </c>
      <c r="BW1116" s="18" t="str">
        <f t="shared" si="1626"/>
        <v/>
      </c>
      <c r="BX1116" s="18" t="str">
        <f t="shared" si="1626"/>
        <v/>
      </c>
      <c r="BY1116" s="18" t="str">
        <f t="shared" si="1626"/>
        <v/>
      </c>
      <c r="BZ1116" s="18" t="str">
        <f t="shared" si="1626"/>
        <v/>
      </c>
      <c r="CA1116" s="18" t="str">
        <f t="shared" si="1626"/>
        <v/>
      </c>
      <c r="CB1116" s="18" t="str">
        <f t="shared" si="1626"/>
        <v/>
      </c>
      <c r="CC1116" s="18" t="str">
        <f t="shared" si="1626"/>
        <v/>
      </c>
      <c r="CD1116" s="48"/>
      <c r="CE1116" s="48"/>
    </row>
    <row r="1117" ht="18.0" customHeight="1">
      <c r="A1117" s="172" t="s">
        <v>5466</v>
      </c>
      <c r="B1117" s="182" t="s">
        <v>5467</v>
      </c>
      <c r="C1117" s="62" t="str">
        <f>IFERROR(__xludf.DUMMYFUNCTION("IF(A1117&lt;&gt;"""", IFERROR(TEXTJOIN("", "", TRUE, FILTER('Current projects in Airtable'!B:B, ISNUMBER(SEARCH('Current projects in Airtable'!B:B, A1117)))), """"), """")"),"")</f>
        <v/>
      </c>
      <c r="D1117" s="14" t="s">
        <v>5430</v>
      </c>
      <c r="E1117" s="174">
        <v>1100000.0</v>
      </c>
      <c r="F1117" s="174">
        <v>1100000.0</v>
      </c>
      <c r="G1117" s="136" t="s">
        <v>112</v>
      </c>
      <c r="J1117" s="129">
        <v>95700.0</v>
      </c>
      <c r="K1117" s="129">
        <v>95700.0</v>
      </c>
      <c r="L1117" s="41" t="s">
        <v>86</v>
      </c>
      <c r="M1117" s="11"/>
      <c r="N1117" s="175" t="s">
        <v>5468</v>
      </c>
      <c r="O1117" s="48"/>
      <c r="P1117" s="48"/>
      <c r="Q1117" s="48"/>
      <c r="R1117" s="48"/>
      <c r="S1117" s="48"/>
      <c r="T1117" s="48"/>
      <c r="V1117" s="62" t="s">
        <v>5443</v>
      </c>
      <c r="W1117" s="11"/>
      <c r="X1117" s="11" t="s">
        <v>117</v>
      </c>
      <c r="Y1117" s="43" t="s">
        <v>75</v>
      </c>
      <c r="Z1117" s="48"/>
      <c r="AA1117" s="48"/>
      <c r="AB1117" s="48"/>
      <c r="AC1117" s="48"/>
      <c r="AD1117" s="48"/>
      <c r="AE1117" s="48"/>
      <c r="AF1117" s="48"/>
      <c r="AG1117" s="48"/>
      <c r="AH1117" s="48"/>
      <c r="AI1117" s="48"/>
      <c r="AJ1117" s="48"/>
      <c r="AK1117" s="48"/>
      <c r="AL1117" s="48"/>
      <c r="AM1117" s="39" t="s">
        <v>176</v>
      </c>
      <c r="AN1117" s="48"/>
      <c r="AO1117" s="48"/>
      <c r="AP1117" s="48"/>
      <c r="AQ1117" s="11" t="s">
        <v>79</v>
      </c>
      <c r="AR1117" s="39" t="s">
        <v>117</v>
      </c>
      <c r="AS1117" s="39" t="s">
        <v>75</v>
      </c>
      <c r="AT1117" s="11" t="s">
        <v>107</v>
      </c>
      <c r="AU1117" s="39" t="s">
        <v>189</v>
      </c>
      <c r="AW1117" s="11" t="s">
        <v>96</v>
      </c>
      <c r="AX1117" s="18" t="str">
        <f t="shared" si="1427"/>
        <v/>
      </c>
      <c r="AY1117" s="48"/>
      <c r="AZ1117" s="19" t="s">
        <v>109</v>
      </c>
      <c r="BA1117" s="48"/>
      <c r="BB1117" s="48"/>
      <c r="BF1117" s="48"/>
      <c r="BH1117" s="48"/>
      <c r="BI1117" s="48"/>
      <c r="BJ1117" s="159">
        <v>2020.0</v>
      </c>
      <c r="BK1117" s="159">
        <v>2020.0</v>
      </c>
      <c r="BL1117" s="16">
        <f t="shared" si="954"/>
        <v>1</v>
      </c>
      <c r="BM1117" s="18" t="str">
        <f t="shared" si="955"/>
        <v>2020</v>
      </c>
      <c r="BN1117" s="20">
        <f t="shared" ref="BN1117:CC1117" si="1627">IF(ISNUMBER(SEARCH(BN$1, $BM1117)), ($K1117/$BL1117), "")</f>
        <v>95700</v>
      </c>
      <c r="BO1117" s="18" t="str">
        <f t="shared" si="1627"/>
        <v/>
      </c>
      <c r="BP1117" s="18" t="str">
        <f t="shared" si="1627"/>
        <v/>
      </c>
      <c r="BQ1117" s="18" t="str">
        <f t="shared" si="1627"/>
        <v/>
      </c>
      <c r="BR1117" s="18" t="str">
        <f t="shared" si="1627"/>
        <v/>
      </c>
      <c r="BS1117" s="18" t="str">
        <f t="shared" si="1627"/>
        <v/>
      </c>
      <c r="BT1117" s="18" t="str">
        <f t="shared" si="1627"/>
        <v/>
      </c>
      <c r="BU1117" s="18" t="str">
        <f t="shared" si="1627"/>
        <v/>
      </c>
      <c r="BV1117" s="18" t="str">
        <f t="shared" si="1627"/>
        <v/>
      </c>
      <c r="BW1117" s="18" t="str">
        <f t="shared" si="1627"/>
        <v/>
      </c>
      <c r="BX1117" s="18" t="str">
        <f t="shared" si="1627"/>
        <v/>
      </c>
      <c r="BY1117" s="18" t="str">
        <f t="shared" si="1627"/>
        <v/>
      </c>
      <c r="BZ1117" s="18" t="str">
        <f t="shared" si="1627"/>
        <v/>
      </c>
      <c r="CA1117" s="18" t="str">
        <f t="shared" si="1627"/>
        <v/>
      </c>
      <c r="CB1117" s="18" t="str">
        <f t="shared" si="1627"/>
        <v/>
      </c>
      <c r="CC1117" s="18" t="str">
        <f t="shared" si="1627"/>
        <v/>
      </c>
      <c r="CD1117" s="48"/>
      <c r="CE1117" s="48"/>
    </row>
    <row r="1118" ht="18.0" customHeight="1">
      <c r="A1118" s="172" t="s">
        <v>3251</v>
      </c>
      <c r="B1118" s="178" t="s">
        <v>5469</v>
      </c>
      <c r="C1118" s="62" t="str">
        <f>IFERROR(__xludf.DUMMYFUNCTION("IF(A1118&lt;&gt;"""", IFERROR(TEXTJOIN("", "", TRUE, FILTER('Current projects in Airtable'!B:B, ISNUMBER(SEARCH('Current projects in Airtable'!B:B, A1118)))), """"), """")"),"")</f>
        <v/>
      </c>
      <c r="D1118" s="14" t="s">
        <v>5430</v>
      </c>
      <c r="E1118" s="174">
        <v>1.2E7</v>
      </c>
      <c r="F1118" s="174">
        <v>1.2E7</v>
      </c>
      <c r="G1118" s="136" t="s">
        <v>112</v>
      </c>
      <c r="J1118" s="129">
        <f t="shared" ref="J1118:K1118" si="1628">E1118*0.087</f>
        <v>1044000</v>
      </c>
      <c r="K1118" s="129">
        <f t="shared" si="1628"/>
        <v>1044000</v>
      </c>
      <c r="L1118" s="41" t="s">
        <v>86</v>
      </c>
      <c r="M1118" s="11"/>
      <c r="N1118" s="175" t="s">
        <v>5470</v>
      </c>
      <c r="O1118" s="48"/>
      <c r="P1118" s="48"/>
      <c r="Q1118" s="48"/>
      <c r="R1118" s="48"/>
      <c r="S1118" s="48"/>
      <c r="T1118" s="48"/>
      <c r="V1118" s="62"/>
      <c r="W1118" s="11"/>
      <c r="X1118" s="11" t="s">
        <v>117</v>
      </c>
      <c r="Y1118" s="43" t="s">
        <v>75</v>
      </c>
      <c r="Z1118" s="48"/>
      <c r="AA1118" s="48"/>
      <c r="AB1118" s="48"/>
      <c r="AC1118" s="48"/>
      <c r="AD1118" s="48"/>
      <c r="AE1118" s="48"/>
      <c r="AF1118" s="48"/>
      <c r="AG1118" s="48"/>
      <c r="AH1118" s="48"/>
      <c r="AI1118" s="48"/>
      <c r="AJ1118" s="48"/>
      <c r="AK1118" s="48"/>
      <c r="AL1118" s="48"/>
      <c r="AM1118" s="39" t="s">
        <v>176</v>
      </c>
      <c r="AN1118" s="48"/>
      <c r="AO1118" s="48"/>
      <c r="AP1118" s="48"/>
      <c r="AQ1118" s="11" t="s">
        <v>79</v>
      </c>
      <c r="AR1118" s="39" t="s">
        <v>117</v>
      </c>
      <c r="AS1118" s="39" t="s">
        <v>75</v>
      </c>
      <c r="AT1118" s="25" t="s">
        <v>122</v>
      </c>
      <c r="AU1118" s="48"/>
      <c r="AW1118" s="11" t="s">
        <v>96</v>
      </c>
      <c r="AX1118" s="18" t="str">
        <f t="shared" si="1427"/>
        <v/>
      </c>
      <c r="AY1118" s="39"/>
      <c r="AZ1118" s="19" t="s">
        <v>398</v>
      </c>
      <c r="BA1118" s="48"/>
      <c r="BB1118" s="48"/>
      <c r="BF1118" s="48"/>
      <c r="BH1118" s="48"/>
      <c r="BI1118" s="48"/>
      <c r="BJ1118" s="159">
        <v>2025.0</v>
      </c>
      <c r="BK1118" s="159">
        <v>2025.0</v>
      </c>
      <c r="BL1118" s="16">
        <f t="shared" si="954"/>
        <v>1</v>
      </c>
      <c r="BM1118" s="18" t="str">
        <f t="shared" si="955"/>
        <v>2025</v>
      </c>
      <c r="BN1118" s="18" t="str">
        <f t="shared" ref="BN1118:CC1118" si="1629">IF(ISNUMBER(SEARCH(BN$1, $BM1118)), ($K1118/$BL1118), "")</f>
        <v/>
      </c>
      <c r="BO1118" s="18" t="str">
        <f t="shared" si="1629"/>
        <v/>
      </c>
      <c r="BP1118" s="18" t="str">
        <f t="shared" si="1629"/>
        <v/>
      </c>
      <c r="BQ1118" s="18" t="str">
        <f t="shared" si="1629"/>
        <v/>
      </c>
      <c r="BR1118" s="18" t="str">
        <f t="shared" si="1629"/>
        <v/>
      </c>
      <c r="BS1118" s="20">
        <f t="shared" si="1629"/>
        <v>1044000</v>
      </c>
      <c r="BT1118" s="18" t="str">
        <f t="shared" si="1629"/>
        <v/>
      </c>
      <c r="BU1118" s="18" t="str">
        <f t="shared" si="1629"/>
        <v/>
      </c>
      <c r="BV1118" s="18" t="str">
        <f t="shared" si="1629"/>
        <v/>
      </c>
      <c r="BW1118" s="18" t="str">
        <f t="shared" si="1629"/>
        <v/>
      </c>
      <c r="BX1118" s="18" t="str">
        <f t="shared" si="1629"/>
        <v/>
      </c>
      <c r="BY1118" s="18" t="str">
        <f t="shared" si="1629"/>
        <v/>
      </c>
      <c r="BZ1118" s="18" t="str">
        <f t="shared" si="1629"/>
        <v/>
      </c>
      <c r="CA1118" s="18" t="str">
        <f t="shared" si="1629"/>
        <v/>
      </c>
      <c r="CB1118" s="18" t="str">
        <f t="shared" si="1629"/>
        <v/>
      </c>
      <c r="CC1118" s="18" t="str">
        <f t="shared" si="1629"/>
        <v/>
      </c>
      <c r="CD1118" s="48"/>
      <c r="CE1118" s="48"/>
    </row>
    <row r="1119" ht="18.0" customHeight="1">
      <c r="A1119" s="172" t="s">
        <v>5471</v>
      </c>
      <c r="B1119" s="178" t="s">
        <v>5472</v>
      </c>
      <c r="C1119" s="62" t="str">
        <f>IFERROR(__xludf.DUMMYFUNCTION("IF(A1119&lt;&gt;"""", IFERROR(TEXTJOIN("", "", TRUE, FILTER('Current projects in Airtable'!B:B, ISNUMBER(SEARCH('Current projects in Airtable'!B:B, A1119)))), """"), """")"),"")</f>
        <v/>
      </c>
      <c r="D1119" s="14" t="s">
        <v>5430</v>
      </c>
      <c r="E1119" s="174">
        <v>1.0E7</v>
      </c>
      <c r="F1119" s="174">
        <v>1.0E7</v>
      </c>
      <c r="G1119" s="136" t="s">
        <v>112</v>
      </c>
      <c r="J1119" s="129">
        <f t="shared" ref="J1119:K1119" si="1630">E1119*0.087</f>
        <v>870000</v>
      </c>
      <c r="K1119" s="129">
        <f t="shared" si="1630"/>
        <v>870000</v>
      </c>
      <c r="L1119" s="41" t="s">
        <v>86</v>
      </c>
      <c r="M1119" s="11"/>
      <c r="N1119" s="175" t="s">
        <v>5473</v>
      </c>
      <c r="O1119" s="48"/>
      <c r="P1119" s="48"/>
      <c r="Q1119" s="48"/>
      <c r="R1119" s="48"/>
      <c r="S1119" s="48"/>
      <c r="T1119" s="48"/>
      <c r="V1119" s="62"/>
      <c r="W1119" s="11"/>
      <c r="X1119" s="11" t="s">
        <v>117</v>
      </c>
      <c r="Y1119" s="43" t="s">
        <v>75</v>
      </c>
      <c r="Z1119" s="48"/>
      <c r="AA1119" s="48"/>
      <c r="AB1119" s="48"/>
      <c r="AC1119" s="48"/>
      <c r="AD1119" s="48"/>
      <c r="AE1119" s="48"/>
      <c r="AF1119" s="48"/>
      <c r="AG1119" s="48"/>
      <c r="AH1119" s="48"/>
      <c r="AI1119" s="48"/>
      <c r="AJ1119" s="48"/>
      <c r="AK1119" s="48"/>
      <c r="AL1119" s="48"/>
      <c r="AM1119" s="39" t="s">
        <v>176</v>
      </c>
      <c r="AN1119" s="48"/>
      <c r="AO1119" s="48"/>
      <c r="AP1119" s="48"/>
      <c r="AQ1119" s="11" t="s">
        <v>79</v>
      </c>
      <c r="AR1119" s="39" t="s">
        <v>117</v>
      </c>
      <c r="AS1119" s="39" t="s">
        <v>75</v>
      </c>
      <c r="AT1119" s="25" t="s">
        <v>122</v>
      </c>
      <c r="AU1119" s="48"/>
      <c r="AW1119" s="11" t="s">
        <v>96</v>
      </c>
      <c r="AX1119" s="18" t="str">
        <f t="shared" si="1427"/>
        <v/>
      </c>
      <c r="AY1119" s="39"/>
      <c r="AZ1119" s="19" t="s">
        <v>5474</v>
      </c>
      <c r="BA1119" s="48"/>
      <c r="BB1119" s="48"/>
      <c r="BF1119" s="48"/>
      <c r="BH1119" s="48"/>
      <c r="BI1119" s="48"/>
      <c r="BJ1119" s="159">
        <v>2019.0</v>
      </c>
      <c r="BK1119" s="159">
        <v>2019.0</v>
      </c>
      <c r="BL1119" s="16">
        <f t="shared" si="954"/>
        <v>1</v>
      </c>
      <c r="BM1119" s="18" t="str">
        <f t="shared" si="955"/>
        <v>2019</v>
      </c>
      <c r="BN1119" s="18" t="str">
        <f t="shared" ref="BN1119:CC1119" si="1631">IF(ISNUMBER(SEARCH(BN$1, $BM1119)), ($K1119/$BL1119), "")</f>
        <v/>
      </c>
      <c r="BO1119" s="18" t="str">
        <f t="shared" si="1631"/>
        <v/>
      </c>
      <c r="BP1119" s="18" t="str">
        <f t="shared" si="1631"/>
        <v/>
      </c>
      <c r="BQ1119" s="18" t="str">
        <f t="shared" si="1631"/>
        <v/>
      </c>
      <c r="BR1119" s="18" t="str">
        <f t="shared" si="1631"/>
        <v/>
      </c>
      <c r="BS1119" s="18" t="str">
        <f t="shared" si="1631"/>
        <v/>
      </c>
      <c r="BT1119" s="18" t="str">
        <f t="shared" si="1631"/>
        <v/>
      </c>
      <c r="BU1119" s="18" t="str">
        <f t="shared" si="1631"/>
        <v/>
      </c>
      <c r="BV1119" s="18" t="str">
        <f t="shared" si="1631"/>
        <v/>
      </c>
      <c r="BW1119" s="18" t="str">
        <f t="shared" si="1631"/>
        <v/>
      </c>
      <c r="BX1119" s="18" t="str">
        <f t="shared" si="1631"/>
        <v/>
      </c>
      <c r="BY1119" s="18" t="str">
        <f t="shared" si="1631"/>
        <v/>
      </c>
      <c r="BZ1119" s="18" t="str">
        <f t="shared" si="1631"/>
        <v/>
      </c>
      <c r="CA1119" s="18" t="str">
        <f t="shared" si="1631"/>
        <v/>
      </c>
      <c r="CB1119" s="18" t="str">
        <f t="shared" si="1631"/>
        <v/>
      </c>
      <c r="CC1119" s="18" t="str">
        <f t="shared" si="1631"/>
        <v/>
      </c>
      <c r="CD1119" s="48"/>
      <c r="CE1119" s="48"/>
    </row>
    <row r="1120" ht="18.0" customHeight="1">
      <c r="A1120" s="172" t="s">
        <v>5475</v>
      </c>
      <c r="B1120" s="178" t="s">
        <v>5476</v>
      </c>
      <c r="C1120" s="62" t="str">
        <f>IFERROR(__xludf.DUMMYFUNCTION("IF(A1120&lt;&gt;"""", IFERROR(TEXTJOIN("", "", TRUE, FILTER('Current projects in Airtable'!B:B, ISNUMBER(SEARCH('Current projects in Airtable'!B:B, A1120)))), """"), """")"),"")</f>
        <v/>
      </c>
      <c r="D1120" s="14" t="s">
        <v>5430</v>
      </c>
      <c r="E1120" s="174">
        <v>99999.0</v>
      </c>
      <c r="F1120" s="174">
        <v>99999.0</v>
      </c>
      <c r="G1120" s="136" t="s">
        <v>112</v>
      </c>
      <c r="J1120" s="129">
        <v>8699.912999999999</v>
      </c>
      <c r="K1120" s="129">
        <v>8699.912999999999</v>
      </c>
      <c r="L1120" s="41" t="s">
        <v>86</v>
      </c>
      <c r="M1120" s="11"/>
      <c r="N1120" s="175" t="s">
        <v>5477</v>
      </c>
      <c r="O1120" s="48"/>
      <c r="P1120" s="48"/>
      <c r="Q1120" s="48"/>
      <c r="R1120" s="48"/>
      <c r="S1120" s="48"/>
      <c r="T1120" s="48"/>
      <c r="V1120" s="157" t="s">
        <v>5478</v>
      </c>
      <c r="W1120" s="11"/>
      <c r="X1120" s="11" t="s">
        <v>117</v>
      </c>
      <c r="Y1120" s="43" t="s">
        <v>75</v>
      </c>
      <c r="Z1120" s="48"/>
      <c r="AA1120" s="48"/>
      <c r="AB1120" s="48"/>
      <c r="AC1120" s="48"/>
      <c r="AD1120" s="48"/>
      <c r="AE1120" s="48"/>
      <c r="AF1120" s="48"/>
      <c r="AG1120" s="48"/>
      <c r="AH1120" s="48"/>
      <c r="AI1120" s="48"/>
      <c r="AJ1120" s="48"/>
      <c r="AK1120" s="48"/>
      <c r="AL1120" s="48"/>
      <c r="AM1120" s="39" t="s">
        <v>176</v>
      </c>
      <c r="AN1120" s="48"/>
      <c r="AO1120" s="48"/>
      <c r="AP1120" s="48"/>
      <c r="AQ1120" s="11" t="s">
        <v>79</v>
      </c>
      <c r="AR1120" s="39" t="s">
        <v>117</v>
      </c>
      <c r="AS1120" s="39" t="s">
        <v>75</v>
      </c>
      <c r="AT1120" s="25" t="s">
        <v>122</v>
      </c>
      <c r="AU1120" s="48"/>
      <c r="AW1120" s="11" t="s">
        <v>96</v>
      </c>
      <c r="AX1120" s="18" t="str">
        <f t="shared" si="1427"/>
        <v/>
      </c>
      <c r="AY1120" s="39"/>
      <c r="AZ1120" s="19" t="s">
        <v>520</v>
      </c>
      <c r="BA1120" s="48"/>
      <c r="BB1120" s="48"/>
      <c r="BF1120" s="48"/>
      <c r="BH1120" s="48"/>
      <c r="BI1120" s="48"/>
      <c r="BJ1120" s="159">
        <v>2020.0</v>
      </c>
      <c r="BK1120" s="159">
        <v>2020.0</v>
      </c>
      <c r="BL1120" s="16">
        <f t="shared" si="954"/>
        <v>1</v>
      </c>
      <c r="BM1120" s="18" t="str">
        <f t="shared" si="955"/>
        <v>2020</v>
      </c>
      <c r="BN1120" s="20">
        <f t="shared" ref="BN1120:CC1120" si="1632">IF(ISNUMBER(SEARCH(BN$1, $BM1120)), ($K1120/$BL1120), "")</f>
        <v>8699.913</v>
      </c>
      <c r="BO1120" s="18" t="str">
        <f t="shared" si="1632"/>
        <v/>
      </c>
      <c r="BP1120" s="18" t="str">
        <f t="shared" si="1632"/>
        <v/>
      </c>
      <c r="BQ1120" s="18" t="str">
        <f t="shared" si="1632"/>
        <v/>
      </c>
      <c r="BR1120" s="18" t="str">
        <f t="shared" si="1632"/>
        <v/>
      </c>
      <c r="BS1120" s="18" t="str">
        <f t="shared" si="1632"/>
        <v/>
      </c>
      <c r="BT1120" s="18" t="str">
        <f t="shared" si="1632"/>
        <v/>
      </c>
      <c r="BU1120" s="18" t="str">
        <f t="shared" si="1632"/>
        <v/>
      </c>
      <c r="BV1120" s="18" t="str">
        <f t="shared" si="1632"/>
        <v/>
      </c>
      <c r="BW1120" s="18" t="str">
        <f t="shared" si="1632"/>
        <v/>
      </c>
      <c r="BX1120" s="18" t="str">
        <f t="shared" si="1632"/>
        <v/>
      </c>
      <c r="BY1120" s="18" t="str">
        <f t="shared" si="1632"/>
        <v/>
      </c>
      <c r="BZ1120" s="18" t="str">
        <f t="shared" si="1632"/>
        <v/>
      </c>
      <c r="CA1120" s="18" t="str">
        <f t="shared" si="1632"/>
        <v/>
      </c>
      <c r="CB1120" s="18" t="str">
        <f t="shared" si="1632"/>
        <v/>
      </c>
      <c r="CC1120" s="18" t="str">
        <f t="shared" si="1632"/>
        <v/>
      </c>
      <c r="CD1120" s="48"/>
      <c r="CE1120" s="48"/>
    </row>
    <row r="1121" ht="18.0" customHeight="1">
      <c r="A1121" s="172" t="s">
        <v>5479</v>
      </c>
      <c r="B1121" s="181"/>
      <c r="C1121" s="62" t="str">
        <f>IFERROR(__xludf.DUMMYFUNCTION("IF(A1121&lt;&gt;"""", IFERROR(TEXTJOIN("", "", TRUE, FILTER('Current projects in Airtable'!B:B, ISNUMBER(SEARCH('Current projects in Airtable'!B:B, A1121)))), """"), """")"),"")</f>
        <v/>
      </c>
      <c r="D1121" s="14" t="s">
        <v>5430</v>
      </c>
      <c r="E1121" s="174">
        <v>2.0E7</v>
      </c>
      <c r="F1121" s="174">
        <v>2.0E7</v>
      </c>
      <c r="G1121" s="136" t="s">
        <v>112</v>
      </c>
      <c r="J1121" s="129">
        <f t="shared" ref="J1121:K1121" si="1633">E1121*0.087</f>
        <v>1740000</v>
      </c>
      <c r="K1121" s="129">
        <f t="shared" si="1633"/>
        <v>1740000</v>
      </c>
      <c r="L1121" s="41" t="s">
        <v>86</v>
      </c>
      <c r="M1121" s="11"/>
      <c r="N1121" s="175" t="s">
        <v>5480</v>
      </c>
      <c r="O1121" s="48"/>
      <c r="P1121" s="48"/>
      <c r="Q1121" s="48"/>
      <c r="R1121" s="48"/>
      <c r="S1121" s="48"/>
      <c r="T1121" s="48"/>
      <c r="V1121" s="62"/>
      <c r="W1121" s="11"/>
      <c r="X1121" s="11" t="s">
        <v>117</v>
      </c>
      <c r="Y1121" s="43" t="s">
        <v>75</v>
      </c>
      <c r="Z1121" s="48"/>
      <c r="AA1121" s="48"/>
      <c r="AB1121" s="48"/>
      <c r="AC1121" s="48"/>
      <c r="AD1121" s="48"/>
      <c r="AE1121" s="48"/>
      <c r="AF1121" s="48"/>
      <c r="AG1121" s="48"/>
      <c r="AH1121" s="48"/>
      <c r="AI1121" s="48"/>
      <c r="AJ1121" s="48"/>
      <c r="AK1121" s="48"/>
      <c r="AL1121" s="48"/>
      <c r="AM1121" s="39" t="s">
        <v>176</v>
      </c>
      <c r="AN1121" s="48"/>
      <c r="AO1121" s="48"/>
      <c r="AP1121" s="48"/>
      <c r="AQ1121" s="11" t="s">
        <v>79</v>
      </c>
      <c r="AR1121" s="39" t="s">
        <v>117</v>
      </c>
      <c r="AS1121" s="39" t="s">
        <v>75</v>
      </c>
      <c r="AT1121" s="11" t="s">
        <v>107</v>
      </c>
      <c r="AU1121" s="39" t="s">
        <v>108</v>
      </c>
      <c r="AW1121" s="11" t="s">
        <v>96</v>
      </c>
      <c r="AX1121" s="18" t="str">
        <f t="shared" si="1427"/>
        <v/>
      </c>
      <c r="AY1121" s="39"/>
      <c r="AZ1121" s="19" t="s">
        <v>535</v>
      </c>
      <c r="BA1121" s="48"/>
      <c r="BB1121" s="48"/>
      <c r="BF1121" s="48"/>
      <c r="BH1121" s="48"/>
      <c r="BI1121" s="48"/>
      <c r="BJ1121" s="159">
        <v>2017.0</v>
      </c>
      <c r="BK1121" s="159">
        <v>2017.0</v>
      </c>
      <c r="BL1121" s="16">
        <f t="shared" si="954"/>
        <v>1</v>
      </c>
      <c r="BM1121" s="18" t="str">
        <f t="shared" si="955"/>
        <v>2017</v>
      </c>
      <c r="BN1121" s="18" t="str">
        <f t="shared" ref="BN1121:CC1121" si="1634">IF(ISNUMBER(SEARCH(BN$1, $BM1121)), ($K1121/$BL1121), "")</f>
        <v/>
      </c>
      <c r="BO1121" s="18" t="str">
        <f t="shared" si="1634"/>
        <v/>
      </c>
      <c r="BP1121" s="18" t="str">
        <f t="shared" si="1634"/>
        <v/>
      </c>
      <c r="BQ1121" s="18" t="str">
        <f t="shared" si="1634"/>
        <v/>
      </c>
      <c r="BR1121" s="18" t="str">
        <f t="shared" si="1634"/>
        <v/>
      </c>
      <c r="BS1121" s="18" t="str">
        <f t="shared" si="1634"/>
        <v/>
      </c>
      <c r="BT1121" s="18" t="str">
        <f t="shared" si="1634"/>
        <v/>
      </c>
      <c r="BU1121" s="18" t="str">
        <f t="shared" si="1634"/>
        <v/>
      </c>
      <c r="BV1121" s="18" t="str">
        <f t="shared" si="1634"/>
        <v/>
      </c>
      <c r="BW1121" s="18" t="str">
        <f t="shared" si="1634"/>
        <v/>
      </c>
      <c r="BX1121" s="18" t="str">
        <f t="shared" si="1634"/>
        <v/>
      </c>
      <c r="BY1121" s="18" t="str">
        <f t="shared" si="1634"/>
        <v/>
      </c>
      <c r="BZ1121" s="18" t="str">
        <f t="shared" si="1634"/>
        <v/>
      </c>
      <c r="CA1121" s="18" t="str">
        <f t="shared" si="1634"/>
        <v/>
      </c>
      <c r="CB1121" s="18" t="str">
        <f t="shared" si="1634"/>
        <v/>
      </c>
      <c r="CC1121" s="18" t="str">
        <f t="shared" si="1634"/>
        <v/>
      </c>
      <c r="CD1121" s="48"/>
      <c r="CE1121" s="48"/>
    </row>
    <row r="1122" ht="18.0" customHeight="1">
      <c r="A1122" s="172" t="s">
        <v>5481</v>
      </c>
      <c r="B1122" s="178" t="s">
        <v>5482</v>
      </c>
      <c r="C1122" s="62" t="str">
        <f>IFERROR(__xludf.DUMMYFUNCTION("IF(A1122&lt;&gt;"""", IFERROR(TEXTJOIN("", "", TRUE, FILTER('Current projects in Airtable'!B:B, ISNUMBER(SEARCH('Current projects in Airtable'!B:B, A1122)))), """"), """")"),"")</f>
        <v/>
      </c>
      <c r="D1122" s="14" t="s">
        <v>5430</v>
      </c>
      <c r="E1122" s="174">
        <f t="shared" ref="E1122:F1122" si="1635">86800000/3</f>
        <v>28933333.33</v>
      </c>
      <c r="F1122" s="174">
        <f t="shared" si="1635"/>
        <v>28933333.33</v>
      </c>
      <c r="G1122" s="136" t="s">
        <v>112</v>
      </c>
      <c r="J1122" s="129">
        <f t="shared" ref="J1122:K1122" si="1636">7551600/3</f>
        <v>2517200</v>
      </c>
      <c r="K1122" s="129">
        <f t="shared" si="1636"/>
        <v>2517200</v>
      </c>
      <c r="L1122" s="41" t="s">
        <v>86</v>
      </c>
      <c r="M1122" s="11"/>
      <c r="N1122" s="175" t="s">
        <v>5483</v>
      </c>
      <c r="O1122" s="48"/>
      <c r="P1122" s="39"/>
      <c r="Q1122" s="39"/>
      <c r="R1122" s="39" t="s">
        <v>5484</v>
      </c>
      <c r="S1122" s="48"/>
      <c r="T1122" s="48"/>
      <c r="V1122" s="62" t="s">
        <v>116</v>
      </c>
      <c r="W1122" s="11"/>
      <c r="X1122" s="11" t="s">
        <v>117</v>
      </c>
      <c r="Y1122" s="43" t="s">
        <v>75</v>
      </c>
      <c r="Z1122" s="48"/>
      <c r="AA1122" s="48"/>
      <c r="AB1122" s="48"/>
      <c r="AC1122" s="48"/>
      <c r="AD1122" s="48"/>
      <c r="AE1122" s="48"/>
      <c r="AF1122" s="48"/>
      <c r="AG1122" s="48"/>
      <c r="AH1122" s="48"/>
      <c r="AI1122" s="48"/>
      <c r="AJ1122" s="48"/>
      <c r="AK1122" s="48"/>
      <c r="AL1122" s="48"/>
      <c r="AM1122" s="39" t="s">
        <v>176</v>
      </c>
      <c r="AN1122" s="48"/>
      <c r="AO1122" s="48"/>
      <c r="AP1122" s="48"/>
      <c r="AQ1122" s="11" t="s">
        <v>79</v>
      </c>
      <c r="AR1122" s="39" t="s">
        <v>117</v>
      </c>
      <c r="AS1122" s="39" t="s">
        <v>75</v>
      </c>
      <c r="AT1122" s="11" t="s">
        <v>80</v>
      </c>
      <c r="AU1122" s="48"/>
      <c r="AW1122" s="11" t="s">
        <v>96</v>
      </c>
      <c r="AX1122" s="18" t="str">
        <f t="shared" si="1427"/>
        <v/>
      </c>
      <c r="AY1122" s="39"/>
      <c r="AZ1122" s="19" t="s">
        <v>395</v>
      </c>
      <c r="BA1122" s="48"/>
      <c r="BB1122" s="48"/>
      <c r="BF1122" s="48"/>
      <c r="BH1122" s="48"/>
      <c r="BI1122" s="48"/>
      <c r="BJ1122" s="159">
        <v>2021.0</v>
      </c>
      <c r="BK1122" s="159">
        <v>2021.0</v>
      </c>
      <c r="BL1122" s="16">
        <f t="shared" si="954"/>
        <v>1</v>
      </c>
      <c r="BM1122" s="18" t="str">
        <f t="shared" si="955"/>
        <v>2021</v>
      </c>
      <c r="BN1122" s="18" t="str">
        <f t="shared" ref="BN1122:CC1122" si="1637">IF(ISNUMBER(SEARCH(BN$1, $BM1122)), ($K1122/$BL1122), "")</f>
        <v/>
      </c>
      <c r="BO1122" s="20">
        <f t="shared" si="1637"/>
        <v>2517200</v>
      </c>
      <c r="BP1122" s="18" t="str">
        <f t="shared" si="1637"/>
        <v/>
      </c>
      <c r="BQ1122" s="18" t="str">
        <f t="shared" si="1637"/>
        <v/>
      </c>
      <c r="BR1122" s="18" t="str">
        <f t="shared" si="1637"/>
        <v/>
      </c>
      <c r="BS1122" s="18" t="str">
        <f t="shared" si="1637"/>
        <v/>
      </c>
      <c r="BT1122" s="18" t="str">
        <f t="shared" si="1637"/>
        <v/>
      </c>
      <c r="BU1122" s="18" t="str">
        <f t="shared" si="1637"/>
        <v/>
      </c>
      <c r="BV1122" s="18" t="str">
        <f t="shared" si="1637"/>
        <v/>
      </c>
      <c r="BW1122" s="18" t="str">
        <f t="shared" si="1637"/>
        <v/>
      </c>
      <c r="BX1122" s="18" t="str">
        <f t="shared" si="1637"/>
        <v/>
      </c>
      <c r="BY1122" s="18" t="str">
        <f t="shared" si="1637"/>
        <v/>
      </c>
      <c r="BZ1122" s="18" t="str">
        <f t="shared" si="1637"/>
        <v/>
      </c>
      <c r="CA1122" s="18" t="str">
        <f t="shared" si="1637"/>
        <v/>
      </c>
      <c r="CB1122" s="18" t="str">
        <f t="shared" si="1637"/>
        <v/>
      </c>
      <c r="CC1122" s="18" t="str">
        <f t="shared" si="1637"/>
        <v/>
      </c>
      <c r="CD1122" s="48"/>
      <c r="CE1122" s="48"/>
    </row>
    <row r="1123" ht="18.0" customHeight="1">
      <c r="A1123" s="172" t="s">
        <v>5485</v>
      </c>
      <c r="B1123" s="183" t="s">
        <v>5486</v>
      </c>
      <c r="C1123" s="62" t="str">
        <f>IFERROR(__xludf.DUMMYFUNCTION("IF(A1123&lt;&gt;"""", IFERROR(TEXTJOIN("", "", TRUE, FILTER('Current projects in Airtable'!B:B, ISNUMBER(SEARCH('Current projects in Airtable'!B:B, A1123)))), """"), """")"),"")</f>
        <v/>
      </c>
      <c r="D1123" s="14" t="s">
        <v>5430</v>
      </c>
      <c r="E1123" s="174">
        <v>99999.0</v>
      </c>
      <c r="F1123" s="174">
        <v>99999.0</v>
      </c>
      <c r="G1123" s="136" t="s">
        <v>112</v>
      </c>
      <c r="J1123" s="129">
        <v>8699.912999999999</v>
      </c>
      <c r="K1123" s="129">
        <v>8699.912999999999</v>
      </c>
      <c r="L1123" s="41" t="s">
        <v>86</v>
      </c>
      <c r="M1123" s="11"/>
      <c r="N1123" s="175" t="s">
        <v>5487</v>
      </c>
      <c r="O1123" s="48"/>
      <c r="P1123" s="48"/>
      <c r="Q1123" s="48"/>
      <c r="R1123" s="48"/>
      <c r="S1123" s="48"/>
      <c r="T1123" s="48"/>
      <c r="V1123" s="62" t="s">
        <v>5443</v>
      </c>
      <c r="W1123" s="11"/>
      <c r="X1123" s="11" t="s">
        <v>117</v>
      </c>
      <c r="Y1123" s="43" t="s">
        <v>75</v>
      </c>
      <c r="Z1123" s="48"/>
      <c r="AA1123" s="48"/>
      <c r="AB1123" s="48"/>
      <c r="AC1123" s="48"/>
      <c r="AD1123" s="48"/>
      <c r="AE1123" s="48"/>
      <c r="AF1123" s="48"/>
      <c r="AG1123" s="48"/>
      <c r="AH1123" s="48"/>
      <c r="AI1123" s="48"/>
      <c r="AJ1123" s="48"/>
      <c r="AK1123" s="48"/>
      <c r="AL1123" s="48"/>
      <c r="AM1123" s="39" t="s">
        <v>176</v>
      </c>
      <c r="AN1123" s="48"/>
      <c r="AO1123" s="48"/>
      <c r="AP1123" s="48"/>
      <c r="AQ1123" s="11" t="s">
        <v>79</v>
      </c>
      <c r="AR1123" s="39" t="s">
        <v>117</v>
      </c>
      <c r="AS1123" s="39" t="s">
        <v>75</v>
      </c>
      <c r="AT1123" s="11" t="s">
        <v>107</v>
      </c>
      <c r="AU1123" s="39" t="s">
        <v>108</v>
      </c>
      <c r="AW1123" s="11" t="s">
        <v>96</v>
      </c>
      <c r="AX1123" s="18" t="str">
        <f t="shared" si="1427"/>
        <v/>
      </c>
      <c r="AY1123" s="39" t="s">
        <v>299</v>
      </c>
      <c r="AZ1123" s="19" t="s">
        <v>398</v>
      </c>
      <c r="BA1123" s="48"/>
      <c r="BB1123" s="48"/>
      <c r="BF1123" s="48"/>
      <c r="BH1123" s="48"/>
      <c r="BI1123" s="48"/>
      <c r="BJ1123" s="159">
        <v>2024.0</v>
      </c>
      <c r="BK1123" s="159">
        <v>2024.0</v>
      </c>
      <c r="BL1123" s="16">
        <f t="shared" si="954"/>
        <v>1</v>
      </c>
      <c r="BM1123" s="18" t="str">
        <f t="shared" si="955"/>
        <v>2024</v>
      </c>
      <c r="BN1123" s="18" t="str">
        <f t="shared" ref="BN1123:CC1123" si="1638">IF(ISNUMBER(SEARCH(BN$1, $BM1123)), ($K1123/$BL1123), "")</f>
        <v/>
      </c>
      <c r="BO1123" s="18" t="str">
        <f t="shared" si="1638"/>
        <v/>
      </c>
      <c r="BP1123" s="18" t="str">
        <f t="shared" si="1638"/>
        <v/>
      </c>
      <c r="BQ1123" s="18" t="str">
        <f t="shared" si="1638"/>
        <v/>
      </c>
      <c r="BR1123" s="20">
        <f t="shared" si="1638"/>
        <v>8699.913</v>
      </c>
      <c r="BS1123" s="18" t="str">
        <f t="shared" si="1638"/>
        <v/>
      </c>
      <c r="BT1123" s="18" t="str">
        <f t="shared" si="1638"/>
        <v/>
      </c>
      <c r="BU1123" s="18" t="str">
        <f t="shared" si="1638"/>
        <v/>
      </c>
      <c r="BV1123" s="18" t="str">
        <f t="shared" si="1638"/>
        <v/>
      </c>
      <c r="BW1123" s="18" t="str">
        <f t="shared" si="1638"/>
        <v/>
      </c>
      <c r="BX1123" s="18" t="str">
        <f t="shared" si="1638"/>
        <v/>
      </c>
      <c r="BY1123" s="18" t="str">
        <f t="shared" si="1638"/>
        <v/>
      </c>
      <c r="BZ1123" s="18" t="str">
        <f t="shared" si="1638"/>
        <v/>
      </c>
      <c r="CA1123" s="18" t="str">
        <f t="shared" si="1638"/>
        <v/>
      </c>
      <c r="CB1123" s="18" t="str">
        <f t="shared" si="1638"/>
        <v/>
      </c>
      <c r="CC1123" s="18" t="str">
        <f t="shared" si="1638"/>
        <v/>
      </c>
      <c r="CD1123" s="48"/>
      <c r="CE1123" s="48"/>
    </row>
    <row r="1124" ht="18.0" customHeight="1">
      <c r="A1124" s="172" t="s">
        <v>5488</v>
      </c>
      <c r="B1124" s="182" t="s">
        <v>5489</v>
      </c>
      <c r="C1124" s="62" t="str">
        <f>IFERROR(__xludf.DUMMYFUNCTION("IF(A1124&lt;&gt;"""", IFERROR(TEXTJOIN("", "", TRUE, FILTER('Current projects in Airtable'!B:B, ISNUMBER(SEARCH('Current projects in Airtable'!B:B, A1124)))), """"), """")"),"")</f>
        <v/>
      </c>
      <c r="D1124" s="14" t="s">
        <v>5430</v>
      </c>
      <c r="E1124" s="174">
        <f t="shared" ref="E1124:F1124" si="1639">97100000/3</f>
        <v>32366666.67</v>
      </c>
      <c r="F1124" s="174">
        <f t="shared" si="1639"/>
        <v>32366666.67</v>
      </c>
      <c r="G1124" s="136" t="s">
        <v>112</v>
      </c>
      <c r="J1124" s="129">
        <f t="shared" ref="J1124:K1124" si="1640">E1124*0.087</f>
        <v>2815900</v>
      </c>
      <c r="K1124" s="129">
        <f t="shared" si="1640"/>
        <v>2815900</v>
      </c>
      <c r="L1124" s="41" t="s">
        <v>86</v>
      </c>
      <c r="M1124" s="11"/>
      <c r="N1124" s="175" t="s">
        <v>5490</v>
      </c>
      <c r="O1124" s="48"/>
      <c r="P1124" s="39"/>
      <c r="Q1124" s="39"/>
      <c r="R1124" s="39" t="s">
        <v>5484</v>
      </c>
      <c r="S1124" s="48"/>
      <c r="T1124" s="48"/>
      <c r="V1124" s="62" t="s">
        <v>116</v>
      </c>
      <c r="W1124" s="11"/>
      <c r="X1124" s="11" t="s">
        <v>117</v>
      </c>
      <c r="Y1124" s="43" t="s">
        <v>75</v>
      </c>
      <c r="Z1124" s="48"/>
      <c r="AA1124" s="48"/>
      <c r="AB1124" s="48"/>
      <c r="AC1124" s="48"/>
      <c r="AD1124" s="48"/>
      <c r="AE1124" s="48"/>
      <c r="AF1124" s="48"/>
      <c r="AG1124" s="48"/>
      <c r="AH1124" s="48"/>
      <c r="AI1124" s="48"/>
      <c r="AJ1124" s="48"/>
      <c r="AK1124" s="48"/>
      <c r="AL1124" s="48"/>
      <c r="AM1124" s="39" t="s">
        <v>176</v>
      </c>
      <c r="AN1124" s="48"/>
      <c r="AO1124" s="48"/>
      <c r="AP1124" s="48"/>
      <c r="AQ1124" s="11" t="s">
        <v>79</v>
      </c>
      <c r="AR1124" s="39" t="s">
        <v>117</v>
      </c>
      <c r="AS1124" s="39" t="s">
        <v>75</v>
      </c>
      <c r="AT1124" s="11" t="s">
        <v>80</v>
      </c>
      <c r="AU1124" s="48"/>
      <c r="AW1124" s="11" t="s">
        <v>96</v>
      </c>
      <c r="AX1124" s="18" t="str">
        <f t="shared" si="1427"/>
        <v/>
      </c>
      <c r="AY1124" s="48"/>
      <c r="AZ1124" s="19" t="s">
        <v>132</v>
      </c>
      <c r="BA1124" s="48"/>
      <c r="BB1124" s="48"/>
      <c r="BF1124" s="48"/>
      <c r="BH1124" s="48"/>
      <c r="BI1124" s="48"/>
      <c r="BJ1124" s="159">
        <v>2025.0</v>
      </c>
      <c r="BK1124" s="159">
        <v>2025.0</v>
      </c>
      <c r="BL1124" s="16">
        <f t="shared" si="954"/>
        <v>1</v>
      </c>
      <c r="BM1124" s="18" t="str">
        <f t="shared" si="955"/>
        <v>2025</v>
      </c>
      <c r="BN1124" s="18" t="str">
        <f t="shared" ref="BN1124:CC1124" si="1641">IF(ISNUMBER(SEARCH(BN$1, $BM1124)), ($K1124/$BL1124), "")</f>
        <v/>
      </c>
      <c r="BO1124" s="18" t="str">
        <f t="shared" si="1641"/>
        <v/>
      </c>
      <c r="BP1124" s="18" t="str">
        <f t="shared" si="1641"/>
        <v/>
      </c>
      <c r="BQ1124" s="18" t="str">
        <f t="shared" si="1641"/>
        <v/>
      </c>
      <c r="BR1124" s="18" t="str">
        <f t="shared" si="1641"/>
        <v/>
      </c>
      <c r="BS1124" s="20">
        <f t="shared" si="1641"/>
        <v>2815900</v>
      </c>
      <c r="BT1124" s="18" t="str">
        <f t="shared" si="1641"/>
        <v/>
      </c>
      <c r="BU1124" s="18" t="str">
        <f t="shared" si="1641"/>
        <v/>
      </c>
      <c r="BV1124" s="18" t="str">
        <f t="shared" si="1641"/>
        <v/>
      </c>
      <c r="BW1124" s="18" t="str">
        <f t="shared" si="1641"/>
        <v/>
      </c>
      <c r="BX1124" s="18" t="str">
        <f t="shared" si="1641"/>
        <v/>
      </c>
      <c r="BY1124" s="18" t="str">
        <f t="shared" si="1641"/>
        <v/>
      </c>
      <c r="BZ1124" s="18" t="str">
        <f t="shared" si="1641"/>
        <v/>
      </c>
      <c r="CA1124" s="18" t="str">
        <f t="shared" si="1641"/>
        <v/>
      </c>
      <c r="CB1124" s="18" t="str">
        <f t="shared" si="1641"/>
        <v/>
      </c>
      <c r="CC1124" s="18" t="str">
        <f t="shared" si="1641"/>
        <v/>
      </c>
      <c r="CD1124" s="48"/>
      <c r="CE1124" s="48"/>
    </row>
    <row r="1125">
      <c r="A1125" s="39" t="s">
        <v>5491</v>
      </c>
      <c r="B1125" s="48"/>
      <c r="D1125" s="11" t="s">
        <v>64</v>
      </c>
      <c r="E1125" s="184">
        <f t="shared" ref="E1125:F1125" si="1642">H1125*0.74</f>
        <v>22200000</v>
      </c>
      <c r="F1125" s="184">
        <f t="shared" si="1642"/>
        <v>22200000</v>
      </c>
      <c r="G1125" s="148" t="s">
        <v>135</v>
      </c>
      <c r="H1125" s="185">
        <v>3.0E7</v>
      </c>
      <c r="I1125" s="185">
        <v>3.0E7</v>
      </c>
      <c r="J1125" s="20">
        <f t="shared" ref="J1125:K1125" si="1643">H1125*0.87</f>
        <v>26100000</v>
      </c>
      <c r="K1125" s="20">
        <f t="shared" si="1643"/>
        <v>26100000</v>
      </c>
      <c r="L1125" s="148" t="s">
        <v>86</v>
      </c>
      <c r="M1125" s="39" t="s">
        <v>67</v>
      </c>
      <c r="N1125" s="186" t="s">
        <v>5492</v>
      </c>
      <c r="O1125" s="187"/>
      <c r="P1125" s="11"/>
      <c r="Q1125" s="11"/>
      <c r="R1125" s="11"/>
      <c r="S1125" s="11" t="s">
        <v>5493</v>
      </c>
      <c r="T1125" s="39" t="s">
        <v>248</v>
      </c>
      <c r="U1125" s="39" t="s">
        <v>939</v>
      </c>
      <c r="V1125" s="39" t="s">
        <v>249</v>
      </c>
      <c r="W1125" s="39" t="s">
        <v>92</v>
      </c>
      <c r="X1125" s="39" t="s">
        <v>142</v>
      </c>
      <c r="Y1125" s="11" t="s">
        <v>75</v>
      </c>
      <c r="Z1125" s="39" t="s">
        <v>72</v>
      </c>
      <c r="AA1125" s="11"/>
      <c r="AB1125" s="11"/>
      <c r="AD1125" s="48"/>
      <c r="AE1125" s="39" t="s">
        <v>76</v>
      </c>
      <c r="AF1125" s="188">
        <v>45184.0</v>
      </c>
      <c r="AG1125" s="39">
        <v>2023.0</v>
      </c>
      <c r="AH1125" s="188">
        <v>45467.0</v>
      </c>
      <c r="AI1125" s="188">
        <v>45467.0</v>
      </c>
      <c r="AJ1125" s="39">
        <v>5.0</v>
      </c>
      <c r="AK1125" s="39" t="s">
        <v>77</v>
      </c>
      <c r="AL1125" s="39">
        <v>6000000.0</v>
      </c>
      <c r="AM1125" s="39" t="s">
        <v>5494</v>
      </c>
      <c r="AN1125" s="39"/>
      <c r="AO1125" s="48"/>
      <c r="AP1125" s="48"/>
      <c r="AQ1125" s="11" t="s">
        <v>95</v>
      </c>
      <c r="AR1125" s="39" t="s">
        <v>5495</v>
      </c>
      <c r="AS1125" s="39" t="s">
        <v>5495</v>
      </c>
      <c r="AT1125" s="25" t="s">
        <v>122</v>
      </c>
      <c r="AU1125" s="39" t="s">
        <v>82</v>
      </c>
      <c r="AW1125" s="39" t="s">
        <v>5496</v>
      </c>
      <c r="AX1125" s="18" t="str">
        <f t="shared" si="1427"/>
        <v/>
      </c>
      <c r="AY1125" s="39"/>
      <c r="AZ1125" s="19" t="s">
        <v>97</v>
      </c>
      <c r="BB1125" s="48"/>
      <c r="BD1125" s="15">
        <v>45469.0</v>
      </c>
      <c r="BE1125" s="188">
        <v>45779.0</v>
      </c>
      <c r="BF1125" s="48"/>
      <c r="BJ1125" s="11">
        <v>2024.0</v>
      </c>
      <c r="BK1125" s="18">
        <f t="shared" ref="BK1125:BK1128" si="1645">BJ1125+AJ1125</f>
        <v>2029</v>
      </c>
      <c r="BL1125" s="16">
        <f t="shared" si="954"/>
        <v>6</v>
      </c>
      <c r="BM1125" s="18" t="str">
        <f t="shared" si="955"/>
        <v>2024, 2025, 2026, 2027, 2028, 2029</v>
      </c>
      <c r="BN1125" s="18" t="str">
        <f t="shared" ref="BN1125:CC1125" si="1644">IF(ISNUMBER(SEARCH(BN$1, $BM1125)), ($K1125/$BL1125), "")</f>
        <v/>
      </c>
      <c r="BO1125" s="18" t="str">
        <f t="shared" si="1644"/>
        <v/>
      </c>
      <c r="BP1125" s="18" t="str">
        <f t="shared" si="1644"/>
        <v/>
      </c>
      <c r="BQ1125" s="18" t="str">
        <f t="shared" si="1644"/>
        <v/>
      </c>
      <c r="BR1125" s="20">
        <f t="shared" si="1644"/>
        <v>4350000</v>
      </c>
      <c r="BS1125" s="20">
        <f t="shared" si="1644"/>
        <v>4350000</v>
      </c>
      <c r="BT1125" s="20">
        <f t="shared" si="1644"/>
        <v>4350000</v>
      </c>
      <c r="BU1125" s="20">
        <f t="shared" si="1644"/>
        <v>4350000</v>
      </c>
      <c r="BV1125" s="20">
        <f t="shared" si="1644"/>
        <v>4350000</v>
      </c>
      <c r="BW1125" s="20">
        <f t="shared" si="1644"/>
        <v>4350000</v>
      </c>
      <c r="BX1125" s="18" t="str">
        <f t="shared" si="1644"/>
        <v/>
      </c>
      <c r="BY1125" s="18" t="str">
        <f t="shared" si="1644"/>
        <v/>
      </c>
      <c r="BZ1125" s="18" t="str">
        <f t="shared" si="1644"/>
        <v/>
      </c>
      <c r="CA1125" s="18" t="str">
        <f t="shared" si="1644"/>
        <v/>
      </c>
      <c r="CB1125" s="18" t="str">
        <f t="shared" si="1644"/>
        <v/>
      </c>
      <c r="CC1125" s="18" t="str">
        <f t="shared" si="1644"/>
        <v/>
      </c>
      <c r="CD1125" s="48"/>
      <c r="CE1125" s="48"/>
    </row>
    <row r="1126">
      <c r="A1126" s="11" t="s">
        <v>5497</v>
      </c>
      <c r="B1126" s="48"/>
      <c r="C1126" s="48"/>
      <c r="D1126" s="11" t="s">
        <v>64</v>
      </c>
      <c r="E1126" s="11">
        <v>1500000.0</v>
      </c>
      <c r="F1126" s="11">
        <v>1500000.0</v>
      </c>
      <c r="G1126" s="11" t="s">
        <v>151</v>
      </c>
      <c r="H1126" s="12">
        <v>1638097.0</v>
      </c>
      <c r="I1126" s="12">
        <v>1638097.0</v>
      </c>
      <c r="J1126" s="13">
        <v>1500000.0</v>
      </c>
      <c r="K1126" s="13">
        <v>1500000.0</v>
      </c>
      <c r="L1126" s="11" t="s">
        <v>86</v>
      </c>
      <c r="M1126" s="11"/>
      <c r="N1126" s="14" t="s">
        <v>5498</v>
      </c>
      <c r="P1126" s="11"/>
      <c r="Q1126" s="11"/>
      <c r="R1126" s="11" t="s">
        <v>5499</v>
      </c>
      <c r="T1126" s="11" t="s">
        <v>257</v>
      </c>
      <c r="V1126" s="11" t="s">
        <v>5295</v>
      </c>
      <c r="W1126" s="11" t="s">
        <v>104</v>
      </c>
      <c r="X1126" s="11" t="s">
        <v>548</v>
      </c>
      <c r="Y1126" s="11" t="s">
        <v>75</v>
      </c>
      <c r="Z1126" s="11" t="s">
        <v>72</v>
      </c>
      <c r="AA1126" s="48"/>
      <c r="AB1126" s="48"/>
      <c r="AD1126" s="11" t="s">
        <v>5500</v>
      </c>
      <c r="AE1126" s="11" t="s">
        <v>76</v>
      </c>
      <c r="AI1126" s="15">
        <v>44951.0</v>
      </c>
      <c r="AJ1126" s="11">
        <v>1.0</v>
      </c>
      <c r="AK1126" s="11" t="s">
        <v>77</v>
      </c>
      <c r="AL1126" s="11">
        <v>1638097.0</v>
      </c>
      <c r="AM1126" s="11" t="s">
        <v>5501</v>
      </c>
      <c r="AN1126" s="125" t="s">
        <v>5296</v>
      </c>
      <c r="AQ1126" s="11" t="s">
        <v>79</v>
      </c>
      <c r="AR1126" s="11" t="s">
        <v>5502</v>
      </c>
      <c r="AS1126" s="11" t="s">
        <v>218</v>
      </c>
      <c r="AT1126" s="11" t="s">
        <v>107</v>
      </c>
      <c r="AU1126" s="11" t="s">
        <v>189</v>
      </c>
      <c r="AW1126" s="11" t="s">
        <v>96</v>
      </c>
      <c r="AX1126" s="18" t="str">
        <f t="shared" si="1427"/>
        <v/>
      </c>
      <c r="AY1126" s="39"/>
      <c r="AZ1126" s="19" t="s">
        <v>395</v>
      </c>
      <c r="BA1126" s="48"/>
      <c r="BB1126" s="48"/>
      <c r="BD1126" s="15">
        <v>44959.0</v>
      </c>
      <c r="BE1126" s="15">
        <v>45593.0</v>
      </c>
      <c r="BF1126" s="48"/>
      <c r="BH1126" s="48"/>
      <c r="BI1126" s="48"/>
      <c r="BJ1126" s="11">
        <v>2023.0</v>
      </c>
      <c r="BK1126" s="18">
        <f t="shared" si="1645"/>
        <v>2024</v>
      </c>
      <c r="BL1126" s="16">
        <f t="shared" si="954"/>
        <v>2</v>
      </c>
      <c r="BM1126" s="18" t="str">
        <f t="shared" si="955"/>
        <v>2023, 2024</v>
      </c>
      <c r="BN1126" s="18" t="str">
        <f t="shared" ref="BN1126:CC1126" si="1646">IF(ISNUMBER(SEARCH(BN$1, $BM1126)), ($K1126/$BL1126), "")</f>
        <v/>
      </c>
      <c r="BO1126" s="18" t="str">
        <f t="shared" si="1646"/>
        <v/>
      </c>
      <c r="BP1126" s="18" t="str">
        <f t="shared" si="1646"/>
        <v/>
      </c>
      <c r="BQ1126" s="20">
        <f t="shared" si="1646"/>
        <v>750000</v>
      </c>
      <c r="BR1126" s="20">
        <f t="shared" si="1646"/>
        <v>750000</v>
      </c>
      <c r="BS1126" s="18" t="str">
        <f t="shared" si="1646"/>
        <v/>
      </c>
      <c r="BT1126" s="18" t="str">
        <f t="shared" si="1646"/>
        <v/>
      </c>
      <c r="BU1126" s="18" t="str">
        <f t="shared" si="1646"/>
        <v/>
      </c>
      <c r="BV1126" s="18" t="str">
        <f t="shared" si="1646"/>
        <v/>
      </c>
      <c r="BW1126" s="18" t="str">
        <f t="shared" si="1646"/>
        <v/>
      </c>
      <c r="BX1126" s="18" t="str">
        <f t="shared" si="1646"/>
        <v/>
      </c>
      <c r="BY1126" s="18" t="str">
        <f t="shared" si="1646"/>
        <v/>
      </c>
      <c r="BZ1126" s="18" t="str">
        <f t="shared" si="1646"/>
        <v/>
      </c>
      <c r="CA1126" s="18" t="str">
        <f t="shared" si="1646"/>
        <v/>
      </c>
      <c r="CB1126" s="18" t="str">
        <f t="shared" si="1646"/>
        <v/>
      </c>
      <c r="CC1126" s="18" t="str">
        <f t="shared" si="1646"/>
        <v/>
      </c>
      <c r="CD1126" s="48"/>
      <c r="CE1126" s="48"/>
    </row>
    <row r="1127">
      <c r="A1127" s="11" t="s">
        <v>5503</v>
      </c>
      <c r="B1127" s="48"/>
      <c r="C1127" s="48"/>
      <c r="D1127" s="11" t="s">
        <v>64</v>
      </c>
      <c r="E1127" s="11">
        <v>250000.0</v>
      </c>
      <c r="F1127" s="11">
        <v>250000.0</v>
      </c>
      <c r="G1127" s="11" t="s">
        <v>691</v>
      </c>
      <c r="H1127" s="12">
        <v>250000.0</v>
      </c>
      <c r="I1127" s="12">
        <v>0.0</v>
      </c>
      <c r="J1127" s="20">
        <f t="shared" ref="J1127:K1127" si="1647">E1127*0.85</f>
        <v>212500</v>
      </c>
      <c r="K1127" s="20">
        <f t="shared" si="1647"/>
        <v>212500</v>
      </c>
      <c r="L1127" s="11" t="s">
        <v>86</v>
      </c>
      <c r="M1127" s="11"/>
      <c r="N1127" s="14" t="s">
        <v>5504</v>
      </c>
      <c r="P1127" s="11"/>
      <c r="Q1127" s="11"/>
      <c r="R1127" s="11" t="s">
        <v>5505</v>
      </c>
      <c r="T1127" s="11" t="s">
        <v>1979</v>
      </c>
      <c r="V1127" s="11" t="s">
        <v>3256</v>
      </c>
      <c r="W1127" s="11" t="s">
        <v>92</v>
      </c>
      <c r="X1127" s="11" t="s">
        <v>117</v>
      </c>
      <c r="Y1127" s="11" t="s">
        <v>75</v>
      </c>
      <c r="Z1127" s="11" t="s">
        <v>72</v>
      </c>
      <c r="AA1127" s="48"/>
      <c r="AB1127" s="48"/>
      <c r="AD1127" s="11" t="s">
        <v>72</v>
      </c>
      <c r="AE1127" s="11" t="s">
        <v>119</v>
      </c>
      <c r="AF1127" s="15">
        <v>43425.0</v>
      </c>
      <c r="AG1127" s="11">
        <v>2018.0</v>
      </c>
      <c r="AI1127" s="15">
        <v>43490.0</v>
      </c>
      <c r="AJ1127" s="11">
        <v>2.0</v>
      </c>
      <c r="AK1127" s="11" t="s">
        <v>230</v>
      </c>
      <c r="AL1127" s="11">
        <v>125000.0</v>
      </c>
      <c r="AM1127" s="11" t="s">
        <v>5506</v>
      </c>
      <c r="AQ1127" s="11" t="s">
        <v>95</v>
      </c>
      <c r="AR1127" s="11" t="s">
        <v>5495</v>
      </c>
      <c r="AS1127" s="11" t="s">
        <v>5495</v>
      </c>
      <c r="AT1127" s="11" t="s">
        <v>375</v>
      </c>
      <c r="AW1127" s="11" t="s">
        <v>96</v>
      </c>
      <c r="AX1127" s="18" t="str">
        <f t="shared" si="1427"/>
        <v/>
      </c>
      <c r="AY1127" s="39"/>
      <c r="AZ1127" s="19" t="s">
        <v>241</v>
      </c>
      <c r="BA1127" s="48"/>
      <c r="BB1127" s="48"/>
      <c r="BD1127" s="15">
        <v>44959.0</v>
      </c>
      <c r="BE1127" s="15">
        <v>45779.0</v>
      </c>
      <c r="BF1127" s="48"/>
      <c r="BH1127" s="48"/>
      <c r="BI1127" s="48"/>
      <c r="BJ1127" s="11">
        <v>2019.0</v>
      </c>
      <c r="BK1127" s="18">
        <f t="shared" si="1645"/>
        <v>2021</v>
      </c>
      <c r="BL1127" s="16">
        <f t="shared" si="954"/>
        <v>3</v>
      </c>
      <c r="BM1127" s="18" t="str">
        <f t="shared" si="955"/>
        <v>2019, 2020, 2021</v>
      </c>
      <c r="BN1127" s="20">
        <f t="shared" ref="BN1127:CC1127" si="1648">IF(ISNUMBER(SEARCH(BN$1, $BM1127)), ($K1127/$BL1127), "")</f>
        <v>70833.33333</v>
      </c>
      <c r="BO1127" s="20">
        <f t="shared" si="1648"/>
        <v>70833.33333</v>
      </c>
      <c r="BP1127" s="18" t="str">
        <f t="shared" si="1648"/>
        <v/>
      </c>
      <c r="BQ1127" s="18" t="str">
        <f t="shared" si="1648"/>
        <v/>
      </c>
      <c r="BR1127" s="18" t="str">
        <f t="shared" si="1648"/>
        <v/>
      </c>
      <c r="BS1127" s="18" t="str">
        <f t="shared" si="1648"/>
        <v/>
      </c>
      <c r="BT1127" s="18" t="str">
        <f t="shared" si="1648"/>
        <v/>
      </c>
      <c r="BU1127" s="18" t="str">
        <f t="shared" si="1648"/>
        <v/>
      </c>
      <c r="BV1127" s="18" t="str">
        <f t="shared" si="1648"/>
        <v/>
      </c>
      <c r="BW1127" s="18" t="str">
        <f t="shared" si="1648"/>
        <v/>
      </c>
      <c r="BX1127" s="18" t="str">
        <f t="shared" si="1648"/>
        <v/>
      </c>
      <c r="BY1127" s="18" t="str">
        <f t="shared" si="1648"/>
        <v/>
      </c>
      <c r="BZ1127" s="18" t="str">
        <f t="shared" si="1648"/>
        <v/>
      </c>
      <c r="CA1127" s="18" t="str">
        <f t="shared" si="1648"/>
        <v/>
      </c>
      <c r="CB1127" s="18" t="str">
        <f t="shared" si="1648"/>
        <v/>
      </c>
      <c r="CC1127" s="18" t="str">
        <f t="shared" si="1648"/>
        <v/>
      </c>
      <c r="CD1127" s="48"/>
      <c r="CE1127" s="48"/>
    </row>
    <row r="1128">
      <c r="A1128" s="11" t="s">
        <v>5507</v>
      </c>
      <c r="B1128" s="48"/>
      <c r="C1128" s="48"/>
      <c r="D1128" s="11" t="s">
        <v>64</v>
      </c>
      <c r="E1128" s="11">
        <v>40000.0</v>
      </c>
      <c r="F1128" s="11">
        <v>40000.0</v>
      </c>
      <c r="G1128" s="11" t="s">
        <v>691</v>
      </c>
      <c r="H1128" s="12">
        <v>40000.0</v>
      </c>
      <c r="I1128" s="12">
        <v>0.0</v>
      </c>
      <c r="J1128" s="20">
        <f t="shared" ref="J1128:K1128" si="1649">E1128*0.85</f>
        <v>34000</v>
      </c>
      <c r="K1128" s="20">
        <f t="shared" si="1649"/>
        <v>34000</v>
      </c>
      <c r="L1128" s="11" t="s">
        <v>86</v>
      </c>
      <c r="M1128" s="11"/>
      <c r="N1128" s="14" t="s">
        <v>5504</v>
      </c>
      <c r="T1128" s="11" t="s">
        <v>2922</v>
      </c>
      <c r="V1128" s="11" t="s">
        <v>2924</v>
      </c>
      <c r="W1128" s="11" t="s">
        <v>712</v>
      </c>
      <c r="X1128" s="11" t="s">
        <v>1639</v>
      </c>
      <c r="Y1128" s="11" t="s">
        <v>75</v>
      </c>
      <c r="Z1128" s="11" t="s">
        <v>72</v>
      </c>
      <c r="AA1128" s="48"/>
      <c r="AB1128" s="48"/>
      <c r="AE1128" s="11" t="s">
        <v>119</v>
      </c>
      <c r="AF1128" s="15">
        <v>43425.0</v>
      </c>
      <c r="AG1128" s="11">
        <v>2018.0</v>
      </c>
      <c r="AI1128" s="15">
        <v>43493.0</v>
      </c>
      <c r="AJ1128" s="11">
        <v>1.0</v>
      </c>
      <c r="AK1128" s="11" t="s">
        <v>230</v>
      </c>
      <c r="AL1128" s="11">
        <v>40000.0</v>
      </c>
      <c r="AM1128" s="11" t="s">
        <v>5506</v>
      </c>
      <c r="AQ1128" s="11" t="s">
        <v>95</v>
      </c>
      <c r="AR1128" s="11" t="s">
        <v>5495</v>
      </c>
      <c r="AS1128" s="11" t="s">
        <v>5495</v>
      </c>
      <c r="AT1128" s="11" t="s">
        <v>375</v>
      </c>
      <c r="AW1128" s="11" t="s">
        <v>96</v>
      </c>
      <c r="AX1128" s="18" t="str">
        <f t="shared" si="1427"/>
        <v/>
      </c>
      <c r="AY1128" s="39"/>
      <c r="AZ1128" s="19" t="s">
        <v>241</v>
      </c>
      <c r="BA1128" s="48"/>
      <c r="BB1128" s="48"/>
      <c r="BD1128" s="15">
        <v>44959.0</v>
      </c>
      <c r="BE1128" s="15">
        <v>45779.0</v>
      </c>
      <c r="BF1128" s="48"/>
      <c r="BH1128" s="48"/>
      <c r="BI1128" s="48"/>
      <c r="BJ1128" s="11">
        <v>2019.0</v>
      </c>
      <c r="BK1128" s="18">
        <f t="shared" si="1645"/>
        <v>2020</v>
      </c>
      <c r="BL1128" s="16">
        <f t="shared" si="954"/>
        <v>2</v>
      </c>
      <c r="BM1128" s="18" t="str">
        <f t="shared" si="955"/>
        <v>2019, 2020</v>
      </c>
      <c r="BN1128" s="20">
        <f t="shared" ref="BN1128:CC1128" si="1650">IF(ISNUMBER(SEARCH(BN$1, $BM1128)), ($K1128/$BL1128), "")</f>
        <v>17000</v>
      </c>
      <c r="BO1128" s="18" t="str">
        <f t="shared" si="1650"/>
        <v/>
      </c>
      <c r="BP1128" s="18" t="str">
        <f t="shared" si="1650"/>
        <v/>
      </c>
      <c r="BQ1128" s="18" t="str">
        <f t="shared" si="1650"/>
        <v/>
      </c>
      <c r="BR1128" s="18" t="str">
        <f t="shared" si="1650"/>
        <v/>
      </c>
      <c r="BS1128" s="18" t="str">
        <f t="shared" si="1650"/>
        <v/>
      </c>
      <c r="BT1128" s="18" t="str">
        <f t="shared" si="1650"/>
        <v/>
      </c>
      <c r="BU1128" s="18" t="str">
        <f t="shared" si="1650"/>
        <v/>
      </c>
      <c r="BV1128" s="18" t="str">
        <f t="shared" si="1650"/>
        <v/>
      </c>
      <c r="BW1128" s="18" t="str">
        <f t="shared" si="1650"/>
        <v/>
      </c>
      <c r="BX1128" s="18" t="str">
        <f t="shared" si="1650"/>
        <v/>
      </c>
      <c r="BY1128" s="18" t="str">
        <f t="shared" si="1650"/>
        <v/>
      </c>
      <c r="BZ1128" s="18" t="str">
        <f t="shared" si="1650"/>
        <v/>
      </c>
      <c r="CA1128" s="18" t="str">
        <f t="shared" si="1650"/>
        <v/>
      </c>
      <c r="CB1128" s="18" t="str">
        <f t="shared" si="1650"/>
        <v/>
      </c>
      <c r="CC1128" s="18" t="str">
        <f t="shared" si="1650"/>
        <v/>
      </c>
      <c r="CD1128" s="48"/>
      <c r="CE1128" s="48"/>
    </row>
    <row r="1129">
      <c r="A1129" s="11" t="s">
        <v>5508</v>
      </c>
      <c r="B1129" s="48"/>
      <c r="C1129" s="48"/>
      <c r="D1129" s="11" t="s">
        <v>64</v>
      </c>
      <c r="E1129" s="11">
        <v>210088.0</v>
      </c>
      <c r="F1129" s="11">
        <v>210088.0</v>
      </c>
      <c r="G1129" s="11" t="s">
        <v>691</v>
      </c>
      <c r="H1129" s="12">
        <v>210088.0</v>
      </c>
      <c r="I1129" s="12">
        <v>0.0</v>
      </c>
      <c r="J1129" s="20">
        <f t="shared" ref="J1129:K1129" si="1651">E1129*0.85</f>
        <v>178574.8</v>
      </c>
      <c r="K1129" s="20">
        <f t="shared" si="1651"/>
        <v>178574.8</v>
      </c>
      <c r="L1129" s="11" t="s">
        <v>86</v>
      </c>
      <c r="M1129" s="11"/>
      <c r="N1129" s="14" t="s">
        <v>5504</v>
      </c>
      <c r="P1129" s="11"/>
      <c r="Q1129" s="11"/>
      <c r="R1129" s="11" t="s">
        <v>2934</v>
      </c>
      <c r="T1129" s="11" t="s">
        <v>2936</v>
      </c>
      <c r="V1129" s="11" t="s">
        <v>1788</v>
      </c>
      <c r="W1129" s="11" t="s">
        <v>92</v>
      </c>
      <c r="X1129" s="11" t="s">
        <v>142</v>
      </c>
      <c r="Y1129" s="11" t="s">
        <v>75</v>
      </c>
      <c r="Z1129" s="11" t="s">
        <v>72</v>
      </c>
      <c r="AA1129" s="48"/>
      <c r="AB1129" s="48"/>
      <c r="AE1129" s="11" t="s">
        <v>119</v>
      </c>
      <c r="AF1129" s="15">
        <v>43425.0</v>
      </c>
      <c r="AG1129" s="11">
        <v>2018.0</v>
      </c>
      <c r="AI1129" s="15">
        <v>43501.0</v>
      </c>
      <c r="AJ1129" s="11">
        <v>1.5</v>
      </c>
      <c r="AK1129" s="11" t="s">
        <v>230</v>
      </c>
      <c r="AL1129" s="11">
        <v>140059.0</v>
      </c>
      <c r="AM1129" s="11" t="s">
        <v>5506</v>
      </c>
      <c r="AQ1129" s="11" t="s">
        <v>95</v>
      </c>
      <c r="AR1129" s="11" t="s">
        <v>5495</v>
      </c>
      <c r="AS1129" s="11" t="s">
        <v>5495</v>
      </c>
      <c r="AT1129" s="11" t="s">
        <v>375</v>
      </c>
      <c r="AW1129" s="11" t="s">
        <v>96</v>
      </c>
      <c r="AX1129" s="18" t="str">
        <f t="shared" si="1427"/>
        <v/>
      </c>
      <c r="AY1129" s="39"/>
      <c r="AZ1129" s="19" t="s">
        <v>124</v>
      </c>
      <c r="BA1129" s="48"/>
      <c r="BB1129" s="48"/>
      <c r="BD1129" s="15">
        <v>44959.0</v>
      </c>
      <c r="BE1129" s="15">
        <v>45779.0</v>
      </c>
      <c r="BF1129" s="48"/>
      <c r="BH1129" s="48"/>
      <c r="BI1129" s="48"/>
      <c r="BJ1129" s="11">
        <v>2019.0</v>
      </c>
      <c r="BK1129" s="11">
        <v>2021.0</v>
      </c>
      <c r="BL1129" s="16">
        <f t="shared" si="954"/>
        <v>3</v>
      </c>
      <c r="BM1129" s="18" t="str">
        <f t="shared" si="955"/>
        <v>2019, 2020, 2021</v>
      </c>
      <c r="BN1129" s="20">
        <f t="shared" ref="BN1129:CC1129" si="1652">IF(ISNUMBER(SEARCH(BN$1, $BM1129)), ($K1129/$BL1129), "")</f>
        <v>59524.93333</v>
      </c>
      <c r="BO1129" s="20">
        <f t="shared" si="1652"/>
        <v>59524.93333</v>
      </c>
      <c r="BP1129" s="18" t="str">
        <f t="shared" si="1652"/>
        <v/>
      </c>
      <c r="BQ1129" s="18" t="str">
        <f t="shared" si="1652"/>
        <v/>
      </c>
      <c r="BR1129" s="18" t="str">
        <f t="shared" si="1652"/>
        <v/>
      </c>
      <c r="BS1129" s="18" t="str">
        <f t="shared" si="1652"/>
        <v/>
      </c>
      <c r="BT1129" s="18" t="str">
        <f t="shared" si="1652"/>
        <v/>
      </c>
      <c r="BU1129" s="18" t="str">
        <f t="shared" si="1652"/>
        <v/>
      </c>
      <c r="BV1129" s="18" t="str">
        <f t="shared" si="1652"/>
        <v/>
      </c>
      <c r="BW1129" s="18" t="str">
        <f t="shared" si="1652"/>
        <v/>
      </c>
      <c r="BX1129" s="18" t="str">
        <f t="shared" si="1652"/>
        <v/>
      </c>
      <c r="BY1129" s="18" t="str">
        <f t="shared" si="1652"/>
        <v/>
      </c>
      <c r="BZ1129" s="18" t="str">
        <f t="shared" si="1652"/>
        <v/>
      </c>
      <c r="CA1129" s="18" t="str">
        <f t="shared" si="1652"/>
        <v/>
      </c>
      <c r="CB1129" s="18" t="str">
        <f t="shared" si="1652"/>
        <v/>
      </c>
      <c r="CC1129" s="18" t="str">
        <f t="shared" si="1652"/>
        <v/>
      </c>
      <c r="CD1129" s="48"/>
      <c r="CE1129" s="48"/>
    </row>
    <row r="1130">
      <c r="A1130" s="11" t="s">
        <v>5509</v>
      </c>
      <c r="B1130" s="48"/>
      <c r="C1130" s="48"/>
      <c r="D1130" s="11" t="s">
        <v>64</v>
      </c>
      <c r="E1130" s="11">
        <v>242899.0</v>
      </c>
      <c r="F1130" s="11">
        <v>242899.0</v>
      </c>
      <c r="G1130" s="11" t="s">
        <v>691</v>
      </c>
      <c r="H1130" s="12">
        <v>242899.0</v>
      </c>
      <c r="I1130" s="12">
        <v>0.0</v>
      </c>
      <c r="J1130" s="20">
        <f t="shared" ref="J1130:K1130" si="1653">E1130*0.85</f>
        <v>206464.15</v>
      </c>
      <c r="K1130" s="20">
        <f t="shared" si="1653"/>
        <v>206464.15</v>
      </c>
      <c r="L1130" s="11" t="s">
        <v>86</v>
      </c>
      <c r="M1130" s="11"/>
      <c r="N1130" s="14" t="s">
        <v>5504</v>
      </c>
      <c r="T1130" s="11" t="s">
        <v>5510</v>
      </c>
      <c r="V1130" s="11" t="s">
        <v>5511</v>
      </c>
      <c r="W1130" s="11" t="s">
        <v>104</v>
      </c>
      <c r="X1130" s="11" t="s">
        <v>3180</v>
      </c>
      <c r="Y1130" s="11" t="s">
        <v>75</v>
      </c>
      <c r="Z1130" s="11" t="s">
        <v>72</v>
      </c>
      <c r="AA1130" s="48"/>
      <c r="AB1130" s="48"/>
      <c r="AE1130" s="11" t="s">
        <v>119</v>
      </c>
      <c r="AF1130" s="15">
        <v>43425.0</v>
      </c>
      <c r="AG1130" s="11">
        <v>2018.0</v>
      </c>
      <c r="AI1130" s="15">
        <v>43470.0</v>
      </c>
      <c r="AJ1130" s="11">
        <v>1.5</v>
      </c>
      <c r="AK1130" s="11" t="s">
        <v>230</v>
      </c>
      <c r="AL1130" s="11">
        <v>161933.0</v>
      </c>
      <c r="AM1130" s="11" t="s">
        <v>5506</v>
      </c>
      <c r="AQ1130" s="11" t="s">
        <v>95</v>
      </c>
      <c r="AR1130" s="11" t="s">
        <v>5495</v>
      </c>
      <c r="AS1130" s="11" t="s">
        <v>5495</v>
      </c>
      <c r="AT1130" s="11" t="s">
        <v>80</v>
      </c>
      <c r="AU1130" s="11" t="s">
        <v>262</v>
      </c>
      <c r="AW1130" s="11" t="s">
        <v>96</v>
      </c>
      <c r="AX1130" s="18" t="str">
        <f t="shared" si="1427"/>
        <v/>
      </c>
      <c r="AY1130" s="39"/>
      <c r="AZ1130" s="19" t="s">
        <v>5512</v>
      </c>
      <c r="BA1130" s="48"/>
      <c r="BB1130" s="48"/>
      <c r="BD1130" s="15">
        <v>44959.0</v>
      </c>
      <c r="BE1130" s="15">
        <v>45779.0</v>
      </c>
      <c r="BF1130" s="48"/>
      <c r="BH1130" s="48"/>
      <c r="BI1130" s="48"/>
      <c r="BJ1130" s="11">
        <v>2019.0</v>
      </c>
      <c r="BK1130" s="11">
        <v>2021.0</v>
      </c>
      <c r="BL1130" s="16">
        <f t="shared" si="954"/>
        <v>3</v>
      </c>
      <c r="BM1130" s="18" t="str">
        <f t="shared" si="955"/>
        <v>2019, 2020, 2021</v>
      </c>
      <c r="BN1130" s="20">
        <f t="shared" ref="BN1130:CC1130" si="1654">IF(ISNUMBER(SEARCH(BN$1, $BM1130)), ($K1130/$BL1130), "")</f>
        <v>68821.38333</v>
      </c>
      <c r="BO1130" s="20">
        <f t="shared" si="1654"/>
        <v>68821.38333</v>
      </c>
      <c r="BP1130" s="18" t="str">
        <f t="shared" si="1654"/>
        <v/>
      </c>
      <c r="BQ1130" s="18" t="str">
        <f t="shared" si="1654"/>
        <v/>
      </c>
      <c r="BR1130" s="18" t="str">
        <f t="shared" si="1654"/>
        <v/>
      </c>
      <c r="BS1130" s="18" t="str">
        <f t="shared" si="1654"/>
        <v/>
      </c>
      <c r="BT1130" s="18" t="str">
        <f t="shared" si="1654"/>
        <v/>
      </c>
      <c r="BU1130" s="18" t="str">
        <f t="shared" si="1654"/>
        <v/>
      </c>
      <c r="BV1130" s="18" t="str">
        <f t="shared" si="1654"/>
        <v/>
      </c>
      <c r="BW1130" s="18" t="str">
        <f t="shared" si="1654"/>
        <v/>
      </c>
      <c r="BX1130" s="18" t="str">
        <f t="shared" si="1654"/>
        <v/>
      </c>
      <c r="BY1130" s="18" t="str">
        <f t="shared" si="1654"/>
        <v/>
      </c>
      <c r="BZ1130" s="18" t="str">
        <f t="shared" si="1654"/>
        <v/>
      </c>
      <c r="CA1130" s="18" t="str">
        <f t="shared" si="1654"/>
        <v/>
      </c>
      <c r="CB1130" s="18" t="str">
        <f t="shared" si="1654"/>
        <v/>
      </c>
      <c r="CC1130" s="18" t="str">
        <f t="shared" si="1654"/>
        <v/>
      </c>
      <c r="CD1130" s="48"/>
      <c r="CE1130" s="48"/>
    </row>
    <row r="1131">
      <c r="A1131" s="11" t="s">
        <v>5513</v>
      </c>
      <c r="B1131" s="48"/>
      <c r="C1131" s="48"/>
      <c r="D1131" s="11" t="s">
        <v>64</v>
      </c>
      <c r="E1131" s="11">
        <v>50000.0</v>
      </c>
      <c r="F1131" s="11">
        <v>50000.0</v>
      </c>
      <c r="G1131" s="11" t="s">
        <v>691</v>
      </c>
      <c r="H1131" s="12">
        <v>50000.0</v>
      </c>
      <c r="I1131" s="12">
        <v>50000.0</v>
      </c>
      <c r="J1131" s="20">
        <f t="shared" ref="J1131:K1131" si="1655">E1131*0.85</f>
        <v>42500</v>
      </c>
      <c r="K1131" s="20">
        <f t="shared" si="1655"/>
        <v>42500</v>
      </c>
      <c r="L1131" s="11" t="s">
        <v>2765</v>
      </c>
      <c r="M1131" s="11"/>
      <c r="N1131" s="14" t="s">
        <v>5514</v>
      </c>
      <c r="S1131" s="11" t="s">
        <v>2941</v>
      </c>
      <c r="T1131" s="11" t="s">
        <v>2922</v>
      </c>
      <c r="V1131" s="11" t="s">
        <v>2924</v>
      </c>
      <c r="W1131" s="11" t="s">
        <v>712</v>
      </c>
      <c r="X1131" s="11" t="s">
        <v>1639</v>
      </c>
      <c r="Y1131" s="11" t="s">
        <v>75</v>
      </c>
      <c r="Z1131" s="11" t="s">
        <v>72</v>
      </c>
      <c r="AA1131" s="48"/>
      <c r="AB1131" s="48"/>
      <c r="AE1131" s="11" t="s">
        <v>119</v>
      </c>
      <c r="AF1131" s="15">
        <v>44311.0</v>
      </c>
      <c r="AG1131" s="11">
        <v>2021.0</v>
      </c>
      <c r="AJ1131" s="11">
        <v>2.0</v>
      </c>
      <c r="AK1131" s="11" t="s">
        <v>156</v>
      </c>
      <c r="AL1131" s="11">
        <v>25000.0</v>
      </c>
      <c r="AM1131" s="11" t="s">
        <v>5515</v>
      </c>
      <c r="AQ1131" s="41" t="s">
        <v>79</v>
      </c>
      <c r="AR1131" s="11" t="s">
        <v>5495</v>
      </c>
      <c r="AS1131" s="11" t="s">
        <v>5495</v>
      </c>
      <c r="AT1131" s="11" t="s">
        <v>375</v>
      </c>
      <c r="AW1131" s="11" t="s">
        <v>96</v>
      </c>
      <c r="AX1131" s="18" t="str">
        <f t="shared" si="1427"/>
        <v/>
      </c>
      <c r="AY1131" s="39"/>
      <c r="AZ1131" s="19" t="s">
        <v>742</v>
      </c>
      <c r="BA1131" s="48"/>
      <c r="BB1131" s="48"/>
      <c r="BD1131" s="15">
        <v>44980.0</v>
      </c>
      <c r="BE1131" s="15">
        <v>45035.0</v>
      </c>
      <c r="BF1131" s="48"/>
      <c r="BH1131" s="48"/>
      <c r="BI1131" s="48"/>
      <c r="BK1131" s="48"/>
      <c r="BL1131" s="48"/>
      <c r="BM1131" s="48"/>
      <c r="BN1131" s="48"/>
      <c r="BO1131" s="48"/>
      <c r="BP1131" s="48"/>
      <c r="BQ1131" s="48"/>
      <c r="BR1131" s="48"/>
      <c r="BS1131" s="48"/>
      <c r="BT1131" s="48"/>
      <c r="BU1131" s="48"/>
      <c r="BV1131" s="48"/>
      <c r="BW1131" s="48"/>
      <c r="BX1131" s="48"/>
      <c r="BY1131" s="48"/>
      <c r="BZ1131" s="48"/>
      <c r="CA1131" s="48"/>
      <c r="CB1131" s="48"/>
      <c r="CC1131" s="48"/>
      <c r="CD1131" s="48"/>
      <c r="CE1131" s="48"/>
    </row>
    <row r="1132">
      <c r="A1132" s="11" t="s">
        <v>5516</v>
      </c>
      <c r="B1132" s="48"/>
      <c r="C1132" s="48"/>
      <c r="D1132" s="11" t="s">
        <v>64</v>
      </c>
      <c r="E1132" s="11">
        <v>150000.0</v>
      </c>
      <c r="F1132" s="11">
        <v>150000.0</v>
      </c>
      <c r="G1132" s="11" t="s">
        <v>691</v>
      </c>
      <c r="H1132" s="12">
        <v>150000.0</v>
      </c>
      <c r="I1132" s="12">
        <v>0.0</v>
      </c>
      <c r="J1132" s="20">
        <f t="shared" ref="J1132:K1132" si="1656">E1132*0.85</f>
        <v>127500</v>
      </c>
      <c r="K1132" s="20">
        <f t="shared" si="1656"/>
        <v>127500</v>
      </c>
      <c r="L1132" s="11" t="s">
        <v>86</v>
      </c>
      <c r="M1132" s="11"/>
      <c r="N1132" s="14" t="s">
        <v>5504</v>
      </c>
      <c r="T1132" s="11" t="s">
        <v>5517</v>
      </c>
      <c r="V1132" s="11" t="s">
        <v>3288</v>
      </c>
      <c r="W1132" s="11" t="s">
        <v>92</v>
      </c>
      <c r="X1132" s="11" t="s">
        <v>731</v>
      </c>
      <c r="Y1132" s="11" t="s">
        <v>75</v>
      </c>
      <c r="Z1132" s="11" t="s">
        <v>72</v>
      </c>
      <c r="AA1132" s="48"/>
      <c r="AB1132" s="48"/>
      <c r="AD1132" s="11" t="s">
        <v>72</v>
      </c>
      <c r="AE1132" s="11" t="s">
        <v>119</v>
      </c>
      <c r="AF1132" s="15">
        <v>43815.0</v>
      </c>
      <c r="AG1132" s="11">
        <v>2019.0</v>
      </c>
      <c r="AI1132" s="15">
        <v>44136.0</v>
      </c>
      <c r="AJ1132" s="11">
        <v>2.0</v>
      </c>
      <c r="AK1132" s="11" t="s">
        <v>230</v>
      </c>
      <c r="AL1132" s="11">
        <v>75000.0</v>
      </c>
      <c r="AM1132" s="11" t="s">
        <v>5506</v>
      </c>
      <c r="AQ1132" s="11" t="s">
        <v>95</v>
      </c>
      <c r="AR1132" s="11" t="s">
        <v>5495</v>
      </c>
      <c r="AS1132" s="11" t="s">
        <v>5495</v>
      </c>
      <c r="AT1132" s="11" t="s">
        <v>375</v>
      </c>
      <c r="AW1132" s="11" t="s">
        <v>96</v>
      </c>
      <c r="AX1132" s="18" t="str">
        <f t="shared" si="1427"/>
        <v/>
      </c>
      <c r="AY1132" s="39"/>
      <c r="AZ1132" s="19" t="s">
        <v>241</v>
      </c>
      <c r="BA1132" s="48"/>
      <c r="BB1132" s="48"/>
      <c r="BD1132" s="15">
        <v>44985.0</v>
      </c>
      <c r="BE1132" s="15">
        <v>45779.0</v>
      </c>
      <c r="BF1132" s="48"/>
      <c r="BH1132" s="48"/>
      <c r="BI1132" s="48"/>
      <c r="BJ1132" s="11">
        <v>2020.0</v>
      </c>
      <c r="BK1132" s="18">
        <f t="shared" ref="BK1132:BK1164" si="1659">BJ1132+AJ1132</f>
        <v>2022</v>
      </c>
      <c r="BL1132" s="16">
        <f t="shared" ref="BL1132:BL1675" si="1660">BK1132-BJ1132+1</f>
        <v>3</v>
      </c>
      <c r="BM1132" s="18" t="str">
        <f t="shared" ref="BM1132:BM1679" si="1661">TEXTJOIN(", ", TRUE, SEQUENCE(1, BL1132, BJ1132))</f>
        <v>2020, 2021, 2022</v>
      </c>
      <c r="BN1132" s="20">
        <f t="shared" ref="BN1132:CC1132" si="1657">IF(ISNUMBER(SEARCH(BN$1, $BM1132)), ($K1132/$BL1132), "")</f>
        <v>42500</v>
      </c>
      <c r="BO1132" s="20">
        <f t="shared" si="1657"/>
        <v>42500</v>
      </c>
      <c r="BP1132" s="20">
        <f t="shared" si="1657"/>
        <v>42500</v>
      </c>
      <c r="BQ1132" s="18" t="str">
        <f t="shared" si="1657"/>
        <v/>
      </c>
      <c r="BR1132" s="18" t="str">
        <f t="shared" si="1657"/>
        <v/>
      </c>
      <c r="BS1132" s="18" t="str">
        <f t="shared" si="1657"/>
        <v/>
      </c>
      <c r="BT1132" s="18" t="str">
        <f t="shared" si="1657"/>
        <v/>
      </c>
      <c r="BU1132" s="18" t="str">
        <f t="shared" si="1657"/>
        <v/>
      </c>
      <c r="BV1132" s="18" t="str">
        <f t="shared" si="1657"/>
        <v/>
      </c>
      <c r="BW1132" s="18" t="str">
        <f t="shared" si="1657"/>
        <v/>
      </c>
      <c r="BX1132" s="18" t="str">
        <f t="shared" si="1657"/>
        <v/>
      </c>
      <c r="BY1132" s="18" t="str">
        <f t="shared" si="1657"/>
        <v/>
      </c>
      <c r="BZ1132" s="18" t="str">
        <f t="shared" si="1657"/>
        <v/>
      </c>
      <c r="CA1132" s="18" t="str">
        <f t="shared" si="1657"/>
        <v/>
      </c>
      <c r="CB1132" s="18" t="str">
        <f t="shared" si="1657"/>
        <v/>
      </c>
      <c r="CC1132" s="18" t="str">
        <f t="shared" si="1657"/>
        <v/>
      </c>
      <c r="CD1132" s="48"/>
      <c r="CE1132" s="48"/>
    </row>
    <row r="1133">
      <c r="A1133" s="11" t="s">
        <v>5518</v>
      </c>
      <c r="B1133" s="48"/>
      <c r="C1133" s="48"/>
      <c r="D1133" s="11" t="s">
        <v>64</v>
      </c>
      <c r="E1133" s="11">
        <v>100000.0</v>
      </c>
      <c r="F1133" s="11">
        <v>100000.0</v>
      </c>
      <c r="G1133" s="11" t="s">
        <v>691</v>
      </c>
      <c r="H1133" s="12">
        <v>100000.0</v>
      </c>
      <c r="I1133" s="12">
        <v>0.0</v>
      </c>
      <c r="J1133" s="20">
        <f t="shared" ref="J1133:K1133" si="1658">E1133*0.85</f>
        <v>85000</v>
      </c>
      <c r="K1133" s="20">
        <f t="shared" si="1658"/>
        <v>85000</v>
      </c>
      <c r="L1133" s="11" t="s">
        <v>86</v>
      </c>
      <c r="M1133" s="11"/>
      <c r="N1133" s="14" t="s">
        <v>5504</v>
      </c>
      <c r="T1133" s="11" t="s">
        <v>964</v>
      </c>
      <c r="V1133" s="11" t="s">
        <v>5519</v>
      </c>
      <c r="W1133" s="11" t="s">
        <v>92</v>
      </c>
      <c r="X1133" s="11" t="s">
        <v>142</v>
      </c>
      <c r="Y1133" s="11" t="s">
        <v>75</v>
      </c>
      <c r="Z1133" s="11" t="s">
        <v>72</v>
      </c>
      <c r="AA1133" s="48"/>
      <c r="AB1133" s="48"/>
      <c r="AC1133" s="11" t="s">
        <v>1557</v>
      </c>
      <c r="AD1133" s="11" t="s">
        <v>5519</v>
      </c>
      <c r="AE1133" s="11" t="s">
        <v>119</v>
      </c>
      <c r="AF1133" s="15">
        <v>43815.0</v>
      </c>
      <c r="AG1133" s="11">
        <v>2019.0</v>
      </c>
      <c r="AI1133" s="15">
        <v>43891.0</v>
      </c>
      <c r="AJ1133" s="11">
        <v>1.0</v>
      </c>
      <c r="AK1133" s="11" t="s">
        <v>230</v>
      </c>
      <c r="AL1133" s="11">
        <v>100000.0</v>
      </c>
      <c r="AM1133" s="11" t="s">
        <v>5506</v>
      </c>
      <c r="AQ1133" s="11" t="s">
        <v>95</v>
      </c>
      <c r="AR1133" s="11" t="s">
        <v>5495</v>
      </c>
      <c r="AS1133" s="11" t="s">
        <v>5495</v>
      </c>
      <c r="AT1133" s="11" t="s">
        <v>375</v>
      </c>
      <c r="AW1133" s="11" t="s">
        <v>96</v>
      </c>
      <c r="AX1133" s="18" t="str">
        <f t="shared" si="1427"/>
        <v/>
      </c>
      <c r="AY1133" s="39"/>
      <c r="AZ1133" s="19" t="s">
        <v>241</v>
      </c>
      <c r="BA1133" s="48"/>
      <c r="BB1133" s="48"/>
      <c r="BD1133" s="15">
        <v>44985.0</v>
      </c>
      <c r="BE1133" s="15">
        <v>45779.0</v>
      </c>
      <c r="BF1133" s="48"/>
      <c r="BH1133" s="48"/>
      <c r="BI1133" s="48"/>
      <c r="BJ1133" s="11">
        <v>2020.0</v>
      </c>
      <c r="BK1133" s="18">
        <f t="shared" si="1659"/>
        <v>2021</v>
      </c>
      <c r="BL1133" s="16">
        <f t="shared" si="1660"/>
        <v>2</v>
      </c>
      <c r="BM1133" s="18" t="str">
        <f t="shared" si="1661"/>
        <v>2020, 2021</v>
      </c>
      <c r="BN1133" s="20">
        <f t="shared" ref="BN1133:CC1133" si="1662">IF(ISNUMBER(SEARCH(BN$1, $BM1133)), ($K1133/$BL1133), "")</f>
        <v>42500</v>
      </c>
      <c r="BO1133" s="20">
        <f t="shared" si="1662"/>
        <v>42500</v>
      </c>
      <c r="BP1133" s="18" t="str">
        <f t="shared" si="1662"/>
        <v/>
      </c>
      <c r="BQ1133" s="18" t="str">
        <f t="shared" si="1662"/>
        <v/>
      </c>
      <c r="BR1133" s="18" t="str">
        <f t="shared" si="1662"/>
        <v/>
      </c>
      <c r="BS1133" s="18" t="str">
        <f t="shared" si="1662"/>
        <v/>
      </c>
      <c r="BT1133" s="18" t="str">
        <f t="shared" si="1662"/>
        <v/>
      </c>
      <c r="BU1133" s="18" t="str">
        <f t="shared" si="1662"/>
        <v/>
      </c>
      <c r="BV1133" s="18" t="str">
        <f t="shared" si="1662"/>
        <v/>
      </c>
      <c r="BW1133" s="18" t="str">
        <f t="shared" si="1662"/>
        <v/>
      </c>
      <c r="BX1133" s="18" t="str">
        <f t="shared" si="1662"/>
        <v/>
      </c>
      <c r="BY1133" s="18" t="str">
        <f t="shared" si="1662"/>
        <v/>
      </c>
      <c r="BZ1133" s="18" t="str">
        <f t="shared" si="1662"/>
        <v/>
      </c>
      <c r="CA1133" s="18" t="str">
        <f t="shared" si="1662"/>
        <v/>
      </c>
      <c r="CB1133" s="18" t="str">
        <f t="shared" si="1662"/>
        <v/>
      </c>
      <c r="CC1133" s="18" t="str">
        <f t="shared" si="1662"/>
        <v/>
      </c>
      <c r="CD1133" s="48"/>
      <c r="CE1133" s="48"/>
    </row>
    <row r="1134">
      <c r="A1134" s="11" t="s">
        <v>5520</v>
      </c>
      <c r="B1134" s="48"/>
      <c r="C1134" s="48"/>
      <c r="D1134" s="11" t="s">
        <v>64</v>
      </c>
      <c r="E1134" s="11">
        <v>160481.0</v>
      </c>
      <c r="F1134" s="11">
        <v>160481.0</v>
      </c>
      <c r="G1134" s="11" t="s">
        <v>691</v>
      </c>
      <c r="H1134" s="12">
        <v>160481.0</v>
      </c>
      <c r="I1134" s="12">
        <v>0.0</v>
      </c>
      <c r="J1134" s="20">
        <f t="shared" ref="J1134:K1134" si="1663">E1134*0.85</f>
        <v>136408.85</v>
      </c>
      <c r="K1134" s="20">
        <f t="shared" si="1663"/>
        <v>136408.85</v>
      </c>
      <c r="L1134" s="11" t="s">
        <v>86</v>
      </c>
      <c r="M1134" s="11"/>
      <c r="N1134" s="14" t="s">
        <v>5504</v>
      </c>
      <c r="T1134" s="11" t="s">
        <v>198</v>
      </c>
      <c r="V1134" s="11" t="s">
        <v>200</v>
      </c>
      <c r="W1134" s="11" t="s">
        <v>92</v>
      </c>
      <c r="X1134" s="11" t="s">
        <v>142</v>
      </c>
      <c r="Y1134" s="11" t="s">
        <v>75</v>
      </c>
      <c r="Z1134" s="11" t="s">
        <v>72</v>
      </c>
      <c r="AA1134" s="48"/>
      <c r="AB1134" s="48"/>
      <c r="AE1134" s="11" t="s">
        <v>119</v>
      </c>
      <c r="AF1134" s="15">
        <v>43815.0</v>
      </c>
      <c r="AG1134" s="11">
        <v>2019.0</v>
      </c>
      <c r="AI1134" s="15">
        <v>43922.0</v>
      </c>
      <c r="AJ1134" s="11">
        <v>1.0</v>
      </c>
      <c r="AK1134" s="11" t="s">
        <v>230</v>
      </c>
      <c r="AL1134" s="11">
        <v>160481.0</v>
      </c>
      <c r="AM1134" s="11" t="s">
        <v>5506</v>
      </c>
      <c r="AQ1134" s="11" t="s">
        <v>95</v>
      </c>
      <c r="AR1134" s="11" t="s">
        <v>5495</v>
      </c>
      <c r="AS1134" s="11" t="s">
        <v>5495</v>
      </c>
      <c r="AT1134" s="11" t="s">
        <v>375</v>
      </c>
      <c r="AW1134" s="11" t="s">
        <v>96</v>
      </c>
      <c r="AX1134" s="18" t="str">
        <f t="shared" si="1427"/>
        <v/>
      </c>
      <c r="AY1134" s="39"/>
      <c r="AZ1134" s="19" t="s">
        <v>124</v>
      </c>
      <c r="BA1134" s="48"/>
      <c r="BB1134" s="48"/>
      <c r="BD1134" s="15">
        <v>44985.0</v>
      </c>
      <c r="BE1134" s="15">
        <v>45779.0</v>
      </c>
      <c r="BF1134" s="48"/>
      <c r="BH1134" s="48"/>
      <c r="BI1134" s="48"/>
      <c r="BJ1134" s="11">
        <v>2020.0</v>
      </c>
      <c r="BK1134" s="18">
        <f t="shared" si="1659"/>
        <v>2021</v>
      </c>
      <c r="BL1134" s="16">
        <f t="shared" si="1660"/>
        <v>2</v>
      </c>
      <c r="BM1134" s="18" t="str">
        <f t="shared" si="1661"/>
        <v>2020, 2021</v>
      </c>
      <c r="BN1134" s="20">
        <f t="shared" ref="BN1134:CC1134" si="1664">IF(ISNUMBER(SEARCH(BN$1, $BM1134)), ($K1134/$BL1134), "")</f>
        <v>68204.425</v>
      </c>
      <c r="BO1134" s="20">
        <f t="shared" si="1664"/>
        <v>68204.425</v>
      </c>
      <c r="BP1134" s="18" t="str">
        <f t="shared" si="1664"/>
        <v/>
      </c>
      <c r="BQ1134" s="18" t="str">
        <f t="shared" si="1664"/>
        <v/>
      </c>
      <c r="BR1134" s="18" t="str">
        <f t="shared" si="1664"/>
        <v/>
      </c>
      <c r="BS1134" s="18" t="str">
        <f t="shared" si="1664"/>
        <v/>
      </c>
      <c r="BT1134" s="18" t="str">
        <f t="shared" si="1664"/>
        <v/>
      </c>
      <c r="BU1134" s="18" t="str">
        <f t="shared" si="1664"/>
        <v/>
      </c>
      <c r="BV1134" s="18" t="str">
        <f t="shared" si="1664"/>
        <v/>
      </c>
      <c r="BW1134" s="18" t="str">
        <f t="shared" si="1664"/>
        <v/>
      </c>
      <c r="BX1134" s="18" t="str">
        <f t="shared" si="1664"/>
        <v/>
      </c>
      <c r="BY1134" s="18" t="str">
        <f t="shared" si="1664"/>
        <v/>
      </c>
      <c r="BZ1134" s="18" t="str">
        <f t="shared" si="1664"/>
        <v/>
      </c>
      <c r="CA1134" s="18" t="str">
        <f t="shared" si="1664"/>
        <v/>
      </c>
      <c r="CB1134" s="18" t="str">
        <f t="shared" si="1664"/>
        <v/>
      </c>
      <c r="CC1134" s="18" t="str">
        <f t="shared" si="1664"/>
        <v/>
      </c>
      <c r="CD1134" s="48"/>
      <c r="CE1134" s="48"/>
    </row>
    <row r="1135">
      <c r="A1135" s="11" t="s">
        <v>5521</v>
      </c>
      <c r="B1135" s="48"/>
      <c r="C1135" s="48"/>
      <c r="D1135" s="11" t="s">
        <v>64</v>
      </c>
      <c r="E1135" s="11">
        <v>50000.0</v>
      </c>
      <c r="F1135" s="11">
        <v>50000.0</v>
      </c>
      <c r="G1135" s="11" t="s">
        <v>691</v>
      </c>
      <c r="H1135" s="12">
        <v>50000.0</v>
      </c>
      <c r="I1135" s="12">
        <v>0.0</v>
      </c>
      <c r="J1135" s="20">
        <f t="shared" ref="J1135:K1135" si="1665">E1135*0.85</f>
        <v>42500</v>
      </c>
      <c r="K1135" s="20">
        <f t="shared" si="1665"/>
        <v>42500</v>
      </c>
      <c r="L1135" s="11" t="s">
        <v>86</v>
      </c>
      <c r="M1135" s="11"/>
      <c r="N1135" s="14" t="s">
        <v>5504</v>
      </c>
      <c r="T1135" s="11" t="s">
        <v>5522</v>
      </c>
      <c r="V1135" s="11" t="s">
        <v>5523</v>
      </c>
      <c r="W1135" s="11" t="s">
        <v>306</v>
      </c>
      <c r="X1135" s="11" t="s">
        <v>565</v>
      </c>
      <c r="Y1135" s="11" t="s">
        <v>75</v>
      </c>
      <c r="Z1135" s="11" t="s">
        <v>72</v>
      </c>
      <c r="AA1135" s="48"/>
      <c r="AB1135" s="48"/>
      <c r="AE1135" s="11" t="s">
        <v>119</v>
      </c>
      <c r="AF1135" s="15">
        <v>43815.0</v>
      </c>
      <c r="AG1135" s="11">
        <v>2019.0</v>
      </c>
      <c r="AI1135" s="15">
        <v>43952.0</v>
      </c>
      <c r="AJ1135" s="11">
        <v>1.0</v>
      </c>
      <c r="AK1135" s="11" t="s">
        <v>230</v>
      </c>
      <c r="AL1135" s="11">
        <v>50000.0</v>
      </c>
      <c r="AM1135" s="11" t="s">
        <v>5506</v>
      </c>
      <c r="AQ1135" s="11" t="s">
        <v>95</v>
      </c>
      <c r="AR1135" s="11" t="s">
        <v>5495</v>
      </c>
      <c r="AS1135" s="11" t="s">
        <v>5495</v>
      </c>
      <c r="AT1135" s="11" t="s">
        <v>375</v>
      </c>
      <c r="AW1135" s="11" t="s">
        <v>96</v>
      </c>
      <c r="AX1135" s="18" t="str">
        <f t="shared" si="1427"/>
        <v/>
      </c>
      <c r="AY1135" s="39"/>
      <c r="AZ1135" s="19" t="s">
        <v>395</v>
      </c>
      <c r="BA1135" s="48"/>
      <c r="BB1135" s="48"/>
      <c r="BD1135" s="15">
        <v>44985.0</v>
      </c>
      <c r="BE1135" s="15">
        <v>45779.0</v>
      </c>
      <c r="BF1135" s="48"/>
      <c r="BH1135" s="48"/>
      <c r="BI1135" s="48"/>
      <c r="BJ1135" s="11">
        <v>2020.0</v>
      </c>
      <c r="BK1135" s="18">
        <f t="shared" si="1659"/>
        <v>2021</v>
      </c>
      <c r="BL1135" s="16">
        <f t="shared" si="1660"/>
        <v>2</v>
      </c>
      <c r="BM1135" s="18" t="str">
        <f t="shared" si="1661"/>
        <v>2020, 2021</v>
      </c>
      <c r="BN1135" s="20">
        <f t="shared" ref="BN1135:CC1135" si="1666">IF(ISNUMBER(SEARCH(BN$1, $BM1135)), ($K1135/$BL1135), "")</f>
        <v>21250</v>
      </c>
      <c r="BO1135" s="20">
        <f t="shared" si="1666"/>
        <v>21250</v>
      </c>
      <c r="BP1135" s="18" t="str">
        <f t="shared" si="1666"/>
        <v/>
      </c>
      <c r="BQ1135" s="18" t="str">
        <f t="shared" si="1666"/>
        <v/>
      </c>
      <c r="BR1135" s="18" t="str">
        <f t="shared" si="1666"/>
        <v/>
      </c>
      <c r="BS1135" s="18" t="str">
        <f t="shared" si="1666"/>
        <v/>
      </c>
      <c r="BT1135" s="18" t="str">
        <f t="shared" si="1666"/>
        <v/>
      </c>
      <c r="BU1135" s="18" t="str">
        <f t="shared" si="1666"/>
        <v/>
      </c>
      <c r="BV1135" s="18" t="str">
        <f t="shared" si="1666"/>
        <v/>
      </c>
      <c r="BW1135" s="18" t="str">
        <f t="shared" si="1666"/>
        <v/>
      </c>
      <c r="BX1135" s="18" t="str">
        <f t="shared" si="1666"/>
        <v/>
      </c>
      <c r="BY1135" s="18" t="str">
        <f t="shared" si="1666"/>
        <v/>
      </c>
      <c r="BZ1135" s="18" t="str">
        <f t="shared" si="1666"/>
        <v/>
      </c>
      <c r="CA1135" s="18" t="str">
        <f t="shared" si="1666"/>
        <v/>
      </c>
      <c r="CB1135" s="18" t="str">
        <f t="shared" si="1666"/>
        <v/>
      </c>
      <c r="CC1135" s="18" t="str">
        <f t="shared" si="1666"/>
        <v/>
      </c>
      <c r="CD1135" s="48"/>
      <c r="CE1135" s="48"/>
    </row>
    <row r="1136">
      <c r="A1136" s="11" t="s">
        <v>5524</v>
      </c>
      <c r="B1136" s="48"/>
      <c r="C1136" s="48"/>
      <c r="D1136" s="11" t="s">
        <v>64</v>
      </c>
      <c r="E1136" s="11">
        <v>249997.0</v>
      </c>
      <c r="F1136" s="11">
        <v>249997.0</v>
      </c>
      <c r="G1136" s="11" t="s">
        <v>691</v>
      </c>
      <c r="H1136" s="12">
        <v>249997.0</v>
      </c>
      <c r="I1136" s="12">
        <v>0.0</v>
      </c>
      <c r="J1136" s="20">
        <f t="shared" ref="J1136:K1136" si="1667">E1136*0.85</f>
        <v>212497.45</v>
      </c>
      <c r="K1136" s="20">
        <f t="shared" si="1667"/>
        <v>212497.45</v>
      </c>
      <c r="L1136" s="11" t="s">
        <v>86</v>
      </c>
      <c r="M1136" s="11"/>
      <c r="N1136" s="14" t="s">
        <v>5504</v>
      </c>
      <c r="T1136" s="11" t="s">
        <v>5525</v>
      </c>
      <c r="V1136" s="11" t="s">
        <v>2924</v>
      </c>
      <c r="W1136" s="11" t="s">
        <v>712</v>
      </c>
      <c r="X1136" s="11" t="s">
        <v>1639</v>
      </c>
      <c r="Y1136" s="11" t="s">
        <v>75</v>
      </c>
      <c r="Z1136" s="11" t="s">
        <v>72</v>
      </c>
      <c r="AA1136" s="48"/>
      <c r="AB1136" s="48"/>
      <c r="AE1136" s="11" t="s">
        <v>119</v>
      </c>
      <c r="AF1136" s="15">
        <v>43815.0</v>
      </c>
      <c r="AG1136" s="11">
        <v>2019.0</v>
      </c>
      <c r="AI1136" s="15">
        <v>43891.0</v>
      </c>
      <c r="AJ1136" s="11">
        <v>2.0</v>
      </c>
      <c r="AK1136" s="11" t="s">
        <v>230</v>
      </c>
      <c r="AL1136" s="11">
        <v>124999.0</v>
      </c>
      <c r="AM1136" s="11" t="s">
        <v>5506</v>
      </c>
      <c r="AQ1136" s="11" t="s">
        <v>95</v>
      </c>
      <c r="AR1136" s="11" t="s">
        <v>5495</v>
      </c>
      <c r="AS1136" s="11" t="s">
        <v>5495</v>
      </c>
      <c r="AT1136" s="11" t="s">
        <v>375</v>
      </c>
      <c r="AW1136" s="11" t="s">
        <v>96</v>
      </c>
      <c r="AX1136" s="18" t="str">
        <f t="shared" si="1427"/>
        <v/>
      </c>
      <c r="AY1136" s="39"/>
      <c r="AZ1136" s="19" t="s">
        <v>124</v>
      </c>
      <c r="BA1136" s="48"/>
      <c r="BB1136" s="48"/>
      <c r="BD1136" s="15">
        <v>44985.0</v>
      </c>
      <c r="BE1136" s="15">
        <v>45779.0</v>
      </c>
      <c r="BF1136" s="48"/>
      <c r="BH1136" s="48"/>
      <c r="BI1136" s="48"/>
      <c r="BJ1136" s="11">
        <v>2020.0</v>
      </c>
      <c r="BK1136" s="18">
        <f t="shared" si="1659"/>
        <v>2022</v>
      </c>
      <c r="BL1136" s="16">
        <f t="shared" si="1660"/>
        <v>3</v>
      </c>
      <c r="BM1136" s="18" t="str">
        <f t="shared" si="1661"/>
        <v>2020, 2021, 2022</v>
      </c>
      <c r="BN1136" s="20">
        <f t="shared" ref="BN1136:CC1136" si="1668">IF(ISNUMBER(SEARCH(BN$1, $BM1136)), ($K1136/$BL1136), "")</f>
        <v>70832.48333</v>
      </c>
      <c r="BO1136" s="20">
        <f t="shared" si="1668"/>
        <v>70832.48333</v>
      </c>
      <c r="BP1136" s="20">
        <f t="shared" si="1668"/>
        <v>70832.48333</v>
      </c>
      <c r="BQ1136" s="18" t="str">
        <f t="shared" si="1668"/>
        <v/>
      </c>
      <c r="BR1136" s="18" t="str">
        <f t="shared" si="1668"/>
        <v/>
      </c>
      <c r="BS1136" s="18" t="str">
        <f t="shared" si="1668"/>
        <v/>
      </c>
      <c r="BT1136" s="18" t="str">
        <f t="shared" si="1668"/>
        <v/>
      </c>
      <c r="BU1136" s="18" t="str">
        <f t="shared" si="1668"/>
        <v/>
      </c>
      <c r="BV1136" s="18" t="str">
        <f t="shared" si="1668"/>
        <v/>
      </c>
      <c r="BW1136" s="18" t="str">
        <f t="shared" si="1668"/>
        <v/>
      </c>
      <c r="BX1136" s="18" t="str">
        <f t="shared" si="1668"/>
        <v/>
      </c>
      <c r="BY1136" s="18" t="str">
        <f t="shared" si="1668"/>
        <v/>
      </c>
      <c r="BZ1136" s="18" t="str">
        <f t="shared" si="1668"/>
        <v/>
      </c>
      <c r="CA1136" s="18" t="str">
        <f t="shared" si="1668"/>
        <v/>
      </c>
      <c r="CB1136" s="18" t="str">
        <f t="shared" si="1668"/>
        <v/>
      </c>
      <c r="CC1136" s="18" t="str">
        <f t="shared" si="1668"/>
        <v/>
      </c>
      <c r="CD1136" s="48"/>
      <c r="CE1136" s="48"/>
    </row>
    <row r="1137">
      <c r="A1137" s="11" t="s">
        <v>5526</v>
      </c>
      <c r="B1137" s="48"/>
      <c r="C1137" s="48"/>
      <c r="D1137" s="11" t="s">
        <v>64</v>
      </c>
      <c r="E1137" s="11">
        <v>150000.0</v>
      </c>
      <c r="F1137" s="11">
        <v>150000.0</v>
      </c>
      <c r="G1137" s="11" t="s">
        <v>691</v>
      </c>
      <c r="H1137" s="12">
        <v>150000.0</v>
      </c>
      <c r="I1137" s="12">
        <v>0.0</v>
      </c>
      <c r="J1137" s="20">
        <f t="shared" ref="J1137:K1137" si="1669">E1137*0.85</f>
        <v>127500</v>
      </c>
      <c r="K1137" s="20">
        <f t="shared" si="1669"/>
        <v>127500</v>
      </c>
      <c r="L1137" s="11" t="s">
        <v>86</v>
      </c>
      <c r="M1137" s="11"/>
      <c r="N1137" s="14" t="s">
        <v>5504</v>
      </c>
      <c r="T1137" s="11" t="s">
        <v>5527</v>
      </c>
      <c r="V1137" s="11" t="s">
        <v>333</v>
      </c>
      <c r="W1137" s="11" t="s">
        <v>92</v>
      </c>
      <c r="X1137" s="11" t="s">
        <v>334</v>
      </c>
      <c r="Y1137" s="11" t="s">
        <v>75</v>
      </c>
      <c r="Z1137" s="11" t="s">
        <v>72</v>
      </c>
      <c r="AA1137" s="48"/>
      <c r="AB1137" s="48"/>
      <c r="AE1137" s="11" t="s">
        <v>119</v>
      </c>
      <c r="AF1137" s="15">
        <v>43815.0</v>
      </c>
      <c r="AG1137" s="11">
        <v>2019.0</v>
      </c>
      <c r="AI1137" s="15">
        <v>43952.0</v>
      </c>
      <c r="AJ1137" s="11">
        <v>2.0</v>
      </c>
      <c r="AK1137" s="11" t="s">
        <v>230</v>
      </c>
      <c r="AL1137" s="11">
        <v>75000.0</v>
      </c>
      <c r="AM1137" s="11" t="s">
        <v>5506</v>
      </c>
      <c r="AQ1137" s="11" t="s">
        <v>95</v>
      </c>
      <c r="AR1137" s="11" t="s">
        <v>5495</v>
      </c>
      <c r="AS1137" s="11" t="s">
        <v>5495</v>
      </c>
      <c r="AT1137" s="11" t="s">
        <v>80</v>
      </c>
      <c r="AW1137" s="11" t="s">
        <v>96</v>
      </c>
      <c r="AX1137" s="18" t="str">
        <f t="shared" si="1427"/>
        <v/>
      </c>
      <c r="AY1137" s="39"/>
      <c r="AZ1137" s="19" t="s">
        <v>132</v>
      </c>
      <c r="BA1137" s="48"/>
      <c r="BB1137" s="48"/>
      <c r="BD1137" s="15">
        <v>44985.0</v>
      </c>
      <c r="BE1137" s="15">
        <v>45779.0</v>
      </c>
      <c r="BF1137" s="48"/>
      <c r="BH1137" s="48"/>
      <c r="BI1137" s="48"/>
      <c r="BJ1137" s="11">
        <v>2020.0</v>
      </c>
      <c r="BK1137" s="18">
        <f t="shared" si="1659"/>
        <v>2022</v>
      </c>
      <c r="BL1137" s="16">
        <f t="shared" si="1660"/>
        <v>3</v>
      </c>
      <c r="BM1137" s="18" t="str">
        <f t="shared" si="1661"/>
        <v>2020, 2021, 2022</v>
      </c>
      <c r="BN1137" s="20">
        <f t="shared" ref="BN1137:CC1137" si="1670">IF(ISNUMBER(SEARCH(BN$1, $BM1137)), ($K1137/$BL1137), "")</f>
        <v>42500</v>
      </c>
      <c r="BO1137" s="20">
        <f t="shared" si="1670"/>
        <v>42500</v>
      </c>
      <c r="BP1137" s="20">
        <f t="shared" si="1670"/>
        <v>42500</v>
      </c>
      <c r="BQ1137" s="18" t="str">
        <f t="shared" si="1670"/>
        <v/>
      </c>
      <c r="BR1137" s="18" t="str">
        <f t="shared" si="1670"/>
        <v/>
      </c>
      <c r="BS1137" s="18" t="str">
        <f t="shared" si="1670"/>
        <v/>
      </c>
      <c r="BT1137" s="18" t="str">
        <f t="shared" si="1670"/>
        <v/>
      </c>
      <c r="BU1137" s="18" t="str">
        <f t="shared" si="1670"/>
        <v/>
      </c>
      <c r="BV1137" s="18" t="str">
        <f t="shared" si="1670"/>
        <v/>
      </c>
      <c r="BW1137" s="18" t="str">
        <f t="shared" si="1670"/>
        <v/>
      </c>
      <c r="BX1137" s="18" t="str">
        <f t="shared" si="1670"/>
        <v/>
      </c>
      <c r="BY1137" s="18" t="str">
        <f t="shared" si="1670"/>
        <v/>
      </c>
      <c r="BZ1137" s="18" t="str">
        <f t="shared" si="1670"/>
        <v/>
      </c>
      <c r="CA1137" s="18" t="str">
        <f t="shared" si="1670"/>
        <v/>
      </c>
      <c r="CB1137" s="18" t="str">
        <f t="shared" si="1670"/>
        <v/>
      </c>
      <c r="CC1137" s="18" t="str">
        <f t="shared" si="1670"/>
        <v/>
      </c>
      <c r="CD1137" s="48"/>
      <c r="CE1137" s="48"/>
    </row>
    <row r="1138">
      <c r="A1138" s="11" t="s">
        <v>5528</v>
      </c>
      <c r="B1138" s="48"/>
      <c r="C1138" s="48"/>
      <c r="D1138" s="11" t="s">
        <v>64</v>
      </c>
      <c r="E1138" s="11">
        <v>185000.0</v>
      </c>
      <c r="F1138" s="11">
        <v>185000.0</v>
      </c>
      <c r="G1138" s="11" t="s">
        <v>691</v>
      </c>
      <c r="H1138" s="12">
        <v>185000.0</v>
      </c>
      <c r="I1138" s="12">
        <v>0.0</v>
      </c>
      <c r="J1138" s="20">
        <f t="shared" ref="J1138:K1138" si="1671">E1138*0.85</f>
        <v>157250</v>
      </c>
      <c r="K1138" s="20">
        <f t="shared" si="1671"/>
        <v>157250</v>
      </c>
      <c r="L1138" s="11" t="s">
        <v>86</v>
      </c>
      <c r="M1138" s="11"/>
      <c r="N1138" s="14" t="s">
        <v>5504</v>
      </c>
      <c r="T1138" s="11" t="s">
        <v>2100</v>
      </c>
      <c r="V1138" s="11" t="s">
        <v>2101</v>
      </c>
      <c r="W1138" s="11" t="s">
        <v>104</v>
      </c>
      <c r="X1138" s="11" t="s">
        <v>334</v>
      </c>
      <c r="Y1138" s="11" t="s">
        <v>75</v>
      </c>
      <c r="Z1138" s="11" t="s">
        <v>72</v>
      </c>
      <c r="AA1138" s="48"/>
      <c r="AB1138" s="48"/>
      <c r="AE1138" s="11" t="s">
        <v>119</v>
      </c>
      <c r="AF1138" s="15">
        <v>43815.0</v>
      </c>
      <c r="AG1138" s="11">
        <v>2019.0</v>
      </c>
      <c r="AI1138" s="15">
        <v>43922.0</v>
      </c>
      <c r="AJ1138" s="11">
        <v>2.0</v>
      </c>
      <c r="AK1138" s="11" t="s">
        <v>230</v>
      </c>
      <c r="AL1138" s="11">
        <v>92500.0</v>
      </c>
      <c r="AM1138" s="11" t="s">
        <v>5506</v>
      </c>
      <c r="AQ1138" s="11" t="s">
        <v>95</v>
      </c>
      <c r="AR1138" s="11" t="s">
        <v>5495</v>
      </c>
      <c r="AS1138" s="11" t="s">
        <v>5495</v>
      </c>
      <c r="AT1138" s="11" t="s">
        <v>80</v>
      </c>
      <c r="AW1138" s="11" t="s">
        <v>96</v>
      </c>
      <c r="AX1138" s="18" t="str">
        <f t="shared" si="1427"/>
        <v/>
      </c>
      <c r="AY1138" s="39"/>
      <c r="AZ1138" s="19" t="s">
        <v>395</v>
      </c>
      <c r="BA1138" s="48"/>
      <c r="BB1138" s="48"/>
      <c r="BD1138" s="15">
        <v>44985.0</v>
      </c>
      <c r="BE1138" s="15">
        <v>45779.0</v>
      </c>
      <c r="BF1138" s="48"/>
      <c r="BH1138" s="48"/>
      <c r="BI1138" s="48"/>
      <c r="BJ1138" s="11">
        <v>2020.0</v>
      </c>
      <c r="BK1138" s="18">
        <f t="shared" si="1659"/>
        <v>2022</v>
      </c>
      <c r="BL1138" s="16">
        <f t="shared" si="1660"/>
        <v>3</v>
      </c>
      <c r="BM1138" s="18" t="str">
        <f t="shared" si="1661"/>
        <v>2020, 2021, 2022</v>
      </c>
      <c r="BN1138" s="20">
        <f t="shared" ref="BN1138:CC1138" si="1672">IF(ISNUMBER(SEARCH(BN$1, $BM1138)), ($K1138/$BL1138), "")</f>
        <v>52416.66667</v>
      </c>
      <c r="BO1138" s="20">
        <f t="shared" si="1672"/>
        <v>52416.66667</v>
      </c>
      <c r="BP1138" s="20">
        <f t="shared" si="1672"/>
        <v>52416.66667</v>
      </c>
      <c r="BQ1138" s="18" t="str">
        <f t="shared" si="1672"/>
        <v/>
      </c>
      <c r="BR1138" s="18" t="str">
        <f t="shared" si="1672"/>
        <v/>
      </c>
      <c r="BS1138" s="18" t="str">
        <f t="shared" si="1672"/>
        <v/>
      </c>
      <c r="BT1138" s="18" t="str">
        <f t="shared" si="1672"/>
        <v/>
      </c>
      <c r="BU1138" s="18" t="str">
        <f t="shared" si="1672"/>
        <v/>
      </c>
      <c r="BV1138" s="18" t="str">
        <f t="shared" si="1672"/>
        <v/>
      </c>
      <c r="BW1138" s="18" t="str">
        <f t="shared" si="1672"/>
        <v/>
      </c>
      <c r="BX1138" s="18" t="str">
        <f t="shared" si="1672"/>
        <v/>
      </c>
      <c r="BY1138" s="18" t="str">
        <f t="shared" si="1672"/>
        <v/>
      </c>
      <c r="BZ1138" s="18" t="str">
        <f t="shared" si="1672"/>
        <v/>
      </c>
      <c r="CA1138" s="18" t="str">
        <f t="shared" si="1672"/>
        <v/>
      </c>
      <c r="CB1138" s="18" t="str">
        <f t="shared" si="1672"/>
        <v/>
      </c>
      <c r="CC1138" s="18" t="str">
        <f t="shared" si="1672"/>
        <v/>
      </c>
      <c r="CD1138" s="48"/>
      <c r="CE1138" s="48"/>
    </row>
    <row r="1139">
      <c r="A1139" s="11" t="s">
        <v>5529</v>
      </c>
      <c r="B1139" s="48"/>
      <c r="C1139" s="48"/>
      <c r="D1139" s="11" t="s">
        <v>64</v>
      </c>
      <c r="E1139" s="11">
        <v>250000.0</v>
      </c>
      <c r="F1139" s="11">
        <v>250000.0</v>
      </c>
      <c r="G1139" s="11" t="s">
        <v>691</v>
      </c>
      <c r="H1139" s="12">
        <v>250000.0</v>
      </c>
      <c r="I1139" s="12">
        <v>0.0</v>
      </c>
      <c r="J1139" s="20">
        <f t="shared" ref="J1139:K1139" si="1673">E1139*0.85</f>
        <v>212500</v>
      </c>
      <c r="K1139" s="20">
        <f t="shared" si="1673"/>
        <v>212500</v>
      </c>
      <c r="L1139" s="11" t="s">
        <v>86</v>
      </c>
      <c r="M1139" s="11"/>
      <c r="N1139" s="14" t="s">
        <v>5504</v>
      </c>
      <c r="T1139" s="11" t="s">
        <v>2642</v>
      </c>
      <c r="V1139" s="11" t="s">
        <v>333</v>
      </c>
      <c r="W1139" s="11" t="s">
        <v>92</v>
      </c>
      <c r="X1139" s="11" t="s">
        <v>334</v>
      </c>
      <c r="Y1139" s="11" t="s">
        <v>75</v>
      </c>
      <c r="Z1139" s="11" t="s">
        <v>72</v>
      </c>
      <c r="AA1139" s="48"/>
      <c r="AB1139" s="48"/>
      <c r="AE1139" s="11" t="s">
        <v>119</v>
      </c>
      <c r="AF1139" s="15">
        <v>43815.0</v>
      </c>
      <c r="AG1139" s="11">
        <v>2019.0</v>
      </c>
      <c r="AI1139" s="15">
        <v>43922.0</v>
      </c>
      <c r="AJ1139" s="11">
        <v>2.0</v>
      </c>
      <c r="AK1139" s="11" t="s">
        <v>230</v>
      </c>
      <c r="AL1139" s="11">
        <v>125000.0</v>
      </c>
      <c r="AM1139" s="11" t="s">
        <v>5506</v>
      </c>
      <c r="AQ1139" s="11" t="s">
        <v>95</v>
      </c>
      <c r="AR1139" s="11" t="s">
        <v>5495</v>
      </c>
      <c r="AS1139" s="11" t="s">
        <v>5495</v>
      </c>
      <c r="AT1139" s="11" t="s">
        <v>80</v>
      </c>
      <c r="AW1139" s="11" t="s">
        <v>96</v>
      </c>
      <c r="AX1139" s="18" t="str">
        <f t="shared" si="1427"/>
        <v/>
      </c>
      <c r="AY1139" s="39"/>
      <c r="AZ1139" s="19" t="s">
        <v>191</v>
      </c>
      <c r="BA1139" s="48"/>
      <c r="BB1139" s="48"/>
      <c r="BD1139" s="15">
        <v>44985.0</v>
      </c>
      <c r="BE1139" s="15">
        <v>45779.0</v>
      </c>
      <c r="BF1139" s="48"/>
      <c r="BH1139" s="48"/>
      <c r="BI1139" s="48"/>
      <c r="BJ1139" s="11">
        <v>2020.0</v>
      </c>
      <c r="BK1139" s="18">
        <f t="shared" si="1659"/>
        <v>2022</v>
      </c>
      <c r="BL1139" s="16">
        <f t="shared" si="1660"/>
        <v>3</v>
      </c>
      <c r="BM1139" s="18" t="str">
        <f t="shared" si="1661"/>
        <v>2020, 2021, 2022</v>
      </c>
      <c r="BN1139" s="20">
        <f t="shared" ref="BN1139:CC1139" si="1674">IF(ISNUMBER(SEARCH(BN$1, $BM1139)), ($K1139/$BL1139), "")</f>
        <v>70833.33333</v>
      </c>
      <c r="BO1139" s="20">
        <f t="shared" si="1674"/>
        <v>70833.33333</v>
      </c>
      <c r="BP1139" s="20">
        <f t="shared" si="1674"/>
        <v>70833.33333</v>
      </c>
      <c r="BQ1139" s="18" t="str">
        <f t="shared" si="1674"/>
        <v/>
      </c>
      <c r="BR1139" s="18" t="str">
        <f t="shared" si="1674"/>
        <v/>
      </c>
      <c r="BS1139" s="18" t="str">
        <f t="shared" si="1674"/>
        <v/>
      </c>
      <c r="BT1139" s="18" t="str">
        <f t="shared" si="1674"/>
        <v/>
      </c>
      <c r="BU1139" s="18" t="str">
        <f t="shared" si="1674"/>
        <v/>
      </c>
      <c r="BV1139" s="18" t="str">
        <f t="shared" si="1674"/>
        <v/>
      </c>
      <c r="BW1139" s="18" t="str">
        <f t="shared" si="1674"/>
        <v/>
      </c>
      <c r="BX1139" s="18" t="str">
        <f t="shared" si="1674"/>
        <v/>
      </c>
      <c r="BY1139" s="18" t="str">
        <f t="shared" si="1674"/>
        <v/>
      </c>
      <c r="BZ1139" s="18" t="str">
        <f t="shared" si="1674"/>
        <v/>
      </c>
      <c r="CA1139" s="18" t="str">
        <f t="shared" si="1674"/>
        <v/>
      </c>
      <c r="CB1139" s="18" t="str">
        <f t="shared" si="1674"/>
        <v/>
      </c>
      <c r="CC1139" s="18" t="str">
        <f t="shared" si="1674"/>
        <v/>
      </c>
      <c r="CD1139" s="48"/>
      <c r="CE1139" s="48"/>
    </row>
    <row r="1140">
      <c r="A1140" s="11" t="s">
        <v>5530</v>
      </c>
      <c r="B1140" s="48"/>
      <c r="C1140" s="48"/>
      <c r="D1140" s="11" t="s">
        <v>64</v>
      </c>
      <c r="E1140" s="11">
        <v>98816.0</v>
      </c>
      <c r="F1140" s="11">
        <v>98816.0</v>
      </c>
      <c r="G1140" s="11" t="s">
        <v>691</v>
      </c>
      <c r="H1140" s="12">
        <v>98816.0</v>
      </c>
      <c r="I1140" s="12">
        <v>0.0</v>
      </c>
      <c r="J1140" s="20">
        <f t="shared" ref="J1140:K1140" si="1675">E1140*0.85</f>
        <v>83993.6</v>
      </c>
      <c r="K1140" s="20">
        <f t="shared" si="1675"/>
        <v>83993.6</v>
      </c>
      <c r="L1140" s="11" t="s">
        <v>86</v>
      </c>
      <c r="M1140" s="11"/>
      <c r="N1140" s="14" t="s">
        <v>5504</v>
      </c>
      <c r="T1140" s="11" t="s">
        <v>5531</v>
      </c>
      <c r="V1140" s="11" t="s">
        <v>91</v>
      </c>
      <c r="W1140" s="11" t="s">
        <v>92</v>
      </c>
      <c r="X1140" s="11" t="s">
        <v>74</v>
      </c>
      <c r="Y1140" s="11" t="s">
        <v>75</v>
      </c>
      <c r="Z1140" s="11" t="s">
        <v>72</v>
      </c>
      <c r="AA1140" s="48"/>
      <c r="AB1140" s="48"/>
      <c r="AD1140" s="11" t="s">
        <v>72</v>
      </c>
      <c r="AE1140" s="11" t="s">
        <v>119</v>
      </c>
      <c r="AF1140" s="15">
        <v>44124.0</v>
      </c>
      <c r="AG1140" s="11">
        <v>2020.0</v>
      </c>
      <c r="AI1140" s="15">
        <v>44256.0</v>
      </c>
      <c r="AJ1140" s="11">
        <v>1.0</v>
      </c>
      <c r="AK1140" s="11" t="s">
        <v>230</v>
      </c>
      <c r="AL1140" s="11">
        <v>98816.0</v>
      </c>
      <c r="AM1140" s="11" t="s">
        <v>5506</v>
      </c>
      <c r="AQ1140" s="11" t="s">
        <v>95</v>
      </c>
      <c r="AR1140" s="11" t="s">
        <v>5495</v>
      </c>
      <c r="AS1140" s="11" t="s">
        <v>5495</v>
      </c>
      <c r="AT1140" s="11" t="s">
        <v>375</v>
      </c>
      <c r="AW1140" s="11" t="s">
        <v>96</v>
      </c>
      <c r="AX1140" s="18" t="str">
        <f t="shared" si="1427"/>
        <v/>
      </c>
      <c r="AY1140" s="39"/>
      <c r="AZ1140" s="19" t="s">
        <v>241</v>
      </c>
      <c r="BA1140" s="48"/>
      <c r="BB1140" s="48"/>
      <c r="BD1140" s="15">
        <v>44985.0</v>
      </c>
      <c r="BE1140" s="15">
        <v>45779.0</v>
      </c>
      <c r="BF1140" s="48"/>
      <c r="BH1140" s="48"/>
      <c r="BI1140" s="48"/>
      <c r="BJ1140" s="11">
        <v>2021.0</v>
      </c>
      <c r="BK1140" s="18">
        <f t="shared" si="1659"/>
        <v>2022</v>
      </c>
      <c r="BL1140" s="16">
        <f t="shared" si="1660"/>
        <v>2</v>
      </c>
      <c r="BM1140" s="18" t="str">
        <f t="shared" si="1661"/>
        <v>2021, 2022</v>
      </c>
      <c r="BN1140" s="18" t="str">
        <f t="shared" ref="BN1140:CC1140" si="1676">IF(ISNUMBER(SEARCH(BN$1, $BM1140)), ($K1140/$BL1140), "")</f>
        <v/>
      </c>
      <c r="BO1140" s="20">
        <f t="shared" si="1676"/>
        <v>41996.8</v>
      </c>
      <c r="BP1140" s="20">
        <f t="shared" si="1676"/>
        <v>41996.8</v>
      </c>
      <c r="BQ1140" s="18" t="str">
        <f t="shared" si="1676"/>
        <v/>
      </c>
      <c r="BR1140" s="18" t="str">
        <f t="shared" si="1676"/>
        <v/>
      </c>
      <c r="BS1140" s="18" t="str">
        <f t="shared" si="1676"/>
        <v/>
      </c>
      <c r="BT1140" s="18" t="str">
        <f t="shared" si="1676"/>
        <v/>
      </c>
      <c r="BU1140" s="18" t="str">
        <f t="shared" si="1676"/>
        <v/>
      </c>
      <c r="BV1140" s="18" t="str">
        <f t="shared" si="1676"/>
        <v/>
      </c>
      <c r="BW1140" s="18" t="str">
        <f t="shared" si="1676"/>
        <v/>
      </c>
      <c r="BX1140" s="18" t="str">
        <f t="shared" si="1676"/>
        <v/>
      </c>
      <c r="BY1140" s="18" t="str">
        <f t="shared" si="1676"/>
        <v/>
      </c>
      <c r="BZ1140" s="18" t="str">
        <f t="shared" si="1676"/>
        <v/>
      </c>
      <c r="CA1140" s="18" t="str">
        <f t="shared" si="1676"/>
        <v/>
      </c>
      <c r="CB1140" s="18" t="str">
        <f t="shared" si="1676"/>
        <v/>
      </c>
      <c r="CC1140" s="18" t="str">
        <f t="shared" si="1676"/>
        <v/>
      </c>
      <c r="CD1140" s="48"/>
      <c r="CE1140" s="48"/>
    </row>
    <row r="1141">
      <c r="A1141" s="11" t="s">
        <v>5532</v>
      </c>
      <c r="B1141" s="48"/>
      <c r="C1141" s="48"/>
      <c r="D1141" s="11" t="s">
        <v>64</v>
      </c>
      <c r="E1141" s="11">
        <v>250000.0</v>
      </c>
      <c r="F1141" s="11">
        <v>250000.0</v>
      </c>
      <c r="G1141" s="11" t="s">
        <v>691</v>
      </c>
      <c r="H1141" s="12">
        <v>250000.0</v>
      </c>
      <c r="I1141" s="12">
        <v>0.0</v>
      </c>
      <c r="J1141" s="20">
        <f t="shared" ref="J1141:K1141" si="1677">E1141*0.85</f>
        <v>212500</v>
      </c>
      <c r="K1141" s="20">
        <f t="shared" si="1677"/>
        <v>212500</v>
      </c>
      <c r="L1141" s="11" t="s">
        <v>86</v>
      </c>
      <c r="M1141" s="11"/>
      <c r="N1141" s="14" t="s">
        <v>5504</v>
      </c>
      <c r="T1141" s="11" t="s">
        <v>938</v>
      </c>
      <c r="V1141" s="11" t="s">
        <v>940</v>
      </c>
      <c r="W1141" s="11" t="s">
        <v>92</v>
      </c>
      <c r="X1141" s="11" t="s">
        <v>565</v>
      </c>
      <c r="Y1141" s="11" t="s">
        <v>75</v>
      </c>
      <c r="Z1141" s="11" t="s">
        <v>72</v>
      </c>
      <c r="AA1141" s="48"/>
      <c r="AB1141" s="48"/>
      <c r="AE1141" s="11" t="s">
        <v>119</v>
      </c>
      <c r="AF1141" s="15">
        <v>44309.0</v>
      </c>
      <c r="AG1141" s="11">
        <v>2021.0</v>
      </c>
      <c r="AI1141" s="15">
        <v>44440.0</v>
      </c>
      <c r="AJ1141" s="11">
        <v>2.0</v>
      </c>
      <c r="AK1141" s="11" t="s">
        <v>77</v>
      </c>
      <c r="AL1141" s="11">
        <v>125000.0</v>
      </c>
      <c r="AM1141" s="11" t="s">
        <v>5506</v>
      </c>
      <c r="AQ1141" s="11" t="s">
        <v>95</v>
      </c>
      <c r="AR1141" s="11" t="s">
        <v>5495</v>
      </c>
      <c r="AS1141" s="11" t="s">
        <v>5495</v>
      </c>
      <c r="AT1141" s="11" t="s">
        <v>375</v>
      </c>
      <c r="AW1141" s="11" t="s">
        <v>96</v>
      </c>
      <c r="AX1141" s="18" t="str">
        <f t="shared" si="1427"/>
        <v/>
      </c>
      <c r="AY1141" s="39"/>
      <c r="AZ1141" s="19" t="s">
        <v>846</v>
      </c>
      <c r="BA1141" s="48"/>
      <c r="BB1141" s="48"/>
      <c r="BD1141" s="15">
        <v>44985.0</v>
      </c>
      <c r="BE1141" s="15">
        <v>45779.0</v>
      </c>
      <c r="BF1141" s="48"/>
      <c r="BH1141" s="48"/>
      <c r="BI1141" s="48"/>
      <c r="BJ1141" s="11">
        <v>2021.0</v>
      </c>
      <c r="BK1141" s="18">
        <f t="shared" si="1659"/>
        <v>2023</v>
      </c>
      <c r="BL1141" s="16">
        <f t="shared" si="1660"/>
        <v>3</v>
      </c>
      <c r="BM1141" s="18" t="str">
        <f t="shared" si="1661"/>
        <v>2021, 2022, 2023</v>
      </c>
      <c r="BN1141" s="18" t="str">
        <f t="shared" ref="BN1141:CC1141" si="1678">IF(ISNUMBER(SEARCH(BN$1, $BM1141)), ($K1141/$BL1141), "")</f>
        <v/>
      </c>
      <c r="BO1141" s="20">
        <f t="shared" si="1678"/>
        <v>70833.33333</v>
      </c>
      <c r="BP1141" s="20">
        <f t="shared" si="1678"/>
        <v>70833.33333</v>
      </c>
      <c r="BQ1141" s="20">
        <f t="shared" si="1678"/>
        <v>70833.33333</v>
      </c>
      <c r="BR1141" s="18" t="str">
        <f t="shared" si="1678"/>
        <v/>
      </c>
      <c r="BS1141" s="18" t="str">
        <f t="shared" si="1678"/>
        <v/>
      </c>
      <c r="BT1141" s="18" t="str">
        <f t="shared" si="1678"/>
        <v/>
      </c>
      <c r="BU1141" s="18" t="str">
        <f t="shared" si="1678"/>
        <v/>
      </c>
      <c r="BV1141" s="18" t="str">
        <f t="shared" si="1678"/>
        <v/>
      </c>
      <c r="BW1141" s="18" t="str">
        <f t="shared" si="1678"/>
        <v/>
      </c>
      <c r="BX1141" s="18" t="str">
        <f t="shared" si="1678"/>
        <v/>
      </c>
      <c r="BY1141" s="18" t="str">
        <f t="shared" si="1678"/>
        <v/>
      </c>
      <c r="BZ1141" s="18" t="str">
        <f t="shared" si="1678"/>
        <v/>
      </c>
      <c r="CA1141" s="18" t="str">
        <f t="shared" si="1678"/>
        <v/>
      </c>
      <c r="CB1141" s="18" t="str">
        <f t="shared" si="1678"/>
        <v/>
      </c>
      <c r="CC1141" s="18" t="str">
        <f t="shared" si="1678"/>
        <v/>
      </c>
      <c r="CD1141" s="48"/>
      <c r="CE1141" s="48"/>
    </row>
    <row r="1142">
      <c r="A1142" s="11" t="s">
        <v>5533</v>
      </c>
      <c r="B1142" s="48"/>
      <c r="C1142" s="48"/>
      <c r="D1142" s="11" t="s">
        <v>64</v>
      </c>
      <c r="E1142" s="11">
        <v>250000.0</v>
      </c>
      <c r="F1142" s="11">
        <v>250000.0</v>
      </c>
      <c r="G1142" s="11" t="s">
        <v>691</v>
      </c>
      <c r="H1142" s="12">
        <v>250000.0</v>
      </c>
      <c r="I1142" s="12">
        <v>0.0</v>
      </c>
      <c r="J1142" s="20">
        <f t="shared" ref="J1142:K1142" si="1679">E1142*0.85</f>
        <v>212500</v>
      </c>
      <c r="K1142" s="20">
        <f t="shared" si="1679"/>
        <v>212500</v>
      </c>
      <c r="L1142" s="11" t="s">
        <v>86</v>
      </c>
      <c r="M1142" s="11"/>
      <c r="N1142" s="14" t="s">
        <v>5504</v>
      </c>
      <c r="T1142" s="11" t="s">
        <v>5534</v>
      </c>
      <c r="V1142" s="11" t="s">
        <v>5535</v>
      </c>
      <c r="W1142" s="11" t="s">
        <v>712</v>
      </c>
      <c r="X1142" s="11" t="s">
        <v>74</v>
      </c>
      <c r="Y1142" s="11" t="s">
        <v>75</v>
      </c>
      <c r="Z1142" s="11" t="s">
        <v>72</v>
      </c>
      <c r="AA1142" s="48"/>
      <c r="AB1142" s="48"/>
      <c r="AE1142" s="11" t="s">
        <v>119</v>
      </c>
      <c r="AF1142" s="15">
        <v>44309.0</v>
      </c>
      <c r="AG1142" s="11">
        <v>2021.0</v>
      </c>
      <c r="AI1142" s="15">
        <v>44621.0</v>
      </c>
      <c r="AJ1142" s="11">
        <v>2.0</v>
      </c>
      <c r="AK1142" s="11" t="s">
        <v>77</v>
      </c>
      <c r="AL1142" s="11">
        <v>125000.0</v>
      </c>
      <c r="AM1142" s="11" t="s">
        <v>5506</v>
      </c>
      <c r="AQ1142" s="11" t="s">
        <v>95</v>
      </c>
      <c r="AR1142" s="11" t="s">
        <v>5495</v>
      </c>
      <c r="AS1142" s="11" t="s">
        <v>5495</v>
      </c>
      <c r="AT1142" s="11" t="s">
        <v>107</v>
      </c>
      <c r="AU1142" s="11" t="s">
        <v>189</v>
      </c>
      <c r="AW1142" s="11" t="s">
        <v>96</v>
      </c>
      <c r="AX1142" s="18" t="str">
        <f t="shared" si="1427"/>
        <v/>
      </c>
      <c r="AY1142" s="48"/>
      <c r="AZ1142" s="19" t="s">
        <v>535</v>
      </c>
      <c r="BA1142" s="48"/>
      <c r="BB1142" s="48"/>
      <c r="BD1142" s="15">
        <v>44985.0</v>
      </c>
      <c r="BE1142" s="15">
        <v>45779.0</v>
      </c>
      <c r="BF1142" s="48"/>
      <c r="BH1142" s="48"/>
      <c r="BI1142" s="48"/>
      <c r="BJ1142" s="11">
        <v>2022.0</v>
      </c>
      <c r="BK1142" s="18">
        <f t="shared" si="1659"/>
        <v>2024</v>
      </c>
      <c r="BL1142" s="16">
        <f t="shared" si="1660"/>
        <v>3</v>
      </c>
      <c r="BM1142" s="18" t="str">
        <f t="shared" si="1661"/>
        <v>2022, 2023, 2024</v>
      </c>
      <c r="BN1142" s="18" t="str">
        <f t="shared" ref="BN1142:CC1142" si="1680">IF(ISNUMBER(SEARCH(BN$1, $BM1142)), ($K1142/$BL1142), "")</f>
        <v/>
      </c>
      <c r="BO1142" s="18" t="str">
        <f t="shared" si="1680"/>
        <v/>
      </c>
      <c r="BP1142" s="20">
        <f t="shared" si="1680"/>
        <v>70833.33333</v>
      </c>
      <c r="BQ1142" s="20">
        <f t="shared" si="1680"/>
        <v>70833.33333</v>
      </c>
      <c r="BR1142" s="20">
        <f t="shared" si="1680"/>
        <v>70833.33333</v>
      </c>
      <c r="BS1142" s="18" t="str">
        <f t="shared" si="1680"/>
        <v/>
      </c>
      <c r="BT1142" s="18" t="str">
        <f t="shared" si="1680"/>
        <v/>
      </c>
      <c r="BU1142" s="18" t="str">
        <f t="shared" si="1680"/>
        <v/>
      </c>
      <c r="BV1142" s="18" t="str">
        <f t="shared" si="1680"/>
        <v/>
      </c>
      <c r="BW1142" s="18" t="str">
        <f t="shared" si="1680"/>
        <v/>
      </c>
      <c r="BX1142" s="18" t="str">
        <f t="shared" si="1680"/>
        <v/>
      </c>
      <c r="BY1142" s="18" t="str">
        <f t="shared" si="1680"/>
        <v/>
      </c>
      <c r="BZ1142" s="18" t="str">
        <f t="shared" si="1680"/>
        <v/>
      </c>
      <c r="CA1142" s="18" t="str">
        <f t="shared" si="1680"/>
        <v/>
      </c>
      <c r="CB1142" s="18" t="str">
        <f t="shared" si="1680"/>
        <v/>
      </c>
      <c r="CC1142" s="18" t="str">
        <f t="shared" si="1680"/>
        <v/>
      </c>
      <c r="CD1142" s="48"/>
      <c r="CE1142" s="48"/>
    </row>
    <row r="1143">
      <c r="A1143" s="11" t="s">
        <v>5536</v>
      </c>
      <c r="B1143" s="48"/>
      <c r="C1143" s="48"/>
      <c r="D1143" s="11" t="s">
        <v>64</v>
      </c>
      <c r="E1143" s="11">
        <v>250000.0</v>
      </c>
      <c r="F1143" s="11">
        <v>250000.0</v>
      </c>
      <c r="G1143" s="11" t="s">
        <v>691</v>
      </c>
      <c r="H1143" s="12">
        <v>250000.0</v>
      </c>
      <c r="I1143" s="12">
        <v>0.0</v>
      </c>
      <c r="J1143" s="20">
        <f t="shared" ref="J1143:K1143" si="1681">E1143*0.85</f>
        <v>212500</v>
      </c>
      <c r="K1143" s="20">
        <f t="shared" si="1681"/>
        <v>212500</v>
      </c>
      <c r="L1143" s="11" t="s">
        <v>86</v>
      </c>
      <c r="M1143" s="11"/>
      <c r="N1143" s="14" t="s">
        <v>5504</v>
      </c>
      <c r="T1143" s="11" t="s">
        <v>5537</v>
      </c>
      <c r="V1143" s="11" t="s">
        <v>333</v>
      </c>
      <c r="W1143" s="11" t="s">
        <v>92</v>
      </c>
      <c r="X1143" s="11" t="s">
        <v>334</v>
      </c>
      <c r="Y1143" s="11" t="s">
        <v>75</v>
      </c>
      <c r="Z1143" s="11" t="s">
        <v>72</v>
      </c>
      <c r="AA1143" s="48"/>
      <c r="AB1143" s="48"/>
      <c r="AE1143" s="11" t="s">
        <v>119</v>
      </c>
      <c r="AF1143" s="15">
        <v>44774.0</v>
      </c>
      <c r="AG1143" s="11">
        <v>2022.0</v>
      </c>
      <c r="AI1143" s="15">
        <v>44892.0</v>
      </c>
      <c r="AJ1143" s="11">
        <v>2.0</v>
      </c>
      <c r="AK1143" s="11" t="s">
        <v>77</v>
      </c>
      <c r="AL1143" s="11">
        <v>125000.0</v>
      </c>
      <c r="AM1143" s="11" t="s">
        <v>5506</v>
      </c>
      <c r="AQ1143" s="11" t="s">
        <v>95</v>
      </c>
      <c r="AR1143" s="11" t="s">
        <v>5495</v>
      </c>
      <c r="AS1143" s="11" t="s">
        <v>5495</v>
      </c>
      <c r="AT1143" s="11" t="s">
        <v>107</v>
      </c>
      <c r="AU1143" s="11" t="s">
        <v>5538</v>
      </c>
      <c r="AW1143" s="11" t="s">
        <v>96</v>
      </c>
      <c r="AX1143" s="18" t="str">
        <f t="shared" si="1427"/>
        <v/>
      </c>
      <c r="AY1143" s="48"/>
      <c r="AZ1143" s="19" t="s">
        <v>535</v>
      </c>
      <c r="BA1143" s="48"/>
      <c r="BB1143" s="48"/>
      <c r="BD1143" s="15">
        <v>44987.0</v>
      </c>
      <c r="BE1143" s="15">
        <v>45779.0</v>
      </c>
      <c r="BF1143" s="48"/>
      <c r="BH1143" s="48"/>
      <c r="BI1143" s="48"/>
      <c r="BJ1143" s="11">
        <v>2022.0</v>
      </c>
      <c r="BK1143" s="18">
        <f t="shared" si="1659"/>
        <v>2024</v>
      </c>
      <c r="BL1143" s="16">
        <f t="shared" si="1660"/>
        <v>3</v>
      </c>
      <c r="BM1143" s="18" t="str">
        <f t="shared" si="1661"/>
        <v>2022, 2023, 2024</v>
      </c>
      <c r="BN1143" s="18" t="str">
        <f t="shared" ref="BN1143:CC1143" si="1682">IF(ISNUMBER(SEARCH(BN$1, $BM1143)), ($K1143/$BL1143), "")</f>
        <v/>
      </c>
      <c r="BO1143" s="18" t="str">
        <f t="shared" si="1682"/>
        <v/>
      </c>
      <c r="BP1143" s="20">
        <f t="shared" si="1682"/>
        <v>70833.33333</v>
      </c>
      <c r="BQ1143" s="20">
        <f t="shared" si="1682"/>
        <v>70833.33333</v>
      </c>
      <c r="BR1143" s="20">
        <f t="shared" si="1682"/>
        <v>70833.33333</v>
      </c>
      <c r="BS1143" s="18" t="str">
        <f t="shared" si="1682"/>
        <v/>
      </c>
      <c r="BT1143" s="18" t="str">
        <f t="shared" si="1682"/>
        <v/>
      </c>
      <c r="BU1143" s="18" t="str">
        <f t="shared" si="1682"/>
        <v/>
      </c>
      <c r="BV1143" s="18" t="str">
        <f t="shared" si="1682"/>
        <v/>
      </c>
      <c r="BW1143" s="18" t="str">
        <f t="shared" si="1682"/>
        <v/>
      </c>
      <c r="BX1143" s="18" t="str">
        <f t="shared" si="1682"/>
        <v/>
      </c>
      <c r="BY1143" s="18" t="str">
        <f t="shared" si="1682"/>
        <v/>
      </c>
      <c r="BZ1143" s="18" t="str">
        <f t="shared" si="1682"/>
        <v/>
      </c>
      <c r="CA1143" s="18" t="str">
        <f t="shared" si="1682"/>
        <v/>
      </c>
      <c r="CB1143" s="18" t="str">
        <f t="shared" si="1682"/>
        <v/>
      </c>
      <c r="CC1143" s="18" t="str">
        <f t="shared" si="1682"/>
        <v/>
      </c>
      <c r="CD1143" s="48"/>
      <c r="CE1143" s="48"/>
    </row>
    <row r="1144">
      <c r="A1144" s="11" t="s">
        <v>5539</v>
      </c>
      <c r="B1144" s="48"/>
      <c r="C1144" s="48"/>
      <c r="D1144" s="11" t="s">
        <v>64</v>
      </c>
      <c r="E1144" s="11">
        <v>240000.0</v>
      </c>
      <c r="F1144" s="11">
        <v>240000.0</v>
      </c>
      <c r="G1144" s="11" t="s">
        <v>691</v>
      </c>
      <c r="H1144" s="12">
        <v>240000.0</v>
      </c>
      <c r="I1144" s="12">
        <v>0.0</v>
      </c>
      <c r="J1144" s="20">
        <f t="shared" ref="J1144:K1144" si="1683">E1144*0.85</f>
        <v>204000</v>
      </c>
      <c r="K1144" s="20">
        <f t="shared" si="1683"/>
        <v>204000</v>
      </c>
      <c r="L1144" s="11" t="s">
        <v>86</v>
      </c>
      <c r="M1144" s="11"/>
      <c r="N1144" s="14" t="s">
        <v>5504</v>
      </c>
      <c r="T1144" s="11" t="s">
        <v>5540</v>
      </c>
      <c r="V1144" s="11" t="s">
        <v>1638</v>
      </c>
      <c r="W1144" s="11" t="s">
        <v>92</v>
      </c>
      <c r="X1144" s="11" t="s">
        <v>1639</v>
      </c>
      <c r="Y1144" s="11" t="s">
        <v>75</v>
      </c>
      <c r="Z1144" s="11" t="s">
        <v>72</v>
      </c>
      <c r="AA1144" s="48"/>
      <c r="AB1144" s="48"/>
      <c r="AE1144" s="11" t="s">
        <v>119</v>
      </c>
      <c r="AF1144" s="15">
        <v>44774.0</v>
      </c>
      <c r="AG1144" s="11">
        <v>2022.0</v>
      </c>
      <c r="AJ1144" s="11">
        <v>2.0</v>
      </c>
      <c r="AL1144" s="11">
        <v>120000.0</v>
      </c>
      <c r="AM1144" s="11" t="s">
        <v>5506</v>
      </c>
      <c r="AQ1144" s="11" t="s">
        <v>95</v>
      </c>
      <c r="AR1144" s="11" t="s">
        <v>5495</v>
      </c>
      <c r="AS1144" s="11" t="s">
        <v>5495</v>
      </c>
      <c r="AT1144" s="11" t="s">
        <v>375</v>
      </c>
      <c r="AW1144" s="11" t="s">
        <v>96</v>
      </c>
      <c r="AX1144" s="18" t="str">
        <f t="shared" si="1427"/>
        <v/>
      </c>
      <c r="AY1144" s="48"/>
      <c r="AZ1144" s="19" t="s">
        <v>529</v>
      </c>
      <c r="BA1144" s="48"/>
      <c r="BB1144" s="48"/>
      <c r="BD1144" s="15">
        <v>44987.0</v>
      </c>
      <c r="BE1144" s="15">
        <v>45761.0</v>
      </c>
      <c r="BF1144" s="48"/>
      <c r="BH1144" s="48"/>
      <c r="BI1144" s="48"/>
      <c r="BJ1144" s="11">
        <v>2023.0</v>
      </c>
      <c r="BK1144" s="18">
        <f t="shared" si="1659"/>
        <v>2025</v>
      </c>
      <c r="BL1144" s="16">
        <f t="shared" si="1660"/>
        <v>3</v>
      </c>
      <c r="BM1144" s="18" t="str">
        <f t="shared" si="1661"/>
        <v>2023, 2024, 2025</v>
      </c>
      <c r="BN1144" s="18" t="str">
        <f t="shared" ref="BN1144:CC1144" si="1684">IF(ISNUMBER(SEARCH(BN$1, $BM1144)), ($K1144/$BL1144), "")</f>
        <v/>
      </c>
      <c r="BO1144" s="18" t="str">
        <f t="shared" si="1684"/>
        <v/>
      </c>
      <c r="BP1144" s="18" t="str">
        <f t="shared" si="1684"/>
        <v/>
      </c>
      <c r="BQ1144" s="20">
        <f t="shared" si="1684"/>
        <v>68000</v>
      </c>
      <c r="BR1144" s="20">
        <f t="shared" si="1684"/>
        <v>68000</v>
      </c>
      <c r="BS1144" s="20">
        <f t="shared" si="1684"/>
        <v>68000</v>
      </c>
      <c r="BT1144" s="18" t="str">
        <f t="shared" si="1684"/>
        <v/>
      </c>
      <c r="BU1144" s="18" t="str">
        <f t="shared" si="1684"/>
        <v/>
      </c>
      <c r="BV1144" s="18" t="str">
        <f t="shared" si="1684"/>
        <v/>
      </c>
      <c r="BW1144" s="18" t="str">
        <f t="shared" si="1684"/>
        <v/>
      </c>
      <c r="BX1144" s="18" t="str">
        <f t="shared" si="1684"/>
        <v/>
      </c>
      <c r="BY1144" s="18" t="str">
        <f t="shared" si="1684"/>
        <v/>
      </c>
      <c r="BZ1144" s="18" t="str">
        <f t="shared" si="1684"/>
        <v/>
      </c>
      <c r="CA1144" s="18" t="str">
        <f t="shared" si="1684"/>
        <v/>
      </c>
      <c r="CB1144" s="18" t="str">
        <f t="shared" si="1684"/>
        <v/>
      </c>
      <c r="CC1144" s="18" t="str">
        <f t="shared" si="1684"/>
        <v/>
      </c>
      <c r="CD1144" s="48"/>
      <c r="CE1144" s="48"/>
    </row>
    <row r="1145">
      <c r="A1145" s="11" t="s">
        <v>5541</v>
      </c>
      <c r="B1145" s="48"/>
      <c r="C1145" s="48"/>
      <c r="D1145" s="11" t="s">
        <v>64</v>
      </c>
      <c r="E1145" s="11">
        <v>280000.0</v>
      </c>
      <c r="F1145" s="11">
        <v>280000.0</v>
      </c>
      <c r="G1145" s="11" t="s">
        <v>691</v>
      </c>
      <c r="H1145" s="12">
        <v>280000.0</v>
      </c>
      <c r="I1145" s="12">
        <v>0.0</v>
      </c>
      <c r="J1145" s="20">
        <f t="shared" ref="J1145:K1145" si="1685">E1145*0.85</f>
        <v>238000</v>
      </c>
      <c r="K1145" s="20">
        <f t="shared" si="1685"/>
        <v>238000</v>
      </c>
      <c r="L1145" s="11" t="s">
        <v>86</v>
      </c>
      <c r="M1145" s="11"/>
      <c r="N1145" s="14" t="s">
        <v>5504</v>
      </c>
      <c r="T1145" s="11" t="s">
        <v>5542</v>
      </c>
      <c r="V1145" s="11" t="s">
        <v>5543</v>
      </c>
      <c r="W1145" s="11" t="s">
        <v>104</v>
      </c>
      <c r="X1145" s="11" t="s">
        <v>731</v>
      </c>
      <c r="Y1145" s="11" t="s">
        <v>75</v>
      </c>
      <c r="Z1145" s="11" t="s">
        <v>72</v>
      </c>
      <c r="AA1145" s="48"/>
      <c r="AB1145" s="48"/>
      <c r="AE1145" s="11" t="s">
        <v>119</v>
      </c>
      <c r="AF1145" s="15">
        <v>44774.0</v>
      </c>
      <c r="AG1145" s="11">
        <v>2022.0</v>
      </c>
      <c r="AI1145" s="15">
        <v>44938.0</v>
      </c>
      <c r="AJ1145" s="11">
        <v>2.0</v>
      </c>
      <c r="AK1145" s="11" t="s">
        <v>77</v>
      </c>
      <c r="AL1145" s="11">
        <v>140000.0</v>
      </c>
      <c r="AM1145" s="11" t="s">
        <v>5506</v>
      </c>
      <c r="AQ1145" s="11" t="s">
        <v>95</v>
      </c>
      <c r="AR1145" s="11" t="s">
        <v>5495</v>
      </c>
      <c r="AS1145" s="11" t="s">
        <v>5495</v>
      </c>
      <c r="AT1145" s="11" t="s">
        <v>107</v>
      </c>
      <c r="AU1145" s="11" t="s">
        <v>108</v>
      </c>
      <c r="AW1145" s="11" t="s">
        <v>96</v>
      </c>
      <c r="AX1145" s="18" t="str">
        <f t="shared" si="1427"/>
        <v/>
      </c>
      <c r="AY1145" s="39"/>
      <c r="AZ1145" s="19" t="s">
        <v>516</v>
      </c>
      <c r="BA1145" s="48"/>
      <c r="BB1145" s="48"/>
      <c r="BD1145" s="15">
        <v>44987.0</v>
      </c>
      <c r="BE1145" s="15">
        <v>45779.0</v>
      </c>
      <c r="BF1145" s="48"/>
      <c r="BH1145" s="48"/>
      <c r="BI1145" s="48"/>
      <c r="BJ1145" s="11">
        <v>2023.0</v>
      </c>
      <c r="BK1145" s="18">
        <f t="shared" si="1659"/>
        <v>2025</v>
      </c>
      <c r="BL1145" s="16">
        <f t="shared" si="1660"/>
        <v>3</v>
      </c>
      <c r="BM1145" s="18" t="str">
        <f t="shared" si="1661"/>
        <v>2023, 2024, 2025</v>
      </c>
      <c r="BN1145" s="18" t="str">
        <f t="shared" ref="BN1145:CC1145" si="1686">IF(ISNUMBER(SEARCH(BN$1, $BM1145)), ($K1145/$BL1145), "")</f>
        <v/>
      </c>
      <c r="BO1145" s="18" t="str">
        <f t="shared" si="1686"/>
        <v/>
      </c>
      <c r="BP1145" s="18" t="str">
        <f t="shared" si="1686"/>
        <v/>
      </c>
      <c r="BQ1145" s="20">
        <f t="shared" si="1686"/>
        <v>79333.33333</v>
      </c>
      <c r="BR1145" s="20">
        <f t="shared" si="1686"/>
        <v>79333.33333</v>
      </c>
      <c r="BS1145" s="20">
        <f t="shared" si="1686"/>
        <v>79333.33333</v>
      </c>
      <c r="BT1145" s="18" t="str">
        <f t="shared" si="1686"/>
        <v/>
      </c>
      <c r="BU1145" s="18" t="str">
        <f t="shared" si="1686"/>
        <v/>
      </c>
      <c r="BV1145" s="18" t="str">
        <f t="shared" si="1686"/>
        <v/>
      </c>
      <c r="BW1145" s="18" t="str">
        <f t="shared" si="1686"/>
        <v/>
      </c>
      <c r="BX1145" s="18" t="str">
        <f t="shared" si="1686"/>
        <v/>
      </c>
      <c r="BY1145" s="18" t="str">
        <f t="shared" si="1686"/>
        <v/>
      </c>
      <c r="BZ1145" s="18" t="str">
        <f t="shared" si="1686"/>
        <v/>
      </c>
      <c r="CA1145" s="18" t="str">
        <f t="shared" si="1686"/>
        <v/>
      </c>
      <c r="CB1145" s="18" t="str">
        <f t="shared" si="1686"/>
        <v/>
      </c>
      <c r="CC1145" s="18" t="str">
        <f t="shared" si="1686"/>
        <v/>
      </c>
      <c r="CD1145" s="48"/>
      <c r="CE1145" s="48"/>
    </row>
    <row r="1146">
      <c r="A1146" s="11" t="s">
        <v>5544</v>
      </c>
      <c r="B1146" s="48"/>
      <c r="C1146" s="48"/>
      <c r="D1146" s="11" t="s">
        <v>64</v>
      </c>
      <c r="E1146" s="11">
        <v>250000.0</v>
      </c>
      <c r="F1146" s="11">
        <v>250000.0</v>
      </c>
      <c r="G1146" s="11" t="s">
        <v>691</v>
      </c>
      <c r="H1146" s="12">
        <v>250000.0</v>
      </c>
      <c r="I1146" s="12">
        <v>0.0</v>
      </c>
      <c r="J1146" s="20">
        <f t="shared" ref="J1146:K1146" si="1687">E1146*0.85</f>
        <v>212500</v>
      </c>
      <c r="K1146" s="20">
        <f t="shared" si="1687"/>
        <v>212500</v>
      </c>
      <c r="L1146" s="11" t="s">
        <v>86</v>
      </c>
      <c r="M1146" s="11"/>
      <c r="N1146" s="14" t="s">
        <v>5504</v>
      </c>
      <c r="T1146" s="11" t="s">
        <v>5545</v>
      </c>
      <c r="V1146" s="11" t="s">
        <v>5511</v>
      </c>
      <c r="W1146" s="11" t="s">
        <v>104</v>
      </c>
      <c r="X1146" s="11" t="s">
        <v>3180</v>
      </c>
      <c r="Y1146" s="11" t="s">
        <v>75</v>
      </c>
      <c r="Z1146" s="11" t="s">
        <v>72</v>
      </c>
      <c r="AA1146" s="48"/>
      <c r="AB1146" s="48"/>
      <c r="AE1146" s="11" t="s">
        <v>119</v>
      </c>
      <c r="AF1146" s="15">
        <v>44774.0</v>
      </c>
      <c r="AG1146" s="11">
        <v>2022.0</v>
      </c>
      <c r="AI1146" s="15">
        <v>44826.0</v>
      </c>
      <c r="AJ1146" s="11">
        <v>2.0</v>
      </c>
      <c r="AK1146" s="11" t="s">
        <v>77</v>
      </c>
      <c r="AL1146" s="11">
        <v>125000.0</v>
      </c>
      <c r="AM1146" s="11" t="s">
        <v>5506</v>
      </c>
      <c r="AQ1146" s="11" t="s">
        <v>95</v>
      </c>
      <c r="AR1146" s="11" t="s">
        <v>5495</v>
      </c>
      <c r="AS1146" s="11" t="s">
        <v>5495</v>
      </c>
      <c r="AT1146" s="11" t="s">
        <v>80</v>
      </c>
      <c r="AW1146" s="11" t="s">
        <v>96</v>
      </c>
      <c r="AX1146" s="18" t="str">
        <f t="shared" si="1427"/>
        <v/>
      </c>
      <c r="AY1146" s="39"/>
      <c r="AZ1146" s="19" t="s">
        <v>132</v>
      </c>
      <c r="BA1146" s="48"/>
      <c r="BB1146" s="48"/>
      <c r="BD1146" s="15">
        <v>44987.0</v>
      </c>
      <c r="BE1146" s="15">
        <v>45779.0</v>
      </c>
      <c r="BF1146" s="48"/>
      <c r="BH1146" s="48"/>
      <c r="BI1146" s="48"/>
      <c r="BJ1146" s="11">
        <v>2022.0</v>
      </c>
      <c r="BK1146" s="18">
        <f t="shared" si="1659"/>
        <v>2024</v>
      </c>
      <c r="BL1146" s="16">
        <f t="shared" si="1660"/>
        <v>3</v>
      </c>
      <c r="BM1146" s="18" t="str">
        <f t="shared" si="1661"/>
        <v>2022, 2023, 2024</v>
      </c>
      <c r="BN1146" s="18" t="str">
        <f t="shared" ref="BN1146:CC1146" si="1688">IF(ISNUMBER(SEARCH(BN$1, $BM1146)), ($K1146/$BL1146), "")</f>
        <v/>
      </c>
      <c r="BO1146" s="18" t="str">
        <f t="shared" si="1688"/>
        <v/>
      </c>
      <c r="BP1146" s="20">
        <f t="shared" si="1688"/>
        <v>70833.33333</v>
      </c>
      <c r="BQ1146" s="20">
        <f t="shared" si="1688"/>
        <v>70833.33333</v>
      </c>
      <c r="BR1146" s="20">
        <f t="shared" si="1688"/>
        <v>70833.33333</v>
      </c>
      <c r="BS1146" s="18" t="str">
        <f t="shared" si="1688"/>
        <v/>
      </c>
      <c r="BT1146" s="18" t="str">
        <f t="shared" si="1688"/>
        <v/>
      </c>
      <c r="BU1146" s="18" t="str">
        <f t="shared" si="1688"/>
        <v/>
      </c>
      <c r="BV1146" s="18" t="str">
        <f t="shared" si="1688"/>
        <v/>
      </c>
      <c r="BW1146" s="18" t="str">
        <f t="shared" si="1688"/>
        <v/>
      </c>
      <c r="BX1146" s="18" t="str">
        <f t="shared" si="1688"/>
        <v/>
      </c>
      <c r="BY1146" s="18" t="str">
        <f t="shared" si="1688"/>
        <v/>
      </c>
      <c r="BZ1146" s="18" t="str">
        <f t="shared" si="1688"/>
        <v/>
      </c>
      <c r="CA1146" s="18" t="str">
        <f t="shared" si="1688"/>
        <v/>
      </c>
      <c r="CB1146" s="18" t="str">
        <f t="shared" si="1688"/>
        <v/>
      </c>
      <c r="CC1146" s="18" t="str">
        <f t="shared" si="1688"/>
        <v/>
      </c>
      <c r="CD1146" s="48"/>
      <c r="CE1146" s="48"/>
    </row>
    <row r="1147">
      <c r="A1147" s="11" t="s">
        <v>5546</v>
      </c>
      <c r="B1147" s="48"/>
      <c r="C1147" s="48"/>
      <c r="D1147" s="11" t="s">
        <v>64</v>
      </c>
      <c r="E1147" s="11">
        <v>99700.0</v>
      </c>
      <c r="F1147" s="11">
        <v>99700.0</v>
      </c>
      <c r="G1147" s="11" t="s">
        <v>691</v>
      </c>
      <c r="H1147" s="12">
        <v>99700.0</v>
      </c>
      <c r="I1147" s="12">
        <v>0.0</v>
      </c>
      <c r="J1147" s="20">
        <f t="shared" ref="J1147:K1147" si="1689">E1147*0.85</f>
        <v>84745</v>
      </c>
      <c r="K1147" s="20">
        <f t="shared" si="1689"/>
        <v>84745</v>
      </c>
      <c r="L1147" s="11" t="s">
        <v>86</v>
      </c>
      <c r="M1147" s="11"/>
      <c r="N1147" s="14" t="s">
        <v>5504</v>
      </c>
      <c r="T1147" s="11" t="s">
        <v>2946</v>
      </c>
      <c r="V1147" s="11" t="s">
        <v>2947</v>
      </c>
      <c r="W1147" s="11" t="s">
        <v>104</v>
      </c>
      <c r="X1147" s="11" t="s">
        <v>142</v>
      </c>
      <c r="Y1147" s="11" t="s">
        <v>75</v>
      </c>
      <c r="Z1147" s="11" t="s">
        <v>72</v>
      </c>
      <c r="AA1147" s="48"/>
      <c r="AB1147" s="48"/>
      <c r="AE1147" s="11" t="s">
        <v>119</v>
      </c>
      <c r="AF1147" s="15">
        <v>44774.0</v>
      </c>
      <c r="AG1147" s="11">
        <v>2022.0</v>
      </c>
      <c r="AI1147" s="15">
        <v>44826.0</v>
      </c>
      <c r="AJ1147" s="11">
        <v>1.0</v>
      </c>
      <c r="AK1147" s="11" t="s">
        <v>77</v>
      </c>
      <c r="AL1147" s="11">
        <v>99700.0</v>
      </c>
      <c r="AM1147" s="11" t="s">
        <v>5506</v>
      </c>
      <c r="AQ1147" s="11" t="s">
        <v>95</v>
      </c>
      <c r="AR1147" s="11" t="s">
        <v>5495</v>
      </c>
      <c r="AS1147" s="11" t="s">
        <v>5495</v>
      </c>
      <c r="AT1147" s="11" t="s">
        <v>375</v>
      </c>
      <c r="AW1147" s="11" t="s">
        <v>96</v>
      </c>
      <c r="AX1147" s="18" t="str">
        <f t="shared" si="1427"/>
        <v/>
      </c>
      <c r="AY1147" s="39"/>
      <c r="AZ1147" s="19" t="s">
        <v>124</v>
      </c>
      <c r="BA1147" s="48"/>
      <c r="BB1147" s="48"/>
      <c r="BD1147" s="15">
        <v>44987.0</v>
      </c>
      <c r="BE1147" s="15">
        <v>45779.0</v>
      </c>
      <c r="BF1147" s="48"/>
      <c r="BH1147" s="48"/>
      <c r="BI1147" s="48"/>
      <c r="BJ1147" s="11">
        <v>2022.0</v>
      </c>
      <c r="BK1147" s="18">
        <f t="shared" si="1659"/>
        <v>2023</v>
      </c>
      <c r="BL1147" s="16">
        <f t="shared" si="1660"/>
        <v>2</v>
      </c>
      <c r="BM1147" s="18" t="str">
        <f t="shared" si="1661"/>
        <v>2022, 2023</v>
      </c>
      <c r="BN1147" s="18" t="str">
        <f t="shared" ref="BN1147:CC1147" si="1690">IF(ISNUMBER(SEARCH(BN$1, $BM1147)), ($K1147/$BL1147), "")</f>
        <v/>
      </c>
      <c r="BO1147" s="18" t="str">
        <f t="shared" si="1690"/>
        <v/>
      </c>
      <c r="BP1147" s="20">
        <f t="shared" si="1690"/>
        <v>42372.5</v>
      </c>
      <c r="BQ1147" s="20">
        <f t="shared" si="1690"/>
        <v>42372.5</v>
      </c>
      <c r="BR1147" s="18" t="str">
        <f t="shared" si="1690"/>
        <v/>
      </c>
      <c r="BS1147" s="18" t="str">
        <f t="shared" si="1690"/>
        <v/>
      </c>
      <c r="BT1147" s="18" t="str">
        <f t="shared" si="1690"/>
        <v/>
      </c>
      <c r="BU1147" s="18" t="str">
        <f t="shared" si="1690"/>
        <v/>
      </c>
      <c r="BV1147" s="18" t="str">
        <f t="shared" si="1690"/>
        <v/>
      </c>
      <c r="BW1147" s="18" t="str">
        <f t="shared" si="1690"/>
        <v/>
      </c>
      <c r="BX1147" s="18" t="str">
        <f t="shared" si="1690"/>
        <v/>
      </c>
      <c r="BY1147" s="18" t="str">
        <f t="shared" si="1690"/>
        <v/>
      </c>
      <c r="BZ1147" s="18" t="str">
        <f t="shared" si="1690"/>
        <v/>
      </c>
      <c r="CA1147" s="18" t="str">
        <f t="shared" si="1690"/>
        <v/>
      </c>
      <c r="CB1147" s="18" t="str">
        <f t="shared" si="1690"/>
        <v/>
      </c>
      <c r="CC1147" s="18" t="str">
        <f t="shared" si="1690"/>
        <v/>
      </c>
      <c r="CD1147" s="48"/>
      <c r="CE1147" s="48"/>
    </row>
    <row r="1148">
      <c r="A1148" s="11" t="s">
        <v>5547</v>
      </c>
      <c r="B1148" s="48"/>
      <c r="C1148" s="48"/>
      <c r="D1148" s="11" t="s">
        <v>64</v>
      </c>
      <c r="E1148" s="11">
        <v>100000.0</v>
      </c>
      <c r="F1148" s="11">
        <v>100000.0</v>
      </c>
      <c r="G1148" s="11" t="s">
        <v>691</v>
      </c>
      <c r="H1148" s="12">
        <v>100000.0</v>
      </c>
      <c r="I1148" s="12">
        <v>0.0</v>
      </c>
      <c r="J1148" s="20">
        <f t="shared" ref="J1148:K1148" si="1691">E1148*0.85</f>
        <v>85000</v>
      </c>
      <c r="K1148" s="20">
        <f t="shared" si="1691"/>
        <v>85000</v>
      </c>
      <c r="L1148" s="11" t="s">
        <v>86</v>
      </c>
      <c r="M1148" s="11"/>
      <c r="N1148" s="14" t="s">
        <v>5504</v>
      </c>
      <c r="T1148" s="11" t="s">
        <v>5548</v>
      </c>
      <c r="V1148" s="11" t="s">
        <v>940</v>
      </c>
      <c r="W1148" s="11" t="s">
        <v>92</v>
      </c>
      <c r="X1148" s="11" t="s">
        <v>565</v>
      </c>
      <c r="Y1148" s="11" t="s">
        <v>75</v>
      </c>
      <c r="Z1148" s="11" t="s">
        <v>72</v>
      </c>
      <c r="AA1148" s="48"/>
      <c r="AB1148" s="48"/>
      <c r="AE1148" s="11" t="s">
        <v>119</v>
      </c>
      <c r="AF1148" s="15">
        <v>44774.0</v>
      </c>
      <c r="AG1148" s="11">
        <v>2022.0</v>
      </c>
      <c r="AI1148" s="15">
        <v>44926.0</v>
      </c>
      <c r="AJ1148" s="11">
        <v>1.0</v>
      </c>
      <c r="AK1148" s="11" t="s">
        <v>77</v>
      </c>
      <c r="AL1148" s="11">
        <v>100000.0</v>
      </c>
      <c r="AM1148" s="11" t="s">
        <v>5506</v>
      </c>
      <c r="AQ1148" s="11" t="s">
        <v>95</v>
      </c>
      <c r="AR1148" s="11" t="s">
        <v>5495</v>
      </c>
      <c r="AS1148" s="11" t="s">
        <v>5495</v>
      </c>
      <c r="AT1148" s="11" t="s">
        <v>375</v>
      </c>
      <c r="AW1148" s="11" t="s">
        <v>96</v>
      </c>
      <c r="AX1148" s="18" t="str">
        <f t="shared" si="1427"/>
        <v/>
      </c>
      <c r="AY1148" s="39"/>
      <c r="AZ1148" s="19" t="s">
        <v>529</v>
      </c>
      <c r="BA1148" s="48"/>
      <c r="BB1148" s="48"/>
      <c r="BD1148" s="15">
        <v>44987.0</v>
      </c>
      <c r="BE1148" s="15">
        <v>45779.0</v>
      </c>
      <c r="BF1148" s="48"/>
      <c r="BH1148" s="48"/>
      <c r="BI1148" s="48"/>
      <c r="BJ1148" s="11">
        <v>2022.0</v>
      </c>
      <c r="BK1148" s="18">
        <f t="shared" si="1659"/>
        <v>2023</v>
      </c>
      <c r="BL1148" s="16">
        <f t="shared" si="1660"/>
        <v>2</v>
      </c>
      <c r="BM1148" s="18" t="str">
        <f t="shared" si="1661"/>
        <v>2022, 2023</v>
      </c>
      <c r="BN1148" s="18" t="str">
        <f t="shared" ref="BN1148:CC1148" si="1692">IF(ISNUMBER(SEARCH(BN$1, $BM1148)), ($K1148/$BL1148), "")</f>
        <v/>
      </c>
      <c r="BO1148" s="18" t="str">
        <f t="shared" si="1692"/>
        <v/>
      </c>
      <c r="BP1148" s="20">
        <f t="shared" si="1692"/>
        <v>42500</v>
      </c>
      <c r="BQ1148" s="20">
        <f t="shared" si="1692"/>
        <v>42500</v>
      </c>
      <c r="BR1148" s="18" t="str">
        <f t="shared" si="1692"/>
        <v/>
      </c>
      <c r="BS1148" s="18" t="str">
        <f t="shared" si="1692"/>
        <v/>
      </c>
      <c r="BT1148" s="18" t="str">
        <f t="shared" si="1692"/>
        <v/>
      </c>
      <c r="BU1148" s="18" t="str">
        <f t="shared" si="1692"/>
        <v/>
      </c>
      <c r="BV1148" s="18" t="str">
        <f t="shared" si="1692"/>
        <v/>
      </c>
      <c r="BW1148" s="18" t="str">
        <f t="shared" si="1692"/>
        <v/>
      </c>
      <c r="BX1148" s="18" t="str">
        <f t="shared" si="1692"/>
        <v/>
      </c>
      <c r="BY1148" s="18" t="str">
        <f t="shared" si="1692"/>
        <v/>
      </c>
      <c r="BZ1148" s="18" t="str">
        <f t="shared" si="1692"/>
        <v/>
      </c>
      <c r="CA1148" s="18" t="str">
        <f t="shared" si="1692"/>
        <v/>
      </c>
      <c r="CB1148" s="18" t="str">
        <f t="shared" si="1692"/>
        <v/>
      </c>
      <c r="CC1148" s="18" t="str">
        <f t="shared" si="1692"/>
        <v/>
      </c>
      <c r="CD1148" s="48"/>
      <c r="CE1148" s="48"/>
    </row>
    <row r="1149">
      <c r="A1149" s="11" t="s">
        <v>5549</v>
      </c>
      <c r="B1149" s="48"/>
      <c r="C1149" s="48"/>
      <c r="D1149" s="11" t="s">
        <v>64</v>
      </c>
      <c r="E1149" s="11">
        <v>100000.0</v>
      </c>
      <c r="F1149" s="11">
        <v>100000.0</v>
      </c>
      <c r="G1149" s="11" t="s">
        <v>691</v>
      </c>
      <c r="H1149" s="12">
        <v>100000.0</v>
      </c>
      <c r="I1149" s="12">
        <v>0.0</v>
      </c>
      <c r="J1149" s="20">
        <f t="shared" ref="J1149:K1149" si="1693">E1149*0.85</f>
        <v>85000</v>
      </c>
      <c r="K1149" s="20">
        <f t="shared" si="1693"/>
        <v>85000</v>
      </c>
      <c r="L1149" s="11" t="s">
        <v>86</v>
      </c>
      <c r="M1149" s="11"/>
      <c r="N1149" s="14" t="s">
        <v>5504</v>
      </c>
      <c r="T1149" s="11" t="s">
        <v>5550</v>
      </c>
      <c r="V1149" s="11" t="s">
        <v>5551</v>
      </c>
      <c r="W1149" s="11" t="s">
        <v>92</v>
      </c>
      <c r="X1149" s="11" t="s">
        <v>142</v>
      </c>
      <c r="Y1149" s="11" t="s">
        <v>75</v>
      </c>
      <c r="Z1149" s="11" t="s">
        <v>72</v>
      </c>
      <c r="AA1149" s="48"/>
      <c r="AB1149" s="48"/>
      <c r="AD1149" s="11" t="s">
        <v>72</v>
      </c>
      <c r="AE1149" s="11" t="s">
        <v>119</v>
      </c>
      <c r="AF1149" s="15">
        <v>44774.0</v>
      </c>
      <c r="AG1149" s="11">
        <v>2022.0</v>
      </c>
      <c r="AI1149" s="15">
        <v>44876.0</v>
      </c>
      <c r="AJ1149" s="11">
        <v>1.0</v>
      </c>
      <c r="AK1149" s="11" t="s">
        <v>77</v>
      </c>
      <c r="AL1149" s="11">
        <v>100000.0</v>
      </c>
      <c r="AM1149" s="11" t="s">
        <v>5506</v>
      </c>
      <c r="AQ1149" s="11" t="s">
        <v>95</v>
      </c>
      <c r="AR1149" s="11" t="s">
        <v>5495</v>
      </c>
      <c r="AS1149" s="11" t="s">
        <v>5495</v>
      </c>
      <c r="AT1149" s="11" t="s">
        <v>375</v>
      </c>
      <c r="AW1149" s="11" t="s">
        <v>96</v>
      </c>
      <c r="AX1149" s="18" t="str">
        <f t="shared" si="1427"/>
        <v/>
      </c>
      <c r="AY1149" s="39"/>
      <c r="AZ1149" s="19" t="s">
        <v>241</v>
      </c>
      <c r="BA1149" s="48"/>
      <c r="BB1149" s="48"/>
      <c r="BD1149" s="15">
        <v>44987.0</v>
      </c>
      <c r="BE1149" s="15">
        <v>45779.0</v>
      </c>
      <c r="BF1149" s="48"/>
      <c r="BH1149" s="48"/>
      <c r="BI1149" s="48"/>
      <c r="BJ1149" s="11">
        <v>2022.0</v>
      </c>
      <c r="BK1149" s="18">
        <f t="shared" si="1659"/>
        <v>2023</v>
      </c>
      <c r="BL1149" s="16">
        <f t="shared" si="1660"/>
        <v>2</v>
      </c>
      <c r="BM1149" s="18" t="str">
        <f t="shared" si="1661"/>
        <v>2022, 2023</v>
      </c>
      <c r="BN1149" s="18" t="str">
        <f t="shared" ref="BN1149:CC1149" si="1694">IF(ISNUMBER(SEARCH(BN$1, $BM1149)), ($K1149/$BL1149), "")</f>
        <v/>
      </c>
      <c r="BO1149" s="18" t="str">
        <f t="shared" si="1694"/>
        <v/>
      </c>
      <c r="BP1149" s="20">
        <f t="shared" si="1694"/>
        <v>42500</v>
      </c>
      <c r="BQ1149" s="20">
        <f t="shared" si="1694"/>
        <v>42500</v>
      </c>
      <c r="BR1149" s="18" t="str">
        <f t="shared" si="1694"/>
        <v/>
      </c>
      <c r="BS1149" s="18" t="str">
        <f t="shared" si="1694"/>
        <v/>
      </c>
      <c r="BT1149" s="18" t="str">
        <f t="shared" si="1694"/>
        <v/>
      </c>
      <c r="BU1149" s="18" t="str">
        <f t="shared" si="1694"/>
        <v/>
      </c>
      <c r="BV1149" s="18" t="str">
        <f t="shared" si="1694"/>
        <v/>
      </c>
      <c r="BW1149" s="18" t="str">
        <f t="shared" si="1694"/>
        <v/>
      </c>
      <c r="BX1149" s="18" t="str">
        <f t="shared" si="1694"/>
        <v/>
      </c>
      <c r="BY1149" s="18" t="str">
        <f t="shared" si="1694"/>
        <v/>
      </c>
      <c r="BZ1149" s="18" t="str">
        <f t="shared" si="1694"/>
        <v/>
      </c>
      <c r="CA1149" s="18" t="str">
        <f t="shared" si="1694"/>
        <v/>
      </c>
      <c r="CB1149" s="18" t="str">
        <f t="shared" si="1694"/>
        <v/>
      </c>
      <c r="CC1149" s="18" t="str">
        <f t="shared" si="1694"/>
        <v/>
      </c>
      <c r="CD1149" s="48"/>
      <c r="CE1149" s="48"/>
    </row>
    <row r="1150">
      <c r="A1150" s="11" t="s">
        <v>5552</v>
      </c>
      <c r="B1150" s="48"/>
      <c r="C1150" s="48"/>
      <c r="D1150" s="11" t="s">
        <v>64</v>
      </c>
      <c r="E1150" s="11">
        <v>100000.0</v>
      </c>
      <c r="F1150" s="11">
        <v>100000.0</v>
      </c>
      <c r="G1150" s="11" t="s">
        <v>691</v>
      </c>
      <c r="H1150" s="12">
        <v>100000.0</v>
      </c>
      <c r="I1150" s="12">
        <v>0.0</v>
      </c>
      <c r="J1150" s="20">
        <f t="shared" ref="J1150:K1150" si="1695">E1150*0.85</f>
        <v>85000</v>
      </c>
      <c r="K1150" s="20">
        <f t="shared" si="1695"/>
        <v>85000</v>
      </c>
      <c r="L1150" s="11" t="s">
        <v>86</v>
      </c>
      <c r="M1150" s="11"/>
      <c r="N1150" s="14" t="s">
        <v>5504</v>
      </c>
      <c r="T1150" s="11" t="s">
        <v>5553</v>
      </c>
      <c r="V1150" s="11" t="s">
        <v>5554</v>
      </c>
      <c r="W1150" s="11" t="s">
        <v>104</v>
      </c>
      <c r="X1150" s="11" t="s">
        <v>5555</v>
      </c>
      <c r="Y1150" s="11" t="s">
        <v>75</v>
      </c>
      <c r="Z1150" s="11" t="s">
        <v>72</v>
      </c>
      <c r="AA1150" s="48"/>
      <c r="AB1150" s="48"/>
      <c r="AC1150" s="11" t="s">
        <v>5556</v>
      </c>
      <c r="AD1150" s="11" t="s">
        <v>5554</v>
      </c>
      <c r="AE1150" s="11" t="s">
        <v>119</v>
      </c>
      <c r="AF1150" s="15">
        <v>44774.0</v>
      </c>
      <c r="AG1150" s="11">
        <v>2022.0</v>
      </c>
      <c r="AI1150" s="15">
        <v>44938.0</v>
      </c>
      <c r="AJ1150" s="11">
        <v>1.0</v>
      </c>
      <c r="AK1150" s="11" t="s">
        <v>77</v>
      </c>
      <c r="AL1150" s="11">
        <v>100000.0</v>
      </c>
      <c r="AM1150" s="11" t="s">
        <v>5506</v>
      </c>
      <c r="AQ1150" s="11" t="s">
        <v>95</v>
      </c>
      <c r="AR1150" s="11" t="s">
        <v>5495</v>
      </c>
      <c r="AS1150" s="11" t="s">
        <v>5495</v>
      </c>
      <c r="AT1150" s="11" t="s">
        <v>80</v>
      </c>
      <c r="AW1150" s="11" t="s">
        <v>96</v>
      </c>
      <c r="AX1150" s="18" t="str">
        <f t="shared" si="1427"/>
        <v/>
      </c>
      <c r="AY1150" s="39"/>
      <c r="AZ1150" s="19" t="s">
        <v>290</v>
      </c>
      <c r="BA1150" s="48"/>
      <c r="BB1150" s="48"/>
      <c r="BD1150" s="15">
        <v>44987.0</v>
      </c>
      <c r="BE1150" s="15">
        <v>45779.0</v>
      </c>
      <c r="BF1150" s="48"/>
      <c r="BH1150" s="48"/>
      <c r="BI1150" s="48"/>
      <c r="BJ1150" s="11">
        <v>2023.0</v>
      </c>
      <c r="BK1150" s="18">
        <f t="shared" si="1659"/>
        <v>2024</v>
      </c>
      <c r="BL1150" s="16">
        <f t="shared" si="1660"/>
        <v>2</v>
      </c>
      <c r="BM1150" s="18" t="str">
        <f t="shared" si="1661"/>
        <v>2023, 2024</v>
      </c>
      <c r="BN1150" s="18" t="str">
        <f t="shared" ref="BN1150:CC1150" si="1696">IF(ISNUMBER(SEARCH(BN$1, $BM1150)), ($K1150/$BL1150), "")</f>
        <v/>
      </c>
      <c r="BO1150" s="18" t="str">
        <f t="shared" si="1696"/>
        <v/>
      </c>
      <c r="BP1150" s="18" t="str">
        <f t="shared" si="1696"/>
        <v/>
      </c>
      <c r="BQ1150" s="20">
        <f t="shared" si="1696"/>
        <v>42500</v>
      </c>
      <c r="BR1150" s="20">
        <f t="shared" si="1696"/>
        <v>42500</v>
      </c>
      <c r="BS1150" s="18" t="str">
        <f t="shared" si="1696"/>
        <v/>
      </c>
      <c r="BT1150" s="18" t="str">
        <f t="shared" si="1696"/>
        <v/>
      </c>
      <c r="BU1150" s="18" t="str">
        <f t="shared" si="1696"/>
        <v/>
      </c>
      <c r="BV1150" s="18" t="str">
        <f t="shared" si="1696"/>
        <v/>
      </c>
      <c r="BW1150" s="18" t="str">
        <f t="shared" si="1696"/>
        <v/>
      </c>
      <c r="BX1150" s="18" t="str">
        <f t="shared" si="1696"/>
        <v/>
      </c>
      <c r="BY1150" s="18" t="str">
        <f t="shared" si="1696"/>
        <v/>
      </c>
      <c r="BZ1150" s="18" t="str">
        <f t="shared" si="1696"/>
        <v/>
      </c>
      <c r="CA1150" s="18" t="str">
        <f t="shared" si="1696"/>
        <v/>
      </c>
      <c r="CB1150" s="18" t="str">
        <f t="shared" si="1696"/>
        <v/>
      </c>
      <c r="CC1150" s="18" t="str">
        <f t="shared" si="1696"/>
        <v/>
      </c>
      <c r="CD1150" s="48"/>
      <c r="CE1150" s="48"/>
    </row>
    <row r="1151">
      <c r="A1151" s="11" t="s">
        <v>5557</v>
      </c>
      <c r="B1151" s="48"/>
      <c r="C1151" s="48"/>
      <c r="D1151" s="11" t="s">
        <v>64</v>
      </c>
      <c r="E1151" s="11">
        <v>80000.0</v>
      </c>
      <c r="F1151" s="11">
        <v>80000.0</v>
      </c>
      <c r="G1151" s="11" t="s">
        <v>691</v>
      </c>
      <c r="H1151" s="12">
        <v>80000.0</v>
      </c>
      <c r="I1151" s="12">
        <v>0.0</v>
      </c>
      <c r="J1151" s="20">
        <f t="shared" ref="J1151:K1151" si="1697">E1151*0.85</f>
        <v>68000</v>
      </c>
      <c r="K1151" s="20">
        <f t="shared" si="1697"/>
        <v>68000</v>
      </c>
      <c r="L1151" s="11" t="s">
        <v>86</v>
      </c>
      <c r="M1151" s="11"/>
      <c r="N1151" s="14" t="s">
        <v>5558</v>
      </c>
      <c r="P1151" s="11"/>
      <c r="Q1151" s="11"/>
      <c r="R1151" s="11" t="s">
        <v>5559</v>
      </c>
      <c r="T1151" s="11" t="s">
        <v>5560</v>
      </c>
      <c r="V1151" s="11" t="s">
        <v>1689</v>
      </c>
      <c r="W1151" s="11" t="s">
        <v>92</v>
      </c>
      <c r="X1151" s="11" t="s">
        <v>142</v>
      </c>
      <c r="Y1151" s="11" t="s">
        <v>75</v>
      </c>
      <c r="Z1151" s="11" t="s">
        <v>72</v>
      </c>
      <c r="AA1151" s="48"/>
      <c r="AB1151" s="48"/>
      <c r="AC1151" s="11" t="s">
        <v>5561</v>
      </c>
      <c r="AD1151" s="11" t="s">
        <v>5562</v>
      </c>
      <c r="AE1151" s="11" t="s">
        <v>76</v>
      </c>
      <c r="AI1151" s="15">
        <v>42186.0</v>
      </c>
      <c r="AJ1151" s="11">
        <v>2.0</v>
      </c>
      <c r="AK1151" s="11" t="s">
        <v>230</v>
      </c>
      <c r="AL1151" s="11">
        <v>40000.0</v>
      </c>
      <c r="AM1151" s="11" t="s">
        <v>5563</v>
      </c>
      <c r="AQ1151" s="11" t="s">
        <v>95</v>
      </c>
      <c r="AR1151" s="11" t="s">
        <v>5495</v>
      </c>
      <c r="AS1151" s="11" t="s">
        <v>5495</v>
      </c>
      <c r="AT1151" s="11" t="s">
        <v>375</v>
      </c>
      <c r="AW1151" s="11" t="s">
        <v>5564</v>
      </c>
      <c r="AX1151" s="18" t="str">
        <f t="shared" si="1427"/>
        <v/>
      </c>
      <c r="AY1151" s="39"/>
      <c r="AZ1151" s="19" t="s">
        <v>241</v>
      </c>
      <c r="BA1151" s="48"/>
      <c r="BB1151" s="48"/>
      <c r="BD1151" s="15">
        <v>45008.0</v>
      </c>
      <c r="BE1151" s="15">
        <v>45436.0</v>
      </c>
      <c r="BF1151" s="48"/>
      <c r="BH1151" s="48"/>
      <c r="BI1151" s="48"/>
      <c r="BJ1151" s="11">
        <v>2015.0</v>
      </c>
      <c r="BK1151" s="18">
        <f t="shared" si="1659"/>
        <v>2017</v>
      </c>
      <c r="BL1151" s="16">
        <f t="shared" si="1660"/>
        <v>3</v>
      </c>
      <c r="BM1151" s="18" t="str">
        <f t="shared" si="1661"/>
        <v>2015, 2016, 2017</v>
      </c>
      <c r="BN1151" s="18" t="str">
        <f t="shared" ref="BN1151:CC1151" si="1698">IF(ISNUMBER(SEARCH(BN$1, $BM1151)), ($K1151/$BL1151), "")</f>
        <v/>
      </c>
      <c r="BO1151" s="18" t="str">
        <f t="shared" si="1698"/>
        <v/>
      </c>
      <c r="BP1151" s="18" t="str">
        <f t="shared" si="1698"/>
        <v/>
      </c>
      <c r="BQ1151" s="18" t="str">
        <f t="shared" si="1698"/>
        <v/>
      </c>
      <c r="BR1151" s="18" t="str">
        <f t="shared" si="1698"/>
        <v/>
      </c>
      <c r="BS1151" s="18" t="str">
        <f t="shared" si="1698"/>
        <v/>
      </c>
      <c r="BT1151" s="18" t="str">
        <f t="shared" si="1698"/>
        <v/>
      </c>
      <c r="BU1151" s="18" t="str">
        <f t="shared" si="1698"/>
        <v/>
      </c>
      <c r="BV1151" s="18" t="str">
        <f t="shared" si="1698"/>
        <v/>
      </c>
      <c r="BW1151" s="18" t="str">
        <f t="shared" si="1698"/>
        <v/>
      </c>
      <c r="BX1151" s="18" t="str">
        <f t="shared" si="1698"/>
        <v/>
      </c>
      <c r="BY1151" s="18" t="str">
        <f t="shared" si="1698"/>
        <v/>
      </c>
      <c r="BZ1151" s="18" t="str">
        <f t="shared" si="1698"/>
        <v/>
      </c>
      <c r="CA1151" s="18" t="str">
        <f t="shared" si="1698"/>
        <v/>
      </c>
      <c r="CB1151" s="18" t="str">
        <f t="shared" si="1698"/>
        <v/>
      </c>
      <c r="CC1151" s="18" t="str">
        <f t="shared" si="1698"/>
        <v/>
      </c>
      <c r="CD1151" s="48"/>
      <c r="CE1151" s="48"/>
    </row>
    <row r="1152">
      <c r="A1152" s="11" t="s">
        <v>5565</v>
      </c>
      <c r="B1152" s="48"/>
      <c r="C1152" s="48"/>
      <c r="D1152" s="11" t="s">
        <v>64</v>
      </c>
      <c r="E1152" s="11">
        <v>120000.0</v>
      </c>
      <c r="F1152" s="11">
        <v>120000.0</v>
      </c>
      <c r="G1152" s="11" t="s">
        <v>691</v>
      </c>
      <c r="H1152" s="12">
        <v>120000.0</v>
      </c>
      <c r="I1152" s="12">
        <v>0.0</v>
      </c>
      <c r="J1152" s="20">
        <f t="shared" ref="J1152:K1152" si="1699">E1152*0.85</f>
        <v>102000</v>
      </c>
      <c r="K1152" s="20">
        <f t="shared" si="1699"/>
        <v>102000</v>
      </c>
      <c r="L1152" s="11" t="s">
        <v>86</v>
      </c>
      <c r="M1152" s="11"/>
      <c r="N1152" s="14" t="s">
        <v>5566</v>
      </c>
      <c r="P1152" s="11"/>
      <c r="Q1152" s="11"/>
      <c r="R1152" s="11" t="s">
        <v>5559</v>
      </c>
      <c r="T1152" s="11" t="s">
        <v>5567</v>
      </c>
      <c r="V1152" s="11" t="s">
        <v>200</v>
      </c>
      <c r="W1152" s="11" t="s">
        <v>92</v>
      </c>
      <c r="X1152" s="11" t="s">
        <v>142</v>
      </c>
      <c r="Y1152" s="11" t="s">
        <v>75</v>
      </c>
      <c r="Z1152" s="11" t="s">
        <v>72</v>
      </c>
      <c r="AA1152" s="48"/>
      <c r="AB1152" s="48"/>
      <c r="AC1152" s="11" t="s">
        <v>5568</v>
      </c>
      <c r="AD1152" s="11" t="s">
        <v>200</v>
      </c>
      <c r="AE1152" s="11" t="s">
        <v>119</v>
      </c>
      <c r="AI1152" s="15">
        <v>42917.0</v>
      </c>
      <c r="AJ1152" s="11">
        <v>3.0</v>
      </c>
      <c r="AK1152" s="11" t="s">
        <v>230</v>
      </c>
      <c r="AL1152" s="11">
        <v>40000.0</v>
      </c>
      <c r="AM1152" s="11" t="s">
        <v>5563</v>
      </c>
      <c r="AQ1152" s="11" t="s">
        <v>95</v>
      </c>
      <c r="AR1152" s="11" t="s">
        <v>5495</v>
      </c>
      <c r="AS1152" s="11" t="s">
        <v>5495</v>
      </c>
      <c r="AT1152" s="11" t="s">
        <v>375</v>
      </c>
      <c r="AW1152" s="11" t="s">
        <v>5564</v>
      </c>
      <c r="AX1152" s="18" t="str">
        <f t="shared" si="1427"/>
        <v/>
      </c>
      <c r="AY1152" s="39"/>
      <c r="AZ1152" s="19" t="s">
        <v>124</v>
      </c>
      <c r="BA1152" s="48"/>
      <c r="BB1152" s="48"/>
      <c r="BD1152" s="15">
        <v>45008.0</v>
      </c>
      <c r="BE1152" s="15">
        <v>45779.0</v>
      </c>
      <c r="BF1152" s="48"/>
      <c r="BH1152" s="48"/>
      <c r="BI1152" s="48"/>
      <c r="BJ1152" s="11">
        <v>2017.0</v>
      </c>
      <c r="BK1152" s="18">
        <f t="shared" si="1659"/>
        <v>2020</v>
      </c>
      <c r="BL1152" s="16">
        <f t="shared" si="1660"/>
        <v>4</v>
      </c>
      <c r="BM1152" s="18" t="str">
        <f t="shared" si="1661"/>
        <v>2017, 2018, 2019, 2020</v>
      </c>
      <c r="BN1152" s="20">
        <f t="shared" ref="BN1152:CC1152" si="1700">IF(ISNUMBER(SEARCH(BN$1, $BM1152)), ($K1152/$BL1152), "")</f>
        <v>25500</v>
      </c>
      <c r="BO1152" s="18" t="str">
        <f t="shared" si="1700"/>
        <v/>
      </c>
      <c r="BP1152" s="18" t="str">
        <f t="shared" si="1700"/>
        <v/>
      </c>
      <c r="BQ1152" s="18" t="str">
        <f t="shared" si="1700"/>
        <v/>
      </c>
      <c r="BR1152" s="18" t="str">
        <f t="shared" si="1700"/>
        <v/>
      </c>
      <c r="BS1152" s="18" t="str">
        <f t="shared" si="1700"/>
        <v/>
      </c>
      <c r="BT1152" s="18" t="str">
        <f t="shared" si="1700"/>
        <v/>
      </c>
      <c r="BU1152" s="18" t="str">
        <f t="shared" si="1700"/>
        <v/>
      </c>
      <c r="BV1152" s="18" t="str">
        <f t="shared" si="1700"/>
        <v/>
      </c>
      <c r="BW1152" s="18" t="str">
        <f t="shared" si="1700"/>
        <v/>
      </c>
      <c r="BX1152" s="18" t="str">
        <f t="shared" si="1700"/>
        <v/>
      </c>
      <c r="BY1152" s="18" t="str">
        <f t="shared" si="1700"/>
        <v/>
      </c>
      <c r="BZ1152" s="18" t="str">
        <f t="shared" si="1700"/>
        <v/>
      </c>
      <c r="CA1152" s="18" t="str">
        <f t="shared" si="1700"/>
        <v/>
      </c>
      <c r="CB1152" s="18" t="str">
        <f t="shared" si="1700"/>
        <v/>
      </c>
      <c r="CC1152" s="18" t="str">
        <f t="shared" si="1700"/>
        <v/>
      </c>
      <c r="CD1152" s="48"/>
      <c r="CE1152" s="48"/>
    </row>
    <row r="1153">
      <c r="A1153" s="11" t="s">
        <v>5569</v>
      </c>
      <c r="B1153" s="48"/>
      <c r="C1153" s="48"/>
      <c r="D1153" s="11" t="s">
        <v>64</v>
      </c>
      <c r="E1153" s="11">
        <v>80000.0</v>
      </c>
      <c r="F1153" s="11">
        <v>80000.0</v>
      </c>
      <c r="G1153" s="11" t="s">
        <v>691</v>
      </c>
      <c r="H1153" s="12">
        <v>80000.0</v>
      </c>
      <c r="I1153" s="12">
        <v>0.0</v>
      </c>
      <c r="J1153" s="20">
        <f t="shared" ref="J1153:K1153" si="1701">E1153*0.85</f>
        <v>68000</v>
      </c>
      <c r="K1153" s="20">
        <f t="shared" si="1701"/>
        <v>68000</v>
      </c>
      <c r="L1153" s="11" t="s">
        <v>86</v>
      </c>
      <c r="M1153" s="11"/>
      <c r="N1153" s="14" t="s">
        <v>5570</v>
      </c>
      <c r="P1153" s="11"/>
      <c r="Q1153" s="11"/>
      <c r="R1153" s="11" t="s">
        <v>5559</v>
      </c>
      <c r="T1153" s="11" t="s">
        <v>1557</v>
      </c>
      <c r="V1153" s="11" t="s">
        <v>5519</v>
      </c>
      <c r="W1153" s="11" t="s">
        <v>92</v>
      </c>
      <c r="X1153" s="11" t="s">
        <v>142</v>
      </c>
      <c r="Y1153" s="11" t="s">
        <v>75</v>
      </c>
      <c r="Z1153" s="11" t="s">
        <v>72</v>
      </c>
      <c r="AA1153" s="48"/>
      <c r="AB1153" s="48"/>
      <c r="AC1153" s="11" t="s">
        <v>964</v>
      </c>
      <c r="AD1153" s="11" t="s">
        <v>5519</v>
      </c>
      <c r="AE1153" s="11" t="s">
        <v>119</v>
      </c>
      <c r="AI1153" s="15">
        <v>43282.0</v>
      </c>
      <c r="AJ1153" s="11">
        <v>2.0</v>
      </c>
      <c r="AK1153" s="11" t="s">
        <v>230</v>
      </c>
      <c r="AL1153" s="11">
        <v>40000.0</v>
      </c>
      <c r="AM1153" s="11" t="s">
        <v>5563</v>
      </c>
      <c r="AQ1153" s="11" t="s">
        <v>95</v>
      </c>
      <c r="AR1153" s="11" t="s">
        <v>5495</v>
      </c>
      <c r="AS1153" s="11" t="s">
        <v>5495</v>
      </c>
      <c r="AT1153" s="11" t="s">
        <v>375</v>
      </c>
      <c r="AW1153" s="11" t="s">
        <v>5564</v>
      </c>
      <c r="AX1153" s="18" t="str">
        <f t="shared" si="1427"/>
        <v/>
      </c>
      <c r="AY1153" s="39"/>
      <c r="AZ1153" s="19" t="s">
        <v>124</v>
      </c>
      <c r="BA1153" s="48"/>
      <c r="BB1153" s="48"/>
      <c r="BD1153" s="15">
        <v>45008.0</v>
      </c>
      <c r="BE1153" s="15">
        <v>45779.0</v>
      </c>
      <c r="BF1153" s="48"/>
      <c r="BH1153" s="48"/>
      <c r="BI1153" s="48"/>
      <c r="BJ1153" s="11">
        <v>2018.0</v>
      </c>
      <c r="BK1153" s="18">
        <f t="shared" si="1659"/>
        <v>2020</v>
      </c>
      <c r="BL1153" s="16">
        <f t="shared" si="1660"/>
        <v>3</v>
      </c>
      <c r="BM1153" s="18" t="str">
        <f t="shared" si="1661"/>
        <v>2018, 2019, 2020</v>
      </c>
      <c r="BN1153" s="20">
        <f t="shared" ref="BN1153:CC1153" si="1702">IF(ISNUMBER(SEARCH(BN$1, $BM1153)), ($K1153/$BL1153), "")</f>
        <v>22666.66667</v>
      </c>
      <c r="BO1153" s="18" t="str">
        <f t="shared" si="1702"/>
        <v/>
      </c>
      <c r="BP1153" s="18" t="str">
        <f t="shared" si="1702"/>
        <v/>
      </c>
      <c r="BQ1153" s="18" t="str">
        <f t="shared" si="1702"/>
        <v/>
      </c>
      <c r="BR1153" s="18" t="str">
        <f t="shared" si="1702"/>
        <v/>
      </c>
      <c r="BS1153" s="18" t="str">
        <f t="shared" si="1702"/>
        <v/>
      </c>
      <c r="BT1153" s="18" t="str">
        <f t="shared" si="1702"/>
        <v/>
      </c>
      <c r="BU1153" s="18" t="str">
        <f t="shared" si="1702"/>
        <v/>
      </c>
      <c r="BV1153" s="18" t="str">
        <f t="shared" si="1702"/>
        <v/>
      </c>
      <c r="BW1153" s="18" t="str">
        <f t="shared" si="1702"/>
        <v/>
      </c>
      <c r="BX1153" s="18" t="str">
        <f t="shared" si="1702"/>
        <v/>
      </c>
      <c r="BY1153" s="18" t="str">
        <f t="shared" si="1702"/>
        <v/>
      </c>
      <c r="BZ1153" s="18" t="str">
        <f t="shared" si="1702"/>
        <v/>
      </c>
      <c r="CA1153" s="18" t="str">
        <f t="shared" si="1702"/>
        <v/>
      </c>
      <c r="CB1153" s="18" t="str">
        <f t="shared" si="1702"/>
        <v/>
      </c>
      <c r="CC1153" s="18" t="str">
        <f t="shared" si="1702"/>
        <v/>
      </c>
      <c r="CD1153" s="48"/>
      <c r="CE1153" s="48"/>
    </row>
    <row r="1154">
      <c r="A1154" s="11" t="s">
        <v>5571</v>
      </c>
      <c r="B1154" s="48"/>
      <c r="C1154" s="48"/>
      <c r="D1154" s="11" t="s">
        <v>64</v>
      </c>
      <c r="E1154" s="11">
        <v>120000.0</v>
      </c>
      <c r="F1154" s="11">
        <v>120000.0</v>
      </c>
      <c r="G1154" s="11" t="s">
        <v>691</v>
      </c>
      <c r="H1154" s="12">
        <v>120000.0</v>
      </c>
      <c r="I1154" s="12">
        <v>0.0</v>
      </c>
      <c r="J1154" s="20">
        <f t="shared" ref="J1154:K1154" si="1703">E1154*0.85</f>
        <v>102000</v>
      </c>
      <c r="K1154" s="20">
        <f t="shared" si="1703"/>
        <v>102000</v>
      </c>
      <c r="L1154" s="11" t="s">
        <v>86</v>
      </c>
      <c r="M1154" s="11"/>
      <c r="N1154" s="14" t="s">
        <v>5572</v>
      </c>
      <c r="P1154" s="11"/>
      <c r="Q1154" s="11"/>
      <c r="R1154" s="11" t="s">
        <v>5559</v>
      </c>
      <c r="T1154" s="11" t="s">
        <v>5573</v>
      </c>
      <c r="V1154" s="11" t="s">
        <v>2328</v>
      </c>
      <c r="W1154" s="11" t="s">
        <v>92</v>
      </c>
      <c r="X1154" s="11" t="s">
        <v>155</v>
      </c>
      <c r="Y1154" s="11" t="s">
        <v>75</v>
      </c>
      <c r="Z1154" s="11" t="s">
        <v>72</v>
      </c>
      <c r="AA1154" s="48"/>
      <c r="AB1154" s="48"/>
      <c r="AC1154" s="11" t="s">
        <v>5574</v>
      </c>
      <c r="AD1154" s="11" t="s">
        <v>5575</v>
      </c>
      <c r="AE1154" s="11" t="s">
        <v>76</v>
      </c>
      <c r="AI1154" s="15">
        <v>43647.0</v>
      </c>
      <c r="AJ1154" s="11">
        <v>3.0</v>
      </c>
      <c r="AK1154" s="11" t="s">
        <v>230</v>
      </c>
      <c r="AL1154" s="11">
        <v>40000.0</v>
      </c>
      <c r="AM1154" s="11" t="s">
        <v>5563</v>
      </c>
      <c r="AQ1154" s="11" t="s">
        <v>95</v>
      </c>
      <c r="AR1154" s="11" t="s">
        <v>5495</v>
      </c>
      <c r="AS1154" s="11" t="s">
        <v>5495</v>
      </c>
      <c r="AT1154" s="11" t="s">
        <v>375</v>
      </c>
      <c r="AW1154" s="11" t="s">
        <v>5564</v>
      </c>
      <c r="AX1154" s="18" t="str">
        <f t="shared" si="1427"/>
        <v/>
      </c>
      <c r="AY1154" s="39"/>
      <c r="AZ1154" s="19" t="s">
        <v>395</v>
      </c>
      <c r="BA1154" s="48"/>
      <c r="BB1154" s="48"/>
      <c r="BD1154" s="15">
        <v>45009.0</v>
      </c>
      <c r="BE1154" s="15">
        <v>45779.0</v>
      </c>
      <c r="BF1154" s="48"/>
      <c r="BH1154" s="48"/>
      <c r="BI1154" s="48"/>
      <c r="BJ1154" s="11">
        <v>2019.0</v>
      </c>
      <c r="BK1154" s="18">
        <f t="shared" si="1659"/>
        <v>2022</v>
      </c>
      <c r="BL1154" s="16">
        <f t="shared" si="1660"/>
        <v>4</v>
      </c>
      <c r="BM1154" s="18" t="str">
        <f t="shared" si="1661"/>
        <v>2019, 2020, 2021, 2022</v>
      </c>
      <c r="BN1154" s="20">
        <f t="shared" ref="BN1154:CC1154" si="1704">IF(ISNUMBER(SEARCH(BN$1, $BM1154)), ($K1154/$BL1154), "")</f>
        <v>25500</v>
      </c>
      <c r="BO1154" s="20">
        <f t="shared" si="1704"/>
        <v>25500</v>
      </c>
      <c r="BP1154" s="20">
        <f t="shared" si="1704"/>
        <v>25500</v>
      </c>
      <c r="BQ1154" s="18" t="str">
        <f t="shared" si="1704"/>
        <v/>
      </c>
      <c r="BR1154" s="18" t="str">
        <f t="shared" si="1704"/>
        <v/>
      </c>
      <c r="BS1154" s="18" t="str">
        <f t="shared" si="1704"/>
        <v/>
      </c>
      <c r="BT1154" s="18" t="str">
        <f t="shared" si="1704"/>
        <v/>
      </c>
      <c r="BU1154" s="18" t="str">
        <f t="shared" si="1704"/>
        <v/>
      </c>
      <c r="BV1154" s="18" t="str">
        <f t="shared" si="1704"/>
        <v/>
      </c>
      <c r="BW1154" s="18" t="str">
        <f t="shared" si="1704"/>
        <v/>
      </c>
      <c r="BX1154" s="18" t="str">
        <f t="shared" si="1704"/>
        <v/>
      </c>
      <c r="BY1154" s="18" t="str">
        <f t="shared" si="1704"/>
        <v/>
      </c>
      <c r="BZ1154" s="18" t="str">
        <f t="shared" si="1704"/>
        <v/>
      </c>
      <c r="CA1154" s="18" t="str">
        <f t="shared" si="1704"/>
        <v/>
      </c>
      <c r="CB1154" s="18" t="str">
        <f t="shared" si="1704"/>
        <v/>
      </c>
      <c r="CC1154" s="18" t="str">
        <f t="shared" si="1704"/>
        <v/>
      </c>
      <c r="CD1154" s="48"/>
      <c r="CE1154" s="48"/>
    </row>
    <row r="1155">
      <c r="A1155" s="11" t="s">
        <v>5576</v>
      </c>
      <c r="B1155" s="48"/>
      <c r="C1155" s="48"/>
      <c r="D1155" s="11" t="s">
        <v>64</v>
      </c>
      <c r="E1155" s="11">
        <v>5000.0</v>
      </c>
      <c r="F1155" s="11">
        <v>5000.0</v>
      </c>
      <c r="G1155" s="11" t="s">
        <v>691</v>
      </c>
      <c r="H1155" s="12">
        <v>5000.0</v>
      </c>
      <c r="I1155" s="12">
        <v>0.0</v>
      </c>
      <c r="J1155" s="20">
        <f t="shared" ref="J1155:K1155" si="1705">E1155*0.85</f>
        <v>4250</v>
      </c>
      <c r="K1155" s="20">
        <f t="shared" si="1705"/>
        <v>4250</v>
      </c>
      <c r="L1155" s="11" t="s">
        <v>86</v>
      </c>
      <c r="M1155" s="11"/>
      <c r="N1155" s="14" t="s">
        <v>5577</v>
      </c>
      <c r="P1155" s="11"/>
      <c r="Q1155" s="11"/>
      <c r="R1155" s="11" t="s">
        <v>5578</v>
      </c>
      <c r="T1155" s="11" t="s">
        <v>1135</v>
      </c>
      <c r="V1155" s="11" t="s">
        <v>5579</v>
      </c>
      <c r="W1155" s="11" t="s">
        <v>92</v>
      </c>
      <c r="X1155" s="11" t="s">
        <v>142</v>
      </c>
      <c r="Y1155" s="11" t="s">
        <v>75</v>
      </c>
      <c r="Z1155" s="11" t="s">
        <v>72</v>
      </c>
      <c r="AA1155" s="48"/>
      <c r="AB1155" s="48"/>
      <c r="AC1155" s="11" t="s">
        <v>5580</v>
      </c>
      <c r="AD1155" s="11" t="s">
        <v>5579</v>
      </c>
      <c r="AE1155" s="11" t="s">
        <v>119</v>
      </c>
      <c r="AI1155" s="15">
        <v>44013.0</v>
      </c>
      <c r="AJ1155" s="11">
        <v>1.0</v>
      </c>
      <c r="AK1155" s="11" t="s">
        <v>230</v>
      </c>
      <c r="AL1155" s="11">
        <v>5000.0</v>
      </c>
      <c r="AM1155" s="11" t="s">
        <v>5563</v>
      </c>
      <c r="AQ1155" s="11" t="s">
        <v>95</v>
      </c>
      <c r="AR1155" s="11" t="s">
        <v>5495</v>
      </c>
      <c r="AS1155" s="11" t="s">
        <v>5495</v>
      </c>
      <c r="AT1155" s="11" t="s">
        <v>375</v>
      </c>
      <c r="AW1155" s="11" t="s">
        <v>5564</v>
      </c>
      <c r="AX1155" s="18" t="str">
        <f t="shared" si="1427"/>
        <v/>
      </c>
      <c r="AY1155" s="39"/>
      <c r="AZ1155" s="19" t="s">
        <v>290</v>
      </c>
      <c r="BA1155" s="48"/>
      <c r="BB1155" s="48"/>
      <c r="BD1155" s="15">
        <v>45009.0</v>
      </c>
      <c r="BE1155" s="15">
        <v>45779.0</v>
      </c>
      <c r="BF1155" s="48"/>
      <c r="BH1155" s="48"/>
      <c r="BI1155" s="48"/>
      <c r="BJ1155" s="11">
        <v>2020.0</v>
      </c>
      <c r="BK1155" s="18">
        <f t="shared" si="1659"/>
        <v>2021</v>
      </c>
      <c r="BL1155" s="16">
        <f t="shared" si="1660"/>
        <v>2</v>
      </c>
      <c r="BM1155" s="18" t="str">
        <f t="shared" si="1661"/>
        <v>2020, 2021</v>
      </c>
      <c r="BN1155" s="20">
        <f t="shared" ref="BN1155:CC1155" si="1706">IF(ISNUMBER(SEARCH(BN$1, $BM1155)), ($K1155/$BL1155), "")</f>
        <v>2125</v>
      </c>
      <c r="BO1155" s="20">
        <f t="shared" si="1706"/>
        <v>2125</v>
      </c>
      <c r="BP1155" s="18" t="str">
        <f t="shared" si="1706"/>
        <v/>
      </c>
      <c r="BQ1155" s="18" t="str">
        <f t="shared" si="1706"/>
        <v/>
      </c>
      <c r="BR1155" s="18" t="str">
        <f t="shared" si="1706"/>
        <v/>
      </c>
      <c r="BS1155" s="18" t="str">
        <f t="shared" si="1706"/>
        <v/>
      </c>
      <c r="BT1155" s="18" t="str">
        <f t="shared" si="1706"/>
        <v/>
      </c>
      <c r="BU1155" s="18" t="str">
        <f t="shared" si="1706"/>
        <v/>
      </c>
      <c r="BV1155" s="18" t="str">
        <f t="shared" si="1706"/>
        <v/>
      </c>
      <c r="BW1155" s="18" t="str">
        <f t="shared" si="1706"/>
        <v/>
      </c>
      <c r="BX1155" s="18" t="str">
        <f t="shared" si="1706"/>
        <v/>
      </c>
      <c r="BY1155" s="18" t="str">
        <f t="shared" si="1706"/>
        <v/>
      </c>
      <c r="BZ1155" s="18" t="str">
        <f t="shared" si="1706"/>
        <v/>
      </c>
      <c r="CA1155" s="18" t="str">
        <f t="shared" si="1706"/>
        <v/>
      </c>
      <c r="CB1155" s="18" t="str">
        <f t="shared" si="1706"/>
        <v/>
      </c>
      <c r="CC1155" s="18" t="str">
        <f t="shared" si="1706"/>
        <v/>
      </c>
      <c r="CD1155" s="48"/>
      <c r="CE1155" s="48"/>
    </row>
    <row r="1156">
      <c r="A1156" s="11" t="s">
        <v>5581</v>
      </c>
      <c r="B1156" s="48"/>
      <c r="C1156" s="48"/>
      <c r="D1156" s="11" t="s">
        <v>64</v>
      </c>
      <c r="E1156" s="11">
        <v>120000.0</v>
      </c>
      <c r="F1156" s="11">
        <v>120000.0</v>
      </c>
      <c r="G1156" s="11" t="s">
        <v>691</v>
      </c>
      <c r="H1156" s="12">
        <v>120000.0</v>
      </c>
      <c r="I1156" s="12">
        <v>0.0</v>
      </c>
      <c r="J1156" s="20">
        <f t="shared" ref="J1156:K1156" si="1707">E1156*0.85</f>
        <v>102000</v>
      </c>
      <c r="K1156" s="20">
        <f t="shared" si="1707"/>
        <v>102000</v>
      </c>
      <c r="L1156" s="11" t="s">
        <v>86</v>
      </c>
      <c r="M1156" s="11"/>
      <c r="N1156" s="14" t="s">
        <v>5582</v>
      </c>
      <c r="P1156" s="11"/>
      <c r="Q1156" s="11"/>
      <c r="R1156" s="11" t="s">
        <v>5559</v>
      </c>
      <c r="T1156" s="11" t="s">
        <v>1557</v>
      </c>
      <c r="V1156" s="11" t="s">
        <v>5519</v>
      </c>
      <c r="W1156" s="11" t="s">
        <v>92</v>
      </c>
      <c r="X1156" s="11" t="s">
        <v>142</v>
      </c>
      <c r="Y1156" s="11" t="s">
        <v>75</v>
      </c>
      <c r="Z1156" s="11" t="s">
        <v>72</v>
      </c>
      <c r="AA1156" s="48"/>
      <c r="AB1156" s="48"/>
      <c r="AC1156" s="11" t="s">
        <v>964</v>
      </c>
      <c r="AD1156" s="11" t="s">
        <v>5519</v>
      </c>
      <c r="AE1156" s="11" t="s">
        <v>119</v>
      </c>
      <c r="AI1156" s="15">
        <v>44013.0</v>
      </c>
      <c r="AJ1156" s="11">
        <v>3.0</v>
      </c>
      <c r="AK1156" s="11" t="s">
        <v>77</v>
      </c>
      <c r="AL1156" s="11">
        <v>40000.0</v>
      </c>
      <c r="AM1156" s="11" t="s">
        <v>5563</v>
      </c>
      <c r="AQ1156" s="11" t="s">
        <v>95</v>
      </c>
      <c r="AR1156" s="11" t="s">
        <v>5495</v>
      </c>
      <c r="AS1156" s="11" t="s">
        <v>5495</v>
      </c>
      <c r="AT1156" s="11" t="s">
        <v>375</v>
      </c>
      <c r="AW1156" s="11" t="s">
        <v>5564</v>
      </c>
      <c r="AX1156" s="18" t="str">
        <f t="shared" si="1427"/>
        <v/>
      </c>
      <c r="AY1156" s="39"/>
      <c r="AZ1156" s="19" t="s">
        <v>241</v>
      </c>
      <c r="BA1156" s="48"/>
      <c r="BB1156" s="48"/>
      <c r="BD1156" s="15">
        <v>45009.0</v>
      </c>
      <c r="BE1156" s="15">
        <v>45779.0</v>
      </c>
      <c r="BF1156" s="48"/>
      <c r="BH1156" s="48"/>
      <c r="BI1156" s="48"/>
      <c r="BJ1156" s="11">
        <v>2020.0</v>
      </c>
      <c r="BK1156" s="18">
        <f t="shared" si="1659"/>
        <v>2023</v>
      </c>
      <c r="BL1156" s="16">
        <f t="shared" si="1660"/>
        <v>4</v>
      </c>
      <c r="BM1156" s="18" t="str">
        <f t="shared" si="1661"/>
        <v>2020, 2021, 2022, 2023</v>
      </c>
      <c r="BN1156" s="20">
        <f t="shared" ref="BN1156:CC1156" si="1708">IF(ISNUMBER(SEARCH(BN$1, $BM1156)), ($K1156/$BL1156), "")</f>
        <v>25500</v>
      </c>
      <c r="BO1156" s="20">
        <f t="shared" si="1708"/>
        <v>25500</v>
      </c>
      <c r="BP1156" s="20">
        <f t="shared" si="1708"/>
        <v>25500</v>
      </c>
      <c r="BQ1156" s="20">
        <f t="shared" si="1708"/>
        <v>25500</v>
      </c>
      <c r="BR1156" s="18" t="str">
        <f t="shared" si="1708"/>
        <v/>
      </c>
      <c r="BS1156" s="18" t="str">
        <f t="shared" si="1708"/>
        <v/>
      </c>
      <c r="BT1156" s="18" t="str">
        <f t="shared" si="1708"/>
        <v/>
      </c>
      <c r="BU1156" s="18" t="str">
        <f t="shared" si="1708"/>
        <v/>
      </c>
      <c r="BV1156" s="18" t="str">
        <f t="shared" si="1708"/>
        <v/>
      </c>
      <c r="BW1156" s="18" t="str">
        <f t="shared" si="1708"/>
        <v/>
      </c>
      <c r="BX1156" s="18" t="str">
        <f t="shared" si="1708"/>
        <v/>
      </c>
      <c r="BY1156" s="18" t="str">
        <f t="shared" si="1708"/>
        <v/>
      </c>
      <c r="BZ1156" s="18" t="str">
        <f t="shared" si="1708"/>
        <v/>
      </c>
      <c r="CA1156" s="18" t="str">
        <f t="shared" si="1708"/>
        <v/>
      </c>
      <c r="CB1156" s="18" t="str">
        <f t="shared" si="1708"/>
        <v/>
      </c>
      <c r="CC1156" s="18" t="str">
        <f t="shared" si="1708"/>
        <v/>
      </c>
      <c r="CD1156" s="48"/>
      <c r="CE1156" s="48"/>
    </row>
    <row r="1157">
      <c r="A1157" s="11" t="s">
        <v>5583</v>
      </c>
      <c r="B1157" s="48"/>
      <c r="C1157" s="48"/>
      <c r="D1157" s="11" t="s">
        <v>64</v>
      </c>
      <c r="E1157" s="11">
        <v>120000.0</v>
      </c>
      <c r="F1157" s="11">
        <v>120000.0</v>
      </c>
      <c r="G1157" s="11" t="s">
        <v>691</v>
      </c>
      <c r="H1157" s="12">
        <v>120000.0</v>
      </c>
      <c r="I1157" s="12">
        <v>0.0</v>
      </c>
      <c r="J1157" s="20">
        <f t="shared" ref="J1157:K1157" si="1709">E1157*0.85</f>
        <v>102000</v>
      </c>
      <c r="K1157" s="20">
        <f t="shared" si="1709"/>
        <v>102000</v>
      </c>
      <c r="L1157" s="11" t="s">
        <v>86</v>
      </c>
      <c r="M1157" s="11"/>
      <c r="N1157" s="14" t="s">
        <v>5584</v>
      </c>
      <c r="P1157" s="11"/>
      <c r="Q1157" s="11"/>
      <c r="R1157" s="11" t="s">
        <v>5559</v>
      </c>
      <c r="T1157" s="11" t="s">
        <v>5585</v>
      </c>
      <c r="V1157" s="11" t="s">
        <v>5519</v>
      </c>
      <c r="W1157" s="11" t="s">
        <v>92</v>
      </c>
      <c r="X1157" s="11" t="s">
        <v>142</v>
      </c>
      <c r="Y1157" s="11" t="s">
        <v>75</v>
      </c>
      <c r="Z1157" s="11" t="s">
        <v>72</v>
      </c>
      <c r="AA1157" s="48"/>
      <c r="AB1157" s="48"/>
      <c r="AC1157" s="11" t="s">
        <v>964</v>
      </c>
      <c r="AD1157" s="11" t="s">
        <v>5519</v>
      </c>
      <c r="AE1157" s="11" t="s">
        <v>119</v>
      </c>
      <c r="AI1157" s="15">
        <v>44013.0</v>
      </c>
      <c r="AJ1157" s="11">
        <v>3.0</v>
      </c>
      <c r="AK1157" s="11" t="s">
        <v>77</v>
      </c>
      <c r="AL1157" s="11">
        <v>40000.0</v>
      </c>
      <c r="AM1157" s="11" t="s">
        <v>5563</v>
      </c>
      <c r="AQ1157" s="11" t="s">
        <v>95</v>
      </c>
      <c r="AR1157" s="11" t="s">
        <v>5495</v>
      </c>
      <c r="AS1157" s="11" t="s">
        <v>5495</v>
      </c>
      <c r="AT1157" s="11" t="s">
        <v>375</v>
      </c>
      <c r="AW1157" s="11" t="s">
        <v>5564</v>
      </c>
      <c r="AX1157" s="18" t="str">
        <f t="shared" si="1427"/>
        <v/>
      </c>
      <c r="AY1157" s="39"/>
      <c r="AZ1157" s="19" t="s">
        <v>241</v>
      </c>
      <c r="BA1157" s="48"/>
      <c r="BB1157" s="48"/>
      <c r="BD1157" s="15">
        <v>45009.0</v>
      </c>
      <c r="BE1157" s="15">
        <v>45779.0</v>
      </c>
      <c r="BF1157" s="48"/>
      <c r="BH1157" s="48"/>
      <c r="BI1157" s="48"/>
      <c r="BJ1157" s="11">
        <v>2020.0</v>
      </c>
      <c r="BK1157" s="18">
        <f t="shared" si="1659"/>
        <v>2023</v>
      </c>
      <c r="BL1157" s="16">
        <f t="shared" si="1660"/>
        <v>4</v>
      </c>
      <c r="BM1157" s="18" t="str">
        <f t="shared" si="1661"/>
        <v>2020, 2021, 2022, 2023</v>
      </c>
      <c r="BN1157" s="20">
        <f t="shared" ref="BN1157:CC1157" si="1710">IF(ISNUMBER(SEARCH(BN$1, $BM1157)), ($K1157/$BL1157), "")</f>
        <v>25500</v>
      </c>
      <c r="BO1157" s="20">
        <f t="shared" si="1710"/>
        <v>25500</v>
      </c>
      <c r="BP1157" s="20">
        <f t="shared" si="1710"/>
        <v>25500</v>
      </c>
      <c r="BQ1157" s="20">
        <f t="shared" si="1710"/>
        <v>25500</v>
      </c>
      <c r="BR1157" s="18" t="str">
        <f t="shared" si="1710"/>
        <v/>
      </c>
      <c r="BS1157" s="18" t="str">
        <f t="shared" si="1710"/>
        <v/>
      </c>
      <c r="BT1157" s="18" t="str">
        <f t="shared" si="1710"/>
        <v/>
      </c>
      <c r="BU1157" s="18" t="str">
        <f t="shared" si="1710"/>
        <v/>
      </c>
      <c r="BV1157" s="18" t="str">
        <f t="shared" si="1710"/>
        <v/>
      </c>
      <c r="BW1157" s="18" t="str">
        <f t="shared" si="1710"/>
        <v/>
      </c>
      <c r="BX1157" s="18" t="str">
        <f t="shared" si="1710"/>
        <v/>
      </c>
      <c r="BY1157" s="18" t="str">
        <f t="shared" si="1710"/>
        <v/>
      </c>
      <c r="BZ1157" s="18" t="str">
        <f t="shared" si="1710"/>
        <v/>
      </c>
      <c r="CA1157" s="18" t="str">
        <f t="shared" si="1710"/>
        <v/>
      </c>
      <c r="CB1157" s="18" t="str">
        <f t="shared" si="1710"/>
        <v/>
      </c>
      <c r="CC1157" s="18" t="str">
        <f t="shared" si="1710"/>
        <v/>
      </c>
      <c r="CD1157" s="48"/>
      <c r="CE1157" s="48"/>
    </row>
    <row r="1158">
      <c r="A1158" s="11" t="s">
        <v>5586</v>
      </c>
      <c r="B1158" s="48"/>
      <c r="C1158" s="48"/>
      <c r="D1158" s="11" t="s">
        <v>64</v>
      </c>
      <c r="E1158" s="11">
        <v>120000.0</v>
      </c>
      <c r="F1158" s="11">
        <v>120000.0</v>
      </c>
      <c r="G1158" s="11" t="s">
        <v>691</v>
      </c>
      <c r="H1158" s="12">
        <v>120000.0</v>
      </c>
      <c r="I1158" s="12">
        <v>0.0</v>
      </c>
      <c r="J1158" s="20">
        <f t="shared" ref="J1158:K1158" si="1711">E1158*0.85</f>
        <v>102000</v>
      </c>
      <c r="K1158" s="20">
        <f t="shared" si="1711"/>
        <v>102000</v>
      </c>
      <c r="L1158" s="11" t="s">
        <v>86</v>
      </c>
      <c r="M1158" s="11"/>
      <c r="N1158" s="14" t="s">
        <v>5587</v>
      </c>
      <c r="P1158" s="11"/>
      <c r="Q1158" s="11"/>
      <c r="R1158" s="11" t="s">
        <v>5559</v>
      </c>
      <c r="S1158" s="11" t="s">
        <v>5588</v>
      </c>
      <c r="T1158" s="11" t="s">
        <v>5589</v>
      </c>
      <c r="V1158" s="11" t="s">
        <v>200</v>
      </c>
      <c r="W1158" s="11" t="s">
        <v>92</v>
      </c>
      <c r="X1158" s="11" t="s">
        <v>142</v>
      </c>
      <c r="Y1158" s="11" t="s">
        <v>75</v>
      </c>
      <c r="Z1158" s="11" t="s">
        <v>72</v>
      </c>
      <c r="AA1158" s="48"/>
      <c r="AB1158" s="48"/>
      <c r="AC1158" s="11" t="s">
        <v>198</v>
      </c>
      <c r="AD1158" s="11" t="s">
        <v>200</v>
      </c>
      <c r="AE1158" s="11" t="s">
        <v>119</v>
      </c>
      <c r="AI1158" s="15">
        <v>44378.0</v>
      </c>
      <c r="AJ1158" s="11">
        <v>3.0</v>
      </c>
      <c r="AK1158" s="11" t="s">
        <v>77</v>
      </c>
      <c r="AL1158" s="11">
        <v>40000.0</v>
      </c>
      <c r="AM1158" s="11" t="s">
        <v>5563</v>
      </c>
      <c r="AQ1158" s="11" t="s">
        <v>95</v>
      </c>
      <c r="AR1158" s="11" t="s">
        <v>5495</v>
      </c>
      <c r="AS1158" s="11" t="s">
        <v>5495</v>
      </c>
      <c r="AT1158" s="11" t="s">
        <v>375</v>
      </c>
      <c r="AW1158" s="11" t="s">
        <v>5564</v>
      </c>
      <c r="AX1158" s="18" t="str">
        <f t="shared" si="1427"/>
        <v/>
      </c>
      <c r="AY1158" s="39"/>
      <c r="AZ1158" s="19" t="s">
        <v>124</v>
      </c>
      <c r="BA1158" s="48"/>
      <c r="BB1158" s="48"/>
      <c r="BD1158" s="15">
        <v>45009.0</v>
      </c>
      <c r="BE1158" s="15">
        <v>45779.0</v>
      </c>
      <c r="BF1158" s="48"/>
      <c r="BH1158" s="48"/>
      <c r="BI1158" s="48"/>
      <c r="BJ1158" s="11">
        <v>2021.0</v>
      </c>
      <c r="BK1158" s="18">
        <f t="shared" si="1659"/>
        <v>2024</v>
      </c>
      <c r="BL1158" s="16">
        <f t="shared" si="1660"/>
        <v>4</v>
      </c>
      <c r="BM1158" s="18" t="str">
        <f t="shared" si="1661"/>
        <v>2021, 2022, 2023, 2024</v>
      </c>
      <c r="BN1158" s="18" t="str">
        <f t="shared" ref="BN1158:CC1158" si="1712">IF(ISNUMBER(SEARCH(BN$1, $BM1158)), ($K1158/$BL1158), "")</f>
        <v/>
      </c>
      <c r="BO1158" s="20">
        <f t="shared" si="1712"/>
        <v>25500</v>
      </c>
      <c r="BP1158" s="20">
        <f t="shared" si="1712"/>
        <v>25500</v>
      </c>
      <c r="BQ1158" s="20">
        <f t="shared" si="1712"/>
        <v>25500</v>
      </c>
      <c r="BR1158" s="20">
        <f t="shared" si="1712"/>
        <v>25500</v>
      </c>
      <c r="BS1158" s="18" t="str">
        <f t="shared" si="1712"/>
        <v/>
      </c>
      <c r="BT1158" s="18" t="str">
        <f t="shared" si="1712"/>
        <v/>
      </c>
      <c r="BU1158" s="18" t="str">
        <f t="shared" si="1712"/>
        <v/>
      </c>
      <c r="BV1158" s="18" t="str">
        <f t="shared" si="1712"/>
        <v/>
      </c>
      <c r="BW1158" s="18" t="str">
        <f t="shared" si="1712"/>
        <v/>
      </c>
      <c r="BX1158" s="18" t="str">
        <f t="shared" si="1712"/>
        <v/>
      </c>
      <c r="BY1158" s="18" t="str">
        <f t="shared" si="1712"/>
        <v/>
      </c>
      <c r="BZ1158" s="18" t="str">
        <f t="shared" si="1712"/>
        <v/>
      </c>
      <c r="CA1158" s="18" t="str">
        <f t="shared" si="1712"/>
        <v/>
      </c>
      <c r="CB1158" s="18" t="str">
        <f t="shared" si="1712"/>
        <v/>
      </c>
      <c r="CC1158" s="18" t="str">
        <f t="shared" si="1712"/>
        <v/>
      </c>
      <c r="CD1158" s="48"/>
      <c r="CE1158" s="48"/>
    </row>
    <row r="1159">
      <c r="A1159" s="11" t="s">
        <v>5590</v>
      </c>
      <c r="B1159" s="48"/>
      <c r="C1159" s="48"/>
      <c r="D1159" s="11" t="s">
        <v>64</v>
      </c>
      <c r="E1159" s="11">
        <v>120000.0</v>
      </c>
      <c r="F1159" s="11">
        <v>120000.0</v>
      </c>
      <c r="G1159" s="11" t="s">
        <v>691</v>
      </c>
      <c r="H1159" s="12">
        <v>120000.0</v>
      </c>
      <c r="I1159" s="12">
        <v>0.0</v>
      </c>
      <c r="J1159" s="20">
        <f t="shared" ref="J1159:K1159" si="1713">E1159*0.85</f>
        <v>102000</v>
      </c>
      <c r="K1159" s="20">
        <f t="shared" si="1713"/>
        <v>102000</v>
      </c>
      <c r="L1159" s="11" t="s">
        <v>86</v>
      </c>
      <c r="M1159" s="11"/>
      <c r="N1159" s="14" t="s">
        <v>5591</v>
      </c>
      <c r="P1159" s="11"/>
      <c r="Q1159" s="11"/>
      <c r="R1159" s="11" t="s">
        <v>5559</v>
      </c>
      <c r="T1159" s="11" t="s">
        <v>5592</v>
      </c>
      <c r="V1159" s="11" t="s">
        <v>200</v>
      </c>
      <c r="W1159" s="11" t="s">
        <v>92</v>
      </c>
      <c r="X1159" s="11" t="s">
        <v>142</v>
      </c>
      <c r="Y1159" s="11" t="s">
        <v>75</v>
      </c>
      <c r="Z1159" s="11" t="s">
        <v>72</v>
      </c>
      <c r="AA1159" s="48"/>
      <c r="AB1159" s="48"/>
      <c r="AC1159" s="11" t="s">
        <v>5593</v>
      </c>
      <c r="AD1159" s="11" t="s">
        <v>200</v>
      </c>
      <c r="AE1159" s="11" t="s">
        <v>119</v>
      </c>
      <c r="AI1159" s="15">
        <v>44378.0</v>
      </c>
      <c r="AJ1159" s="11">
        <v>3.0</v>
      </c>
      <c r="AK1159" s="11" t="s">
        <v>77</v>
      </c>
      <c r="AL1159" s="11">
        <v>40000.0</v>
      </c>
      <c r="AM1159" s="11" t="s">
        <v>5563</v>
      </c>
      <c r="AQ1159" s="11" t="s">
        <v>95</v>
      </c>
      <c r="AR1159" s="11" t="s">
        <v>5495</v>
      </c>
      <c r="AS1159" s="11" t="s">
        <v>5495</v>
      </c>
      <c r="AT1159" s="11" t="s">
        <v>375</v>
      </c>
      <c r="AW1159" s="11" t="s">
        <v>5564</v>
      </c>
      <c r="AX1159" s="18" t="str">
        <f t="shared" si="1427"/>
        <v/>
      </c>
      <c r="AY1159" s="39"/>
      <c r="AZ1159" s="19" t="s">
        <v>124</v>
      </c>
      <c r="BA1159" s="48"/>
      <c r="BB1159" s="48"/>
      <c r="BD1159" s="15">
        <v>45009.0</v>
      </c>
      <c r="BE1159" s="15">
        <v>45779.0</v>
      </c>
      <c r="BF1159" s="48"/>
      <c r="BH1159" s="48"/>
      <c r="BI1159" s="48"/>
      <c r="BJ1159" s="11">
        <v>2021.0</v>
      </c>
      <c r="BK1159" s="18">
        <f t="shared" si="1659"/>
        <v>2024</v>
      </c>
      <c r="BL1159" s="16">
        <f t="shared" si="1660"/>
        <v>4</v>
      </c>
      <c r="BM1159" s="18" t="str">
        <f t="shared" si="1661"/>
        <v>2021, 2022, 2023, 2024</v>
      </c>
      <c r="BN1159" s="18" t="str">
        <f t="shared" ref="BN1159:CC1159" si="1714">IF(ISNUMBER(SEARCH(BN$1, $BM1159)), ($K1159/$BL1159), "")</f>
        <v/>
      </c>
      <c r="BO1159" s="20">
        <f t="shared" si="1714"/>
        <v>25500</v>
      </c>
      <c r="BP1159" s="20">
        <f t="shared" si="1714"/>
        <v>25500</v>
      </c>
      <c r="BQ1159" s="20">
        <f t="shared" si="1714"/>
        <v>25500</v>
      </c>
      <c r="BR1159" s="20">
        <f t="shared" si="1714"/>
        <v>25500</v>
      </c>
      <c r="BS1159" s="18" t="str">
        <f t="shared" si="1714"/>
        <v/>
      </c>
      <c r="BT1159" s="18" t="str">
        <f t="shared" si="1714"/>
        <v/>
      </c>
      <c r="BU1159" s="18" t="str">
        <f t="shared" si="1714"/>
        <v/>
      </c>
      <c r="BV1159" s="18" t="str">
        <f t="shared" si="1714"/>
        <v/>
      </c>
      <c r="BW1159" s="18" t="str">
        <f t="shared" si="1714"/>
        <v/>
      </c>
      <c r="BX1159" s="18" t="str">
        <f t="shared" si="1714"/>
        <v/>
      </c>
      <c r="BY1159" s="18" t="str">
        <f t="shared" si="1714"/>
        <v/>
      </c>
      <c r="BZ1159" s="18" t="str">
        <f t="shared" si="1714"/>
        <v/>
      </c>
      <c r="CA1159" s="18" t="str">
        <f t="shared" si="1714"/>
        <v/>
      </c>
      <c r="CB1159" s="18" t="str">
        <f t="shared" si="1714"/>
        <v/>
      </c>
      <c r="CC1159" s="18" t="str">
        <f t="shared" si="1714"/>
        <v/>
      </c>
      <c r="CD1159" s="48"/>
      <c r="CE1159" s="48"/>
    </row>
    <row r="1160">
      <c r="A1160" s="11" t="s">
        <v>5594</v>
      </c>
      <c r="B1160" s="48"/>
      <c r="C1160" s="48"/>
      <c r="D1160" s="11" t="s">
        <v>64</v>
      </c>
      <c r="E1160" s="11">
        <v>120000.0</v>
      </c>
      <c r="F1160" s="11">
        <v>120000.0</v>
      </c>
      <c r="G1160" s="11" t="s">
        <v>691</v>
      </c>
      <c r="H1160" s="12">
        <v>120000.0</v>
      </c>
      <c r="I1160" s="12">
        <v>0.0</v>
      </c>
      <c r="J1160" s="20">
        <f t="shared" ref="J1160:K1160" si="1715">E1160*0.85</f>
        <v>102000</v>
      </c>
      <c r="K1160" s="20">
        <f t="shared" si="1715"/>
        <v>102000</v>
      </c>
      <c r="L1160" s="11" t="s">
        <v>86</v>
      </c>
      <c r="M1160" s="11"/>
      <c r="N1160" s="14" t="s">
        <v>5595</v>
      </c>
      <c r="P1160" s="11"/>
      <c r="Q1160" s="11"/>
      <c r="R1160" s="11" t="s">
        <v>5559</v>
      </c>
      <c r="T1160" s="11" t="s">
        <v>5596</v>
      </c>
      <c r="V1160" s="11" t="s">
        <v>2323</v>
      </c>
      <c r="W1160" s="11" t="s">
        <v>92</v>
      </c>
      <c r="X1160" s="11" t="s">
        <v>155</v>
      </c>
      <c r="Y1160" s="11" t="s">
        <v>75</v>
      </c>
      <c r="Z1160" s="11" t="s">
        <v>72</v>
      </c>
      <c r="AA1160" s="48"/>
      <c r="AB1160" s="48"/>
      <c r="AC1160" s="11" t="s">
        <v>5597</v>
      </c>
      <c r="AD1160" s="11" t="s">
        <v>5598</v>
      </c>
      <c r="AE1160" s="11" t="s">
        <v>76</v>
      </c>
      <c r="AI1160" s="15">
        <v>44378.0</v>
      </c>
      <c r="AJ1160" s="11">
        <v>3.0</v>
      </c>
      <c r="AK1160" s="11" t="s">
        <v>77</v>
      </c>
      <c r="AL1160" s="11">
        <v>40000.0</v>
      </c>
      <c r="AM1160" s="11" t="s">
        <v>5563</v>
      </c>
      <c r="AQ1160" s="11" t="s">
        <v>95</v>
      </c>
      <c r="AR1160" s="11" t="s">
        <v>5495</v>
      </c>
      <c r="AS1160" s="11" t="s">
        <v>5495</v>
      </c>
      <c r="AT1160" s="11" t="s">
        <v>375</v>
      </c>
      <c r="AW1160" s="11" t="s">
        <v>5564</v>
      </c>
      <c r="AX1160" s="18" t="str">
        <f t="shared" si="1427"/>
        <v/>
      </c>
      <c r="AY1160" s="39"/>
      <c r="AZ1160" s="19" t="s">
        <v>241</v>
      </c>
      <c r="BA1160" s="48"/>
      <c r="BB1160" s="48"/>
      <c r="BD1160" s="15">
        <v>45009.0</v>
      </c>
      <c r="BE1160" s="15">
        <v>45779.0</v>
      </c>
      <c r="BF1160" s="48"/>
      <c r="BH1160" s="48"/>
      <c r="BI1160" s="48"/>
      <c r="BJ1160" s="11">
        <v>2021.0</v>
      </c>
      <c r="BK1160" s="18">
        <f t="shared" si="1659"/>
        <v>2024</v>
      </c>
      <c r="BL1160" s="16">
        <f t="shared" si="1660"/>
        <v>4</v>
      </c>
      <c r="BM1160" s="18" t="str">
        <f t="shared" si="1661"/>
        <v>2021, 2022, 2023, 2024</v>
      </c>
      <c r="BN1160" s="18" t="str">
        <f t="shared" ref="BN1160:CC1160" si="1716">IF(ISNUMBER(SEARCH(BN$1, $BM1160)), ($K1160/$BL1160), "")</f>
        <v/>
      </c>
      <c r="BO1160" s="20">
        <f t="shared" si="1716"/>
        <v>25500</v>
      </c>
      <c r="BP1160" s="20">
        <f t="shared" si="1716"/>
        <v>25500</v>
      </c>
      <c r="BQ1160" s="20">
        <f t="shared" si="1716"/>
        <v>25500</v>
      </c>
      <c r="BR1160" s="20">
        <f t="shared" si="1716"/>
        <v>25500</v>
      </c>
      <c r="BS1160" s="18" t="str">
        <f t="shared" si="1716"/>
        <v/>
      </c>
      <c r="BT1160" s="18" t="str">
        <f t="shared" si="1716"/>
        <v/>
      </c>
      <c r="BU1160" s="18" t="str">
        <f t="shared" si="1716"/>
        <v/>
      </c>
      <c r="BV1160" s="18" t="str">
        <f t="shared" si="1716"/>
        <v/>
      </c>
      <c r="BW1160" s="18" t="str">
        <f t="shared" si="1716"/>
        <v/>
      </c>
      <c r="BX1160" s="18" t="str">
        <f t="shared" si="1716"/>
        <v/>
      </c>
      <c r="BY1160" s="18" t="str">
        <f t="shared" si="1716"/>
        <v/>
      </c>
      <c r="BZ1160" s="18" t="str">
        <f t="shared" si="1716"/>
        <v/>
      </c>
      <c r="CA1160" s="18" t="str">
        <f t="shared" si="1716"/>
        <v/>
      </c>
      <c r="CB1160" s="18" t="str">
        <f t="shared" si="1716"/>
        <v/>
      </c>
      <c r="CC1160" s="18" t="str">
        <f t="shared" si="1716"/>
        <v/>
      </c>
      <c r="CD1160" s="48"/>
      <c r="CE1160" s="48"/>
    </row>
    <row r="1161">
      <c r="A1161" s="11" t="s">
        <v>5599</v>
      </c>
      <c r="B1161" s="48"/>
      <c r="C1161" s="48"/>
      <c r="D1161" s="11" t="s">
        <v>64</v>
      </c>
      <c r="E1161" s="11">
        <v>10000.0</v>
      </c>
      <c r="F1161" s="11">
        <v>10000.0</v>
      </c>
      <c r="G1161" s="11" t="s">
        <v>691</v>
      </c>
      <c r="H1161" s="12">
        <v>10000.0</v>
      </c>
      <c r="I1161" s="12">
        <v>0.0</v>
      </c>
      <c r="J1161" s="20">
        <f t="shared" ref="J1161:K1161" si="1717">E1161*0.85</f>
        <v>8500</v>
      </c>
      <c r="K1161" s="20">
        <f t="shared" si="1717"/>
        <v>8500</v>
      </c>
      <c r="L1161" s="11" t="s">
        <v>86</v>
      </c>
      <c r="M1161" s="11"/>
      <c r="N1161" s="14" t="s">
        <v>5600</v>
      </c>
      <c r="T1161" s="11" t="s">
        <v>5601</v>
      </c>
      <c r="V1161" s="11" t="s">
        <v>1929</v>
      </c>
      <c r="W1161" s="11" t="s">
        <v>92</v>
      </c>
      <c r="X1161" s="11" t="s">
        <v>142</v>
      </c>
      <c r="Y1161" s="11" t="s">
        <v>75</v>
      </c>
      <c r="Z1161" s="11" t="s">
        <v>72</v>
      </c>
      <c r="AA1161" s="48"/>
      <c r="AB1161" s="48"/>
      <c r="AE1161" s="11" t="s">
        <v>119</v>
      </c>
      <c r="AI1161" s="15">
        <v>39672.0</v>
      </c>
      <c r="AJ1161" s="11">
        <v>3.0</v>
      </c>
      <c r="AK1161" s="11" t="s">
        <v>230</v>
      </c>
      <c r="AL1161" s="11">
        <v>3333.0</v>
      </c>
      <c r="AM1161" s="11" t="s">
        <v>5563</v>
      </c>
      <c r="AQ1161" s="11" t="s">
        <v>95</v>
      </c>
      <c r="AR1161" s="11" t="s">
        <v>5495</v>
      </c>
      <c r="AS1161" s="11" t="s">
        <v>5495</v>
      </c>
      <c r="AT1161" s="11" t="s">
        <v>375</v>
      </c>
      <c r="AW1161" s="11" t="s">
        <v>96</v>
      </c>
      <c r="AX1161" s="18" t="str">
        <f t="shared" si="1427"/>
        <v/>
      </c>
      <c r="AY1161" s="39"/>
      <c r="AZ1161" s="19" t="s">
        <v>290</v>
      </c>
      <c r="BA1161" s="48"/>
      <c r="BB1161" s="48"/>
      <c r="BD1161" s="15">
        <v>45010.0</v>
      </c>
      <c r="BE1161" s="15">
        <v>45566.0</v>
      </c>
      <c r="BF1161" s="48"/>
      <c r="BH1161" s="48"/>
      <c r="BI1161" s="48"/>
      <c r="BJ1161" s="11">
        <v>2008.0</v>
      </c>
      <c r="BK1161" s="18">
        <f t="shared" si="1659"/>
        <v>2011</v>
      </c>
      <c r="BL1161" s="16">
        <f t="shared" si="1660"/>
        <v>4</v>
      </c>
      <c r="BM1161" s="18" t="str">
        <f t="shared" si="1661"/>
        <v>2008, 2009, 2010, 2011</v>
      </c>
      <c r="BN1161" s="18" t="str">
        <f t="shared" ref="BN1161:CC1161" si="1718">IF(ISNUMBER(SEARCH(BN$1, $BM1161)), ($K1161/$BL1161), "")</f>
        <v/>
      </c>
      <c r="BO1161" s="18" t="str">
        <f t="shared" si="1718"/>
        <v/>
      </c>
      <c r="BP1161" s="18" t="str">
        <f t="shared" si="1718"/>
        <v/>
      </c>
      <c r="BQ1161" s="18" t="str">
        <f t="shared" si="1718"/>
        <v/>
      </c>
      <c r="BR1161" s="18" t="str">
        <f t="shared" si="1718"/>
        <v/>
      </c>
      <c r="BS1161" s="18" t="str">
        <f t="shared" si="1718"/>
        <v/>
      </c>
      <c r="BT1161" s="18" t="str">
        <f t="shared" si="1718"/>
        <v/>
      </c>
      <c r="BU1161" s="18" t="str">
        <f t="shared" si="1718"/>
        <v/>
      </c>
      <c r="BV1161" s="18" t="str">
        <f t="shared" si="1718"/>
        <v/>
      </c>
      <c r="BW1161" s="18" t="str">
        <f t="shared" si="1718"/>
        <v/>
      </c>
      <c r="BX1161" s="18" t="str">
        <f t="shared" si="1718"/>
        <v/>
      </c>
      <c r="BY1161" s="18" t="str">
        <f t="shared" si="1718"/>
        <v/>
      </c>
      <c r="BZ1161" s="18" t="str">
        <f t="shared" si="1718"/>
        <v/>
      </c>
      <c r="CA1161" s="18" t="str">
        <f t="shared" si="1718"/>
        <v/>
      </c>
      <c r="CB1161" s="18" t="str">
        <f t="shared" si="1718"/>
        <v/>
      </c>
      <c r="CC1161" s="18" t="str">
        <f t="shared" si="1718"/>
        <v/>
      </c>
      <c r="CD1161" s="48"/>
      <c r="CE1161" s="48"/>
    </row>
    <row r="1162">
      <c r="A1162" s="11" t="s">
        <v>5602</v>
      </c>
      <c r="B1162" s="48"/>
      <c r="C1162" s="48"/>
      <c r="D1162" s="11" t="s">
        <v>64</v>
      </c>
      <c r="E1162" s="11">
        <v>50000.0</v>
      </c>
      <c r="F1162" s="11">
        <v>50000.0</v>
      </c>
      <c r="G1162" s="11" t="s">
        <v>691</v>
      </c>
      <c r="H1162" s="12">
        <v>50000.0</v>
      </c>
      <c r="I1162" s="12">
        <v>0.0</v>
      </c>
      <c r="J1162" s="20">
        <f t="shared" ref="J1162:K1162" si="1719">E1162*0.85</f>
        <v>42500</v>
      </c>
      <c r="K1162" s="20">
        <f t="shared" si="1719"/>
        <v>42500</v>
      </c>
      <c r="L1162" s="11" t="s">
        <v>86</v>
      </c>
      <c r="M1162" s="11"/>
      <c r="N1162" s="14" t="s">
        <v>5600</v>
      </c>
      <c r="T1162" s="11" t="s">
        <v>5603</v>
      </c>
      <c r="V1162" s="11" t="s">
        <v>607</v>
      </c>
      <c r="W1162" s="11" t="s">
        <v>92</v>
      </c>
      <c r="X1162" s="11" t="s">
        <v>334</v>
      </c>
      <c r="Y1162" s="11" t="s">
        <v>75</v>
      </c>
      <c r="Z1162" s="11" t="s">
        <v>72</v>
      </c>
      <c r="AA1162" s="48"/>
      <c r="AB1162" s="48"/>
      <c r="AE1162" s="11" t="s">
        <v>119</v>
      </c>
      <c r="AI1162" s="15">
        <v>42036.0</v>
      </c>
      <c r="AJ1162" s="11">
        <v>2.0</v>
      </c>
      <c r="AK1162" s="11" t="s">
        <v>230</v>
      </c>
      <c r="AL1162" s="11">
        <v>25000.0</v>
      </c>
      <c r="AM1162" s="11" t="s">
        <v>5563</v>
      </c>
      <c r="AQ1162" s="11" t="s">
        <v>95</v>
      </c>
      <c r="AR1162" s="11" t="s">
        <v>5495</v>
      </c>
      <c r="AS1162" s="11" t="s">
        <v>5495</v>
      </c>
      <c r="AT1162" s="11" t="s">
        <v>375</v>
      </c>
      <c r="AW1162" s="11" t="s">
        <v>96</v>
      </c>
      <c r="AX1162" s="18" t="str">
        <f t="shared" si="1427"/>
        <v/>
      </c>
      <c r="AY1162" s="39"/>
      <c r="AZ1162" s="19" t="s">
        <v>241</v>
      </c>
      <c r="BA1162" s="48"/>
      <c r="BB1162" s="48"/>
      <c r="BD1162" s="15">
        <v>45010.0</v>
      </c>
      <c r="BE1162" s="15">
        <v>45566.0</v>
      </c>
      <c r="BF1162" s="48"/>
      <c r="BH1162" s="48"/>
      <c r="BI1162" s="48"/>
      <c r="BJ1162" s="11">
        <v>2015.0</v>
      </c>
      <c r="BK1162" s="18">
        <f t="shared" si="1659"/>
        <v>2017</v>
      </c>
      <c r="BL1162" s="16">
        <f t="shared" si="1660"/>
        <v>3</v>
      </c>
      <c r="BM1162" s="18" t="str">
        <f t="shared" si="1661"/>
        <v>2015, 2016, 2017</v>
      </c>
      <c r="BN1162" s="18" t="str">
        <f t="shared" ref="BN1162:CC1162" si="1720">IF(ISNUMBER(SEARCH(BN$1, $BM1162)), ($K1162/$BL1162), "")</f>
        <v/>
      </c>
      <c r="BO1162" s="18" t="str">
        <f t="shared" si="1720"/>
        <v/>
      </c>
      <c r="BP1162" s="18" t="str">
        <f t="shared" si="1720"/>
        <v/>
      </c>
      <c r="BQ1162" s="18" t="str">
        <f t="shared" si="1720"/>
        <v/>
      </c>
      <c r="BR1162" s="18" t="str">
        <f t="shared" si="1720"/>
        <v/>
      </c>
      <c r="BS1162" s="18" t="str">
        <f t="shared" si="1720"/>
        <v/>
      </c>
      <c r="BT1162" s="18" t="str">
        <f t="shared" si="1720"/>
        <v/>
      </c>
      <c r="BU1162" s="18" t="str">
        <f t="shared" si="1720"/>
        <v/>
      </c>
      <c r="BV1162" s="18" t="str">
        <f t="shared" si="1720"/>
        <v/>
      </c>
      <c r="BW1162" s="18" t="str">
        <f t="shared" si="1720"/>
        <v/>
      </c>
      <c r="BX1162" s="18" t="str">
        <f t="shared" si="1720"/>
        <v/>
      </c>
      <c r="BY1162" s="18" t="str">
        <f t="shared" si="1720"/>
        <v/>
      </c>
      <c r="BZ1162" s="18" t="str">
        <f t="shared" si="1720"/>
        <v/>
      </c>
      <c r="CA1162" s="18" t="str">
        <f t="shared" si="1720"/>
        <v/>
      </c>
      <c r="CB1162" s="18" t="str">
        <f t="shared" si="1720"/>
        <v/>
      </c>
      <c r="CC1162" s="18" t="str">
        <f t="shared" si="1720"/>
        <v/>
      </c>
      <c r="CD1162" s="48"/>
      <c r="CE1162" s="48"/>
    </row>
    <row r="1163">
      <c r="A1163" s="11" t="s">
        <v>5604</v>
      </c>
      <c r="B1163" s="48"/>
      <c r="C1163" s="48"/>
      <c r="D1163" s="11" t="s">
        <v>64</v>
      </c>
      <c r="E1163" s="11">
        <v>4000.0</v>
      </c>
      <c r="F1163" s="11">
        <v>4000.0</v>
      </c>
      <c r="G1163" s="11" t="s">
        <v>691</v>
      </c>
      <c r="H1163" s="12">
        <v>4000.0</v>
      </c>
      <c r="I1163" s="12">
        <v>0.0</v>
      </c>
      <c r="J1163" s="20">
        <f t="shared" ref="J1163:K1163" si="1721">E1163*0.85</f>
        <v>3400</v>
      </c>
      <c r="K1163" s="20">
        <f t="shared" si="1721"/>
        <v>3400</v>
      </c>
      <c r="L1163" s="11" t="s">
        <v>86</v>
      </c>
      <c r="M1163" s="11"/>
      <c r="N1163" s="14" t="s">
        <v>5605</v>
      </c>
      <c r="T1163" s="11" t="s">
        <v>5606</v>
      </c>
      <c r="V1163" s="11" t="s">
        <v>5607</v>
      </c>
      <c r="W1163" s="11" t="s">
        <v>712</v>
      </c>
      <c r="X1163" s="11" t="s">
        <v>142</v>
      </c>
      <c r="Y1163" s="11" t="s">
        <v>75</v>
      </c>
      <c r="Z1163" s="11" t="s">
        <v>72</v>
      </c>
      <c r="AA1163" s="48"/>
      <c r="AB1163" s="48"/>
      <c r="AE1163" s="11" t="s">
        <v>119</v>
      </c>
      <c r="AI1163" s="15">
        <v>44686.0</v>
      </c>
      <c r="AJ1163" s="11">
        <v>1.0</v>
      </c>
      <c r="AK1163" s="11" t="s">
        <v>77</v>
      </c>
      <c r="AL1163" s="11">
        <v>4000.0</v>
      </c>
      <c r="AM1163" s="11" t="s">
        <v>5563</v>
      </c>
      <c r="AQ1163" s="11" t="s">
        <v>95</v>
      </c>
      <c r="AR1163" s="11" t="s">
        <v>5495</v>
      </c>
      <c r="AS1163" s="11" t="s">
        <v>5495</v>
      </c>
      <c r="AT1163" s="11" t="s">
        <v>375</v>
      </c>
      <c r="AW1163" s="11" t="s">
        <v>504</v>
      </c>
      <c r="AX1163" s="18" t="str">
        <f t="shared" si="1427"/>
        <v/>
      </c>
      <c r="AY1163" s="39"/>
      <c r="AZ1163" s="19" t="s">
        <v>742</v>
      </c>
      <c r="BA1163" s="48"/>
      <c r="BB1163" s="48"/>
      <c r="BD1163" s="15">
        <v>45012.0</v>
      </c>
      <c r="BE1163" s="15">
        <v>45779.0</v>
      </c>
      <c r="BF1163" s="48"/>
      <c r="BH1163" s="48"/>
      <c r="BI1163" s="48"/>
      <c r="BJ1163" s="11">
        <v>2022.0</v>
      </c>
      <c r="BK1163" s="18">
        <f t="shared" si="1659"/>
        <v>2023</v>
      </c>
      <c r="BL1163" s="16">
        <f t="shared" si="1660"/>
        <v>2</v>
      </c>
      <c r="BM1163" s="18" t="str">
        <f t="shared" si="1661"/>
        <v>2022, 2023</v>
      </c>
      <c r="BN1163" s="18" t="str">
        <f t="shared" ref="BN1163:CC1163" si="1722">IF(ISNUMBER(SEARCH(BN$1, $BM1163)), ($K1163/$BL1163), "")</f>
        <v/>
      </c>
      <c r="BO1163" s="18" t="str">
        <f t="shared" si="1722"/>
        <v/>
      </c>
      <c r="BP1163" s="20">
        <f t="shared" si="1722"/>
        <v>1700</v>
      </c>
      <c r="BQ1163" s="20">
        <f t="shared" si="1722"/>
        <v>1700</v>
      </c>
      <c r="BR1163" s="18" t="str">
        <f t="shared" si="1722"/>
        <v/>
      </c>
      <c r="BS1163" s="18" t="str">
        <f t="shared" si="1722"/>
        <v/>
      </c>
      <c r="BT1163" s="18" t="str">
        <f t="shared" si="1722"/>
        <v/>
      </c>
      <c r="BU1163" s="18" t="str">
        <f t="shared" si="1722"/>
        <v/>
      </c>
      <c r="BV1163" s="18" t="str">
        <f t="shared" si="1722"/>
        <v/>
      </c>
      <c r="BW1163" s="18" t="str">
        <f t="shared" si="1722"/>
        <v/>
      </c>
      <c r="BX1163" s="18" t="str">
        <f t="shared" si="1722"/>
        <v/>
      </c>
      <c r="BY1163" s="18" t="str">
        <f t="shared" si="1722"/>
        <v/>
      </c>
      <c r="BZ1163" s="18" t="str">
        <f t="shared" si="1722"/>
        <v/>
      </c>
      <c r="CA1163" s="18" t="str">
        <f t="shared" si="1722"/>
        <v/>
      </c>
      <c r="CB1163" s="18" t="str">
        <f t="shared" si="1722"/>
        <v/>
      </c>
      <c r="CC1163" s="18" t="str">
        <f t="shared" si="1722"/>
        <v/>
      </c>
      <c r="CD1163" s="48"/>
      <c r="CE1163" s="48"/>
    </row>
    <row r="1164">
      <c r="A1164" s="11" t="s">
        <v>5608</v>
      </c>
      <c r="B1164" s="48"/>
      <c r="C1164" s="48"/>
      <c r="D1164" s="11" t="s">
        <v>64</v>
      </c>
      <c r="E1164" s="11">
        <v>4292.0</v>
      </c>
      <c r="F1164" s="11">
        <v>4292.0</v>
      </c>
      <c r="G1164" s="11" t="s">
        <v>691</v>
      </c>
      <c r="H1164" s="12">
        <v>4292.0</v>
      </c>
      <c r="I1164" s="12">
        <v>0.0</v>
      </c>
      <c r="J1164" s="20">
        <f t="shared" ref="J1164:K1164" si="1723">E1164*0.85</f>
        <v>3648.2</v>
      </c>
      <c r="K1164" s="20">
        <f t="shared" si="1723"/>
        <v>3648.2</v>
      </c>
      <c r="L1164" s="11" t="s">
        <v>86</v>
      </c>
      <c r="M1164" s="11"/>
      <c r="N1164" s="14" t="s">
        <v>5609</v>
      </c>
      <c r="T1164" s="11" t="s">
        <v>5610</v>
      </c>
      <c r="V1164" s="11" t="s">
        <v>2184</v>
      </c>
      <c r="W1164" s="11" t="s">
        <v>92</v>
      </c>
      <c r="X1164" s="11" t="s">
        <v>142</v>
      </c>
      <c r="Y1164" s="11" t="s">
        <v>75</v>
      </c>
      <c r="Z1164" s="11" t="s">
        <v>72</v>
      </c>
      <c r="AA1164" s="48"/>
      <c r="AB1164" s="48"/>
      <c r="AD1164" s="11" t="s">
        <v>72</v>
      </c>
      <c r="AE1164" s="11" t="s">
        <v>119</v>
      </c>
      <c r="AI1164" s="15">
        <v>45096.0</v>
      </c>
      <c r="AJ1164" s="11">
        <v>1.0</v>
      </c>
      <c r="AK1164" s="11" t="s">
        <v>77</v>
      </c>
      <c r="AL1164" s="11">
        <v>4292.0</v>
      </c>
      <c r="AM1164" s="11" t="s">
        <v>5563</v>
      </c>
      <c r="AQ1164" s="11" t="s">
        <v>95</v>
      </c>
      <c r="AR1164" s="11" t="s">
        <v>5495</v>
      </c>
      <c r="AS1164" s="11" t="s">
        <v>5495</v>
      </c>
      <c r="AT1164" s="11" t="s">
        <v>375</v>
      </c>
      <c r="AW1164" s="11" t="s">
        <v>96</v>
      </c>
      <c r="AX1164" s="18" t="str">
        <f t="shared" si="1427"/>
        <v/>
      </c>
      <c r="AY1164" s="39"/>
      <c r="AZ1164" s="19" t="s">
        <v>241</v>
      </c>
      <c r="BA1164" s="48"/>
      <c r="BB1164" s="48"/>
      <c r="BD1164" s="15">
        <v>45100.0</v>
      </c>
      <c r="BE1164" s="15">
        <v>45779.0</v>
      </c>
      <c r="BF1164" s="48"/>
      <c r="BH1164" s="48"/>
      <c r="BI1164" s="48"/>
      <c r="BJ1164" s="11">
        <v>2023.0</v>
      </c>
      <c r="BK1164" s="18">
        <f t="shared" si="1659"/>
        <v>2024</v>
      </c>
      <c r="BL1164" s="16">
        <f t="shared" si="1660"/>
        <v>2</v>
      </c>
      <c r="BM1164" s="18" t="str">
        <f t="shared" si="1661"/>
        <v>2023, 2024</v>
      </c>
      <c r="BN1164" s="18" t="str">
        <f t="shared" ref="BN1164:CC1164" si="1724">IF(ISNUMBER(SEARCH(BN$1, $BM1164)), ($K1164/$BL1164), "")</f>
        <v/>
      </c>
      <c r="BO1164" s="18" t="str">
        <f t="shared" si="1724"/>
        <v/>
      </c>
      <c r="BP1164" s="18" t="str">
        <f t="shared" si="1724"/>
        <v/>
      </c>
      <c r="BQ1164" s="20">
        <f t="shared" si="1724"/>
        <v>1824.1</v>
      </c>
      <c r="BR1164" s="20">
        <f t="shared" si="1724"/>
        <v>1824.1</v>
      </c>
      <c r="BS1164" s="18" t="str">
        <f t="shared" si="1724"/>
        <v/>
      </c>
      <c r="BT1164" s="18" t="str">
        <f t="shared" si="1724"/>
        <v/>
      </c>
      <c r="BU1164" s="18" t="str">
        <f t="shared" si="1724"/>
        <v/>
      </c>
      <c r="BV1164" s="18" t="str">
        <f t="shared" si="1724"/>
        <v/>
      </c>
      <c r="BW1164" s="18" t="str">
        <f t="shared" si="1724"/>
        <v/>
      </c>
      <c r="BX1164" s="18" t="str">
        <f t="shared" si="1724"/>
        <v/>
      </c>
      <c r="BY1164" s="18" t="str">
        <f t="shared" si="1724"/>
        <v/>
      </c>
      <c r="BZ1164" s="18" t="str">
        <f t="shared" si="1724"/>
        <v/>
      </c>
      <c r="CA1164" s="18" t="str">
        <f t="shared" si="1724"/>
        <v/>
      </c>
      <c r="CB1164" s="18" t="str">
        <f t="shared" si="1724"/>
        <v/>
      </c>
      <c r="CC1164" s="18" t="str">
        <f t="shared" si="1724"/>
        <v/>
      </c>
      <c r="CD1164" s="48"/>
      <c r="CE1164" s="48"/>
    </row>
    <row r="1165">
      <c r="A1165" s="11" t="s">
        <v>5611</v>
      </c>
      <c r="B1165" s="48"/>
      <c r="C1165" s="48"/>
      <c r="D1165" s="11" t="s">
        <v>64</v>
      </c>
      <c r="E1165" s="11">
        <v>50000.0</v>
      </c>
      <c r="F1165" s="11">
        <v>50000.0</v>
      </c>
      <c r="G1165" s="11" t="s">
        <v>691</v>
      </c>
      <c r="H1165" s="12">
        <v>50000.0</v>
      </c>
      <c r="I1165" s="12">
        <v>0.0</v>
      </c>
      <c r="J1165" s="20">
        <f t="shared" ref="J1165:K1165" si="1725">E1165*0.85</f>
        <v>42500</v>
      </c>
      <c r="K1165" s="20">
        <f t="shared" si="1725"/>
        <v>42500</v>
      </c>
      <c r="L1165" s="11" t="s">
        <v>86</v>
      </c>
      <c r="M1165" s="11"/>
      <c r="N1165" s="14" t="s">
        <v>5612</v>
      </c>
      <c r="T1165" s="48"/>
      <c r="V1165" s="11" t="s">
        <v>918</v>
      </c>
      <c r="W1165" s="11" t="s">
        <v>92</v>
      </c>
      <c r="X1165" s="11" t="s">
        <v>146</v>
      </c>
      <c r="Y1165" s="11" t="s">
        <v>75</v>
      </c>
      <c r="Z1165" s="11" t="s">
        <v>2974</v>
      </c>
      <c r="AA1165" s="48"/>
      <c r="AB1165" s="48"/>
      <c r="AI1165" s="15">
        <v>45798.0</v>
      </c>
      <c r="AJ1165" s="11">
        <v>12.0</v>
      </c>
      <c r="AK1165" s="11" t="s">
        <v>77</v>
      </c>
      <c r="AL1165" s="11">
        <v>50000.0</v>
      </c>
      <c r="AM1165" s="11" t="s">
        <v>5494</v>
      </c>
      <c r="AQ1165" s="11" t="s">
        <v>95</v>
      </c>
      <c r="AR1165" s="11" t="s">
        <v>5495</v>
      </c>
      <c r="AS1165" s="11" t="s">
        <v>5495</v>
      </c>
      <c r="AT1165" s="25" t="s">
        <v>122</v>
      </c>
      <c r="AW1165" s="11" t="s">
        <v>96</v>
      </c>
      <c r="AX1165" s="18" t="str">
        <f t="shared" si="1427"/>
        <v/>
      </c>
      <c r="AY1165" s="39"/>
      <c r="AZ1165" s="19" t="s">
        <v>109</v>
      </c>
      <c r="BA1165" s="48"/>
      <c r="BB1165" s="48"/>
      <c r="BD1165" s="15">
        <v>45799.0</v>
      </c>
      <c r="BE1165" s="15">
        <v>45799.0</v>
      </c>
      <c r="BF1165" s="48"/>
      <c r="BH1165" s="48"/>
      <c r="BI1165" s="48"/>
      <c r="BJ1165" s="11">
        <v>2025.0</v>
      </c>
      <c r="BK1165" s="11">
        <v>2025.0</v>
      </c>
      <c r="BL1165" s="16">
        <f t="shared" si="1660"/>
        <v>1</v>
      </c>
      <c r="BM1165" s="18" t="str">
        <f t="shared" si="1661"/>
        <v>2025</v>
      </c>
      <c r="BN1165" s="18" t="str">
        <f t="shared" ref="BN1165:CC1165" si="1726">IF(ISNUMBER(SEARCH(BN$1, $BM1165)), ($K1165/$BL1165), "")</f>
        <v/>
      </c>
      <c r="BO1165" s="18" t="str">
        <f t="shared" si="1726"/>
        <v/>
      </c>
      <c r="BP1165" s="18" t="str">
        <f t="shared" si="1726"/>
        <v/>
      </c>
      <c r="BQ1165" s="18" t="str">
        <f t="shared" si="1726"/>
        <v/>
      </c>
      <c r="BR1165" s="18" t="str">
        <f t="shared" si="1726"/>
        <v/>
      </c>
      <c r="BS1165" s="20">
        <f t="shared" si="1726"/>
        <v>42500</v>
      </c>
      <c r="BT1165" s="18" t="str">
        <f t="shared" si="1726"/>
        <v/>
      </c>
      <c r="BU1165" s="18" t="str">
        <f t="shared" si="1726"/>
        <v/>
      </c>
      <c r="BV1165" s="18" t="str">
        <f t="shared" si="1726"/>
        <v/>
      </c>
      <c r="BW1165" s="18" t="str">
        <f t="shared" si="1726"/>
        <v/>
      </c>
      <c r="BX1165" s="18" t="str">
        <f t="shared" si="1726"/>
        <v/>
      </c>
      <c r="BY1165" s="18" t="str">
        <f t="shared" si="1726"/>
        <v/>
      </c>
      <c r="BZ1165" s="18" t="str">
        <f t="shared" si="1726"/>
        <v/>
      </c>
      <c r="CA1165" s="18" t="str">
        <f t="shared" si="1726"/>
        <v/>
      </c>
      <c r="CB1165" s="18" t="str">
        <f t="shared" si="1726"/>
        <v/>
      </c>
      <c r="CC1165" s="18" t="str">
        <f t="shared" si="1726"/>
        <v/>
      </c>
      <c r="CD1165" s="48"/>
      <c r="CE1165" s="48"/>
    </row>
    <row r="1166">
      <c r="A1166" s="11" t="s">
        <v>5613</v>
      </c>
      <c r="B1166" s="48"/>
      <c r="C1166" s="48"/>
      <c r="D1166" s="11" t="s">
        <v>64</v>
      </c>
      <c r="E1166" s="11">
        <v>50000.0</v>
      </c>
      <c r="F1166" s="11">
        <v>50000.0</v>
      </c>
      <c r="G1166" s="11" t="s">
        <v>691</v>
      </c>
      <c r="H1166" s="12">
        <v>50000.0</v>
      </c>
      <c r="I1166" s="12">
        <v>0.0</v>
      </c>
      <c r="J1166" s="20">
        <f t="shared" ref="J1166:K1166" si="1727">E1166*0.85</f>
        <v>42500</v>
      </c>
      <c r="K1166" s="20">
        <f t="shared" si="1727"/>
        <v>42500</v>
      </c>
      <c r="L1166" s="11" t="s">
        <v>86</v>
      </c>
      <c r="M1166" s="11"/>
      <c r="N1166" s="14" t="s">
        <v>5612</v>
      </c>
      <c r="T1166" s="48"/>
      <c r="V1166" s="11" t="s">
        <v>2420</v>
      </c>
      <c r="W1166" s="11" t="s">
        <v>92</v>
      </c>
      <c r="X1166" s="11" t="s">
        <v>334</v>
      </c>
      <c r="Y1166" s="11" t="s">
        <v>75</v>
      </c>
      <c r="AA1166" s="48"/>
      <c r="AB1166" s="48"/>
      <c r="AI1166" s="15">
        <v>45798.0</v>
      </c>
      <c r="AJ1166" s="11">
        <v>12.0</v>
      </c>
      <c r="AK1166" s="11" t="s">
        <v>77</v>
      </c>
      <c r="AL1166" s="11">
        <v>50000.0</v>
      </c>
      <c r="AM1166" s="11" t="s">
        <v>5494</v>
      </c>
      <c r="AQ1166" s="11" t="s">
        <v>95</v>
      </c>
      <c r="AR1166" s="11" t="s">
        <v>5495</v>
      </c>
      <c r="AS1166" s="11" t="s">
        <v>5495</v>
      </c>
      <c r="AT1166" s="25" t="s">
        <v>122</v>
      </c>
      <c r="AW1166" s="11" t="s">
        <v>96</v>
      </c>
      <c r="AX1166" s="18" t="str">
        <f t="shared" si="1427"/>
        <v/>
      </c>
      <c r="AY1166" s="39"/>
      <c r="AZ1166" s="19" t="s">
        <v>109</v>
      </c>
      <c r="BA1166" s="48"/>
      <c r="BB1166" s="48"/>
      <c r="BD1166" s="15">
        <v>45799.0</v>
      </c>
      <c r="BE1166" s="15">
        <v>45799.0</v>
      </c>
      <c r="BF1166" s="48"/>
      <c r="BH1166" s="48"/>
      <c r="BI1166" s="48"/>
      <c r="BJ1166" s="11">
        <v>2025.0</v>
      </c>
      <c r="BK1166" s="11">
        <v>2025.0</v>
      </c>
      <c r="BL1166" s="16">
        <f t="shared" si="1660"/>
        <v>1</v>
      </c>
      <c r="BM1166" s="18" t="str">
        <f t="shared" si="1661"/>
        <v>2025</v>
      </c>
      <c r="BN1166" s="18" t="str">
        <f t="shared" ref="BN1166:CC1166" si="1728">IF(ISNUMBER(SEARCH(BN$1, $BM1166)), ($K1166/$BL1166), "")</f>
        <v/>
      </c>
      <c r="BO1166" s="18" t="str">
        <f t="shared" si="1728"/>
        <v/>
      </c>
      <c r="BP1166" s="18" t="str">
        <f t="shared" si="1728"/>
        <v/>
      </c>
      <c r="BQ1166" s="18" t="str">
        <f t="shared" si="1728"/>
        <v/>
      </c>
      <c r="BR1166" s="18" t="str">
        <f t="shared" si="1728"/>
        <v/>
      </c>
      <c r="BS1166" s="20">
        <f t="shared" si="1728"/>
        <v>42500</v>
      </c>
      <c r="BT1166" s="18" t="str">
        <f t="shared" si="1728"/>
        <v/>
      </c>
      <c r="BU1166" s="18" t="str">
        <f t="shared" si="1728"/>
        <v/>
      </c>
      <c r="BV1166" s="18" t="str">
        <f t="shared" si="1728"/>
        <v/>
      </c>
      <c r="BW1166" s="18" t="str">
        <f t="shared" si="1728"/>
        <v/>
      </c>
      <c r="BX1166" s="18" t="str">
        <f t="shared" si="1728"/>
        <v/>
      </c>
      <c r="BY1166" s="18" t="str">
        <f t="shared" si="1728"/>
        <v/>
      </c>
      <c r="BZ1166" s="18" t="str">
        <f t="shared" si="1728"/>
        <v/>
      </c>
      <c r="CA1166" s="18" t="str">
        <f t="shared" si="1728"/>
        <v/>
      </c>
      <c r="CB1166" s="18" t="str">
        <f t="shared" si="1728"/>
        <v/>
      </c>
      <c r="CC1166" s="18" t="str">
        <f t="shared" si="1728"/>
        <v/>
      </c>
      <c r="CD1166" s="48"/>
      <c r="CE1166" s="48"/>
    </row>
    <row r="1167">
      <c r="A1167" s="11" t="s">
        <v>5614</v>
      </c>
      <c r="B1167" s="48"/>
      <c r="C1167" s="48"/>
      <c r="D1167" s="11" t="s">
        <v>64</v>
      </c>
      <c r="E1167" s="11">
        <v>50000.0</v>
      </c>
      <c r="F1167" s="11">
        <v>50000.0</v>
      </c>
      <c r="G1167" s="11" t="s">
        <v>691</v>
      </c>
      <c r="H1167" s="12">
        <v>50000.0</v>
      </c>
      <c r="I1167" s="12">
        <v>0.0</v>
      </c>
      <c r="J1167" s="20">
        <f t="shared" ref="J1167:K1167" si="1729">E1167*0.85</f>
        <v>42500</v>
      </c>
      <c r="K1167" s="20">
        <f t="shared" si="1729"/>
        <v>42500</v>
      </c>
      <c r="L1167" s="11" t="s">
        <v>86</v>
      </c>
      <c r="M1167" s="11"/>
      <c r="N1167" s="14" t="s">
        <v>5612</v>
      </c>
      <c r="T1167" s="48"/>
      <c r="V1167" s="11" t="s">
        <v>1689</v>
      </c>
      <c r="W1167" s="11" t="s">
        <v>92</v>
      </c>
      <c r="X1167" s="11" t="s">
        <v>146</v>
      </c>
      <c r="Y1167" s="11" t="s">
        <v>75</v>
      </c>
      <c r="Z1167" s="11" t="s">
        <v>2974</v>
      </c>
      <c r="AA1167" s="48"/>
      <c r="AB1167" s="48"/>
      <c r="AI1167" s="15">
        <v>45798.0</v>
      </c>
      <c r="AJ1167" s="11">
        <v>12.0</v>
      </c>
      <c r="AK1167" s="11" t="s">
        <v>77</v>
      </c>
      <c r="AL1167" s="11">
        <v>50000.0</v>
      </c>
      <c r="AM1167" s="11" t="s">
        <v>5494</v>
      </c>
      <c r="AQ1167" s="11" t="s">
        <v>95</v>
      </c>
      <c r="AR1167" s="11" t="s">
        <v>5495</v>
      </c>
      <c r="AS1167" s="11" t="s">
        <v>5495</v>
      </c>
      <c r="AT1167" s="25" t="s">
        <v>122</v>
      </c>
      <c r="AW1167" s="11" t="s">
        <v>96</v>
      </c>
      <c r="AX1167" s="18" t="str">
        <f t="shared" si="1427"/>
        <v/>
      </c>
      <c r="AY1167" s="39"/>
      <c r="AZ1167" s="19" t="s">
        <v>109</v>
      </c>
      <c r="BA1167" s="48"/>
      <c r="BB1167" s="48"/>
      <c r="BD1167" s="15">
        <v>45799.0</v>
      </c>
      <c r="BE1167" s="15">
        <v>45799.0</v>
      </c>
      <c r="BF1167" s="48"/>
      <c r="BH1167" s="48"/>
      <c r="BI1167" s="48"/>
      <c r="BJ1167" s="11">
        <v>2025.0</v>
      </c>
      <c r="BK1167" s="11">
        <v>2025.0</v>
      </c>
      <c r="BL1167" s="16">
        <f t="shared" si="1660"/>
        <v>1</v>
      </c>
      <c r="BM1167" s="18" t="str">
        <f t="shared" si="1661"/>
        <v>2025</v>
      </c>
      <c r="BN1167" s="18" t="str">
        <f t="shared" ref="BN1167:CC1167" si="1730">IF(ISNUMBER(SEARCH(BN$1, $BM1167)), ($K1167/$BL1167), "")</f>
        <v/>
      </c>
      <c r="BO1167" s="18" t="str">
        <f t="shared" si="1730"/>
        <v/>
      </c>
      <c r="BP1167" s="18" t="str">
        <f t="shared" si="1730"/>
        <v/>
      </c>
      <c r="BQ1167" s="18" t="str">
        <f t="shared" si="1730"/>
        <v/>
      </c>
      <c r="BR1167" s="18" t="str">
        <f t="shared" si="1730"/>
        <v/>
      </c>
      <c r="BS1167" s="20">
        <f t="shared" si="1730"/>
        <v>42500</v>
      </c>
      <c r="BT1167" s="18" t="str">
        <f t="shared" si="1730"/>
        <v/>
      </c>
      <c r="BU1167" s="18" t="str">
        <f t="shared" si="1730"/>
        <v/>
      </c>
      <c r="BV1167" s="18" t="str">
        <f t="shared" si="1730"/>
        <v/>
      </c>
      <c r="BW1167" s="18" t="str">
        <f t="shared" si="1730"/>
        <v/>
      </c>
      <c r="BX1167" s="18" t="str">
        <f t="shared" si="1730"/>
        <v/>
      </c>
      <c r="BY1167" s="18" t="str">
        <f t="shared" si="1730"/>
        <v/>
      </c>
      <c r="BZ1167" s="18" t="str">
        <f t="shared" si="1730"/>
        <v/>
      </c>
      <c r="CA1167" s="18" t="str">
        <f t="shared" si="1730"/>
        <v/>
      </c>
      <c r="CB1167" s="18" t="str">
        <f t="shared" si="1730"/>
        <v/>
      </c>
      <c r="CC1167" s="18" t="str">
        <f t="shared" si="1730"/>
        <v/>
      </c>
      <c r="CD1167" s="48"/>
      <c r="CE1167" s="48"/>
    </row>
    <row r="1168">
      <c r="A1168" s="11" t="s">
        <v>5615</v>
      </c>
      <c r="B1168" s="48"/>
      <c r="C1168" s="48"/>
      <c r="D1168" s="11" t="s">
        <v>64</v>
      </c>
      <c r="E1168" s="11">
        <v>50000.0</v>
      </c>
      <c r="F1168" s="11">
        <v>50000.0</v>
      </c>
      <c r="G1168" s="11" t="s">
        <v>691</v>
      </c>
      <c r="H1168" s="12">
        <v>50000.0</v>
      </c>
      <c r="I1168" s="12">
        <v>0.0</v>
      </c>
      <c r="J1168" s="20">
        <f t="shared" ref="J1168:K1168" si="1731">E1168*0.85</f>
        <v>42500</v>
      </c>
      <c r="K1168" s="20">
        <f t="shared" si="1731"/>
        <v>42500</v>
      </c>
      <c r="L1168" s="11" t="s">
        <v>86</v>
      </c>
      <c r="M1168" s="11"/>
      <c r="N1168" s="14" t="s">
        <v>5612</v>
      </c>
      <c r="T1168" s="48"/>
      <c r="V1168" s="11" t="s">
        <v>842</v>
      </c>
      <c r="W1168" s="11" t="s">
        <v>92</v>
      </c>
      <c r="X1168" s="11" t="s">
        <v>334</v>
      </c>
      <c r="Y1168" s="11" t="s">
        <v>75</v>
      </c>
      <c r="AA1168" s="48"/>
      <c r="AB1168" s="48"/>
      <c r="AI1168" s="15">
        <v>45798.0</v>
      </c>
      <c r="AJ1168" s="11">
        <v>12.0</v>
      </c>
      <c r="AK1168" s="11" t="s">
        <v>77</v>
      </c>
      <c r="AL1168" s="11">
        <v>50000.0</v>
      </c>
      <c r="AM1168" s="11" t="s">
        <v>5494</v>
      </c>
      <c r="AQ1168" s="11" t="s">
        <v>95</v>
      </c>
      <c r="AR1168" s="11" t="s">
        <v>5495</v>
      </c>
      <c r="AS1168" s="11" t="s">
        <v>5495</v>
      </c>
      <c r="AT1168" s="25" t="s">
        <v>122</v>
      </c>
      <c r="AW1168" s="11" t="s">
        <v>96</v>
      </c>
      <c r="AX1168" s="18" t="str">
        <f t="shared" si="1427"/>
        <v/>
      </c>
      <c r="AY1168" s="39"/>
      <c r="AZ1168" s="19" t="s">
        <v>124</v>
      </c>
      <c r="BA1168" s="48"/>
      <c r="BB1168" s="48"/>
      <c r="BD1168" s="15">
        <v>45799.0</v>
      </c>
      <c r="BE1168" s="15">
        <v>45799.0</v>
      </c>
      <c r="BF1168" s="48"/>
      <c r="BH1168" s="48"/>
      <c r="BI1168" s="48"/>
      <c r="BJ1168" s="11">
        <v>2025.0</v>
      </c>
      <c r="BK1168" s="11">
        <v>2025.0</v>
      </c>
      <c r="BL1168" s="16">
        <f t="shared" si="1660"/>
        <v>1</v>
      </c>
      <c r="BM1168" s="18" t="str">
        <f t="shared" si="1661"/>
        <v>2025</v>
      </c>
      <c r="BN1168" s="18" t="str">
        <f t="shared" ref="BN1168:CC1168" si="1732">IF(ISNUMBER(SEARCH(BN$1, $BM1168)), ($K1168/$BL1168), "")</f>
        <v/>
      </c>
      <c r="BO1168" s="18" t="str">
        <f t="shared" si="1732"/>
        <v/>
      </c>
      <c r="BP1168" s="18" t="str">
        <f t="shared" si="1732"/>
        <v/>
      </c>
      <c r="BQ1168" s="18" t="str">
        <f t="shared" si="1732"/>
        <v/>
      </c>
      <c r="BR1168" s="18" t="str">
        <f t="shared" si="1732"/>
        <v/>
      </c>
      <c r="BS1168" s="20">
        <f t="shared" si="1732"/>
        <v>42500</v>
      </c>
      <c r="BT1168" s="18" t="str">
        <f t="shared" si="1732"/>
        <v/>
      </c>
      <c r="BU1168" s="18" t="str">
        <f t="shared" si="1732"/>
        <v/>
      </c>
      <c r="BV1168" s="18" t="str">
        <f t="shared" si="1732"/>
        <v/>
      </c>
      <c r="BW1168" s="18" t="str">
        <f t="shared" si="1732"/>
        <v/>
      </c>
      <c r="BX1168" s="18" t="str">
        <f t="shared" si="1732"/>
        <v/>
      </c>
      <c r="BY1168" s="18" t="str">
        <f t="shared" si="1732"/>
        <v/>
      </c>
      <c r="BZ1168" s="18" t="str">
        <f t="shared" si="1732"/>
        <v/>
      </c>
      <c r="CA1168" s="18" t="str">
        <f t="shared" si="1732"/>
        <v/>
      </c>
      <c r="CB1168" s="18" t="str">
        <f t="shared" si="1732"/>
        <v/>
      </c>
      <c r="CC1168" s="18" t="str">
        <f t="shared" si="1732"/>
        <v/>
      </c>
      <c r="CD1168" s="48"/>
      <c r="CE1168" s="48"/>
    </row>
    <row r="1169">
      <c r="A1169" s="39" t="s">
        <v>5616</v>
      </c>
      <c r="B1169" s="48"/>
      <c r="C1169" s="48"/>
      <c r="D1169" s="11"/>
      <c r="E1169" s="189">
        <v>3500000.0</v>
      </c>
      <c r="F1169" s="189">
        <v>3500000.0</v>
      </c>
      <c r="G1169" s="39" t="s">
        <v>215</v>
      </c>
      <c r="H1169" s="44"/>
      <c r="I1169" s="48"/>
      <c r="J1169" s="65">
        <f t="shared" ref="J1169:K1169" si="1733">E1169*0.089</f>
        <v>311500</v>
      </c>
      <c r="K1169" s="65">
        <f t="shared" si="1733"/>
        <v>311500</v>
      </c>
      <c r="L1169" s="11" t="s">
        <v>86</v>
      </c>
      <c r="M1169" s="11"/>
      <c r="N1169" s="190" t="s">
        <v>5617</v>
      </c>
      <c r="P1169" s="48"/>
      <c r="Q1169" s="48"/>
      <c r="R1169" s="48"/>
      <c r="S1169" s="48"/>
      <c r="T1169" s="48"/>
      <c r="V1169" s="39" t="s">
        <v>2516</v>
      </c>
      <c r="W1169" s="11" t="s">
        <v>92</v>
      </c>
      <c r="X1169" s="11"/>
      <c r="Z1169" s="48"/>
      <c r="AA1169" s="48"/>
      <c r="AB1169" s="48"/>
      <c r="AC1169" s="48"/>
      <c r="AD1169" s="48"/>
      <c r="AE1169" s="48"/>
      <c r="AF1169" s="48"/>
      <c r="AG1169" s="48"/>
      <c r="AH1169" s="48"/>
      <c r="AI1169" s="48"/>
      <c r="AJ1169" s="39">
        <v>24.0</v>
      </c>
      <c r="AK1169" s="48"/>
      <c r="AL1169" s="48"/>
      <c r="AM1169" s="39" t="s">
        <v>485</v>
      </c>
      <c r="AQ1169" s="11" t="s">
        <v>79</v>
      </c>
      <c r="AR1169" s="39" t="s">
        <v>218</v>
      </c>
      <c r="AS1169" s="39" t="s">
        <v>75</v>
      </c>
      <c r="AT1169" s="11" t="s">
        <v>107</v>
      </c>
      <c r="AU1169" s="39" t="s">
        <v>108</v>
      </c>
      <c r="AW1169" s="11" t="s">
        <v>81</v>
      </c>
      <c r="AX1169" s="39" t="s">
        <v>82</v>
      </c>
      <c r="AY1169" s="48"/>
      <c r="AZ1169" s="19" t="s">
        <v>5618</v>
      </c>
      <c r="BA1169" s="48"/>
      <c r="BB1169" s="48"/>
      <c r="BF1169" s="48"/>
      <c r="BH1169" s="48"/>
      <c r="BI1169" s="48"/>
      <c r="BJ1169" s="191">
        <v>2023.0</v>
      </c>
      <c r="BK1169" s="11">
        <v>2025.0</v>
      </c>
      <c r="BL1169" s="16">
        <f t="shared" si="1660"/>
        <v>3</v>
      </c>
      <c r="BM1169" s="18" t="str">
        <f t="shared" si="1661"/>
        <v>2023, 2024, 2025</v>
      </c>
      <c r="BN1169" s="18" t="str">
        <f t="shared" ref="BN1169:CC1169" si="1734">IF(ISNUMBER(SEARCH(BN$1, $BM1169)), ($K1169/$BL1169), "")</f>
        <v/>
      </c>
      <c r="BO1169" s="18" t="str">
        <f t="shared" si="1734"/>
        <v/>
      </c>
      <c r="BP1169" s="18" t="str">
        <f t="shared" si="1734"/>
        <v/>
      </c>
      <c r="BQ1169" s="20">
        <f t="shared" si="1734"/>
        <v>103833.3333</v>
      </c>
      <c r="BR1169" s="20">
        <f t="shared" si="1734"/>
        <v>103833.3333</v>
      </c>
      <c r="BS1169" s="20">
        <f t="shared" si="1734"/>
        <v>103833.3333</v>
      </c>
      <c r="BT1169" s="18" t="str">
        <f t="shared" si="1734"/>
        <v/>
      </c>
      <c r="BU1169" s="18" t="str">
        <f t="shared" si="1734"/>
        <v/>
      </c>
      <c r="BV1169" s="18" t="str">
        <f t="shared" si="1734"/>
        <v/>
      </c>
      <c r="BW1169" s="18" t="str">
        <f t="shared" si="1734"/>
        <v/>
      </c>
      <c r="BX1169" s="18" t="str">
        <f t="shared" si="1734"/>
        <v/>
      </c>
      <c r="BY1169" s="18" t="str">
        <f t="shared" si="1734"/>
        <v/>
      </c>
      <c r="BZ1169" s="18" t="str">
        <f t="shared" si="1734"/>
        <v/>
      </c>
      <c r="CA1169" s="18" t="str">
        <f t="shared" si="1734"/>
        <v/>
      </c>
      <c r="CB1169" s="18" t="str">
        <f t="shared" si="1734"/>
        <v/>
      </c>
      <c r="CC1169" s="18" t="str">
        <f t="shared" si="1734"/>
        <v/>
      </c>
      <c r="CD1169" s="48"/>
      <c r="CE1169" s="48"/>
    </row>
    <row r="1170">
      <c r="A1170" s="39" t="s">
        <v>5619</v>
      </c>
      <c r="B1170" s="48"/>
      <c r="C1170" s="48"/>
      <c r="D1170" s="11"/>
      <c r="E1170" s="44"/>
      <c r="F1170" s="48"/>
      <c r="G1170" s="39" t="s">
        <v>215</v>
      </c>
      <c r="H1170" s="44"/>
      <c r="I1170" s="48"/>
      <c r="J1170" s="13">
        <f t="shared" ref="J1170:K1170" si="1735">E1170*0.091</f>
        <v>0</v>
      </c>
      <c r="K1170" s="13">
        <f t="shared" si="1735"/>
        <v>0</v>
      </c>
      <c r="L1170" s="11" t="s">
        <v>86</v>
      </c>
      <c r="M1170" s="11"/>
      <c r="N1170" s="190" t="s">
        <v>5620</v>
      </c>
      <c r="O1170" s="48"/>
      <c r="P1170" s="48"/>
      <c r="Q1170" s="48"/>
      <c r="R1170" s="48"/>
      <c r="S1170" s="48"/>
      <c r="T1170" s="48"/>
      <c r="V1170" s="48"/>
      <c r="W1170" s="11"/>
      <c r="X1170" s="11"/>
      <c r="Z1170" s="48"/>
      <c r="AA1170" s="48"/>
      <c r="AB1170" s="48"/>
      <c r="AC1170" s="48"/>
      <c r="AD1170" s="48"/>
      <c r="AE1170" s="48"/>
      <c r="AF1170" s="48"/>
      <c r="AG1170" s="48"/>
      <c r="AH1170" s="48"/>
      <c r="AI1170" s="48"/>
      <c r="AJ1170" s="39">
        <v>24.0</v>
      </c>
      <c r="AK1170" s="48"/>
      <c r="AL1170" s="48"/>
      <c r="AM1170" s="39" t="s">
        <v>485</v>
      </c>
      <c r="AN1170" s="48"/>
      <c r="AO1170" s="48"/>
      <c r="AP1170" s="48"/>
      <c r="AQ1170" s="11" t="s">
        <v>79</v>
      </c>
      <c r="AR1170" s="39" t="s">
        <v>218</v>
      </c>
      <c r="AS1170" s="39" t="s">
        <v>75</v>
      </c>
      <c r="AT1170" s="11" t="s">
        <v>107</v>
      </c>
      <c r="AU1170" s="39" t="s">
        <v>108</v>
      </c>
      <c r="AV1170" s="48"/>
      <c r="AW1170" s="11" t="s">
        <v>81</v>
      </c>
      <c r="AX1170" s="39" t="s">
        <v>82</v>
      </c>
      <c r="AY1170" s="48"/>
      <c r="AZ1170" s="19" t="s">
        <v>97</v>
      </c>
      <c r="BA1170" s="48"/>
      <c r="BB1170" s="48"/>
      <c r="BF1170" s="48"/>
      <c r="BH1170" s="48"/>
      <c r="BI1170" s="48"/>
      <c r="BJ1170" s="148">
        <v>2025.0</v>
      </c>
      <c r="BK1170" s="11">
        <v>2027.0</v>
      </c>
      <c r="BL1170" s="16">
        <f t="shared" si="1660"/>
        <v>3</v>
      </c>
      <c r="BM1170" s="18" t="str">
        <f t="shared" si="1661"/>
        <v>2025, 2026, 2027</v>
      </c>
      <c r="BN1170" s="18" t="str">
        <f t="shared" ref="BN1170:CC1170" si="1736">IF(ISNUMBER(SEARCH(BN$1, $BM1170)), ($K1170/$BL1170), "")</f>
        <v/>
      </c>
      <c r="BO1170" s="18" t="str">
        <f t="shared" si="1736"/>
        <v/>
      </c>
      <c r="BP1170" s="18" t="str">
        <f t="shared" si="1736"/>
        <v/>
      </c>
      <c r="BQ1170" s="18" t="str">
        <f t="shared" si="1736"/>
        <v/>
      </c>
      <c r="BR1170" s="18" t="str">
        <f t="shared" si="1736"/>
        <v/>
      </c>
      <c r="BS1170" s="20">
        <f t="shared" si="1736"/>
        <v>0</v>
      </c>
      <c r="BT1170" s="20">
        <f t="shared" si="1736"/>
        <v>0</v>
      </c>
      <c r="BU1170" s="20">
        <f t="shared" si="1736"/>
        <v>0</v>
      </c>
      <c r="BV1170" s="18" t="str">
        <f t="shared" si="1736"/>
        <v/>
      </c>
      <c r="BW1170" s="18" t="str">
        <f t="shared" si="1736"/>
        <v/>
      </c>
      <c r="BX1170" s="18" t="str">
        <f t="shared" si="1736"/>
        <v/>
      </c>
      <c r="BY1170" s="18" t="str">
        <f t="shared" si="1736"/>
        <v/>
      </c>
      <c r="BZ1170" s="18" t="str">
        <f t="shared" si="1736"/>
        <v/>
      </c>
      <c r="CA1170" s="18" t="str">
        <f t="shared" si="1736"/>
        <v/>
      </c>
      <c r="CB1170" s="18" t="str">
        <f t="shared" si="1736"/>
        <v/>
      </c>
      <c r="CC1170" s="18" t="str">
        <f t="shared" si="1736"/>
        <v/>
      </c>
      <c r="CD1170" s="48"/>
      <c r="CE1170" s="48"/>
    </row>
    <row r="1171">
      <c r="A1171" s="192" t="s">
        <v>5621</v>
      </c>
      <c r="B1171" s="48"/>
      <c r="C1171" s="48"/>
      <c r="D1171" s="11"/>
      <c r="E1171" s="148">
        <v>3.8E7</v>
      </c>
      <c r="F1171" s="148">
        <v>3.8E7</v>
      </c>
      <c r="G1171" s="39" t="s">
        <v>367</v>
      </c>
      <c r="H1171" s="44"/>
      <c r="I1171" s="48"/>
      <c r="J1171" s="65">
        <f t="shared" ref="J1171:K1171" si="1737">E1171*0.24</f>
        <v>9120000</v>
      </c>
      <c r="K1171" s="65">
        <f t="shared" si="1737"/>
        <v>9120000</v>
      </c>
      <c r="L1171" s="11" t="s">
        <v>86</v>
      </c>
      <c r="M1171" s="11"/>
      <c r="N1171" s="190" t="s">
        <v>5622</v>
      </c>
      <c r="O1171" s="48"/>
      <c r="P1171" s="48"/>
      <c r="Q1171" s="48"/>
      <c r="R1171" s="48"/>
      <c r="S1171" s="48"/>
      <c r="T1171" s="192" t="s">
        <v>5623</v>
      </c>
      <c r="V1171" s="48"/>
      <c r="W1171" s="11"/>
      <c r="X1171" s="11" t="s">
        <v>372</v>
      </c>
      <c r="Y1171" s="11" t="s">
        <v>75</v>
      </c>
      <c r="Z1171" s="48"/>
      <c r="AA1171" s="48"/>
      <c r="AB1171" s="48"/>
      <c r="AC1171" s="48"/>
      <c r="AD1171" s="48"/>
      <c r="AE1171" s="48"/>
      <c r="AF1171" s="48"/>
      <c r="AG1171" s="48"/>
      <c r="AH1171" s="48"/>
      <c r="AI1171" s="39">
        <v>2024.0</v>
      </c>
      <c r="AJ1171" s="48"/>
      <c r="AK1171" s="11" t="s">
        <v>77</v>
      </c>
      <c r="AL1171" s="48"/>
      <c r="AM1171" s="39" t="s">
        <v>373</v>
      </c>
      <c r="AN1171" s="48"/>
      <c r="AO1171" s="48"/>
      <c r="AP1171" s="48"/>
      <c r="AQ1171" s="11" t="s">
        <v>79</v>
      </c>
      <c r="AR1171" s="39" t="s">
        <v>372</v>
      </c>
      <c r="AS1171" s="39" t="s">
        <v>75</v>
      </c>
      <c r="AT1171" s="11" t="s">
        <v>80</v>
      </c>
      <c r="AU1171" s="48"/>
      <c r="AV1171" s="48"/>
      <c r="AW1171" s="11" t="s">
        <v>96</v>
      </c>
      <c r="AX1171" s="39" t="s">
        <v>376</v>
      </c>
      <c r="AY1171" s="48"/>
      <c r="AZ1171" s="19" t="s">
        <v>1401</v>
      </c>
      <c r="BA1171" s="48"/>
      <c r="BB1171" s="48"/>
      <c r="BF1171" s="48"/>
      <c r="BH1171" s="48"/>
      <c r="BI1171" s="48"/>
      <c r="BJ1171" s="148">
        <v>2024.0</v>
      </c>
      <c r="BK1171" s="148">
        <v>2024.0</v>
      </c>
      <c r="BL1171" s="16">
        <f t="shared" si="1660"/>
        <v>1</v>
      </c>
      <c r="BM1171" s="18" t="str">
        <f t="shared" si="1661"/>
        <v>2024</v>
      </c>
      <c r="BN1171" s="18" t="str">
        <f t="shared" ref="BN1171:CC1171" si="1738">IF(ISNUMBER(SEARCH(BN$1, $BM1171)), ($K1171/$BL1171), "")</f>
        <v/>
      </c>
      <c r="BO1171" s="18" t="str">
        <f t="shared" si="1738"/>
        <v/>
      </c>
      <c r="BP1171" s="18" t="str">
        <f t="shared" si="1738"/>
        <v/>
      </c>
      <c r="BQ1171" s="18" t="str">
        <f t="shared" si="1738"/>
        <v/>
      </c>
      <c r="BR1171" s="20">
        <f t="shared" si="1738"/>
        <v>9120000</v>
      </c>
      <c r="BS1171" s="18" t="str">
        <f t="shared" si="1738"/>
        <v/>
      </c>
      <c r="BT1171" s="18" t="str">
        <f t="shared" si="1738"/>
        <v/>
      </c>
      <c r="BU1171" s="18" t="str">
        <f t="shared" si="1738"/>
        <v/>
      </c>
      <c r="BV1171" s="18" t="str">
        <f t="shared" si="1738"/>
        <v/>
      </c>
      <c r="BW1171" s="18" t="str">
        <f t="shared" si="1738"/>
        <v/>
      </c>
      <c r="BX1171" s="18" t="str">
        <f t="shared" si="1738"/>
        <v/>
      </c>
      <c r="BY1171" s="18" t="str">
        <f t="shared" si="1738"/>
        <v/>
      </c>
      <c r="BZ1171" s="18" t="str">
        <f t="shared" si="1738"/>
        <v/>
      </c>
      <c r="CA1171" s="18" t="str">
        <f t="shared" si="1738"/>
        <v/>
      </c>
      <c r="CB1171" s="18" t="str">
        <f t="shared" si="1738"/>
        <v/>
      </c>
      <c r="CC1171" s="18" t="str">
        <f t="shared" si="1738"/>
        <v/>
      </c>
      <c r="CD1171" s="48"/>
      <c r="CE1171" s="48"/>
    </row>
    <row r="1172" ht="15.0" customHeight="1">
      <c r="A1172" s="11" t="s">
        <v>5624</v>
      </c>
      <c r="C1172" s="11"/>
      <c r="D1172" s="11" t="s">
        <v>5625</v>
      </c>
      <c r="E1172" s="11">
        <v>1.1861251E7</v>
      </c>
      <c r="F1172" s="11">
        <v>1.1861251E7</v>
      </c>
      <c r="G1172" s="11" t="s">
        <v>215</v>
      </c>
      <c r="H1172" s="12">
        <v>1278130.0</v>
      </c>
      <c r="I1172" s="12">
        <v>1278130.0</v>
      </c>
      <c r="J1172" s="13">
        <f t="shared" ref="J1172:K1172" si="1739">E1172*0.091</f>
        <v>1079373.841</v>
      </c>
      <c r="K1172" s="13">
        <f t="shared" si="1739"/>
        <v>1079373.841</v>
      </c>
      <c r="L1172" s="11" t="s">
        <v>86</v>
      </c>
      <c r="N1172" s="15"/>
      <c r="O1172" s="11" t="s">
        <v>5626</v>
      </c>
      <c r="T1172" s="11" t="s">
        <v>5627</v>
      </c>
      <c r="V1172" s="11" t="s">
        <v>423</v>
      </c>
      <c r="X1172" s="11" t="s">
        <v>218</v>
      </c>
      <c r="Y1172" s="11" t="s">
        <v>75</v>
      </c>
      <c r="AC1172" s="15"/>
      <c r="AD1172" s="15"/>
      <c r="AL1172" s="11">
        <v>1278130.0</v>
      </c>
      <c r="AM1172" s="11" t="s">
        <v>220</v>
      </c>
      <c r="AQ1172" s="11" t="s">
        <v>79</v>
      </c>
      <c r="AR1172" s="11" t="s">
        <v>218</v>
      </c>
      <c r="AS1172" s="11" t="s">
        <v>75</v>
      </c>
      <c r="AT1172" s="11" t="s">
        <v>80</v>
      </c>
      <c r="AW1172" s="25" t="s">
        <v>96</v>
      </c>
      <c r="AX1172" s="11" t="s">
        <v>82</v>
      </c>
      <c r="AZ1172" s="19" t="s">
        <v>310</v>
      </c>
      <c r="BD1172" s="15">
        <v>45671.0</v>
      </c>
      <c r="BE1172" s="15">
        <v>46098.0</v>
      </c>
      <c r="BJ1172" s="11">
        <v>2018.0</v>
      </c>
      <c r="BK1172" s="11">
        <v>2018.0</v>
      </c>
      <c r="BL1172" s="16">
        <f t="shared" si="1660"/>
        <v>1</v>
      </c>
      <c r="BM1172" s="18" t="str">
        <f t="shared" si="1661"/>
        <v>2018</v>
      </c>
      <c r="BN1172" s="18" t="str">
        <f t="shared" ref="BN1172:CC1172" si="1740">IF(ISNUMBER(SEARCH(BN$1, $BM1172)), ($K1172/$BL1172), "")</f>
        <v/>
      </c>
      <c r="BO1172" s="18" t="str">
        <f t="shared" si="1740"/>
        <v/>
      </c>
      <c r="BP1172" s="18" t="str">
        <f t="shared" si="1740"/>
        <v/>
      </c>
      <c r="BQ1172" s="18" t="str">
        <f t="shared" si="1740"/>
        <v/>
      </c>
      <c r="BR1172" s="18" t="str">
        <f t="shared" si="1740"/>
        <v/>
      </c>
      <c r="BS1172" s="18" t="str">
        <f t="shared" si="1740"/>
        <v/>
      </c>
      <c r="BT1172" s="18" t="str">
        <f t="shared" si="1740"/>
        <v/>
      </c>
      <c r="BU1172" s="18" t="str">
        <f t="shared" si="1740"/>
        <v/>
      </c>
      <c r="BV1172" s="18" t="str">
        <f t="shared" si="1740"/>
        <v/>
      </c>
      <c r="BW1172" s="18" t="str">
        <f t="shared" si="1740"/>
        <v/>
      </c>
      <c r="BX1172" s="18" t="str">
        <f t="shared" si="1740"/>
        <v/>
      </c>
      <c r="BY1172" s="18" t="str">
        <f t="shared" si="1740"/>
        <v/>
      </c>
      <c r="BZ1172" s="18" t="str">
        <f t="shared" si="1740"/>
        <v/>
      </c>
      <c r="CA1172" s="18" t="str">
        <f t="shared" si="1740"/>
        <v/>
      </c>
      <c r="CB1172" s="18" t="str">
        <f t="shared" si="1740"/>
        <v/>
      </c>
      <c r="CC1172" s="18" t="str">
        <f t="shared" si="1740"/>
        <v/>
      </c>
    </row>
    <row r="1173" ht="15.0" customHeight="1">
      <c r="A1173" s="11" t="s">
        <v>5628</v>
      </c>
      <c r="C1173" s="11"/>
      <c r="D1173" s="11" t="s">
        <v>5625</v>
      </c>
      <c r="E1173" s="11">
        <v>1.1733E7</v>
      </c>
      <c r="F1173" s="11">
        <v>1.1733E7</v>
      </c>
      <c r="G1173" s="11" t="s">
        <v>151</v>
      </c>
      <c r="H1173" s="12">
        <v>1.3743518E7</v>
      </c>
      <c r="I1173" s="12">
        <v>1.3743518E7</v>
      </c>
      <c r="J1173" s="13">
        <v>1.1733E7</v>
      </c>
      <c r="K1173" s="13">
        <v>1.1733E7</v>
      </c>
      <c r="L1173" s="11" t="s">
        <v>86</v>
      </c>
      <c r="N1173" s="15"/>
      <c r="O1173" s="11" t="s">
        <v>5629</v>
      </c>
      <c r="V1173" s="11" t="s">
        <v>5630</v>
      </c>
      <c r="X1173" s="11" t="s">
        <v>259</v>
      </c>
      <c r="Y1173" s="11" t="s">
        <v>75</v>
      </c>
      <c r="AC1173" s="15"/>
      <c r="AD1173" s="15"/>
      <c r="AL1173" s="11">
        <v>1.3743518E7</v>
      </c>
      <c r="AM1173" s="11" t="s">
        <v>185</v>
      </c>
      <c r="AQ1173" s="11" t="s">
        <v>79</v>
      </c>
      <c r="AR1173" s="11" t="s">
        <v>188</v>
      </c>
      <c r="AS1173" s="11" t="s">
        <v>75</v>
      </c>
      <c r="AT1173" s="11" t="s">
        <v>80</v>
      </c>
      <c r="AW1173" s="25" t="s">
        <v>96</v>
      </c>
      <c r="AX1173" s="11" t="s">
        <v>82</v>
      </c>
      <c r="AZ1173" s="25" t="s">
        <v>132</v>
      </c>
      <c r="BD1173" s="15">
        <v>45671.0</v>
      </c>
      <c r="BE1173" s="15">
        <v>46098.0</v>
      </c>
      <c r="BJ1173" s="11">
        <v>1992.0</v>
      </c>
      <c r="BK1173" s="11">
        <v>1992.0</v>
      </c>
      <c r="BL1173" s="16">
        <f t="shared" si="1660"/>
        <v>1</v>
      </c>
      <c r="BM1173" s="18" t="str">
        <f t="shared" si="1661"/>
        <v>1992</v>
      </c>
      <c r="BN1173" s="18" t="str">
        <f t="shared" ref="BN1173:CC1173" si="1741">IF(ISNUMBER(SEARCH(BN$1, $BM1173)), ($K1173/$BL1173), "")</f>
        <v/>
      </c>
      <c r="BO1173" s="18" t="str">
        <f t="shared" si="1741"/>
        <v/>
      </c>
      <c r="BP1173" s="18" t="str">
        <f t="shared" si="1741"/>
        <v/>
      </c>
      <c r="BQ1173" s="18" t="str">
        <f t="shared" si="1741"/>
        <v/>
      </c>
      <c r="BR1173" s="18" t="str">
        <f t="shared" si="1741"/>
        <v/>
      </c>
      <c r="BS1173" s="18" t="str">
        <f t="shared" si="1741"/>
        <v/>
      </c>
      <c r="BT1173" s="18" t="str">
        <f t="shared" si="1741"/>
        <v/>
      </c>
      <c r="BU1173" s="18" t="str">
        <f t="shared" si="1741"/>
        <v/>
      </c>
      <c r="BV1173" s="18" t="str">
        <f t="shared" si="1741"/>
        <v/>
      </c>
      <c r="BW1173" s="18" t="str">
        <f t="shared" si="1741"/>
        <v/>
      </c>
      <c r="BX1173" s="18" t="str">
        <f t="shared" si="1741"/>
        <v/>
      </c>
      <c r="BY1173" s="18" t="str">
        <f t="shared" si="1741"/>
        <v/>
      </c>
      <c r="BZ1173" s="18" t="str">
        <f t="shared" si="1741"/>
        <v/>
      </c>
      <c r="CA1173" s="18" t="str">
        <f t="shared" si="1741"/>
        <v/>
      </c>
      <c r="CB1173" s="18" t="str">
        <f t="shared" si="1741"/>
        <v/>
      </c>
      <c r="CC1173" s="18" t="str">
        <f t="shared" si="1741"/>
        <v/>
      </c>
    </row>
    <row r="1174" ht="15.0" customHeight="1">
      <c r="A1174" s="11" t="s">
        <v>5631</v>
      </c>
      <c r="C1174" s="11"/>
      <c r="D1174" s="11" t="s">
        <v>5632</v>
      </c>
      <c r="E1174" s="11">
        <v>9251000.0</v>
      </c>
      <c r="F1174" s="11">
        <v>9251000.0</v>
      </c>
      <c r="G1174" s="11" t="s">
        <v>873</v>
      </c>
      <c r="H1174" s="12">
        <v>483723.0</v>
      </c>
      <c r="I1174" s="12">
        <v>483723.0</v>
      </c>
      <c r="J1174" s="13">
        <f t="shared" ref="J1174:K1174" si="1742">E1174*0.04</f>
        <v>370040</v>
      </c>
      <c r="K1174" s="13">
        <f t="shared" si="1742"/>
        <v>370040</v>
      </c>
      <c r="L1174" s="11" t="s">
        <v>86</v>
      </c>
      <c r="N1174" s="15"/>
      <c r="O1174" s="11" t="s">
        <v>5633</v>
      </c>
      <c r="T1174" s="11" t="s">
        <v>5634</v>
      </c>
      <c r="V1174" s="11" t="s">
        <v>5635</v>
      </c>
      <c r="X1174" s="11" t="s">
        <v>878</v>
      </c>
      <c r="Y1174" s="11" t="s">
        <v>75</v>
      </c>
      <c r="AC1174" s="15"/>
      <c r="AD1174" s="15"/>
      <c r="AL1174" s="11">
        <v>483723.0</v>
      </c>
      <c r="AM1174" s="11" t="s">
        <v>3996</v>
      </c>
      <c r="AQ1174" s="11" t="s">
        <v>79</v>
      </c>
      <c r="AR1174" s="11" t="s">
        <v>878</v>
      </c>
      <c r="AS1174" s="11" t="s">
        <v>75</v>
      </c>
      <c r="AT1174" s="11" t="s">
        <v>80</v>
      </c>
      <c r="AW1174" s="25" t="s">
        <v>96</v>
      </c>
      <c r="AX1174" s="11" t="s">
        <v>2141</v>
      </c>
      <c r="AY1174" s="11" t="s">
        <v>444</v>
      </c>
      <c r="AZ1174" s="25" t="s">
        <v>191</v>
      </c>
      <c r="BD1174" s="15">
        <v>45671.0</v>
      </c>
      <c r="BE1174" s="15">
        <v>46098.0</v>
      </c>
      <c r="BJ1174" s="11">
        <v>2006.0</v>
      </c>
      <c r="BK1174" s="11">
        <v>2006.0</v>
      </c>
      <c r="BL1174" s="16">
        <f t="shared" si="1660"/>
        <v>1</v>
      </c>
      <c r="BM1174" s="18" t="str">
        <f t="shared" si="1661"/>
        <v>2006</v>
      </c>
      <c r="BN1174" s="18" t="str">
        <f t="shared" ref="BN1174:CC1174" si="1743">IF(ISNUMBER(SEARCH(BN$1, $BM1174)), ($K1174/$BL1174), "")</f>
        <v/>
      </c>
      <c r="BO1174" s="18" t="str">
        <f t="shared" si="1743"/>
        <v/>
      </c>
      <c r="BP1174" s="18" t="str">
        <f t="shared" si="1743"/>
        <v/>
      </c>
      <c r="BQ1174" s="18" t="str">
        <f t="shared" si="1743"/>
        <v/>
      </c>
      <c r="BR1174" s="18" t="str">
        <f t="shared" si="1743"/>
        <v/>
      </c>
      <c r="BS1174" s="18" t="str">
        <f t="shared" si="1743"/>
        <v/>
      </c>
      <c r="BT1174" s="18" t="str">
        <f t="shared" si="1743"/>
        <v/>
      </c>
      <c r="BU1174" s="18" t="str">
        <f t="shared" si="1743"/>
        <v/>
      </c>
      <c r="BV1174" s="18" t="str">
        <f t="shared" si="1743"/>
        <v/>
      </c>
      <c r="BW1174" s="18" t="str">
        <f t="shared" si="1743"/>
        <v/>
      </c>
      <c r="BX1174" s="18" t="str">
        <f t="shared" si="1743"/>
        <v/>
      </c>
      <c r="BY1174" s="18" t="str">
        <f t="shared" si="1743"/>
        <v/>
      </c>
      <c r="BZ1174" s="18" t="str">
        <f t="shared" si="1743"/>
        <v/>
      </c>
      <c r="CA1174" s="18" t="str">
        <f t="shared" si="1743"/>
        <v/>
      </c>
      <c r="CB1174" s="18" t="str">
        <f t="shared" si="1743"/>
        <v/>
      </c>
      <c r="CC1174" s="18" t="str">
        <f t="shared" si="1743"/>
        <v/>
      </c>
    </row>
    <row r="1175" ht="15.0" customHeight="1">
      <c r="A1175" s="11" t="s">
        <v>5636</v>
      </c>
      <c r="C1175" s="11"/>
      <c r="D1175" s="11" t="s">
        <v>5632</v>
      </c>
      <c r="E1175" s="11">
        <v>7596000.0</v>
      </c>
      <c r="F1175" s="11">
        <v>7596000.0</v>
      </c>
      <c r="G1175" s="11" t="s">
        <v>215</v>
      </c>
      <c r="H1175" s="12">
        <v>863348.0</v>
      </c>
      <c r="I1175" s="12">
        <v>863348.0</v>
      </c>
      <c r="J1175" s="13">
        <f t="shared" ref="J1175:K1175" si="1744">E1175*0.091</f>
        <v>691236</v>
      </c>
      <c r="K1175" s="13">
        <f t="shared" si="1744"/>
        <v>691236</v>
      </c>
      <c r="L1175" s="11" t="s">
        <v>86</v>
      </c>
      <c r="N1175" s="15"/>
      <c r="O1175" s="11" t="s">
        <v>5637</v>
      </c>
      <c r="T1175" s="11" t="s">
        <v>5638</v>
      </c>
      <c r="V1175" s="11" t="s">
        <v>423</v>
      </c>
      <c r="X1175" s="11" t="s">
        <v>218</v>
      </c>
      <c r="Y1175" s="11" t="s">
        <v>75</v>
      </c>
      <c r="AC1175" s="15"/>
      <c r="AD1175" s="15"/>
      <c r="AL1175" s="11">
        <v>863348.0</v>
      </c>
      <c r="AM1175" s="11" t="s">
        <v>220</v>
      </c>
      <c r="AQ1175" s="11" t="s">
        <v>79</v>
      </c>
      <c r="AR1175" s="11" t="s">
        <v>218</v>
      </c>
      <c r="AS1175" s="11" t="s">
        <v>75</v>
      </c>
      <c r="AT1175" s="11" t="s">
        <v>80</v>
      </c>
      <c r="AW1175" s="25" t="s">
        <v>96</v>
      </c>
      <c r="AX1175" s="11" t="s">
        <v>82</v>
      </c>
      <c r="AZ1175" s="25" t="s">
        <v>132</v>
      </c>
      <c r="BD1175" s="15">
        <v>45671.0</v>
      </c>
      <c r="BE1175" s="15">
        <v>46098.0</v>
      </c>
      <c r="BJ1175" s="11">
        <v>2016.0</v>
      </c>
      <c r="BK1175" s="11">
        <v>2016.0</v>
      </c>
      <c r="BL1175" s="16">
        <f t="shared" si="1660"/>
        <v>1</v>
      </c>
      <c r="BM1175" s="18" t="str">
        <f t="shared" si="1661"/>
        <v>2016</v>
      </c>
      <c r="BN1175" s="18" t="str">
        <f t="shared" ref="BN1175:CC1175" si="1745">IF(ISNUMBER(SEARCH(BN$1, $BM1175)), ($K1175/$BL1175), "")</f>
        <v/>
      </c>
      <c r="BO1175" s="18" t="str">
        <f t="shared" si="1745"/>
        <v/>
      </c>
      <c r="BP1175" s="18" t="str">
        <f t="shared" si="1745"/>
        <v/>
      </c>
      <c r="BQ1175" s="18" t="str">
        <f t="shared" si="1745"/>
        <v/>
      </c>
      <c r="BR1175" s="18" t="str">
        <f t="shared" si="1745"/>
        <v/>
      </c>
      <c r="BS1175" s="18" t="str">
        <f t="shared" si="1745"/>
        <v/>
      </c>
      <c r="BT1175" s="18" t="str">
        <f t="shared" si="1745"/>
        <v/>
      </c>
      <c r="BU1175" s="18" t="str">
        <f t="shared" si="1745"/>
        <v/>
      </c>
      <c r="BV1175" s="18" t="str">
        <f t="shared" si="1745"/>
        <v/>
      </c>
      <c r="BW1175" s="18" t="str">
        <f t="shared" si="1745"/>
        <v/>
      </c>
      <c r="BX1175" s="18" t="str">
        <f t="shared" si="1745"/>
        <v/>
      </c>
      <c r="BY1175" s="18" t="str">
        <f t="shared" si="1745"/>
        <v/>
      </c>
      <c r="BZ1175" s="18" t="str">
        <f t="shared" si="1745"/>
        <v/>
      </c>
      <c r="CA1175" s="18" t="str">
        <f t="shared" si="1745"/>
        <v/>
      </c>
      <c r="CB1175" s="18" t="str">
        <f t="shared" si="1745"/>
        <v/>
      </c>
      <c r="CC1175" s="18" t="str">
        <f t="shared" si="1745"/>
        <v/>
      </c>
    </row>
    <row r="1176" ht="15.0" customHeight="1">
      <c r="A1176" s="11" t="s">
        <v>5639</v>
      </c>
      <c r="C1176" s="11"/>
      <c r="D1176" s="11" t="s">
        <v>5632</v>
      </c>
      <c r="E1176" s="11">
        <v>7499972.0</v>
      </c>
      <c r="F1176" s="11">
        <v>7499972.0</v>
      </c>
      <c r="G1176" s="11" t="s">
        <v>215</v>
      </c>
      <c r="H1176" s="12">
        <v>826807.0</v>
      </c>
      <c r="I1176" s="12">
        <v>826807.0</v>
      </c>
      <c r="J1176" s="13">
        <f t="shared" ref="J1176:K1176" si="1746">E1176*0.091</f>
        <v>682497.452</v>
      </c>
      <c r="K1176" s="13">
        <f t="shared" si="1746"/>
        <v>682497.452</v>
      </c>
      <c r="L1176" s="11" t="s">
        <v>86</v>
      </c>
      <c r="N1176" s="15"/>
      <c r="O1176" s="11" t="s">
        <v>5640</v>
      </c>
      <c r="T1176" s="11" t="s">
        <v>5641</v>
      </c>
      <c r="V1176" s="11" t="s">
        <v>392</v>
      </c>
      <c r="X1176" s="11" t="s">
        <v>218</v>
      </c>
      <c r="Y1176" s="11" t="s">
        <v>75</v>
      </c>
      <c r="AC1176" s="15"/>
      <c r="AD1176" s="15"/>
      <c r="AL1176" s="11">
        <v>826807.0</v>
      </c>
      <c r="AM1176" s="11" t="s">
        <v>220</v>
      </c>
      <c r="AQ1176" s="11" t="s">
        <v>79</v>
      </c>
      <c r="AR1176" s="11" t="s">
        <v>218</v>
      </c>
      <c r="AS1176" s="11" t="s">
        <v>75</v>
      </c>
      <c r="AT1176" s="11" t="s">
        <v>80</v>
      </c>
      <c r="AW1176" s="25" t="s">
        <v>96</v>
      </c>
      <c r="AX1176" s="11" t="s">
        <v>82</v>
      </c>
      <c r="AZ1176" s="25" t="s">
        <v>132</v>
      </c>
      <c r="BD1176" s="15">
        <v>45671.0</v>
      </c>
      <c r="BE1176" s="15">
        <v>46098.0</v>
      </c>
      <c r="BJ1176" s="11">
        <v>2018.0</v>
      </c>
      <c r="BK1176" s="11">
        <v>2018.0</v>
      </c>
      <c r="BL1176" s="16">
        <f t="shared" si="1660"/>
        <v>1</v>
      </c>
      <c r="BM1176" s="18" t="str">
        <f t="shared" si="1661"/>
        <v>2018</v>
      </c>
      <c r="BN1176" s="18" t="str">
        <f t="shared" ref="BN1176:CC1176" si="1747">IF(ISNUMBER(SEARCH(BN$1, $BM1176)), ($K1176/$BL1176), "")</f>
        <v/>
      </c>
      <c r="BO1176" s="18" t="str">
        <f t="shared" si="1747"/>
        <v/>
      </c>
      <c r="BP1176" s="18" t="str">
        <f t="shared" si="1747"/>
        <v/>
      </c>
      <c r="BQ1176" s="18" t="str">
        <f t="shared" si="1747"/>
        <v/>
      </c>
      <c r="BR1176" s="18" t="str">
        <f t="shared" si="1747"/>
        <v/>
      </c>
      <c r="BS1176" s="18" t="str">
        <f t="shared" si="1747"/>
        <v/>
      </c>
      <c r="BT1176" s="18" t="str">
        <f t="shared" si="1747"/>
        <v/>
      </c>
      <c r="BU1176" s="18" t="str">
        <f t="shared" si="1747"/>
        <v/>
      </c>
      <c r="BV1176" s="18" t="str">
        <f t="shared" si="1747"/>
        <v/>
      </c>
      <c r="BW1176" s="18" t="str">
        <f t="shared" si="1747"/>
        <v/>
      </c>
      <c r="BX1176" s="18" t="str">
        <f t="shared" si="1747"/>
        <v/>
      </c>
      <c r="BY1176" s="18" t="str">
        <f t="shared" si="1747"/>
        <v/>
      </c>
      <c r="BZ1176" s="18" t="str">
        <f t="shared" si="1747"/>
        <v/>
      </c>
      <c r="CA1176" s="18" t="str">
        <f t="shared" si="1747"/>
        <v/>
      </c>
      <c r="CB1176" s="18" t="str">
        <f t="shared" si="1747"/>
        <v/>
      </c>
      <c r="CC1176" s="18" t="str">
        <f t="shared" si="1747"/>
        <v/>
      </c>
    </row>
    <row r="1177" ht="15.0" customHeight="1">
      <c r="A1177" s="11" t="s">
        <v>5642</v>
      </c>
      <c r="C1177" s="11"/>
      <c r="D1177" s="11" t="s">
        <v>5632</v>
      </c>
      <c r="E1177" s="11">
        <v>5651164.0</v>
      </c>
      <c r="F1177" s="11">
        <v>5651164.0</v>
      </c>
      <c r="G1177" s="11" t="s">
        <v>151</v>
      </c>
      <c r="H1177" s="12">
        <v>6106475.0</v>
      </c>
      <c r="I1177" s="12">
        <v>6106475.0</v>
      </c>
      <c r="J1177" s="13">
        <v>5651164.0</v>
      </c>
      <c r="K1177" s="13">
        <v>5651164.0</v>
      </c>
      <c r="L1177" s="11" t="s">
        <v>86</v>
      </c>
      <c r="N1177" s="14" t="s">
        <v>5643</v>
      </c>
      <c r="O1177" s="11" t="s">
        <v>5644</v>
      </c>
      <c r="X1177" s="11" t="s">
        <v>5645</v>
      </c>
      <c r="Y1177" s="11" t="s">
        <v>75</v>
      </c>
      <c r="AC1177" s="15"/>
      <c r="AD1177" s="15"/>
      <c r="AL1177" s="11">
        <v>6106475.0</v>
      </c>
      <c r="AM1177" s="11" t="s">
        <v>185</v>
      </c>
      <c r="AN1177" s="30" t="s">
        <v>261</v>
      </c>
      <c r="AQ1177" s="11" t="s">
        <v>79</v>
      </c>
      <c r="AR1177" s="11" t="s">
        <v>188</v>
      </c>
      <c r="AS1177" s="11" t="s">
        <v>75</v>
      </c>
      <c r="AT1177" s="11" t="s">
        <v>80</v>
      </c>
      <c r="AW1177" s="25" t="s">
        <v>96</v>
      </c>
      <c r="AX1177" s="11" t="s">
        <v>82</v>
      </c>
      <c r="AZ1177" s="25" t="s">
        <v>109</v>
      </c>
      <c r="BD1177" s="15">
        <v>45671.0</v>
      </c>
      <c r="BE1177" s="15">
        <v>46098.0</v>
      </c>
      <c r="BJ1177" s="11">
        <v>2023.0</v>
      </c>
      <c r="BK1177" s="11">
        <v>2027.0</v>
      </c>
      <c r="BL1177" s="16">
        <f t="shared" si="1660"/>
        <v>5</v>
      </c>
      <c r="BM1177" s="18" t="str">
        <f t="shared" si="1661"/>
        <v>2023, 2024, 2025, 2026, 2027</v>
      </c>
      <c r="BN1177" s="18" t="str">
        <f t="shared" ref="BN1177:CC1177" si="1748">IF(ISNUMBER(SEARCH(BN$1, $BM1177)), ($K1177/$BL1177), "")</f>
        <v/>
      </c>
      <c r="BO1177" s="18" t="str">
        <f t="shared" si="1748"/>
        <v/>
      </c>
      <c r="BP1177" s="18" t="str">
        <f t="shared" si="1748"/>
        <v/>
      </c>
      <c r="BQ1177" s="20">
        <f t="shared" si="1748"/>
        <v>1130232.8</v>
      </c>
      <c r="BR1177" s="20">
        <f t="shared" si="1748"/>
        <v>1130232.8</v>
      </c>
      <c r="BS1177" s="20">
        <f t="shared" si="1748"/>
        <v>1130232.8</v>
      </c>
      <c r="BT1177" s="20">
        <f t="shared" si="1748"/>
        <v>1130232.8</v>
      </c>
      <c r="BU1177" s="20">
        <f t="shared" si="1748"/>
        <v>1130232.8</v>
      </c>
      <c r="BV1177" s="18" t="str">
        <f t="shared" si="1748"/>
        <v/>
      </c>
      <c r="BW1177" s="18" t="str">
        <f t="shared" si="1748"/>
        <v/>
      </c>
      <c r="BX1177" s="18" t="str">
        <f t="shared" si="1748"/>
        <v/>
      </c>
      <c r="BY1177" s="18" t="str">
        <f t="shared" si="1748"/>
        <v/>
      </c>
      <c r="BZ1177" s="18" t="str">
        <f t="shared" si="1748"/>
        <v/>
      </c>
      <c r="CA1177" s="18" t="str">
        <f t="shared" si="1748"/>
        <v/>
      </c>
      <c r="CB1177" s="18" t="str">
        <f t="shared" si="1748"/>
        <v/>
      </c>
      <c r="CC1177" s="18" t="str">
        <f t="shared" si="1748"/>
        <v/>
      </c>
    </row>
    <row r="1178" ht="15.0" customHeight="1">
      <c r="A1178" s="11" t="s">
        <v>5646</v>
      </c>
      <c r="C1178" s="11"/>
      <c r="D1178" s="11" t="s">
        <v>5632</v>
      </c>
      <c r="E1178" s="11">
        <v>5500000.0</v>
      </c>
      <c r="F1178" s="11">
        <v>5500000.0</v>
      </c>
      <c r="G1178" s="11" t="s">
        <v>5647</v>
      </c>
      <c r="H1178" s="12">
        <v>28859.0</v>
      </c>
      <c r="I1178" s="12">
        <v>28859.0</v>
      </c>
      <c r="J1178" s="13">
        <f t="shared" ref="J1178:K1178" si="1749">E1178*0.0025</f>
        <v>13750</v>
      </c>
      <c r="K1178" s="13">
        <f t="shared" si="1749"/>
        <v>13750</v>
      </c>
      <c r="L1178" s="11" t="s">
        <v>86</v>
      </c>
      <c r="N1178" s="15"/>
      <c r="O1178" s="11" t="s">
        <v>5648</v>
      </c>
      <c r="T1178" s="11" t="s">
        <v>5649</v>
      </c>
      <c r="V1178" s="11" t="s">
        <v>5650</v>
      </c>
      <c r="X1178" s="11" t="s">
        <v>5651</v>
      </c>
      <c r="Y1178" s="11" t="s">
        <v>75</v>
      </c>
      <c r="AC1178" s="15"/>
      <c r="AD1178" s="15"/>
      <c r="AL1178" s="11">
        <v>28859.0</v>
      </c>
      <c r="AM1178" s="11" t="s">
        <v>5652</v>
      </c>
      <c r="AQ1178" s="11" t="s">
        <v>79</v>
      </c>
      <c r="AR1178" s="11" t="s">
        <v>5651</v>
      </c>
      <c r="AS1178" s="11" t="s">
        <v>75</v>
      </c>
      <c r="AT1178" s="11" t="s">
        <v>80</v>
      </c>
      <c r="AW1178" s="25" t="s">
        <v>96</v>
      </c>
      <c r="AX1178" s="11" t="s">
        <v>82</v>
      </c>
      <c r="AZ1178" s="25" t="s">
        <v>132</v>
      </c>
      <c r="BD1178" s="15">
        <v>45671.0</v>
      </c>
      <c r="BE1178" s="15">
        <v>46098.0</v>
      </c>
      <c r="BJ1178" s="11">
        <v>2006.0</v>
      </c>
      <c r="BK1178" s="11">
        <v>2006.0</v>
      </c>
      <c r="BL1178" s="16">
        <f t="shared" si="1660"/>
        <v>1</v>
      </c>
      <c r="BM1178" s="18" t="str">
        <f t="shared" si="1661"/>
        <v>2006</v>
      </c>
      <c r="BN1178" s="18" t="str">
        <f t="shared" ref="BN1178:CC1178" si="1750">IF(ISNUMBER(SEARCH(BN$1, $BM1178)), ($K1178/$BL1178), "")</f>
        <v/>
      </c>
      <c r="BO1178" s="18" t="str">
        <f t="shared" si="1750"/>
        <v/>
      </c>
      <c r="BP1178" s="18" t="str">
        <f t="shared" si="1750"/>
        <v/>
      </c>
      <c r="BQ1178" s="18" t="str">
        <f t="shared" si="1750"/>
        <v/>
      </c>
      <c r="BR1178" s="18" t="str">
        <f t="shared" si="1750"/>
        <v/>
      </c>
      <c r="BS1178" s="18" t="str">
        <f t="shared" si="1750"/>
        <v/>
      </c>
      <c r="BT1178" s="18" t="str">
        <f t="shared" si="1750"/>
        <v/>
      </c>
      <c r="BU1178" s="18" t="str">
        <f t="shared" si="1750"/>
        <v/>
      </c>
      <c r="BV1178" s="18" t="str">
        <f t="shared" si="1750"/>
        <v/>
      </c>
      <c r="BW1178" s="18" t="str">
        <f t="shared" si="1750"/>
        <v/>
      </c>
      <c r="BX1178" s="18" t="str">
        <f t="shared" si="1750"/>
        <v/>
      </c>
      <c r="BY1178" s="18" t="str">
        <f t="shared" si="1750"/>
        <v/>
      </c>
      <c r="BZ1178" s="18" t="str">
        <f t="shared" si="1750"/>
        <v/>
      </c>
      <c r="CA1178" s="18" t="str">
        <f t="shared" si="1750"/>
        <v/>
      </c>
      <c r="CB1178" s="18" t="str">
        <f t="shared" si="1750"/>
        <v/>
      </c>
      <c r="CC1178" s="18" t="str">
        <f t="shared" si="1750"/>
        <v/>
      </c>
    </row>
    <row r="1179" ht="15.0" customHeight="1">
      <c r="A1179" s="11" t="s">
        <v>5653</v>
      </c>
      <c r="C1179" s="11"/>
      <c r="D1179" s="11" t="s">
        <v>5632</v>
      </c>
      <c r="E1179" s="11">
        <v>4926532.0</v>
      </c>
      <c r="F1179" s="11">
        <v>4926532.0</v>
      </c>
      <c r="G1179" s="11" t="s">
        <v>215</v>
      </c>
      <c r="H1179" s="12">
        <v>575729.0</v>
      </c>
      <c r="I1179" s="12">
        <v>575729.0</v>
      </c>
      <c r="J1179" s="13">
        <f t="shared" ref="J1179:K1179" si="1751">E1179*0.091</f>
        <v>448314.412</v>
      </c>
      <c r="K1179" s="13">
        <f t="shared" si="1751"/>
        <v>448314.412</v>
      </c>
      <c r="L1179" s="11" t="s">
        <v>86</v>
      </c>
      <c r="N1179" s="15"/>
      <c r="O1179" s="11" t="s">
        <v>5654</v>
      </c>
      <c r="T1179" s="11" t="s">
        <v>5655</v>
      </c>
      <c r="V1179" s="11" t="s">
        <v>392</v>
      </c>
      <c r="X1179" s="11" t="s">
        <v>218</v>
      </c>
      <c r="Y1179" s="11" t="s">
        <v>75</v>
      </c>
      <c r="AC1179" s="15"/>
      <c r="AD1179" s="15"/>
      <c r="AL1179" s="11">
        <v>575729.0</v>
      </c>
      <c r="AM1179" s="11" t="s">
        <v>220</v>
      </c>
      <c r="AQ1179" s="11" t="s">
        <v>79</v>
      </c>
      <c r="AR1179" s="11" t="s">
        <v>218</v>
      </c>
      <c r="AS1179" s="11" t="s">
        <v>75</v>
      </c>
      <c r="AT1179" s="11" t="s">
        <v>80</v>
      </c>
      <c r="AW1179" s="25" t="s">
        <v>96</v>
      </c>
      <c r="AX1179" s="11" t="s">
        <v>376</v>
      </c>
      <c r="AZ1179" s="11" t="s">
        <v>520</v>
      </c>
      <c r="BD1179" s="15">
        <v>45671.0</v>
      </c>
      <c r="BE1179" s="15">
        <v>46098.0</v>
      </c>
      <c r="BJ1179" s="11">
        <v>2015.0</v>
      </c>
      <c r="BK1179" s="11">
        <v>2015.0</v>
      </c>
      <c r="BL1179" s="16">
        <f t="shared" si="1660"/>
        <v>1</v>
      </c>
      <c r="BM1179" s="18" t="str">
        <f t="shared" si="1661"/>
        <v>2015</v>
      </c>
      <c r="BN1179" s="18" t="str">
        <f t="shared" ref="BN1179:CC1179" si="1752">IF(ISNUMBER(SEARCH(BN$1, $BM1179)), ($K1179/$BL1179), "")</f>
        <v/>
      </c>
      <c r="BO1179" s="18" t="str">
        <f t="shared" si="1752"/>
        <v/>
      </c>
      <c r="BP1179" s="18" t="str">
        <f t="shared" si="1752"/>
        <v/>
      </c>
      <c r="BQ1179" s="18" t="str">
        <f t="shared" si="1752"/>
        <v/>
      </c>
      <c r="BR1179" s="18" t="str">
        <f t="shared" si="1752"/>
        <v/>
      </c>
      <c r="BS1179" s="18" t="str">
        <f t="shared" si="1752"/>
        <v/>
      </c>
      <c r="BT1179" s="18" t="str">
        <f t="shared" si="1752"/>
        <v/>
      </c>
      <c r="BU1179" s="18" t="str">
        <f t="shared" si="1752"/>
        <v/>
      </c>
      <c r="BV1179" s="18" t="str">
        <f t="shared" si="1752"/>
        <v/>
      </c>
      <c r="BW1179" s="18" t="str">
        <f t="shared" si="1752"/>
        <v/>
      </c>
      <c r="BX1179" s="18" t="str">
        <f t="shared" si="1752"/>
        <v/>
      </c>
      <c r="BY1179" s="18" t="str">
        <f t="shared" si="1752"/>
        <v/>
      </c>
      <c r="BZ1179" s="18" t="str">
        <f t="shared" si="1752"/>
        <v/>
      </c>
      <c r="CA1179" s="18" t="str">
        <f t="shared" si="1752"/>
        <v/>
      </c>
      <c r="CB1179" s="18" t="str">
        <f t="shared" si="1752"/>
        <v/>
      </c>
      <c r="CC1179" s="18" t="str">
        <f t="shared" si="1752"/>
        <v/>
      </c>
    </row>
    <row r="1180" ht="15.0" customHeight="1">
      <c r="A1180" s="11" t="s">
        <v>5656</v>
      </c>
      <c r="C1180" s="11"/>
      <c r="D1180" s="11" t="s">
        <v>5632</v>
      </c>
      <c r="E1180" s="11">
        <v>4401000.0</v>
      </c>
      <c r="F1180" s="11">
        <v>4401000.0</v>
      </c>
      <c r="G1180" s="11" t="s">
        <v>215</v>
      </c>
      <c r="H1180" s="12">
        <v>516987.0</v>
      </c>
      <c r="I1180" s="12">
        <v>516987.0</v>
      </c>
      <c r="J1180" s="13">
        <f t="shared" ref="J1180:K1180" si="1753">E1180*0.091</f>
        <v>400491</v>
      </c>
      <c r="K1180" s="13">
        <f t="shared" si="1753"/>
        <v>400491</v>
      </c>
      <c r="L1180" s="11" t="s">
        <v>86</v>
      </c>
      <c r="N1180" s="15"/>
      <c r="O1180" s="11" t="s">
        <v>5657</v>
      </c>
      <c r="T1180" s="11" t="s">
        <v>5658</v>
      </c>
      <c r="V1180" s="11" t="s">
        <v>423</v>
      </c>
      <c r="X1180" s="11" t="s">
        <v>218</v>
      </c>
      <c r="Y1180" s="11" t="s">
        <v>75</v>
      </c>
      <c r="AC1180" s="15"/>
      <c r="AD1180" s="15"/>
      <c r="AL1180" s="11">
        <v>516987.0</v>
      </c>
      <c r="AM1180" s="11" t="s">
        <v>220</v>
      </c>
      <c r="AQ1180" s="11" t="s">
        <v>79</v>
      </c>
      <c r="AR1180" s="11" t="s">
        <v>218</v>
      </c>
      <c r="AS1180" s="11" t="s">
        <v>75</v>
      </c>
      <c r="AT1180" s="11" t="s">
        <v>80</v>
      </c>
      <c r="AW1180" s="25" t="s">
        <v>96</v>
      </c>
      <c r="AX1180" s="11" t="s">
        <v>376</v>
      </c>
      <c r="AZ1180" s="25" t="s">
        <v>191</v>
      </c>
      <c r="BD1180" s="15">
        <v>45671.0</v>
      </c>
      <c r="BE1180" s="15">
        <v>46098.0</v>
      </c>
      <c r="BJ1180" s="11">
        <v>2015.0</v>
      </c>
      <c r="BK1180" s="11">
        <v>2015.0</v>
      </c>
      <c r="BL1180" s="16">
        <f t="shared" si="1660"/>
        <v>1</v>
      </c>
      <c r="BM1180" s="18" t="str">
        <f t="shared" si="1661"/>
        <v>2015</v>
      </c>
      <c r="BN1180" s="18" t="str">
        <f t="shared" ref="BN1180:CC1180" si="1754">IF(ISNUMBER(SEARCH(BN$1, $BM1180)), ($K1180/$BL1180), "")</f>
        <v/>
      </c>
      <c r="BO1180" s="18" t="str">
        <f t="shared" si="1754"/>
        <v/>
      </c>
      <c r="BP1180" s="18" t="str">
        <f t="shared" si="1754"/>
        <v/>
      </c>
      <c r="BQ1180" s="18" t="str">
        <f t="shared" si="1754"/>
        <v/>
      </c>
      <c r="BR1180" s="18" t="str">
        <f t="shared" si="1754"/>
        <v/>
      </c>
      <c r="BS1180" s="18" t="str">
        <f t="shared" si="1754"/>
        <v/>
      </c>
      <c r="BT1180" s="18" t="str">
        <f t="shared" si="1754"/>
        <v/>
      </c>
      <c r="BU1180" s="18" t="str">
        <f t="shared" si="1754"/>
        <v/>
      </c>
      <c r="BV1180" s="18" t="str">
        <f t="shared" si="1754"/>
        <v/>
      </c>
      <c r="BW1180" s="18" t="str">
        <f t="shared" si="1754"/>
        <v/>
      </c>
      <c r="BX1180" s="18" t="str">
        <f t="shared" si="1754"/>
        <v/>
      </c>
      <c r="BY1180" s="18" t="str">
        <f t="shared" si="1754"/>
        <v/>
      </c>
      <c r="BZ1180" s="18" t="str">
        <f t="shared" si="1754"/>
        <v/>
      </c>
      <c r="CA1180" s="18" t="str">
        <f t="shared" si="1754"/>
        <v/>
      </c>
      <c r="CB1180" s="18" t="str">
        <f t="shared" si="1754"/>
        <v/>
      </c>
      <c r="CC1180" s="18" t="str">
        <f t="shared" si="1754"/>
        <v/>
      </c>
    </row>
    <row r="1181" ht="15.0" customHeight="1">
      <c r="A1181" s="11" t="s">
        <v>5659</v>
      </c>
      <c r="C1181" s="11"/>
      <c r="D1181" s="11" t="s">
        <v>5632</v>
      </c>
      <c r="E1181" s="11">
        <v>3900000.0</v>
      </c>
      <c r="F1181" s="11">
        <v>3900000.0</v>
      </c>
      <c r="G1181" s="11" t="s">
        <v>65</v>
      </c>
      <c r="H1181" s="12">
        <v>687130.0</v>
      </c>
      <c r="I1181" s="12">
        <v>687130.0</v>
      </c>
      <c r="J1181" s="13">
        <f t="shared" ref="J1181:K1181" si="1755">E1181*0.13</f>
        <v>507000</v>
      </c>
      <c r="K1181" s="13">
        <f t="shared" si="1755"/>
        <v>507000</v>
      </c>
      <c r="L1181" s="11" t="s">
        <v>86</v>
      </c>
      <c r="N1181" s="15"/>
      <c r="O1181" s="11" t="s">
        <v>5660</v>
      </c>
      <c r="T1181" s="11" t="s">
        <v>5661</v>
      </c>
      <c r="X1181" s="11" t="s">
        <v>5661</v>
      </c>
      <c r="Z1181" s="11" t="s">
        <v>75</v>
      </c>
      <c r="AC1181" s="15"/>
      <c r="AD1181" s="15"/>
      <c r="AL1181" s="11">
        <v>687130.0</v>
      </c>
      <c r="AM1181" s="11" t="s">
        <v>2687</v>
      </c>
      <c r="AQ1181" s="11" t="s">
        <v>79</v>
      </c>
      <c r="AR1181" s="11" t="s">
        <v>74</v>
      </c>
      <c r="AS1181" s="11" t="s">
        <v>75</v>
      </c>
      <c r="AT1181" s="11" t="s">
        <v>80</v>
      </c>
      <c r="AW1181" s="25" t="s">
        <v>96</v>
      </c>
      <c r="AX1181" s="11" t="s">
        <v>376</v>
      </c>
      <c r="AZ1181" s="19" t="s">
        <v>290</v>
      </c>
      <c r="BD1181" s="15">
        <v>45671.0</v>
      </c>
      <c r="BJ1181" s="11">
        <v>2012.0</v>
      </c>
      <c r="BK1181" s="11">
        <v>2012.0</v>
      </c>
      <c r="BL1181" s="16">
        <f t="shared" si="1660"/>
        <v>1</v>
      </c>
      <c r="BM1181" s="18" t="str">
        <f t="shared" si="1661"/>
        <v>2012</v>
      </c>
      <c r="BN1181" s="18" t="str">
        <f t="shared" ref="BN1181:CC1181" si="1756">IF(ISNUMBER(SEARCH(BN$1, $BM1181)), ($K1181/$BL1181), "")</f>
        <v/>
      </c>
      <c r="BO1181" s="18" t="str">
        <f t="shared" si="1756"/>
        <v/>
      </c>
      <c r="BP1181" s="18" t="str">
        <f t="shared" si="1756"/>
        <v/>
      </c>
      <c r="BQ1181" s="18" t="str">
        <f t="shared" si="1756"/>
        <v/>
      </c>
      <c r="BR1181" s="18" t="str">
        <f t="shared" si="1756"/>
        <v/>
      </c>
      <c r="BS1181" s="18" t="str">
        <f t="shared" si="1756"/>
        <v/>
      </c>
      <c r="BT1181" s="18" t="str">
        <f t="shared" si="1756"/>
        <v/>
      </c>
      <c r="BU1181" s="18" t="str">
        <f t="shared" si="1756"/>
        <v/>
      </c>
      <c r="BV1181" s="18" t="str">
        <f t="shared" si="1756"/>
        <v/>
      </c>
      <c r="BW1181" s="18" t="str">
        <f t="shared" si="1756"/>
        <v/>
      </c>
      <c r="BX1181" s="18" t="str">
        <f t="shared" si="1756"/>
        <v/>
      </c>
      <c r="BY1181" s="18" t="str">
        <f t="shared" si="1756"/>
        <v/>
      </c>
      <c r="BZ1181" s="18" t="str">
        <f t="shared" si="1756"/>
        <v/>
      </c>
      <c r="CA1181" s="18" t="str">
        <f t="shared" si="1756"/>
        <v/>
      </c>
      <c r="CB1181" s="18" t="str">
        <f t="shared" si="1756"/>
        <v/>
      </c>
      <c r="CC1181" s="18" t="str">
        <f t="shared" si="1756"/>
        <v/>
      </c>
    </row>
    <row r="1182" ht="15.0" customHeight="1">
      <c r="A1182" s="193" t="s">
        <v>5662</v>
      </c>
      <c r="C1182" s="11"/>
      <c r="D1182" s="11" t="s">
        <v>5632</v>
      </c>
      <c r="E1182" s="11">
        <v>3600000.0</v>
      </c>
      <c r="F1182" s="11">
        <v>3600000.0</v>
      </c>
      <c r="G1182" s="11" t="s">
        <v>215</v>
      </c>
      <c r="H1182" s="12">
        <v>401294.0</v>
      </c>
      <c r="I1182" s="12">
        <v>401294.0</v>
      </c>
      <c r="J1182" s="13">
        <f t="shared" ref="J1182:K1182" si="1757">E1182*0.091</f>
        <v>327600</v>
      </c>
      <c r="K1182" s="13">
        <f t="shared" si="1757"/>
        <v>327600</v>
      </c>
      <c r="L1182" s="11" t="s">
        <v>86</v>
      </c>
      <c r="N1182" s="14" t="s">
        <v>5663</v>
      </c>
      <c r="O1182" s="11" t="s">
        <v>5664</v>
      </c>
      <c r="T1182" s="11" t="s">
        <v>5665</v>
      </c>
      <c r="V1182" s="11" t="s">
        <v>392</v>
      </c>
      <c r="X1182" s="11" t="s">
        <v>218</v>
      </c>
      <c r="Y1182" s="11" t="s">
        <v>75</v>
      </c>
      <c r="AC1182" s="15"/>
      <c r="AD1182" s="15"/>
      <c r="AL1182" s="11">
        <v>401294.0</v>
      </c>
      <c r="AM1182" s="11" t="s">
        <v>559</v>
      </c>
      <c r="AQ1182" s="11" t="s">
        <v>79</v>
      </c>
      <c r="AR1182" s="11" t="s">
        <v>218</v>
      </c>
      <c r="AS1182" s="11" t="s">
        <v>75</v>
      </c>
      <c r="AT1182" s="11" t="s">
        <v>107</v>
      </c>
      <c r="AU1182" s="11" t="s">
        <v>108</v>
      </c>
      <c r="AW1182" s="25" t="s">
        <v>96</v>
      </c>
      <c r="AX1182" s="11" t="s">
        <v>82</v>
      </c>
      <c r="AZ1182" s="11" t="s">
        <v>535</v>
      </c>
      <c r="BD1182" s="15">
        <v>45671.0</v>
      </c>
      <c r="BE1182" s="15">
        <v>46098.0</v>
      </c>
      <c r="BJ1182" s="11">
        <v>2018.0</v>
      </c>
      <c r="BK1182" s="11">
        <v>2021.0</v>
      </c>
      <c r="BL1182" s="16">
        <f t="shared" si="1660"/>
        <v>4</v>
      </c>
      <c r="BM1182" s="18" t="str">
        <f t="shared" si="1661"/>
        <v>2018, 2019, 2020, 2021</v>
      </c>
      <c r="BN1182" s="20">
        <f t="shared" ref="BN1182:CC1182" si="1758">IF(ISNUMBER(SEARCH(BN$1, $BM1182)), ($K1182/$BL1182), "")</f>
        <v>81900</v>
      </c>
      <c r="BO1182" s="20">
        <f t="shared" si="1758"/>
        <v>81900</v>
      </c>
      <c r="BP1182" s="18" t="str">
        <f t="shared" si="1758"/>
        <v/>
      </c>
      <c r="BQ1182" s="18" t="str">
        <f t="shared" si="1758"/>
        <v/>
      </c>
      <c r="BR1182" s="18" t="str">
        <f t="shared" si="1758"/>
        <v/>
      </c>
      <c r="BS1182" s="18" t="str">
        <f t="shared" si="1758"/>
        <v/>
      </c>
      <c r="BT1182" s="18" t="str">
        <f t="shared" si="1758"/>
        <v/>
      </c>
      <c r="BU1182" s="18" t="str">
        <f t="shared" si="1758"/>
        <v/>
      </c>
      <c r="BV1182" s="18" t="str">
        <f t="shared" si="1758"/>
        <v/>
      </c>
      <c r="BW1182" s="18" t="str">
        <f t="shared" si="1758"/>
        <v/>
      </c>
      <c r="BX1182" s="18" t="str">
        <f t="shared" si="1758"/>
        <v/>
      </c>
      <c r="BY1182" s="18" t="str">
        <f t="shared" si="1758"/>
        <v/>
      </c>
      <c r="BZ1182" s="18" t="str">
        <f t="shared" si="1758"/>
        <v/>
      </c>
      <c r="CA1182" s="18" t="str">
        <f t="shared" si="1758"/>
        <v/>
      </c>
      <c r="CB1182" s="18" t="str">
        <f t="shared" si="1758"/>
        <v/>
      </c>
      <c r="CC1182" s="18" t="str">
        <f t="shared" si="1758"/>
        <v/>
      </c>
    </row>
    <row r="1183" ht="15.0" customHeight="1">
      <c r="A1183" s="11" t="s">
        <v>5666</v>
      </c>
      <c r="C1183" s="11"/>
      <c r="D1183" s="11" t="s">
        <v>5632</v>
      </c>
      <c r="E1183" s="11">
        <v>3590311.0</v>
      </c>
      <c r="F1183" s="11">
        <v>3590311.0</v>
      </c>
      <c r="G1183" s="11" t="s">
        <v>367</v>
      </c>
      <c r="H1183" s="12">
        <v>933501.0</v>
      </c>
      <c r="I1183" s="12">
        <v>933501.0</v>
      </c>
      <c r="J1183" s="13">
        <f t="shared" ref="J1183:K1183" si="1759">E1183*0.23</f>
        <v>825771.53</v>
      </c>
      <c r="K1183" s="13">
        <f t="shared" si="1759"/>
        <v>825771.53</v>
      </c>
      <c r="L1183" s="11" t="s">
        <v>86</v>
      </c>
      <c r="N1183" s="15"/>
      <c r="O1183" s="11" t="s">
        <v>5667</v>
      </c>
      <c r="T1183" s="11" t="s">
        <v>5668</v>
      </c>
      <c r="V1183" s="11" t="s">
        <v>5669</v>
      </c>
      <c r="X1183" s="11" t="s">
        <v>5670</v>
      </c>
      <c r="Y1183" s="11" t="s">
        <v>75</v>
      </c>
      <c r="AC1183" s="15"/>
      <c r="AD1183" s="15"/>
      <c r="AL1183" s="11">
        <v>933501.0</v>
      </c>
      <c r="AM1183" s="39" t="s">
        <v>373</v>
      </c>
      <c r="AQ1183" s="11" t="s">
        <v>79</v>
      </c>
      <c r="AR1183" s="11" t="s">
        <v>372</v>
      </c>
      <c r="AS1183" s="11" t="s">
        <v>75</v>
      </c>
      <c r="AT1183" s="11" t="s">
        <v>80</v>
      </c>
      <c r="AW1183" s="25" t="s">
        <v>96</v>
      </c>
      <c r="AX1183" s="11" t="s">
        <v>82</v>
      </c>
      <c r="AZ1183" s="25" t="s">
        <v>310</v>
      </c>
      <c r="BD1183" s="15">
        <v>45671.0</v>
      </c>
      <c r="BE1183" s="15">
        <v>46098.0</v>
      </c>
      <c r="BJ1183" s="11">
        <v>2015.0</v>
      </c>
      <c r="BK1183" s="11">
        <v>2015.0</v>
      </c>
      <c r="BL1183" s="16">
        <f t="shared" si="1660"/>
        <v>1</v>
      </c>
      <c r="BM1183" s="18" t="str">
        <f t="shared" si="1661"/>
        <v>2015</v>
      </c>
      <c r="BN1183" s="18" t="str">
        <f t="shared" ref="BN1183:CC1183" si="1760">IF(ISNUMBER(SEARCH(BN$1, $BM1183)), ($K1183/$BL1183), "")</f>
        <v/>
      </c>
      <c r="BO1183" s="18" t="str">
        <f t="shared" si="1760"/>
        <v/>
      </c>
      <c r="BP1183" s="18" t="str">
        <f t="shared" si="1760"/>
        <v/>
      </c>
      <c r="BQ1183" s="18" t="str">
        <f t="shared" si="1760"/>
        <v/>
      </c>
      <c r="BR1183" s="18" t="str">
        <f t="shared" si="1760"/>
        <v/>
      </c>
      <c r="BS1183" s="18" t="str">
        <f t="shared" si="1760"/>
        <v/>
      </c>
      <c r="BT1183" s="18" t="str">
        <f t="shared" si="1760"/>
        <v/>
      </c>
      <c r="BU1183" s="18" t="str">
        <f t="shared" si="1760"/>
        <v/>
      </c>
      <c r="BV1183" s="18" t="str">
        <f t="shared" si="1760"/>
        <v/>
      </c>
      <c r="BW1183" s="18" t="str">
        <f t="shared" si="1760"/>
        <v/>
      </c>
      <c r="BX1183" s="18" t="str">
        <f t="shared" si="1760"/>
        <v/>
      </c>
      <c r="BY1183" s="18" t="str">
        <f t="shared" si="1760"/>
        <v/>
      </c>
      <c r="BZ1183" s="18" t="str">
        <f t="shared" si="1760"/>
        <v/>
      </c>
      <c r="CA1183" s="18" t="str">
        <f t="shared" si="1760"/>
        <v/>
      </c>
      <c r="CB1183" s="18" t="str">
        <f t="shared" si="1760"/>
        <v/>
      </c>
      <c r="CC1183" s="18" t="str">
        <f t="shared" si="1760"/>
        <v/>
      </c>
    </row>
    <row r="1184" ht="15.0" customHeight="1">
      <c r="A1184" s="11" t="s">
        <v>5671</v>
      </c>
      <c r="C1184" s="11"/>
      <c r="D1184" s="11" t="s">
        <v>5632</v>
      </c>
      <c r="E1184" s="11">
        <v>3059345.0</v>
      </c>
      <c r="F1184" s="11">
        <v>3059345.0</v>
      </c>
      <c r="G1184" s="11" t="s">
        <v>215</v>
      </c>
      <c r="H1184" s="12">
        <v>356536.0</v>
      </c>
      <c r="I1184" s="12">
        <v>356536.0</v>
      </c>
      <c r="J1184" s="13">
        <f t="shared" ref="J1184:K1184" si="1761">E1184*0.091</f>
        <v>278400.395</v>
      </c>
      <c r="K1184" s="13">
        <f t="shared" si="1761"/>
        <v>278400.395</v>
      </c>
      <c r="L1184" s="11" t="s">
        <v>86</v>
      </c>
      <c r="N1184" s="15"/>
      <c r="O1184" s="11" t="s">
        <v>5672</v>
      </c>
      <c r="T1184" s="11" t="s">
        <v>5673</v>
      </c>
      <c r="V1184" s="11" t="s">
        <v>429</v>
      </c>
      <c r="X1184" s="11" t="s">
        <v>218</v>
      </c>
      <c r="Y1184" s="11" t="s">
        <v>75</v>
      </c>
      <c r="AC1184" s="15"/>
      <c r="AD1184" s="15"/>
      <c r="AL1184" s="11">
        <v>356536.0</v>
      </c>
      <c r="AM1184" s="11" t="s">
        <v>2631</v>
      </c>
      <c r="AQ1184" s="11" t="s">
        <v>79</v>
      </c>
      <c r="AR1184" s="11" t="s">
        <v>218</v>
      </c>
      <c r="AS1184" s="11" t="s">
        <v>75</v>
      </c>
      <c r="AT1184" s="11" t="s">
        <v>80</v>
      </c>
      <c r="AW1184" s="25" t="s">
        <v>96</v>
      </c>
      <c r="AX1184" s="11" t="s">
        <v>82</v>
      </c>
      <c r="AZ1184" s="25" t="s">
        <v>395</v>
      </c>
      <c r="BD1184" s="15">
        <v>45671.0</v>
      </c>
      <c r="BE1184" s="15">
        <v>46098.0</v>
      </c>
      <c r="BJ1184" s="11">
        <v>2016.0</v>
      </c>
      <c r="BK1184" s="11">
        <v>2016.0</v>
      </c>
      <c r="BL1184" s="16">
        <f t="shared" si="1660"/>
        <v>1</v>
      </c>
      <c r="BM1184" s="18" t="str">
        <f t="shared" si="1661"/>
        <v>2016</v>
      </c>
      <c r="BN1184" s="18" t="str">
        <f t="shared" ref="BN1184:CC1184" si="1762">IF(ISNUMBER(SEARCH(BN$1, $BM1184)), ($K1184/$BL1184), "")</f>
        <v/>
      </c>
      <c r="BO1184" s="18" t="str">
        <f t="shared" si="1762"/>
        <v/>
      </c>
      <c r="BP1184" s="18" t="str">
        <f t="shared" si="1762"/>
        <v/>
      </c>
      <c r="BQ1184" s="18" t="str">
        <f t="shared" si="1762"/>
        <v/>
      </c>
      <c r="BR1184" s="18" t="str">
        <f t="shared" si="1762"/>
        <v/>
      </c>
      <c r="BS1184" s="18" t="str">
        <f t="shared" si="1762"/>
        <v/>
      </c>
      <c r="BT1184" s="18" t="str">
        <f t="shared" si="1762"/>
        <v/>
      </c>
      <c r="BU1184" s="18" t="str">
        <f t="shared" si="1762"/>
        <v/>
      </c>
      <c r="BV1184" s="18" t="str">
        <f t="shared" si="1762"/>
        <v/>
      </c>
      <c r="BW1184" s="18" t="str">
        <f t="shared" si="1762"/>
        <v/>
      </c>
      <c r="BX1184" s="18" t="str">
        <f t="shared" si="1762"/>
        <v/>
      </c>
      <c r="BY1184" s="18" t="str">
        <f t="shared" si="1762"/>
        <v/>
      </c>
      <c r="BZ1184" s="18" t="str">
        <f t="shared" si="1762"/>
        <v/>
      </c>
      <c r="CA1184" s="18" t="str">
        <f t="shared" si="1762"/>
        <v/>
      </c>
      <c r="CB1184" s="18" t="str">
        <f t="shared" si="1762"/>
        <v/>
      </c>
      <c r="CC1184" s="18" t="str">
        <f t="shared" si="1762"/>
        <v/>
      </c>
    </row>
    <row r="1185" ht="15.0" customHeight="1">
      <c r="A1185" s="11" t="s">
        <v>5674</v>
      </c>
      <c r="C1185" s="11"/>
      <c r="D1185" s="11" t="s">
        <v>5632</v>
      </c>
      <c r="E1185" s="11">
        <v>3000000.0</v>
      </c>
      <c r="F1185" s="11">
        <v>3000000.0</v>
      </c>
      <c r="G1185" s="11" t="s">
        <v>215</v>
      </c>
      <c r="H1185" s="12">
        <v>337806.0</v>
      </c>
      <c r="I1185" s="12">
        <v>337806.0</v>
      </c>
      <c r="J1185" s="13">
        <f t="shared" ref="J1185:K1185" si="1763">E1185*0.091</f>
        <v>273000</v>
      </c>
      <c r="K1185" s="13">
        <f t="shared" si="1763"/>
        <v>273000</v>
      </c>
      <c r="L1185" s="11" t="s">
        <v>86</v>
      </c>
      <c r="N1185" s="14" t="s">
        <v>5675</v>
      </c>
      <c r="O1185" s="11" t="s">
        <v>5676</v>
      </c>
      <c r="T1185" s="11" t="s">
        <v>5677</v>
      </c>
      <c r="V1185" s="11" t="s">
        <v>567</v>
      </c>
      <c r="X1185" s="11" t="s">
        <v>218</v>
      </c>
      <c r="Y1185" s="11" t="s">
        <v>75</v>
      </c>
      <c r="AC1185" s="15"/>
      <c r="AD1185" s="15"/>
      <c r="AL1185" s="11">
        <v>337806.0</v>
      </c>
      <c r="AM1185" s="11" t="s">
        <v>220</v>
      </c>
      <c r="AQ1185" s="11" t="s">
        <v>79</v>
      </c>
      <c r="AR1185" s="11" t="s">
        <v>218</v>
      </c>
      <c r="AS1185" s="11" t="s">
        <v>75</v>
      </c>
      <c r="AT1185" s="11" t="s">
        <v>80</v>
      </c>
      <c r="AW1185" s="25" t="s">
        <v>96</v>
      </c>
      <c r="AX1185" s="11" t="s">
        <v>376</v>
      </c>
      <c r="AZ1185" s="11" t="s">
        <v>520</v>
      </c>
      <c r="BD1185" s="15">
        <v>45671.0</v>
      </c>
      <c r="BE1185" s="15">
        <v>46098.0</v>
      </c>
      <c r="BJ1185" s="11">
        <v>2017.0</v>
      </c>
      <c r="BK1185" s="11">
        <v>2019.0</v>
      </c>
      <c r="BL1185" s="16">
        <f t="shared" si="1660"/>
        <v>3</v>
      </c>
      <c r="BM1185" s="18" t="str">
        <f t="shared" si="1661"/>
        <v>2017, 2018, 2019</v>
      </c>
      <c r="BN1185" s="18" t="str">
        <f t="shared" ref="BN1185:CC1185" si="1764">IF(ISNUMBER(SEARCH(BN$1, $BM1185)), ($K1185/$BL1185), "")</f>
        <v/>
      </c>
      <c r="BO1185" s="18" t="str">
        <f t="shared" si="1764"/>
        <v/>
      </c>
      <c r="BP1185" s="18" t="str">
        <f t="shared" si="1764"/>
        <v/>
      </c>
      <c r="BQ1185" s="18" t="str">
        <f t="shared" si="1764"/>
        <v/>
      </c>
      <c r="BR1185" s="18" t="str">
        <f t="shared" si="1764"/>
        <v/>
      </c>
      <c r="BS1185" s="18" t="str">
        <f t="shared" si="1764"/>
        <v/>
      </c>
      <c r="BT1185" s="18" t="str">
        <f t="shared" si="1764"/>
        <v/>
      </c>
      <c r="BU1185" s="18" t="str">
        <f t="shared" si="1764"/>
        <v/>
      </c>
      <c r="BV1185" s="18" t="str">
        <f t="shared" si="1764"/>
        <v/>
      </c>
      <c r="BW1185" s="18" t="str">
        <f t="shared" si="1764"/>
        <v/>
      </c>
      <c r="BX1185" s="18" t="str">
        <f t="shared" si="1764"/>
        <v/>
      </c>
      <c r="BY1185" s="18" t="str">
        <f t="shared" si="1764"/>
        <v/>
      </c>
      <c r="BZ1185" s="18" t="str">
        <f t="shared" si="1764"/>
        <v/>
      </c>
      <c r="CA1185" s="18" t="str">
        <f t="shared" si="1764"/>
        <v/>
      </c>
      <c r="CB1185" s="18" t="str">
        <f t="shared" si="1764"/>
        <v/>
      </c>
      <c r="CC1185" s="18" t="str">
        <f t="shared" si="1764"/>
        <v/>
      </c>
    </row>
    <row r="1186" ht="15.0" customHeight="1">
      <c r="A1186" s="11" t="s">
        <v>5678</v>
      </c>
      <c r="C1186" s="11"/>
      <c r="D1186" s="11" t="s">
        <v>5632</v>
      </c>
      <c r="E1186" s="11">
        <v>3000000.0</v>
      </c>
      <c r="F1186" s="11">
        <v>3000000.0</v>
      </c>
      <c r="G1186" s="11" t="s">
        <v>215</v>
      </c>
      <c r="H1186" s="12">
        <v>330842.0</v>
      </c>
      <c r="I1186" s="12">
        <v>330842.0</v>
      </c>
      <c r="J1186" s="13">
        <f t="shared" ref="J1186:K1186" si="1765">E1186*0.091</f>
        <v>273000</v>
      </c>
      <c r="K1186" s="13">
        <f t="shared" si="1765"/>
        <v>273000</v>
      </c>
      <c r="L1186" s="11" t="s">
        <v>86</v>
      </c>
      <c r="N1186" s="15"/>
      <c r="O1186" s="11" t="s">
        <v>5679</v>
      </c>
      <c r="T1186" s="11" t="s">
        <v>5680</v>
      </c>
      <c r="V1186" s="11" t="s">
        <v>423</v>
      </c>
      <c r="X1186" s="11" t="s">
        <v>218</v>
      </c>
      <c r="Y1186" s="11" t="s">
        <v>75</v>
      </c>
      <c r="AC1186" s="15"/>
      <c r="AD1186" s="15"/>
      <c r="AL1186" s="11">
        <v>330842.0</v>
      </c>
      <c r="AM1186" s="11" t="s">
        <v>220</v>
      </c>
      <c r="AQ1186" s="11" t="s">
        <v>79</v>
      </c>
      <c r="AR1186" s="11" t="s">
        <v>218</v>
      </c>
      <c r="AS1186" s="11" t="s">
        <v>75</v>
      </c>
      <c r="AT1186" s="11" t="s">
        <v>80</v>
      </c>
      <c r="AW1186" s="25" t="s">
        <v>96</v>
      </c>
      <c r="AX1186" s="11" t="s">
        <v>82</v>
      </c>
      <c r="AZ1186" s="25" t="s">
        <v>132</v>
      </c>
      <c r="BD1186" s="15">
        <v>45671.0</v>
      </c>
      <c r="BE1186" s="15">
        <v>46098.0</v>
      </c>
      <c r="BJ1186" s="11">
        <v>2019.0</v>
      </c>
      <c r="BK1186" s="11">
        <v>2019.0</v>
      </c>
      <c r="BL1186" s="16">
        <f t="shared" si="1660"/>
        <v>1</v>
      </c>
      <c r="BM1186" s="18" t="str">
        <f t="shared" si="1661"/>
        <v>2019</v>
      </c>
      <c r="BN1186" s="18" t="str">
        <f t="shared" ref="BN1186:CC1186" si="1766">IF(ISNUMBER(SEARCH(BN$1, $BM1186)), ($K1186/$BL1186), "")</f>
        <v/>
      </c>
      <c r="BO1186" s="18" t="str">
        <f t="shared" si="1766"/>
        <v/>
      </c>
      <c r="BP1186" s="18" t="str">
        <f t="shared" si="1766"/>
        <v/>
      </c>
      <c r="BQ1186" s="18" t="str">
        <f t="shared" si="1766"/>
        <v/>
      </c>
      <c r="BR1186" s="18" t="str">
        <f t="shared" si="1766"/>
        <v/>
      </c>
      <c r="BS1186" s="18" t="str">
        <f t="shared" si="1766"/>
        <v/>
      </c>
      <c r="BT1186" s="18" t="str">
        <f t="shared" si="1766"/>
        <v/>
      </c>
      <c r="BU1186" s="18" t="str">
        <f t="shared" si="1766"/>
        <v/>
      </c>
      <c r="BV1186" s="18" t="str">
        <f t="shared" si="1766"/>
        <v/>
      </c>
      <c r="BW1186" s="18" t="str">
        <f t="shared" si="1766"/>
        <v/>
      </c>
      <c r="BX1186" s="18" t="str">
        <f t="shared" si="1766"/>
        <v/>
      </c>
      <c r="BY1186" s="18" t="str">
        <f t="shared" si="1766"/>
        <v/>
      </c>
      <c r="BZ1186" s="18" t="str">
        <f t="shared" si="1766"/>
        <v/>
      </c>
      <c r="CA1186" s="18" t="str">
        <f t="shared" si="1766"/>
        <v/>
      </c>
      <c r="CB1186" s="18" t="str">
        <f t="shared" si="1766"/>
        <v/>
      </c>
      <c r="CC1186" s="18" t="str">
        <f t="shared" si="1766"/>
        <v/>
      </c>
    </row>
    <row r="1187" ht="15.0" customHeight="1">
      <c r="A1187" s="11" t="s">
        <v>5681</v>
      </c>
      <c r="C1187" s="11"/>
      <c r="D1187" s="11" t="s">
        <v>5632</v>
      </c>
      <c r="E1187" s="11">
        <v>2999233.0</v>
      </c>
      <c r="F1187" s="11">
        <v>2999233.0</v>
      </c>
      <c r="G1187" s="11" t="s">
        <v>151</v>
      </c>
      <c r="H1187" s="12">
        <v>3240880.0</v>
      </c>
      <c r="I1187" s="12">
        <v>3240880.0</v>
      </c>
      <c r="J1187" s="13">
        <v>2999233.0</v>
      </c>
      <c r="K1187" s="13">
        <v>2999233.0</v>
      </c>
      <c r="L1187" s="11" t="s">
        <v>86</v>
      </c>
      <c r="N1187" s="14" t="s">
        <v>5682</v>
      </c>
      <c r="O1187" s="11" t="s">
        <v>5683</v>
      </c>
      <c r="V1187" s="11" t="s">
        <v>5684</v>
      </c>
      <c r="X1187" s="11" t="s">
        <v>5685</v>
      </c>
      <c r="Y1187" s="11" t="s">
        <v>75</v>
      </c>
      <c r="AC1187" s="15"/>
      <c r="AD1187" s="15"/>
      <c r="AL1187" s="11">
        <v>3240880.0</v>
      </c>
      <c r="AM1187" s="11" t="s">
        <v>185</v>
      </c>
      <c r="AN1187" s="11" t="s">
        <v>5686</v>
      </c>
      <c r="AQ1187" s="11" t="s">
        <v>79</v>
      </c>
      <c r="AR1187" s="11" t="s">
        <v>188</v>
      </c>
      <c r="AS1187" s="11" t="s">
        <v>75</v>
      </c>
      <c r="AT1187" s="25" t="s">
        <v>122</v>
      </c>
      <c r="AW1187" s="25" t="s">
        <v>955</v>
      </c>
      <c r="AX1187" s="11" t="s">
        <v>82</v>
      </c>
      <c r="AZ1187" s="19" t="s">
        <v>290</v>
      </c>
      <c r="BD1187" s="15">
        <v>45671.0</v>
      </c>
      <c r="BE1187" s="15">
        <v>46098.0</v>
      </c>
      <c r="BJ1187" s="11">
        <v>2023.0</v>
      </c>
      <c r="BK1187" s="11">
        <v>2026.0</v>
      </c>
      <c r="BL1187" s="16">
        <f t="shared" si="1660"/>
        <v>4</v>
      </c>
      <c r="BM1187" s="18" t="str">
        <f t="shared" si="1661"/>
        <v>2023, 2024, 2025, 2026</v>
      </c>
      <c r="BN1187" s="18" t="str">
        <f t="shared" ref="BN1187:CC1187" si="1767">IF(ISNUMBER(SEARCH(BN$1, $BM1187)), ($K1187/$BL1187), "")</f>
        <v/>
      </c>
      <c r="BO1187" s="18" t="str">
        <f t="shared" si="1767"/>
        <v/>
      </c>
      <c r="BP1187" s="18" t="str">
        <f t="shared" si="1767"/>
        <v/>
      </c>
      <c r="BQ1187" s="20">
        <f t="shared" si="1767"/>
        <v>749808.25</v>
      </c>
      <c r="BR1187" s="20">
        <f t="shared" si="1767"/>
        <v>749808.25</v>
      </c>
      <c r="BS1187" s="20">
        <f t="shared" si="1767"/>
        <v>749808.25</v>
      </c>
      <c r="BT1187" s="20">
        <f t="shared" si="1767"/>
        <v>749808.25</v>
      </c>
      <c r="BU1187" s="18" t="str">
        <f t="shared" si="1767"/>
        <v/>
      </c>
      <c r="BV1187" s="18" t="str">
        <f t="shared" si="1767"/>
        <v/>
      </c>
      <c r="BW1187" s="18" t="str">
        <f t="shared" si="1767"/>
        <v/>
      </c>
      <c r="BX1187" s="18" t="str">
        <f t="shared" si="1767"/>
        <v/>
      </c>
      <c r="BY1187" s="18" t="str">
        <f t="shared" si="1767"/>
        <v/>
      </c>
      <c r="BZ1187" s="18" t="str">
        <f t="shared" si="1767"/>
        <v/>
      </c>
      <c r="CA1187" s="18" t="str">
        <f t="shared" si="1767"/>
        <v/>
      </c>
      <c r="CB1187" s="18" t="str">
        <f t="shared" si="1767"/>
        <v/>
      </c>
      <c r="CC1187" s="18" t="str">
        <f t="shared" si="1767"/>
        <v/>
      </c>
    </row>
    <row r="1188" ht="15.0" customHeight="1">
      <c r="A1188" s="11" t="s">
        <v>5687</v>
      </c>
      <c r="C1188" s="11"/>
      <c r="D1188" s="11" t="s">
        <v>5632</v>
      </c>
      <c r="E1188" s="11">
        <v>2700000.0</v>
      </c>
      <c r="F1188" s="11">
        <v>2700000.0</v>
      </c>
      <c r="G1188" s="11" t="s">
        <v>215</v>
      </c>
      <c r="H1188" s="12">
        <v>348450.0</v>
      </c>
      <c r="I1188" s="12">
        <v>348450.0</v>
      </c>
      <c r="J1188" s="13">
        <f t="shared" ref="J1188:K1188" si="1768">E1188*0.091</f>
        <v>245700</v>
      </c>
      <c r="K1188" s="13">
        <f t="shared" si="1768"/>
        <v>245700</v>
      </c>
      <c r="L1188" s="11" t="s">
        <v>86</v>
      </c>
      <c r="N1188" s="15"/>
      <c r="O1188" s="11" t="s">
        <v>5688</v>
      </c>
      <c r="T1188" s="11" t="s">
        <v>5689</v>
      </c>
      <c r="V1188" s="11" t="s">
        <v>429</v>
      </c>
      <c r="X1188" s="11" t="s">
        <v>218</v>
      </c>
      <c r="Y1188" s="11" t="s">
        <v>75</v>
      </c>
      <c r="AC1188" s="15"/>
      <c r="AD1188" s="15"/>
      <c r="AL1188" s="11">
        <v>348450.0</v>
      </c>
      <c r="AM1188" s="11" t="s">
        <v>2631</v>
      </c>
      <c r="AQ1188" s="11" t="s">
        <v>79</v>
      </c>
      <c r="AR1188" s="11" t="s">
        <v>218</v>
      </c>
      <c r="AS1188" s="11" t="s">
        <v>75</v>
      </c>
      <c r="AT1188" s="11" t="s">
        <v>80</v>
      </c>
      <c r="AW1188" s="25" t="s">
        <v>96</v>
      </c>
      <c r="AX1188" s="11" t="s">
        <v>82</v>
      </c>
      <c r="AZ1188" s="25" t="s">
        <v>395</v>
      </c>
      <c r="BD1188" s="15">
        <v>45671.0</v>
      </c>
      <c r="BE1188" s="15">
        <v>46098.0</v>
      </c>
      <c r="BJ1188" s="11">
        <v>2013.0</v>
      </c>
      <c r="BK1188" s="11">
        <v>2013.0</v>
      </c>
      <c r="BL1188" s="16">
        <f t="shared" si="1660"/>
        <v>1</v>
      </c>
      <c r="BM1188" s="18" t="str">
        <f t="shared" si="1661"/>
        <v>2013</v>
      </c>
      <c r="BN1188" s="18" t="str">
        <f t="shared" ref="BN1188:CC1188" si="1769">IF(ISNUMBER(SEARCH(BN$1, $BM1188)), ($K1188/$BL1188), "")</f>
        <v/>
      </c>
      <c r="BO1188" s="18" t="str">
        <f t="shared" si="1769"/>
        <v/>
      </c>
      <c r="BP1188" s="18" t="str">
        <f t="shared" si="1769"/>
        <v/>
      </c>
      <c r="BQ1188" s="18" t="str">
        <f t="shared" si="1769"/>
        <v/>
      </c>
      <c r="BR1188" s="18" t="str">
        <f t="shared" si="1769"/>
        <v/>
      </c>
      <c r="BS1188" s="18" t="str">
        <f t="shared" si="1769"/>
        <v/>
      </c>
      <c r="BT1188" s="18" t="str">
        <f t="shared" si="1769"/>
        <v/>
      </c>
      <c r="BU1188" s="18" t="str">
        <f t="shared" si="1769"/>
        <v/>
      </c>
      <c r="BV1188" s="18" t="str">
        <f t="shared" si="1769"/>
        <v/>
      </c>
      <c r="BW1188" s="18" t="str">
        <f t="shared" si="1769"/>
        <v/>
      </c>
      <c r="BX1188" s="18" t="str">
        <f t="shared" si="1769"/>
        <v/>
      </c>
      <c r="BY1188" s="18" t="str">
        <f t="shared" si="1769"/>
        <v/>
      </c>
      <c r="BZ1188" s="18" t="str">
        <f t="shared" si="1769"/>
        <v/>
      </c>
      <c r="CA1188" s="18" t="str">
        <f t="shared" si="1769"/>
        <v/>
      </c>
      <c r="CB1188" s="18" t="str">
        <f t="shared" si="1769"/>
        <v/>
      </c>
      <c r="CC1188" s="18" t="str">
        <f t="shared" si="1769"/>
        <v/>
      </c>
    </row>
    <row r="1189" ht="15.0" customHeight="1">
      <c r="A1189" s="11" t="s">
        <v>5690</v>
      </c>
      <c r="C1189" s="11"/>
      <c r="D1189" s="11" t="s">
        <v>5632</v>
      </c>
      <c r="E1189" s="11">
        <v>2592000.0</v>
      </c>
      <c r="F1189" s="11">
        <v>2592000.0</v>
      </c>
      <c r="G1189" s="11" t="s">
        <v>215</v>
      </c>
      <c r="H1189" s="12">
        <v>304480.0</v>
      </c>
      <c r="I1189" s="12">
        <v>304480.0</v>
      </c>
      <c r="J1189" s="13">
        <f t="shared" ref="J1189:K1189" si="1770">E1189*0.091</f>
        <v>235872</v>
      </c>
      <c r="K1189" s="13">
        <f t="shared" si="1770"/>
        <v>235872</v>
      </c>
      <c r="L1189" s="11" t="s">
        <v>86</v>
      </c>
      <c r="N1189" s="15"/>
      <c r="O1189" s="11" t="s">
        <v>5691</v>
      </c>
      <c r="T1189" s="11" t="s">
        <v>5692</v>
      </c>
      <c r="V1189" s="11" t="s">
        <v>567</v>
      </c>
      <c r="X1189" s="11" t="s">
        <v>218</v>
      </c>
      <c r="Y1189" s="11" t="s">
        <v>75</v>
      </c>
      <c r="AC1189" s="15"/>
      <c r="AD1189" s="15"/>
      <c r="AL1189" s="11">
        <v>304480.0</v>
      </c>
      <c r="AM1189" s="11" t="s">
        <v>220</v>
      </c>
      <c r="AQ1189" s="11" t="s">
        <v>79</v>
      </c>
      <c r="AR1189" s="11" t="s">
        <v>218</v>
      </c>
      <c r="AS1189" s="11" t="s">
        <v>75</v>
      </c>
      <c r="AT1189" s="11" t="s">
        <v>80</v>
      </c>
      <c r="AW1189" s="25" t="s">
        <v>96</v>
      </c>
      <c r="AX1189" s="11" t="s">
        <v>376</v>
      </c>
      <c r="AZ1189" s="25" t="s">
        <v>191</v>
      </c>
      <c r="BD1189" s="15">
        <v>45671.0</v>
      </c>
      <c r="BE1189" s="15">
        <v>46098.0</v>
      </c>
      <c r="BJ1189" s="11">
        <v>2015.0</v>
      </c>
      <c r="BK1189" s="11">
        <v>2015.0</v>
      </c>
      <c r="BL1189" s="16">
        <f t="shared" si="1660"/>
        <v>1</v>
      </c>
      <c r="BM1189" s="18" t="str">
        <f t="shared" si="1661"/>
        <v>2015</v>
      </c>
      <c r="BN1189" s="18" t="str">
        <f t="shared" ref="BN1189:CC1189" si="1771">IF(ISNUMBER(SEARCH(BN$1, $BM1189)), ($K1189/$BL1189), "")</f>
        <v/>
      </c>
      <c r="BO1189" s="18" t="str">
        <f t="shared" si="1771"/>
        <v/>
      </c>
      <c r="BP1189" s="18" t="str">
        <f t="shared" si="1771"/>
        <v/>
      </c>
      <c r="BQ1189" s="18" t="str">
        <f t="shared" si="1771"/>
        <v/>
      </c>
      <c r="BR1189" s="18" t="str">
        <f t="shared" si="1771"/>
        <v/>
      </c>
      <c r="BS1189" s="18" t="str">
        <f t="shared" si="1771"/>
        <v/>
      </c>
      <c r="BT1189" s="18" t="str">
        <f t="shared" si="1771"/>
        <v/>
      </c>
      <c r="BU1189" s="18" t="str">
        <f t="shared" si="1771"/>
        <v/>
      </c>
      <c r="BV1189" s="18" t="str">
        <f t="shared" si="1771"/>
        <v/>
      </c>
      <c r="BW1189" s="18" t="str">
        <f t="shared" si="1771"/>
        <v/>
      </c>
      <c r="BX1189" s="18" t="str">
        <f t="shared" si="1771"/>
        <v/>
      </c>
      <c r="BY1189" s="18" t="str">
        <f t="shared" si="1771"/>
        <v/>
      </c>
      <c r="BZ1189" s="18" t="str">
        <f t="shared" si="1771"/>
        <v/>
      </c>
      <c r="CA1189" s="18" t="str">
        <f t="shared" si="1771"/>
        <v/>
      </c>
      <c r="CB1189" s="18" t="str">
        <f t="shared" si="1771"/>
        <v/>
      </c>
      <c r="CC1189" s="18" t="str">
        <f t="shared" si="1771"/>
        <v/>
      </c>
    </row>
    <row r="1190" ht="15.0" customHeight="1">
      <c r="A1190" s="11" t="s">
        <v>5693</v>
      </c>
      <c r="C1190" s="11"/>
      <c r="D1190" s="11" t="s">
        <v>5632</v>
      </c>
      <c r="E1190" s="11">
        <v>2589991.0</v>
      </c>
      <c r="F1190" s="11">
        <v>2589991.0</v>
      </c>
      <c r="G1190" s="11" t="s">
        <v>112</v>
      </c>
      <c r="H1190" s="12">
        <v>399597.0</v>
      </c>
      <c r="I1190" s="12">
        <v>399597.0</v>
      </c>
      <c r="J1190" s="129">
        <f t="shared" ref="J1190:K1190" si="1772">E1190*0.087</f>
        <v>225329.217</v>
      </c>
      <c r="K1190" s="129">
        <f t="shared" si="1772"/>
        <v>225329.217</v>
      </c>
      <c r="L1190" s="11" t="s">
        <v>86</v>
      </c>
      <c r="N1190" s="15"/>
      <c r="O1190" s="11" t="e">
        <v>#N/A</v>
      </c>
      <c r="T1190" s="11" t="s">
        <v>173</v>
      </c>
      <c r="V1190" s="11" t="s">
        <v>5694</v>
      </c>
      <c r="X1190" s="11" t="s">
        <v>117</v>
      </c>
      <c r="Y1190" s="11" t="s">
        <v>75</v>
      </c>
      <c r="AC1190" s="15"/>
      <c r="AD1190" s="15"/>
      <c r="AL1190" s="11">
        <v>399597.0</v>
      </c>
      <c r="AM1190" s="11" t="s">
        <v>5695</v>
      </c>
      <c r="AQ1190" s="11" t="s">
        <v>79</v>
      </c>
      <c r="AR1190" s="11" t="s">
        <v>117</v>
      </c>
      <c r="AS1190" s="11" t="s">
        <v>75</v>
      </c>
      <c r="AT1190" s="11" t="s">
        <v>80</v>
      </c>
      <c r="AW1190" s="25" t="s">
        <v>96</v>
      </c>
      <c r="AX1190" s="11" t="s">
        <v>82</v>
      </c>
      <c r="AZ1190" s="25" t="s">
        <v>634</v>
      </c>
      <c r="BD1190" s="15">
        <v>45671.0</v>
      </c>
      <c r="BE1190" s="15">
        <v>46098.0</v>
      </c>
      <c r="BJ1190" s="11">
        <v>2003.0</v>
      </c>
      <c r="BK1190" s="11">
        <v>2003.0</v>
      </c>
      <c r="BL1190" s="16">
        <f t="shared" si="1660"/>
        <v>1</v>
      </c>
      <c r="BM1190" s="18" t="str">
        <f t="shared" si="1661"/>
        <v>2003</v>
      </c>
      <c r="BN1190" s="18" t="str">
        <f t="shared" ref="BN1190:CC1190" si="1773">IF(ISNUMBER(SEARCH(BN$1, $BM1190)), ($K1190/$BL1190), "")</f>
        <v/>
      </c>
      <c r="BO1190" s="18" t="str">
        <f t="shared" si="1773"/>
        <v/>
      </c>
      <c r="BP1190" s="18" t="str">
        <f t="shared" si="1773"/>
        <v/>
      </c>
      <c r="BQ1190" s="18" t="str">
        <f t="shared" si="1773"/>
        <v/>
      </c>
      <c r="BR1190" s="18" t="str">
        <f t="shared" si="1773"/>
        <v/>
      </c>
      <c r="BS1190" s="18" t="str">
        <f t="shared" si="1773"/>
        <v/>
      </c>
      <c r="BT1190" s="18" t="str">
        <f t="shared" si="1773"/>
        <v/>
      </c>
      <c r="BU1190" s="18" t="str">
        <f t="shared" si="1773"/>
        <v/>
      </c>
      <c r="BV1190" s="18" t="str">
        <f t="shared" si="1773"/>
        <v/>
      </c>
      <c r="BW1190" s="18" t="str">
        <f t="shared" si="1773"/>
        <v/>
      </c>
      <c r="BX1190" s="18" t="str">
        <f t="shared" si="1773"/>
        <v/>
      </c>
      <c r="BY1190" s="18" t="str">
        <f t="shared" si="1773"/>
        <v/>
      </c>
      <c r="BZ1190" s="18" t="str">
        <f t="shared" si="1773"/>
        <v/>
      </c>
      <c r="CA1190" s="18" t="str">
        <f t="shared" si="1773"/>
        <v/>
      </c>
      <c r="CB1190" s="18" t="str">
        <f t="shared" si="1773"/>
        <v/>
      </c>
      <c r="CC1190" s="18" t="str">
        <f t="shared" si="1773"/>
        <v/>
      </c>
    </row>
    <row r="1191" ht="15.0" customHeight="1">
      <c r="A1191" s="11" t="s">
        <v>5696</v>
      </c>
      <c r="C1191" s="11"/>
      <c r="D1191" s="11" t="s">
        <v>5632</v>
      </c>
      <c r="E1191" s="11">
        <v>2418992.0</v>
      </c>
      <c r="F1191" s="11">
        <v>2418992.0</v>
      </c>
      <c r="G1191" s="11" t="s">
        <v>112</v>
      </c>
      <c r="H1191" s="12">
        <v>272361.0</v>
      </c>
      <c r="I1191" s="12">
        <v>272361.0</v>
      </c>
      <c r="J1191" s="129">
        <f t="shared" ref="J1191:K1191" si="1774">E1191*0.087</f>
        <v>210452.304</v>
      </c>
      <c r="K1191" s="129">
        <f t="shared" si="1774"/>
        <v>210452.304</v>
      </c>
      <c r="L1191" s="11" t="s">
        <v>86</v>
      </c>
      <c r="N1191" s="15"/>
      <c r="O1191" s="11" t="s">
        <v>5697</v>
      </c>
      <c r="T1191" s="11" t="s">
        <v>5698</v>
      </c>
      <c r="V1191" s="11" t="s">
        <v>116</v>
      </c>
      <c r="X1191" s="11" t="s">
        <v>117</v>
      </c>
      <c r="Y1191" s="11" t="s">
        <v>75</v>
      </c>
      <c r="AC1191" s="15"/>
      <c r="AD1191" s="15"/>
      <c r="AL1191" s="11">
        <v>272361.0</v>
      </c>
      <c r="AM1191" s="11" t="s">
        <v>5695</v>
      </c>
      <c r="AQ1191" s="11" t="s">
        <v>79</v>
      </c>
      <c r="AR1191" s="11" t="s">
        <v>117</v>
      </c>
      <c r="AS1191" s="11" t="s">
        <v>75</v>
      </c>
      <c r="AT1191" s="11" t="s">
        <v>80</v>
      </c>
      <c r="AW1191" s="25" t="s">
        <v>96</v>
      </c>
      <c r="AX1191" s="11" t="s">
        <v>82</v>
      </c>
      <c r="AZ1191" s="25" t="s">
        <v>132</v>
      </c>
      <c r="BD1191" s="15">
        <v>45671.0</v>
      </c>
      <c r="BE1191" s="15">
        <v>46098.0</v>
      </c>
      <c r="BJ1191" s="11">
        <v>2018.0</v>
      </c>
      <c r="BK1191" s="11">
        <v>2018.0</v>
      </c>
      <c r="BL1191" s="16">
        <f t="shared" si="1660"/>
        <v>1</v>
      </c>
      <c r="BM1191" s="18" t="str">
        <f t="shared" si="1661"/>
        <v>2018</v>
      </c>
      <c r="BN1191" s="18" t="str">
        <f t="shared" ref="BN1191:CC1191" si="1775">IF(ISNUMBER(SEARCH(BN$1, $BM1191)), ($K1191/$BL1191), "")</f>
        <v/>
      </c>
      <c r="BO1191" s="18" t="str">
        <f t="shared" si="1775"/>
        <v/>
      </c>
      <c r="BP1191" s="18" t="str">
        <f t="shared" si="1775"/>
        <v/>
      </c>
      <c r="BQ1191" s="18" t="str">
        <f t="shared" si="1775"/>
        <v/>
      </c>
      <c r="BR1191" s="18" t="str">
        <f t="shared" si="1775"/>
        <v/>
      </c>
      <c r="BS1191" s="18" t="str">
        <f t="shared" si="1775"/>
        <v/>
      </c>
      <c r="BT1191" s="18" t="str">
        <f t="shared" si="1775"/>
        <v/>
      </c>
      <c r="BU1191" s="18" t="str">
        <f t="shared" si="1775"/>
        <v/>
      </c>
      <c r="BV1191" s="18" t="str">
        <f t="shared" si="1775"/>
        <v/>
      </c>
      <c r="BW1191" s="18" t="str">
        <f t="shared" si="1775"/>
        <v/>
      </c>
      <c r="BX1191" s="18" t="str">
        <f t="shared" si="1775"/>
        <v/>
      </c>
      <c r="BY1191" s="18" t="str">
        <f t="shared" si="1775"/>
        <v/>
      </c>
      <c r="BZ1191" s="18" t="str">
        <f t="shared" si="1775"/>
        <v/>
      </c>
      <c r="CA1191" s="18" t="str">
        <f t="shared" si="1775"/>
        <v/>
      </c>
      <c r="CB1191" s="18" t="str">
        <f t="shared" si="1775"/>
        <v/>
      </c>
      <c r="CC1191" s="18" t="str">
        <f t="shared" si="1775"/>
        <v/>
      </c>
    </row>
    <row r="1192" ht="15.0" customHeight="1">
      <c r="A1192" s="11" t="s">
        <v>5699</v>
      </c>
      <c r="C1192" s="11"/>
      <c r="D1192" s="11" t="s">
        <v>5632</v>
      </c>
      <c r="E1192" s="11">
        <v>2405287.0</v>
      </c>
      <c r="F1192" s="11">
        <v>2405287.0</v>
      </c>
      <c r="G1192" s="11" t="s">
        <v>215</v>
      </c>
      <c r="H1192" s="12">
        <v>264091.0</v>
      </c>
      <c r="I1192" s="12">
        <v>264091.0</v>
      </c>
      <c r="J1192" s="13">
        <f t="shared" ref="J1192:K1192" si="1776">E1192*0.091</f>
        <v>218881.117</v>
      </c>
      <c r="K1192" s="13">
        <f t="shared" si="1776"/>
        <v>218881.117</v>
      </c>
      <c r="L1192" s="11" t="s">
        <v>86</v>
      </c>
      <c r="N1192" s="15"/>
      <c r="O1192" s="11" t="s">
        <v>5700</v>
      </c>
      <c r="T1192" s="11" t="s">
        <v>5701</v>
      </c>
      <c r="V1192" s="11" t="s">
        <v>429</v>
      </c>
      <c r="X1192" s="11" t="s">
        <v>218</v>
      </c>
      <c r="Y1192" s="11" t="s">
        <v>75</v>
      </c>
      <c r="AC1192" s="15"/>
      <c r="AD1192" s="15"/>
      <c r="AL1192" s="11">
        <v>264091.0</v>
      </c>
      <c r="AM1192" s="11" t="s">
        <v>220</v>
      </c>
      <c r="AQ1192" s="11" t="s">
        <v>79</v>
      </c>
      <c r="AR1192" s="11" t="s">
        <v>218</v>
      </c>
      <c r="AS1192" s="11" t="s">
        <v>75</v>
      </c>
      <c r="AT1192" s="11" t="s">
        <v>80</v>
      </c>
      <c r="AW1192" s="25" t="s">
        <v>96</v>
      </c>
      <c r="AX1192" s="11" t="s">
        <v>82</v>
      </c>
      <c r="AZ1192" s="11" t="s">
        <v>535</v>
      </c>
      <c r="BD1192" s="15">
        <v>45671.0</v>
      </c>
      <c r="BE1192" s="15">
        <v>46098.0</v>
      </c>
      <c r="BJ1192" s="11">
        <v>2018.0</v>
      </c>
      <c r="BK1192" s="11">
        <v>2018.0</v>
      </c>
      <c r="BL1192" s="16">
        <f t="shared" si="1660"/>
        <v>1</v>
      </c>
      <c r="BM1192" s="18" t="str">
        <f t="shared" si="1661"/>
        <v>2018</v>
      </c>
      <c r="BN1192" s="18" t="str">
        <f t="shared" ref="BN1192:CC1192" si="1777">IF(ISNUMBER(SEARCH(BN$1, $BM1192)), ($K1192/$BL1192), "")</f>
        <v/>
      </c>
      <c r="BO1192" s="18" t="str">
        <f t="shared" si="1777"/>
        <v/>
      </c>
      <c r="BP1192" s="18" t="str">
        <f t="shared" si="1777"/>
        <v/>
      </c>
      <c r="BQ1192" s="18" t="str">
        <f t="shared" si="1777"/>
        <v/>
      </c>
      <c r="BR1192" s="18" t="str">
        <f t="shared" si="1777"/>
        <v/>
      </c>
      <c r="BS1192" s="18" t="str">
        <f t="shared" si="1777"/>
        <v/>
      </c>
      <c r="BT1192" s="18" t="str">
        <f t="shared" si="1777"/>
        <v/>
      </c>
      <c r="BU1192" s="18" t="str">
        <f t="shared" si="1777"/>
        <v/>
      </c>
      <c r="BV1192" s="18" t="str">
        <f t="shared" si="1777"/>
        <v/>
      </c>
      <c r="BW1192" s="18" t="str">
        <f t="shared" si="1777"/>
        <v/>
      </c>
      <c r="BX1192" s="18" t="str">
        <f t="shared" si="1777"/>
        <v/>
      </c>
      <c r="BY1192" s="18" t="str">
        <f t="shared" si="1777"/>
        <v/>
      </c>
      <c r="BZ1192" s="18" t="str">
        <f t="shared" si="1777"/>
        <v/>
      </c>
      <c r="CA1192" s="18" t="str">
        <f t="shared" si="1777"/>
        <v/>
      </c>
      <c r="CB1192" s="18" t="str">
        <f t="shared" si="1777"/>
        <v/>
      </c>
      <c r="CC1192" s="18" t="str">
        <f t="shared" si="1777"/>
        <v/>
      </c>
    </row>
    <row r="1193" ht="15.0" customHeight="1">
      <c r="A1193" s="11" t="s">
        <v>5702</v>
      </c>
      <c r="C1193" s="11"/>
      <c r="D1193" s="11" t="s">
        <v>5632</v>
      </c>
      <c r="E1193" s="11">
        <v>2398095.0</v>
      </c>
      <c r="F1193" s="11">
        <v>2398095.0</v>
      </c>
      <c r="G1193" s="11" t="s">
        <v>65</v>
      </c>
      <c r="H1193" s="12">
        <v>347576.0</v>
      </c>
      <c r="I1193" s="12">
        <v>0.0</v>
      </c>
      <c r="J1193" s="13">
        <f t="shared" ref="J1193:K1193" si="1778">E1193*0.13</f>
        <v>311752.35</v>
      </c>
      <c r="K1193" s="13">
        <f t="shared" si="1778"/>
        <v>311752.35</v>
      </c>
      <c r="L1193" s="11" t="s">
        <v>86</v>
      </c>
      <c r="N1193" s="14" t="s">
        <v>5703</v>
      </c>
      <c r="O1193" s="11" t="s">
        <v>5704</v>
      </c>
      <c r="T1193" s="11" t="s">
        <v>5705</v>
      </c>
      <c r="V1193" s="11" t="s">
        <v>91</v>
      </c>
      <c r="X1193" s="11" t="s">
        <v>74</v>
      </c>
      <c r="Y1193" s="11" t="s">
        <v>75</v>
      </c>
      <c r="AC1193" s="15"/>
      <c r="AD1193" s="15"/>
      <c r="AL1193" s="11">
        <v>347576.0</v>
      </c>
      <c r="AM1193" s="11" t="s">
        <v>94</v>
      </c>
      <c r="AQ1193" s="11" t="s">
        <v>95</v>
      </c>
      <c r="AR1193" s="11" t="s">
        <v>74</v>
      </c>
      <c r="AS1193" s="11" t="s">
        <v>75</v>
      </c>
      <c r="AT1193" s="11" t="s">
        <v>107</v>
      </c>
      <c r="AU1193" s="39" t="s">
        <v>4104</v>
      </c>
      <c r="AW1193" s="25" t="s">
        <v>96</v>
      </c>
      <c r="AX1193" s="11" t="s">
        <v>82</v>
      </c>
      <c r="AZ1193" s="11" t="s">
        <v>535</v>
      </c>
      <c r="BD1193" s="15">
        <v>45671.0</v>
      </c>
      <c r="BE1193" s="15">
        <v>46098.0</v>
      </c>
      <c r="BJ1193" s="11">
        <v>2023.0</v>
      </c>
      <c r="BK1193" s="11">
        <v>2023.0</v>
      </c>
      <c r="BL1193" s="16">
        <f t="shared" si="1660"/>
        <v>1</v>
      </c>
      <c r="BM1193" s="18" t="str">
        <f t="shared" si="1661"/>
        <v>2023</v>
      </c>
      <c r="BN1193" s="18" t="str">
        <f t="shared" ref="BN1193:CC1193" si="1779">IF(ISNUMBER(SEARCH(BN$1, $BM1193)), ($K1193/$BL1193), "")</f>
        <v/>
      </c>
      <c r="BO1193" s="18" t="str">
        <f t="shared" si="1779"/>
        <v/>
      </c>
      <c r="BP1193" s="18" t="str">
        <f t="shared" si="1779"/>
        <v/>
      </c>
      <c r="BQ1193" s="20">
        <f t="shared" si="1779"/>
        <v>311752.35</v>
      </c>
      <c r="BR1193" s="18" t="str">
        <f t="shared" si="1779"/>
        <v/>
      </c>
      <c r="BS1193" s="18" t="str">
        <f t="shared" si="1779"/>
        <v/>
      </c>
      <c r="BT1193" s="18" t="str">
        <f t="shared" si="1779"/>
        <v/>
      </c>
      <c r="BU1193" s="18" t="str">
        <f t="shared" si="1779"/>
        <v/>
      </c>
      <c r="BV1193" s="18" t="str">
        <f t="shared" si="1779"/>
        <v/>
      </c>
      <c r="BW1193" s="18" t="str">
        <f t="shared" si="1779"/>
        <v/>
      </c>
      <c r="BX1193" s="18" t="str">
        <f t="shared" si="1779"/>
        <v/>
      </c>
      <c r="BY1193" s="18" t="str">
        <f t="shared" si="1779"/>
        <v/>
      </c>
      <c r="BZ1193" s="18" t="str">
        <f t="shared" si="1779"/>
        <v/>
      </c>
      <c r="CA1193" s="18" t="str">
        <f t="shared" si="1779"/>
        <v/>
      </c>
      <c r="CB1193" s="18" t="str">
        <f t="shared" si="1779"/>
        <v/>
      </c>
      <c r="CC1193" s="18" t="str">
        <f t="shared" si="1779"/>
        <v/>
      </c>
    </row>
    <row r="1194" ht="15.0" customHeight="1">
      <c r="A1194" s="11" t="s">
        <v>5706</v>
      </c>
      <c r="C1194" s="11"/>
      <c r="D1194" s="11" t="s">
        <v>5632</v>
      </c>
      <c r="E1194" s="11">
        <v>2390600.0</v>
      </c>
      <c r="F1194" s="11">
        <v>2390600.0</v>
      </c>
      <c r="G1194" s="11" t="s">
        <v>367</v>
      </c>
      <c r="H1194" s="12">
        <v>623334.0</v>
      </c>
      <c r="I1194" s="12">
        <v>623334.0</v>
      </c>
      <c r="J1194" s="13">
        <f t="shared" ref="J1194:K1194" si="1780">E1194*0.23</f>
        <v>549838</v>
      </c>
      <c r="K1194" s="13">
        <f t="shared" si="1780"/>
        <v>549838</v>
      </c>
      <c r="L1194" s="11" t="s">
        <v>86</v>
      </c>
      <c r="N1194" s="15"/>
      <c r="O1194" s="11" t="s">
        <v>5707</v>
      </c>
      <c r="T1194" s="11" t="s">
        <v>5708</v>
      </c>
      <c r="V1194" s="11" t="s">
        <v>5709</v>
      </c>
      <c r="X1194" s="11" t="s">
        <v>372</v>
      </c>
      <c r="Y1194" s="11" t="s">
        <v>75</v>
      </c>
      <c r="AC1194" s="15"/>
      <c r="AD1194" s="15"/>
      <c r="AL1194" s="11">
        <v>623334.0</v>
      </c>
      <c r="AM1194" s="11" t="s">
        <v>1184</v>
      </c>
      <c r="AQ1194" s="11" t="s">
        <v>79</v>
      </c>
      <c r="AR1194" s="11" t="s">
        <v>372</v>
      </c>
      <c r="AS1194" s="11" t="s">
        <v>75</v>
      </c>
      <c r="AT1194" s="11" t="s">
        <v>80</v>
      </c>
      <c r="AW1194" s="25" t="s">
        <v>96</v>
      </c>
      <c r="AX1194" s="11" t="s">
        <v>82</v>
      </c>
      <c r="AZ1194" s="25" t="s">
        <v>124</v>
      </c>
      <c r="BD1194" s="15">
        <v>45671.0</v>
      </c>
      <c r="BE1194" s="15">
        <v>46098.0</v>
      </c>
      <c r="BJ1194" s="11">
        <v>2018.0</v>
      </c>
      <c r="BK1194" s="11">
        <v>2018.0</v>
      </c>
      <c r="BL1194" s="16">
        <f t="shared" si="1660"/>
        <v>1</v>
      </c>
      <c r="BM1194" s="18" t="str">
        <f t="shared" si="1661"/>
        <v>2018</v>
      </c>
      <c r="BN1194" s="18" t="str">
        <f t="shared" ref="BN1194:CC1194" si="1781">IF(ISNUMBER(SEARCH(BN$1, $BM1194)), ($K1194/$BL1194), "")</f>
        <v/>
      </c>
      <c r="BO1194" s="18" t="str">
        <f t="shared" si="1781"/>
        <v/>
      </c>
      <c r="BP1194" s="18" t="str">
        <f t="shared" si="1781"/>
        <v/>
      </c>
      <c r="BQ1194" s="18" t="str">
        <f t="shared" si="1781"/>
        <v/>
      </c>
      <c r="BR1194" s="18" t="str">
        <f t="shared" si="1781"/>
        <v/>
      </c>
      <c r="BS1194" s="18" t="str">
        <f t="shared" si="1781"/>
        <v/>
      </c>
      <c r="BT1194" s="18" t="str">
        <f t="shared" si="1781"/>
        <v/>
      </c>
      <c r="BU1194" s="18" t="str">
        <f t="shared" si="1781"/>
        <v/>
      </c>
      <c r="BV1194" s="18" t="str">
        <f t="shared" si="1781"/>
        <v/>
      </c>
      <c r="BW1194" s="18" t="str">
        <f t="shared" si="1781"/>
        <v/>
      </c>
      <c r="BX1194" s="18" t="str">
        <f t="shared" si="1781"/>
        <v/>
      </c>
      <c r="BY1194" s="18" t="str">
        <f t="shared" si="1781"/>
        <v/>
      </c>
      <c r="BZ1194" s="18" t="str">
        <f t="shared" si="1781"/>
        <v/>
      </c>
      <c r="CA1194" s="18" t="str">
        <f t="shared" si="1781"/>
        <v/>
      </c>
      <c r="CB1194" s="18" t="str">
        <f t="shared" si="1781"/>
        <v/>
      </c>
      <c r="CC1194" s="18" t="str">
        <f t="shared" si="1781"/>
        <v/>
      </c>
    </row>
    <row r="1195" ht="15.0" customHeight="1">
      <c r="A1195" s="11" t="s">
        <v>5710</v>
      </c>
      <c r="C1195" s="11"/>
      <c r="D1195" s="11" t="s">
        <v>5632</v>
      </c>
      <c r="E1195" s="11">
        <v>2118000.0</v>
      </c>
      <c r="F1195" s="11">
        <v>2118000.0</v>
      </c>
      <c r="G1195" s="11" t="s">
        <v>215</v>
      </c>
      <c r="H1195" s="12">
        <v>286101.0</v>
      </c>
      <c r="I1195" s="12">
        <v>286101.0</v>
      </c>
      <c r="J1195" s="13">
        <f t="shared" ref="J1195:K1195" si="1782">E1195*0.091</f>
        <v>192738</v>
      </c>
      <c r="K1195" s="13">
        <f t="shared" si="1782"/>
        <v>192738</v>
      </c>
      <c r="L1195" s="11" t="s">
        <v>86</v>
      </c>
      <c r="N1195" s="15"/>
      <c r="O1195" s="11" t="s">
        <v>5711</v>
      </c>
      <c r="T1195" s="11" t="s">
        <v>5712</v>
      </c>
      <c r="V1195" s="11" t="s">
        <v>429</v>
      </c>
      <c r="X1195" s="11" t="s">
        <v>218</v>
      </c>
      <c r="Y1195" s="11" t="s">
        <v>75</v>
      </c>
      <c r="AC1195" s="15"/>
      <c r="AD1195" s="15"/>
      <c r="AL1195" s="11">
        <v>286101.0</v>
      </c>
      <c r="AM1195" s="11" t="s">
        <v>2631</v>
      </c>
      <c r="AQ1195" s="11" t="s">
        <v>79</v>
      </c>
      <c r="AR1195" s="11" t="s">
        <v>218</v>
      </c>
      <c r="AS1195" s="11" t="s">
        <v>75</v>
      </c>
      <c r="AT1195" s="11" t="s">
        <v>80</v>
      </c>
      <c r="AW1195" s="25" t="s">
        <v>96</v>
      </c>
      <c r="AX1195" s="11" t="s">
        <v>82</v>
      </c>
      <c r="AZ1195" s="19" t="s">
        <v>290</v>
      </c>
      <c r="BD1195" s="15">
        <v>45671.0</v>
      </c>
      <c r="BE1195" s="15">
        <v>46098.0</v>
      </c>
      <c r="BJ1195" s="11">
        <v>2013.0</v>
      </c>
      <c r="BK1195" s="11">
        <v>2013.0</v>
      </c>
      <c r="BL1195" s="16">
        <f t="shared" si="1660"/>
        <v>1</v>
      </c>
      <c r="BM1195" s="18" t="str">
        <f t="shared" si="1661"/>
        <v>2013</v>
      </c>
      <c r="BN1195" s="18" t="str">
        <f t="shared" ref="BN1195:CC1195" si="1783">IF(ISNUMBER(SEARCH(BN$1, $BM1195)), ($K1195/$BL1195), "")</f>
        <v/>
      </c>
      <c r="BO1195" s="18" t="str">
        <f t="shared" si="1783"/>
        <v/>
      </c>
      <c r="BP1195" s="18" t="str">
        <f t="shared" si="1783"/>
        <v/>
      </c>
      <c r="BQ1195" s="18" t="str">
        <f t="shared" si="1783"/>
        <v/>
      </c>
      <c r="BR1195" s="18" t="str">
        <f t="shared" si="1783"/>
        <v/>
      </c>
      <c r="BS1195" s="18" t="str">
        <f t="shared" si="1783"/>
        <v/>
      </c>
      <c r="BT1195" s="18" t="str">
        <f t="shared" si="1783"/>
        <v/>
      </c>
      <c r="BU1195" s="18" t="str">
        <f t="shared" si="1783"/>
        <v/>
      </c>
      <c r="BV1195" s="18" t="str">
        <f t="shared" si="1783"/>
        <v/>
      </c>
      <c r="BW1195" s="18" t="str">
        <f t="shared" si="1783"/>
        <v/>
      </c>
      <c r="BX1195" s="18" t="str">
        <f t="shared" si="1783"/>
        <v/>
      </c>
      <c r="BY1195" s="18" t="str">
        <f t="shared" si="1783"/>
        <v/>
      </c>
      <c r="BZ1195" s="18" t="str">
        <f t="shared" si="1783"/>
        <v/>
      </c>
      <c r="CA1195" s="18" t="str">
        <f t="shared" si="1783"/>
        <v/>
      </c>
      <c r="CB1195" s="18" t="str">
        <f t="shared" si="1783"/>
        <v/>
      </c>
      <c r="CC1195" s="18" t="str">
        <f t="shared" si="1783"/>
        <v/>
      </c>
    </row>
    <row r="1196" ht="15.0" customHeight="1">
      <c r="A1196" s="11" t="s">
        <v>5713</v>
      </c>
      <c r="C1196" s="11"/>
      <c r="D1196" s="11" t="s">
        <v>5632</v>
      </c>
      <c r="E1196" s="11">
        <v>2070000.0</v>
      </c>
      <c r="F1196" s="11">
        <v>2070000.0</v>
      </c>
      <c r="G1196" s="11" t="s">
        <v>151</v>
      </c>
      <c r="H1196" s="12">
        <v>2890151.0</v>
      </c>
      <c r="I1196" s="12">
        <v>2890151.0</v>
      </c>
      <c r="J1196" s="13">
        <v>2070000.0</v>
      </c>
      <c r="K1196" s="13">
        <v>2070000.0</v>
      </c>
      <c r="L1196" s="11" t="s">
        <v>86</v>
      </c>
      <c r="N1196" s="14" t="s">
        <v>5714</v>
      </c>
      <c r="O1196" s="11" t="s">
        <v>5715</v>
      </c>
      <c r="V1196" s="11" t="s">
        <v>5716</v>
      </c>
      <c r="X1196" s="11" t="s">
        <v>5717</v>
      </c>
      <c r="Y1196" s="11" t="s">
        <v>75</v>
      </c>
      <c r="AC1196" s="15"/>
      <c r="AD1196" s="15"/>
      <c r="AL1196" s="11">
        <v>2890151.0</v>
      </c>
      <c r="AM1196" s="11" t="s">
        <v>185</v>
      </c>
      <c r="AN1196" s="30" t="s">
        <v>5718</v>
      </c>
      <c r="AQ1196" s="11" t="s">
        <v>79</v>
      </c>
      <c r="AR1196" s="11" t="s">
        <v>188</v>
      </c>
      <c r="AS1196" s="11" t="s">
        <v>75</v>
      </c>
      <c r="AT1196" s="11" t="s">
        <v>80</v>
      </c>
      <c r="AW1196" s="25" t="s">
        <v>96</v>
      </c>
      <c r="AX1196" s="11" t="s">
        <v>82</v>
      </c>
      <c r="AZ1196" s="25" t="s">
        <v>634</v>
      </c>
      <c r="BD1196" s="15">
        <v>45671.0</v>
      </c>
      <c r="BE1196" s="15">
        <v>46098.0</v>
      </c>
      <c r="BJ1196" s="11">
        <v>2006.0</v>
      </c>
      <c r="BK1196" s="11">
        <v>2006.0</v>
      </c>
      <c r="BL1196" s="16">
        <f t="shared" si="1660"/>
        <v>1</v>
      </c>
      <c r="BM1196" s="18" t="str">
        <f t="shared" si="1661"/>
        <v>2006</v>
      </c>
      <c r="BN1196" s="18" t="str">
        <f t="shared" ref="BN1196:CC1196" si="1784">IF(ISNUMBER(SEARCH(BN$1, $BM1196)), ($K1196/$BL1196), "")</f>
        <v/>
      </c>
      <c r="BO1196" s="18" t="str">
        <f t="shared" si="1784"/>
        <v/>
      </c>
      <c r="BP1196" s="18" t="str">
        <f t="shared" si="1784"/>
        <v/>
      </c>
      <c r="BQ1196" s="18" t="str">
        <f t="shared" si="1784"/>
        <v/>
      </c>
      <c r="BR1196" s="18" t="str">
        <f t="shared" si="1784"/>
        <v/>
      </c>
      <c r="BS1196" s="18" t="str">
        <f t="shared" si="1784"/>
        <v/>
      </c>
      <c r="BT1196" s="18" t="str">
        <f t="shared" si="1784"/>
        <v/>
      </c>
      <c r="BU1196" s="18" t="str">
        <f t="shared" si="1784"/>
        <v/>
      </c>
      <c r="BV1196" s="18" t="str">
        <f t="shared" si="1784"/>
        <v/>
      </c>
      <c r="BW1196" s="18" t="str">
        <f t="shared" si="1784"/>
        <v/>
      </c>
      <c r="BX1196" s="18" t="str">
        <f t="shared" si="1784"/>
        <v/>
      </c>
      <c r="BY1196" s="18" t="str">
        <f t="shared" si="1784"/>
        <v/>
      </c>
      <c r="BZ1196" s="18" t="str">
        <f t="shared" si="1784"/>
        <v/>
      </c>
      <c r="CA1196" s="18" t="str">
        <f t="shared" si="1784"/>
        <v/>
      </c>
      <c r="CB1196" s="18" t="str">
        <f t="shared" si="1784"/>
        <v/>
      </c>
      <c r="CC1196" s="18" t="str">
        <f t="shared" si="1784"/>
        <v/>
      </c>
    </row>
    <row r="1197" ht="15.0" customHeight="1">
      <c r="A1197" s="11" t="s">
        <v>5719</v>
      </c>
      <c r="C1197" s="11"/>
      <c r="D1197" s="11" t="s">
        <v>5632</v>
      </c>
      <c r="E1197" s="11">
        <v>1893750.0</v>
      </c>
      <c r="F1197" s="11">
        <v>1893750.0</v>
      </c>
      <c r="G1197" s="11" t="s">
        <v>856</v>
      </c>
      <c r="H1197" s="12">
        <v>279939.0</v>
      </c>
      <c r="I1197" s="12">
        <v>279939.0</v>
      </c>
      <c r="J1197" s="13">
        <f t="shared" ref="J1197:K1197" si="1785">E1197*0.132732</f>
        <v>251361.225</v>
      </c>
      <c r="K1197" s="13">
        <f t="shared" si="1785"/>
        <v>251361.225</v>
      </c>
      <c r="L1197" s="11" t="s">
        <v>86</v>
      </c>
      <c r="N1197" s="15"/>
      <c r="O1197" s="11" t="s">
        <v>5720</v>
      </c>
      <c r="T1197" s="11" t="s">
        <v>5721</v>
      </c>
      <c r="V1197" s="11" t="s">
        <v>5722</v>
      </c>
      <c r="X1197" s="11" t="s">
        <v>860</v>
      </c>
      <c r="Y1197" s="11" t="s">
        <v>75</v>
      </c>
      <c r="AC1197" s="15"/>
      <c r="AD1197" s="15"/>
      <c r="AL1197" s="11">
        <v>279939.0</v>
      </c>
      <c r="AM1197" s="11" t="s">
        <v>862</v>
      </c>
      <c r="AQ1197" s="11" t="s">
        <v>79</v>
      </c>
      <c r="AR1197" s="11" t="s">
        <v>860</v>
      </c>
      <c r="AS1197" s="11" t="s">
        <v>75</v>
      </c>
      <c r="AT1197" s="11" t="s">
        <v>80</v>
      </c>
      <c r="AW1197" s="25" t="s">
        <v>96</v>
      </c>
      <c r="AX1197" s="11" t="s">
        <v>82</v>
      </c>
      <c r="AZ1197" s="25" t="s">
        <v>132</v>
      </c>
      <c r="BD1197" s="15">
        <v>45671.0</v>
      </c>
      <c r="BE1197" s="15">
        <v>46098.0</v>
      </c>
      <c r="BJ1197" s="11">
        <v>2019.0</v>
      </c>
      <c r="BK1197" s="11">
        <v>2019.0</v>
      </c>
      <c r="BL1197" s="16">
        <f t="shared" si="1660"/>
        <v>1</v>
      </c>
      <c r="BM1197" s="18" t="str">
        <f t="shared" si="1661"/>
        <v>2019</v>
      </c>
      <c r="BN1197" s="18" t="str">
        <f t="shared" ref="BN1197:CC1197" si="1786">IF(ISNUMBER(SEARCH(BN$1, $BM1197)), ($K1197/$BL1197), "")</f>
        <v/>
      </c>
      <c r="BO1197" s="18" t="str">
        <f t="shared" si="1786"/>
        <v/>
      </c>
      <c r="BP1197" s="18" t="str">
        <f t="shared" si="1786"/>
        <v/>
      </c>
      <c r="BQ1197" s="18" t="str">
        <f t="shared" si="1786"/>
        <v/>
      </c>
      <c r="BR1197" s="18" t="str">
        <f t="shared" si="1786"/>
        <v/>
      </c>
      <c r="BS1197" s="18" t="str">
        <f t="shared" si="1786"/>
        <v/>
      </c>
      <c r="BT1197" s="18" t="str">
        <f t="shared" si="1786"/>
        <v/>
      </c>
      <c r="BU1197" s="18" t="str">
        <f t="shared" si="1786"/>
        <v/>
      </c>
      <c r="BV1197" s="18" t="str">
        <f t="shared" si="1786"/>
        <v/>
      </c>
      <c r="BW1197" s="18" t="str">
        <f t="shared" si="1786"/>
        <v/>
      </c>
      <c r="BX1197" s="18" t="str">
        <f t="shared" si="1786"/>
        <v/>
      </c>
      <c r="BY1197" s="18" t="str">
        <f t="shared" si="1786"/>
        <v/>
      </c>
      <c r="BZ1197" s="18" t="str">
        <f t="shared" si="1786"/>
        <v/>
      </c>
      <c r="CA1197" s="18" t="str">
        <f t="shared" si="1786"/>
        <v/>
      </c>
      <c r="CB1197" s="18" t="str">
        <f t="shared" si="1786"/>
        <v/>
      </c>
      <c r="CC1197" s="18" t="str">
        <f t="shared" si="1786"/>
        <v/>
      </c>
    </row>
    <row r="1198" ht="15.0" customHeight="1">
      <c r="A1198" s="11" t="s">
        <v>5723</v>
      </c>
      <c r="C1198" s="11"/>
      <c r="D1198" s="11" t="s">
        <v>5632</v>
      </c>
      <c r="E1198" s="11">
        <v>1821038.0</v>
      </c>
      <c r="F1198" s="11">
        <v>1821038.0</v>
      </c>
      <c r="G1198" s="11" t="s">
        <v>367</v>
      </c>
      <c r="H1198" s="12">
        <v>577255.0</v>
      </c>
      <c r="I1198" s="12">
        <v>577255.0</v>
      </c>
      <c r="J1198" s="13">
        <f t="shared" ref="J1198:K1198" si="1787">E1198*0.23</f>
        <v>418838.74</v>
      </c>
      <c r="K1198" s="13">
        <f t="shared" si="1787"/>
        <v>418838.74</v>
      </c>
      <c r="L1198" s="11" t="s">
        <v>86</v>
      </c>
      <c r="N1198" s="15"/>
      <c r="O1198" s="11" t="s">
        <v>5724</v>
      </c>
      <c r="T1198" s="11" t="s">
        <v>5725</v>
      </c>
      <c r="V1198" s="11" t="s">
        <v>5726</v>
      </c>
      <c r="X1198" s="11" t="s">
        <v>372</v>
      </c>
      <c r="Y1198" s="11" t="s">
        <v>75</v>
      </c>
      <c r="AC1198" s="15"/>
      <c r="AD1198" s="15"/>
      <c r="AL1198" s="11">
        <v>577255.0</v>
      </c>
      <c r="AM1198" s="11" t="s">
        <v>5727</v>
      </c>
      <c r="AQ1198" s="11" t="s">
        <v>79</v>
      </c>
      <c r="AR1198" s="11" t="s">
        <v>372</v>
      </c>
      <c r="AS1198" s="11" t="s">
        <v>75</v>
      </c>
      <c r="AT1198" s="11" t="s">
        <v>80</v>
      </c>
      <c r="AW1198" s="25" t="s">
        <v>96</v>
      </c>
      <c r="AX1198" s="11" t="s">
        <v>82</v>
      </c>
      <c r="AZ1198" s="25" t="s">
        <v>5728</v>
      </c>
      <c r="BD1198" s="15">
        <v>45671.0</v>
      </c>
      <c r="BE1198" s="15">
        <v>46098.0</v>
      </c>
      <c r="BJ1198" s="11">
        <v>2014.0</v>
      </c>
      <c r="BK1198" s="11">
        <v>2014.0</v>
      </c>
      <c r="BL1198" s="16">
        <f t="shared" si="1660"/>
        <v>1</v>
      </c>
      <c r="BM1198" s="18" t="str">
        <f t="shared" si="1661"/>
        <v>2014</v>
      </c>
      <c r="BN1198" s="18" t="str">
        <f t="shared" ref="BN1198:CC1198" si="1788">IF(ISNUMBER(SEARCH(BN$1, $BM1198)), ($K1198/$BL1198), "")</f>
        <v/>
      </c>
      <c r="BO1198" s="18" t="str">
        <f t="shared" si="1788"/>
        <v/>
      </c>
      <c r="BP1198" s="18" t="str">
        <f t="shared" si="1788"/>
        <v/>
      </c>
      <c r="BQ1198" s="18" t="str">
        <f t="shared" si="1788"/>
        <v/>
      </c>
      <c r="BR1198" s="18" t="str">
        <f t="shared" si="1788"/>
        <v/>
      </c>
      <c r="BS1198" s="18" t="str">
        <f t="shared" si="1788"/>
        <v/>
      </c>
      <c r="BT1198" s="18" t="str">
        <f t="shared" si="1788"/>
        <v/>
      </c>
      <c r="BU1198" s="18" t="str">
        <f t="shared" si="1788"/>
        <v/>
      </c>
      <c r="BV1198" s="18" t="str">
        <f t="shared" si="1788"/>
        <v/>
      </c>
      <c r="BW1198" s="18" t="str">
        <f t="shared" si="1788"/>
        <v/>
      </c>
      <c r="BX1198" s="18" t="str">
        <f t="shared" si="1788"/>
        <v/>
      </c>
      <c r="BY1198" s="18" t="str">
        <f t="shared" si="1788"/>
        <v/>
      </c>
      <c r="BZ1198" s="18" t="str">
        <f t="shared" si="1788"/>
        <v/>
      </c>
      <c r="CA1198" s="18" t="str">
        <f t="shared" si="1788"/>
        <v/>
      </c>
      <c r="CB1198" s="18" t="str">
        <f t="shared" si="1788"/>
        <v/>
      </c>
      <c r="CC1198" s="18" t="str">
        <f t="shared" si="1788"/>
        <v/>
      </c>
    </row>
    <row r="1199" ht="15.0" customHeight="1">
      <c r="A1199" s="11" t="s">
        <v>5729</v>
      </c>
      <c r="C1199" s="11"/>
      <c r="D1199" s="11" t="s">
        <v>5632</v>
      </c>
      <c r="E1199" s="11">
        <v>1708964.0</v>
      </c>
      <c r="F1199" s="11">
        <v>1708964.0</v>
      </c>
      <c r="G1199" s="11" t="s">
        <v>151</v>
      </c>
      <c r="H1199" s="12">
        <v>1903179.0</v>
      </c>
      <c r="I1199" s="12">
        <v>1903179.0</v>
      </c>
      <c r="J1199" s="13">
        <v>1708964.0</v>
      </c>
      <c r="K1199" s="13">
        <v>1708964.0</v>
      </c>
      <c r="L1199" s="11" t="s">
        <v>86</v>
      </c>
      <c r="N1199" s="14" t="s">
        <v>5730</v>
      </c>
      <c r="O1199" s="11" t="s">
        <v>5731</v>
      </c>
      <c r="Y1199" s="11" t="s">
        <v>75</v>
      </c>
      <c r="AC1199" s="15"/>
      <c r="AD1199" s="15"/>
      <c r="AL1199" s="11">
        <v>1903179.0</v>
      </c>
      <c r="AM1199" s="11" t="s">
        <v>185</v>
      </c>
      <c r="AN1199" s="30" t="s">
        <v>364</v>
      </c>
      <c r="AQ1199" s="11" t="s">
        <v>79</v>
      </c>
      <c r="AR1199" s="11" t="s">
        <v>188</v>
      </c>
      <c r="AS1199" s="11" t="s">
        <v>75</v>
      </c>
      <c r="AT1199" s="11" t="s">
        <v>80</v>
      </c>
      <c r="AW1199" s="25" t="s">
        <v>166</v>
      </c>
      <c r="AX1199" s="11" t="s">
        <v>82</v>
      </c>
      <c r="AZ1199" s="25" t="s">
        <v>124</v>
      </c>
      <c r="BD1199" s="15">
        <v>45671.0</v>
      </c>
      <c r="BJ1199" s="11">
        <v>2015.0</v>
      </c>
      <c r="BK1199" s="11">
        <v>2015.0</v>
      </c>
      <c r="BL1199" s="16">
        <f t="shared" si="1660"/>
        <v>1</v>
      </c>
      <c r="BM1199" s="18" t="str">
        <f t="shared" si="1661"/>
        <v>2015</v>
      </c>
      <c r="BN1199" s="18" t="str">
        <f t="shared" ref="BN1199:CC1199" si="1789">IF(ISNUMBER(SEARCH(BN$1, $BM1199)), ($K1199/$BL1199), "")</f>
        <v/>
      </c>
      <c r="BO1199" s="18" t="str">
        <f t="shared" si="1789"/>
        <v/>
      </c>
      <c r="BP1199" s="18" t="str">
        <f t="shared" si="1789"/>
        <v/>
      </c>
      <c r="BQ1199" s="18" t="str">
        <f t="shared" si="1789"/>
        <v/>
      </c>
      <c r="BR1199" s="18" t="str">
        <f t="shared" si="1789"/>
        <v/>
      </c>
      <c r="BS1199" s="18" t="str">
        <f t="shared" si="1789"/>
        <v/>
      </c>
      <c r="BT1199" s="18" t="str">
        <f t="shared" si="1789"/>
        <v/>
      </c>
      <c r="BU1199" s="18" t="str">
        <f t="shared" si="1789"/>
        <v/>
      </c>
      <c r="BV1199" s="18" t="str">
        <f t="shared" si="1789"/>
        <v/>
      </c>
      <c r="BW1199" s="18" t="str">
        <f t="shared" si="1789"/>
        <v/>
      </c>
      <c r="BX1199" s="18" t="str">
        <f t="shared" si="1789"/>
        <v/>
      </c>
      <c r="BY1199" s="18" t="str">
        <f t="shared" si="1789"/>
        <v/>
      </c>
      <c r="BZ1199" s="18" t="str">
        <f t="shared" si="1789"/>
        <v/>
      </c>
      <c r="CA1199" s="18" t="str">
        <f t="shared" si="1789"/>
        <v/>
      </c>
      <c r="CB1199" s="18" t="str">
        <f t="shared" si="1789"/>
        <v/>
      </c>
      <c r="CC1199" s="18" t="str">
        <f t="shared" si="1789"/>
        <v/>
      </c>
    </row>
    <row r="1200" ht="15.0" customHeight="1">
      <c r="A1200" s="11" t="s">
        <v>5732</v>
      </c>
      <c r="C1200" s="11"/>
      <c r="D1200" s="11" t="s">
        <v>5632</v>
      </c>
      <c r="E1200" s="11">
        <v>1548054.0</v>
      </c>
      <c r="F1200" s="11">
        <v>1548054.0</v>
      </c>
      <c r="G1200" s="11" t="s">
        <v>367</v>
      </c>
      <c r="H1200" s="12">
        <v>392510.0</v>
      </c>
      <c r="I1200" s="12">
        <v>392510.0</v>
      </c>
      <c r="J1200" s="13">
        <f t="shared" ref="J1200:K1200" si="1790">E1200*0.23</f>
        <v>356052.42</v>
      </c>
      <c r="K1200" s="13">
        <f t="shared" si="1790"/>
        <v>356052.42</v>
      </c>
      <c r="L1200" s="11" t="s">
        <v>86</v>
      </c>
      <c r="N1200" s="15"/>
      <c r="O1200" s="11" t="s">
        <v>5733</v>
      </c>
      <c r="T1200" s="11" t="s">
        <v>5734</v>
      </c>
      <c r="V1200" s="11" t="s">
        <v>5735</v>
      </c>
      <c r="X1200" s="11" t="s">
        <v>372</v>
      </c>
      <c r="AC1200" s="15"/>
      <c r="AD1200" s="15"/>
      <c r="AL1200" s="11">
        <v>392510.0</v>
      </c>
      <c r="AM1200" s="11" t="s">
        <v>5727</v>
      </c>
      <c r="AQ1200" s="11" t="s">
        <v>79</v>
      </c>
      <c r="AR1200" s="11" t="s">
        <v>372</v>
      </c>
      <c r="AS1200" s="11" t="s">
        <v>75</v>
      </c>
      <c r="AT1200" s="11" t="s">
        <v>80</v>
      </c>
      <c r="AW1200" s="25" t="s">
        <v>96</v>
      </c>
      <c r="AX1200" s="11" t="s">
        <v>82</v>
      </c>
      <c r="AZ1200" s="25" t="s">
        <v>5728</v>
      </c>
      <c r="BD1200" s="15">
        <v>45671.0</v>
      </c>
      <c r="BE1200" s="15">
        <v>46098.0</v>
      </c>
      <c r="BJ1200" s="11">
        <v>2016.0</v>
      </c>
      <c r="BK1200" s="11">
        <v>2016.0</v>
      </c>
      <c r="BL1200" s="16">
        <f t="shared" si="1660"/>
        <v>1</v>
      </c>
      <c r="BM1200" s="18" t="str">
        <f t="shared" si="1661"/>
        <v>2016</v>
      </c>
      <c r="BN1200" s="18" t="str">
        <f t="shared" ref="BN1200:CC1200" si="1791">IF(ISNUMBER(SEARCH(BN$1, $BM1200)), ($K1200/$BL1200), "")</f>
        <v/>
      </c>
      <c r="BO1200" s="18" t="str">
        <f t="shared" si="1791"/>
        <v/>
      </c>
      <c r="BP1200" s="18" t="str">
        <f t="shared" si="1791"/>
        <v/>
      </c>
      <c r="BQ1200" s="18" t="str">
        <f t="shared" si="1791"/>
        <v/>
      </c>
      <c r="BR1200" s="18" t="str">
        <f t="shared" si="1791"/>
        <v/>
      </c>
      <c r="BS1200" s="18" t="str">
        <f t="shared" si="1791"/>
        <v/>
      </c>
      <c r="BT1200" s="18" t="str">
        <f t="shared" si="1791"/>
        <v/>
      </c>
      <c r="BU1200" s="18" t="str">
        <f t="shared" si="1791"/>
        <v/>
      </c>
      <c r="BV1200" s="18" t="str">
        <f t="shared" si="1791"/>
        <v/>
      </c>
      <c r="BW1200" s="18" t="str">
        <f t="shared" si="1791"/>
        <v/>
      </c>
      <c r="BX1200" s="18" t="str">
        <f t="shared" si="1791"/>
        <v/>
      </c>
      <c r="BY1200" s="18" t="str">
        <f t="shared" si="1791"/>
        <v/>
      </c>
      <c r="BZ1200" s="18" t="str">
        <f t="shared" si="1791"/>
        <v/>
      </c>
      <c r="CA1200" s="18" t="str">
        <f t="shared" si="1791"/>
        <v/>
      </c>
      <c r="CB1200" s="18" t="str">
        <f t="shared" si="1791"/>
        <v/>
      </c>
      <c r="CC1200" s="18" t="str">
        <f t="shared" si="1791"/>
        <v/>
      </c>
    </row>
    <row r="1201" ht="15.0" customHeight="1">
      <c r="A1201" s="11" t="s">
        <v>5736</v>
      </c>
      <c r="C1201" s="11"/>
      <c r="D1201" s="11" t="s">
        <v>5632</v>
      </c>
      <c r="E1201" s="11">
        <v>1488746.0</v>
      </c>
      <c r="F1201" s="11">
        <v>1488746.0</v>
      </c>
      <c r="G1201" s="11" t="s">
        <v>151</v>
      </c>
      <c r="H1201" s="12">
        <v>1926420.0</v>
      </c>
      <c r="I1201" s="12">
        <v>1926420.0</v>
      </c>
      <c r="J1201" s="13">
        <v>1488746.0</v>
      </c>
      <c r="K1201" s="13">
        <v>1488746.0</v>
      </c>
      <c r="L1201" s="11" t="s">
        <v>86</v>
      </c>
      <c r="N1201" s="14" t="s">
        <v>5737</v>
      </c>
      <c r="O1201" s="11" t="s">
        <v>5738</v>
      </c>
      <c r="V1201" s="11" t="s">
        <v>5739</v>
      </c>
      <c r="X1201" s="11" t="s">
        <v>5740</v>
      </c>
      <c r="AC1201" s="15"/>
      <c r="AD1201" s="15"/>
      <c r="AL1201" s="11">
        <v>1926420.0</v>
      </c>
      <c r="AM1201" s="11" t="s">
        <v>185</v>
      </c>
      <c r="AN1201" s="30" t="s">
        <v>5741</v>
      </c>
      <c r="AQ1201" s="11" t="s">
        <v>79</v>
      </c>
      <c r="AR1201" s="11" t="s">
        <v>188</v>
      </c>
      <c r="AS1201" s="11" t="s">
        <v>75</v>
      </c>
      <c r="AT1201" s="11" t="s">
        <v>375</v>
      </c>
      <c r="AW1201" s="25" t="s">
        <v>96</v>
      </c>
      <c r="AX1201" s="11" t="s">
        <v>82</v>
      </c>
      <c r="AZ1201" s="19" t="s">
        <v>290</v>
      </c>
      <c r="BD1201" s="15">
        <v>45671.0</v>
      </c>
      <c r="BE1201" s="15">
        <v>46098.0</v>
      </c>
      <c r="BJ1201" s="11">
        <v>2012.0</v>
      </c>
      <c r="BK1201" s="11">
        <v>2012.0</v>
      </c>
      <c r="BL1201" s="16">
        <f t="shared" si="1660"/>
        <v>1</v>
      </c>
      <c r="BM1201" s="18" t="str">
        <f t="shared" si="1661"/>
        <v>2012</v>
      </c>
      <c r="BN1201" s="18" t="str">
        <f t="shared" ref="BN1201:CC1201" si="1792">IF(ISNUMBER(SEARCH(BN$1, $BM1201)), ($K1201/$BL1201), "")</f>
        <v/>
      </c>
      <c r="BO1201" s="18" t="str">
        <f t="shared" si="1792"/>
        <v/>
      </c>
      <c r="BP1201" s="18" t="str">
        <f t="shared" si="1792"/>
        <v/>
      </c>
      <c r="BQ1201" s="18" t="str">
        <f t="shared" si="1792"/>
        <v/>
      </c>
      <c r="BR1201" s="18" t="str">
        <f t="shared" si="1792"/>
        <v/>
      </c>
      <c r="BS1201" s="18" t="str">
        <f t="shared" si="1792"/>
        <v/>
      </c>
      <c r="BT1201" s="18" t="str">
        <f t="shared" si="1792"/>
        <v/>
      </c>
      <c r="BU1201" s="18" t="str">
        <f t="shared" si="1792"/>
        <v/>
      </c>
      <c r="BV1201" s="18" t="str">
        <f t="shared" si="1792"/>
        <v/>
      </c>
      <c r="BW1201" s="18" t="str">
        <f t="shared" si="1792"/>
        <v/>
      </c>
      <c r="BX1201" s="18" t="str">
        <f t="shared" si="1792"/>
        <v/>
      </c>
      <c r="BY1201" s="18" t="str">
        <f t="shared" si="1792"/>
        <v/>
      </c>
      <c r="BZ1201" s="18" t="str">
        <f t="shared" si="1792"/>
        <v/>
      </c>
      <c r="CA1201" s="18" t="str">
        <f t="shared" si="1792"/>
        <v/>
      </c>
      <c r="CB1201" s="18" t="str">
        <f t="shared" si="1792"/>
        <v/>
      </c>
      <c r="CC1201" s="18" t="str">
        <f t="shared" si="1792"/>
        <v/>
      </c>
    </row>
    <row r="1202" ht="15.0" customHeight="1">
      <c r="A1202" s="11" t="s">
        <v>5742</v>
      </c>
      <c r="C1202" s="11"/>
      <c r="D1202" s="11" t="s">
        <v>5632</v>
      </c>
      <c r="E1202" s="11">
        <v>1455300.0</v>
      </c>
      <c r="F1202" s="11">
        <v>1455300.0</v>
      </c>
      <c r="G1202" s="11" t="s">
        <v>367</v>
      </c>
      <c r="H1202" s="12">
        <v>385241.0</v>
      </c>
      <c r="I1202" s="12">
        <v>385241.0</v>
      </c>
      <c r="J1202" s="13">
        <f t="shared" ref="J1202:K1202" si="1793">E1202*0.23</f>
        <v>334719</v>
      </c>
      <c r="K1202" s="13">
        <f t="shared" si="1793"/>
        <v>334719</v>
      </c>
      <c r="L1202" s="11" t="s">
        <v>86</v>
      </c>
      <c r="N1202" s="15"/>
      <c r="O1202" s="11" t="s">
        <v>5743</v>
      </c>
      <c r="T1202" s="11" t="s">
        <v>5744</v>
      </c>
      <c r="V1202" s="11" t="s">
        <v>5745</v>
      </c>
      <c r="X1202" s="11" t="s">
        <v>372</v>
      </c>
      <c r="AC1202" s="15"/>
      <c r="AD1202" s="15"/>
      <c r="AL1202" s="11">
        <v>385241.0</v>
      </c>
      <c r="AM1202" s="11" t="s">
        <v>5727</v>
      </c>
      <c r="AQ1202" s="11" t="s">
        <v>79</v>
      </c>
      <c r="AR1202" s="11" t="s">
        <v>372</v>
      </c>
      <c r="AS1202" s="11" t="s">
        <v>75</v>
      </c>
      <c r="AT1202" s="11" t="s">
        <v>80</v>
      </c>
      <c r="AW1202" s="25" t="s">
        <v>504</v>
      </c>
      <c r="AX1202" s="11" t="s">
        <v>82</v>
      </c>
      <c r="AZ1202" s="25" t="s">
        <v>5728</v>
      </c>
      <c r="BD1202" s="15">
        <v>45671.0</v>
      </c>
      <c r="BE1202" s="15">
        <v>46098.0</v>
      </c>
      <c r="BJ1202" s="11">
        <v>2017.0</v>
      </c>
      <c r="BK1202" s="11">
        <v>2017.0</v>
      </c>
      <c r="BL1202" s="16">
        <f t="shared" si="1660"/>
        <v>1</v>
      </c>
      <c r="BM1202" s="18" t="str">
        <f t="shared" si="1661"/>
        <v>2017</v>
      </c>
      <c r="BN1202" s="18" t="str">
        <f t="shared" ref="BN1202:CC1202" si="1794">IF(ISNUMBER(SEARCH(BN$1, $BM1202)), ($K1202/$BL1202), "")</f>
        <v/>
      </c>
      <c r="BO1202" s="18" t="str">
        <f t="shared" si="1794"/>
        <v/>
      </c>
      <c r="BP1202" s="18" t="str">
        <f t="shared" si="1794"/>
        <v/>
      </c>
      <c r="BQ1202" s="18" t="str">
        <f t="shared" si="1794"/>
        <v/>
      </c>
      <c r="BR1202" s="18" t="str">
        <f t="shared" si="1794"/>
        <v/>
      </c>
      <c r="BS1202" s="18" t="str">
        <f t="shared" si="1794"/>
        <v/>
      </c>
      <c r="BT1202" s="18" t="str">
        <f t="shared" si="1794"/>
        <v/>
      </c>
      <c r="BU1202" s="18" t="str">
        <f t="shared" si="1794"/>
        <v/>
      </c>
      <c r="BV1202" s="18" t="str">
        <f t="shared" si="1794"/>
        <v/>
      </c>
      <c r="BW1202" s="18" t="str">
        <f t="shared" si="1794"/>
        <v/>
      </c>
      <c r="BX1202" s="18" t="str">
        <f t="shared" si="1794"/>
        <v/>
      </c>
      <c r="BY1202" s="18" t="str">
        <f t="shared" si="1794"/>
        <v/>
      </c>
      <c r="BZ1202" s="18" t="str">
        <f t="shared" si="1794"/>
        <v/>
      </c>
      <c r="CA1202" s="18" t="str">
        <f t="shared" si="1794"/>
        <v/>
      </c>
      <c r="CB1202" s="18" t="str">
        <f t="shared" si="1794"/>
        <v/>
      </c>
      <c r="CC1202" s="18" t="str">
        <f t="shared" si="1794"/>
        <v/>
      </c>
    </row>
    <row r="1203" ht="15.0" customHeight="1">
      <c r="A1203" s="11" t="s">
        <v>5746</v>
      </c>
      <c r="C1203" s="11"/>
      <c r="D1203" s="11" t="s">
        <v>5632</v>
      </c>
      <c r="E1203" s="27">
        <v>1287709.0</v>
      </c>
      <c r="F1203" s="27">
        <v>1287709.0</v>
      </c>
      <c r="G1203" s="11" t="s">
        <v>135</v>
      </c>
      <c r="H1203" s="12">
        <v>2331913.0</v>
      </c>
      <c r="I1203" s="12">
        <v>2331913.0</v>
      </c>
      <c r="J1203" s="13">
        <f t="shared" ref="J1203:K1203" si="1795">E1203*1.19</f>
        <v>1532373.71</v>
      </c>
      <c r="K1203" s="13">
        <f t="shared" si="1795"/>
        <v>1532373.71</v>
      </c>
      <c r="L1203" s="11" t="s">
        <v>86</v>
      </c>
      <c r="N1203" s="15"/>
      <c r="O1203" s="11" t="s">
        <v>5747</v>
      </c>
      <c r="V1203" s="11" t="s">
        <v>5748</v>
      </c>
      <c r="X1203" s="11" t="s">
        <v>5749</v>
      </c>
      <c r="AC1203" s="15"/>
      <c r="AD1203" s="15"/>
      <c r="AL1203" s="11">
        <v>2331913.0</v>
      </c>
      <c r="AM1203" s="39" t="s">
        <v>1041</v>
      </c>
      <c r="AQ1203" s="11" t="s">
        <v>79</v>
      </c>
      <c r="AR1203" s="11" t="s">
        <v>146</v>
      </c>
      <c r="AS1203" s="11" t="s">
        <v>75</v>
      </c>
      <c r="AT1203" s="11" t="s">
        <v>80</v>
      </c>
      <c r="AW1203" s="25" t="s">
        <v>955</v>
      </c>
      <c r="AX1203" s="11" t="s">
        <v>82</v>
      </c>
      <c r="AZ1203" s="25" t="s">
        <v>310</v>
      </c>
      <c r="BD1203" s="15">
        <v>45671.0</v>
      </c>
      <c r="BE1203" s="15">
        <v>46098.0</v>
      </c>
      <c r="BJ1203" s="11">
        <v>2005.0</v>
      </c>
      <c r="BK1203" s="11">
        <v>2005.0</v>
      </c>
      <c r="BL1203" s="16">
        <f t="shared" si="1660"/>
        <v>1</v>
      </c>
      <c r="BM1203" s="18" t="str">
        <f t="shared" si="1661"/>
        <v>2005</v>
      </c>
      <c r="BN1203" s="18" t="str">
        <f t="shared" ref="BN1203:CC1203" si="1796">IF(ISNUMBER(SEARCH(BN$1, $BM1203)), ($K1203/$BL1203), "")</f>
        <v/>
      </c>
      <c r="BO1203" s="18" t="str">
        <f t="shared" si="1796"/>
        <v/>
      </c>
      <c r="BP1203" s="18" t="str">
        <f t="shared" si="1796"/>
        <v/>
      </c>
      <c r="BQ1203" s="18" t="str">
        <f t="shared" si="1796"/>
        <v/>
      </c>
      <c r="BR1203" s="18" t="str">
        <f t="shared" si="1796"/>
        <v/>
      </c>
      <c r="BS1203" s="18" t="str">
        <f t="shared" si="1796"/>
        <v/>
      </c>
      <c r="BT1203" s="18" t="str">
        <f t="shared" si="1796"/>
        <v/>
      </c>
      <c r="BU1203" s="18" t="str">
        <f t="shared" si="1796"/>
        <v/>
      </c>
      <c r="BV1203" s="18" t="str">
        <f t="shared" si="1796"/>
        <v/>
      </c>
      <c r="BW1203" s="18" t="str">
        <f t="shared" si="1796"/>
        <v/>
      </c>
      <c r="BX1203" s="18" t="str">
        <f t="shared" si="1796"/>
        <v/>
      </c>
      <c r="BY1203" s="18" t="str">
        <f t="shared" si="1796"/>
        <v/>
      </c>
      <c r="BZ1203" s="18" t="str">
        <f t="shared" si="1796"/>
        <v/>
      </c>
      <c r="CA1203" s="18" t="str">
        <f t="shared" si="1796"/>
        <v/>
      </c>
      <c r="CB1203" s="18" t="str">
        <f t="shared" si="1796"/>
        <v/>
      </c>
      <c r="CC1203" s="18" t="str">
        <f t="shared" si="1796"/>
        <v/>
      </c>
    </row>
    <row r="1204" ht="15.0" customHeight="1">
      <c r="A1204" s="11" t="s">
        <v>5750</v>
      </c>
      <c r="C1204" s="11"/>
      <c r="D1204" s="11" t="s">
        <v>5632</v>
      </c>
      <c r="E1204" s="11">
        <v>1280707.0</v>
      </c>
      <c r="F1204" s="11">
        <v>1280707.0</v>
      </c>
      <c r="G1204" s="11" t="s">
        <v>367</v>
      </c>
      <c r="H1204" s="12">
        <v>339776.0</v>
      </c>
      <c r="I1204" s="12">
        <v>339776.0</v>
      </c>
      <c r="J1204" s="13">
        <f t="shared" ref="J1204:K1204" si="1797">E1204*0.23</f>
        <v>294562.61</v>
      </c>
      <c r="K1204" s="13">
        <f t="shared" si="1797"/>
        <v>294562.61</v>
      </c>
      <c r="L1204" s="11" t="s">
        <v>86</v>
      </c>
      <c r="N1204" s="15"/>
      <c r="O1204" s="11" t="s">
        <v>5751</v>
      </c>
      <c r="T1204" s="11" t="s">
        <v>5734</v>
      </c>
      <c r="V1204" s="11" t="s">
        <v>5735</v>
      </c>
      <c r="X1204" s="11" t="s">
        <v>372</v>
      </c>
      <c r="AC1204" s="15"/>
      <c r="AD1204" s="15"/>
      <c r="AL1204" s="11">
        <v>339776.0</v>
      </c>
      <c r="AM1204" s="11" t="s">
        <v>5727</v>
      </c>
      <c r="AQ1204" s="11" t="s">
        <v>79</v>
      </c>
      <c r="AR1204" s="11" t="s">
        <v>372</v>
      </c>
      <c r="AS1204" s="11" t="s">
        <v>75</v>
      </c>
      <c r="AT1204" s="11" t="s">
        <v>80</v>
      </c>
      <c r="AW1204" s="25" t="s">
        <v>96</v>
      </c>
      <c r="AX1204" s="11" t="s">
        <v>82</v>
      </c>
      <c r="AZ1204" s="25" t="s">
        <v>5728</v>
      </c>
      <c r="BD1204" s="15">
        <v>45671.0</v>
      </c>
      <c r="BE1204" s="15">
        <v>46098.0</v>
      </c>
      <c r="BJ1204" s="11">
        <v>2015.0</v>
      </c>
      <c r="BK1204" s="11">
        <v>2015.0</v>
      </c>
      <c r="BL1204" s="16">
        <f t="shared" si="1660"/>
        <v>1</v>
      </c>
      <c r="BM1204" s="18" t="str">
        <f t="shared" si="1661"/>
        <v>2015</v>
      </c>
      <c r="BN1204" s="18" t="str">
        <f t="shared" ref="BN1204:CC1204" si="1798">IF(ISNUMBER(SEARCH(BN$1, $BM1204)), ($K1204/$BL1204), "")</f>
        <v/>
      </c>
      <c r="BO1204" s="18" t="str">
        <f t="shared" si="1798"/>
        <v/>
      </c>
      <c r="BP1204" s="18" t="str">
        <f t="shared" si="1798"/>
        <v/>
      </c>
      <c r="BQ1204" s="18" t="str">
        <f t="shared" si="1798"/>
        <v/>
      </c>
      <c r="BR1204" s="18" t="str">
        <f t="shared" si="1798"/>
        <v/>
      </c>
      <c r="BS1204" s="18" t="str">
        <f t="shared" si="1798"/>
        <v/>
      </c>
      <c r="BT1204" s="18" t="str">
        <f t="shared" si="1798"/>
        <v/>
      </c>
      <c r="BU1204" s="18" t="str">
        <f t="shared" si="1798"/>
        <v/>
      </c>
      <c r="BV1204" s="18" t="str">
        <f t="shared" si="1798"/>
        <v/>
      </c>
      <c r="BW1204" s="18" t="str">
        <f t="shared" si="1798"/>
        <v/>
      </c>
      <c r="BX1204" s="18" t="str">
        <f t="shared" si="1798"/>
        <v/>
      </c>
      <c r="BY1204" s="18" t="str">
        <f t="shared" si="1798"/>
        <v/>
      </c>
      <c r="BZ1204" s="18" t="str">
        <f t="shared" si="1798"/>
        <v/>
      </c>
      <c r="CA1204" s="18" t="str">
        <f t="shared" si="1798"/>
        <v/>
      </c>
      <c r="CB1204" s="18" t="str">
        <f t="shared" si="1798"/>
        <v/>
      </c>
      <c r="CC1204" s="18" t="str">
        <f t="shared" si="1798"/>
        <v/>
      </c>
    </row>
    <row r="1205" ht="15.0" customHeight="1">
      <c r="A1205" s="11" t="s">
        <v>5752</v>
      </c>
      <c r="C1205" s="11"/>
      <c r="D1205" s="11" t="s">
        <v>5632</v>
      </c>
      <c r="E1205" s="11">
        <v>1231358.0</v>
      </c>
      <c r="F1205" s="11">
        <v>1231358.0</v>
      </c>
      <c r="G1205" s="11" t="s">
        <v>151</v>
      </c>
      <c r="H1205" s="12">
        <v>1542902.0</v>
      </c>
      <c r="I1205" s="12">
        <v>1542902.0</v>
      </c>
      <c r="J1205" s="13">
        <v>1231358.0</v>
      </c>
      <c r="K1205" s="13">
        <v>1231358.0</v>
      </c>
      <c r="L1205" s="11" t="s">
        <v>86</v>
      </c>
      <c r="N1205" s="14" t="s">
        <v>5753</v>
      </c>
      <c r="O1205" s="11" t="s">
        <v>5754</v>
      </c>
      <c r="V1205" s="11" t="s">
        <v>5755</v>
      </c>
      <c r="X1205" s="11" t="s">
        <v>5756</v>
      </c>
      <c r="AC1205" s="15"/>
      <c r="AD1205" s="15"/>
      <c r="AL1205" s="11">
        <v>1542902.0</v>
      </c>
      <c r="AM1205" s="11" t="s">
        <v>185</v>
      </c>
      <c r="AN1205" s="30" t="s">
        <v>5757</v>
      </c>
      <c r="AQ1205" s="11" t="s">
        <v>79</v>
      </c>
      <c r="AR1205" s="11" t="s">
        <v>188</v>
      </c>
      <c r="AS1205" s="11" t="s">
        <v>75</v>
      </c>
      <c r="AT1205" s="11" t="s">
        <v>80</v>
      </c>
      <c r="AW1205" s="25" t="s">
        <v>96</v>
      </c>
      <c r="AX1205" s="11" t="s">
        <v>2141</v>
      </c>
      <c r="AY1205" s="11" t="s">
        <v>5758</v>
      </c>
      <c r="AZ1205" s="25" t="s">
        <v>124</v>
      </c>
      <c r="BD1205" s="15">
        <v>45671.0</v>
      </c>
      <c r="BE1205" s="15">
        <v>46098.0</v>
      </c>
      <c r="BJ1205" s="11">
        <v>2004.0</v>
      </c>
      <c r="BK1205" s="11">
        <v>2004.0</v>
      </c>
      <c r="BL1205" s="16">
        <f t="shared" si="1660"/>
        <v>1</v>
      </c>
      <c r="BM1205" s="18" t="str">
        <f t="shared" si="1661"/>
        <v>2004</v>
      </c>
      <c r="BN1205" s="18" t="str">
        <f t="shared" ref="BN1205:CC1205" si="1799">IF(ISNUMBER(SEARCH(BN$1, $BM1205)), ($K1205/$BL1205), "")</f>
        <v/>
      </c>
      <c r="BO1205" s="18" t="str">
        <f t="shared" si="1799"/>
        <v/>
      </c>
      <c r="BP1205" s="18" t="str">
        <f t="shared" si="1799"/>
        <v/>
      </c>
      <c r="BQ1205" s="18" t="str">
        <f t="shared" si="1799"/>
        <v/>
      </c>
      <c r="BR1205" s="18" t="str">
        <f t="shared" si="1799"/>
        <v/>
      </c>
      <c r="BS1205" s="18" t="str">
        <f t="shared" si="1799"/>
        <v/>
      </c>
      <c r="BT1205" s="18" t="str">
        <f t="shared" si="1799"/>
        <v/>
      </c>
      <c r="BU1205" s="18" t="str">
        <f t="shared" si="1799"/>
        <v/>
      </c>
      <c r="BV1205" s="18" t="str">
        <f t="shared" si="1799"/>
        <v/>
      </c>
      <c r="BW1205" s="18" t="str">
        <f t="shared" si="1799"/>
        <v/>
      </c>
      <c r="BX1205" s="18" t="str">
        <f t="shared" si="1799"/>
        <v/>
      </c>
      <c r="BY1205" s="18" t="str">
        <f t="shared" si="1799"/>
        <v/>
      </c>
      <c r="BZ1205" s="18" t="str">
        <f t="shared" si="1799"/>
        <v/>
      </c>
      <c r="CA1205" s="18" t="str">
        <f t="shared" si="1799"/>
        <v/>
      </c>
      <c r="CB1205" s="18" t="str">
        <f t="shared" si="1799"/>
        <v/>
      </c>
      <c r="CC1205" s="18" t="str">
        <f t="shared" si="1799"/>
        <v/>
      </c>
    </row>
    <row r="1206" ht="15.0" customHeight="1">
      <c r="A1206" s="11" t="s">
        <v>5759</v>
      </c>
      <c r="C1206" s="11"/>
      <c r="D1206" s="11" t="s">
        <v>5632</v>
      </c>
      <c r="E1206" s="11">
        <v>1229000.0</v>
      </c>
      <c r="F1206" s="11">
        <v>1229000.0</v>
      </c>
      <c r="G1206" s="11" t="s">
        <v>873</v>
      </c>
      <c r="H1206" s="12">
        <v>40707.0</v>
      </c>
      <c r="I1206" s="12">
        <v>40707.0</v>
      </c>
      <c r="J1206" s="13">
        <f t="shared" ref="J1206:K1206" si="1800">E1206*0.04</f>
        <v>49160</v>
      </c>
      <c r="K1206" s="13">
        <f t="shared" si="1800"/>
        <v>49160</v>
      </c>
      <c r="L1206" s="11" t="s">
        <v>86</v>
      </c>
      <c r="N1206" s="15"/>
      <c r="O1206" s="11" t="s">
        <v>5760</v>
      </c>
      <c r="T1206" s="11" t="s">
        <v>5761</v>
      </c>
      <c r="V1206" s="11" t="s">
        <v>5762</v>
      </c>
      <c r="X1206" s="11" t="s">
        <v>878</v>
      </c>
      <c r="AC1206" s="15"/>
      <c r="AD1206" s="15"/>
      <c r="AL1206" s="11">
        <v>40707.0</v>
      </c>
      <c r="AM1206" s="11" t="s">
        <v>5763</v>
      </c>
      <c r="AQ1206" s="11" t="s">
        <v>79</v>
      </c>
      <c r="AR1206" s="11" t="s">
        <v>878</v>
      </c>
      <c r="AS1206" s="11" t="s">
        <v>75</v>
      </c>
      <c r="AT1206" s="11" t="s">
        <v>80</v>
      </c>
      <c r="AW1206" s="25" t="s">
        <v>96</v>
      </c>
      <c r="AX1206" s="11" t="s">
        <v>82</v>
      </c>
      <c r="AZ1206" s="11" t="s">
        <v>520</v>
      </c>
      <c r="BD1206" s="15">
        <v>45671.0</v>
      </c>
      <c r="BE1206" s="15">
        <v>46098.0</v>
      </c>
      <c r="BJ1206" s="11">
        <v>1996.0</v>
      </c>
      <c r="BK1206" s="11">
        <v>1996.0</v>
      </c>
      <c r="BL1206" s="16">
        <f t="shared" si="1660"/>
        <v>1</v>
      </c>
      <c r="BM1206" s="18" t="str">
        <f t="shared" si="1661"/>
        <v>1996</v>
      </c>
      <c r="BN1206" s="18" t="str">
        <f t="shared" ref="BN1206:CC1206" si="1801">IF(ISNUMBER(SEARCH(BN$1, $BM1206)), ($K1206/$BL1206), "")</f>
        <v/>
      </c>
      <c r="BO1206" s="18" t="str">
        <f t="shared" si="1801"/>
        <v/>
      </c>
      <c r="BP1206" s="18" t="str">
        <f t="shared" si="1801"/>
        <v/>
      </c>
      <c r="BQ1206" s="18" t="str">
        <f t="shared" si="1801"/>
        <v/>
      </c>
      <c r="BR1206" s="18" t="str">
        <f t="shared" si="1801"/>
        <v/>
      </c>
      <c r="BS1206" s="18" t="str">
        <f t="shared" si="1801"/>
        <v/>
      </c>
      <c r="BT1206" s="18" t="str">
        <f t="shared" si="1801"/>
        <v/>
      </c>
      <c r="BU1206" s="18" t="str">
        <f t="shared" si="1801"/>
        <v/>
      </c>
      <c r="BV1206" s="18" t="str">
        <f t="shared" si="1801"/>
        <v/>
      </c>
      <c r="BW1206" s="18" t="str">
        <f t="shared" si="1801"/>
        <v/>
      </c>
      <c r="BX1206" s="18" t="str">
        <f t="shared" si="1801"/>
        <v/>
      </c>
      <c r="BY1206" s="18" t="str">
        <f t="shared" si="1801"/>
        <v/>
      </c>
      <c r="BZ1206" s="18" t="str">
        <f t="shared" si="1801"/>
        <v/>
      </c>
      <c r="CA1206" s="18" t="str">
        <f t="shared" si="1801"/>
        <v/>
      </c>
      <c r="CB1206" s="18" t="str">
        <f t="shared" si="1801"/>
        <v/>
      </c>
      <c r="CC1206" s="18" t="str">
        <f t="shared" si="1801"/>
        <v/>
      </c>
    </row>
    <row r="1207" ht="15.0" customHeight="1">
      <c r="A1207" s="11" t="s">
        <v>5764</v>
      </c>
      <c r="C1207" s="11"/>
      <c r="D1207" s="11" t="s">
        <v>5632</v>
      </c>
      <c r="E1207" s="11">
        <v>1200000.0</v>
      </c>
      <c r="F1207" s="11">
        <v>1200000.0</v>
      </c>
      <c r="G1207" s="11" t="s">
        <v>367</v>
      </c>
      <c r="H1207" s="12">
        <v>355080.0</v>
      </c>
      <c r="I1207" s="12">
        <v>355080.0</v>
      </c>
      <c r="J1207" s="13">
        <f t="shared" ref="J1207:K1207" si="1802">E1207*0.23</f>
        <v>276000</v>
      </c>
      <c r="K1207" s="13">
        <f t="shared" si="1802"/>
        <v>276000</v>
      </c>
      <c r="L1207" s="11" t="s">
        <v>86</v>
      </c>
      <c r="N1207" s="15"/>
      <c r="O1207" s="11" t="s">
        <v>5765</v>
      </c>
      <c r="T1207" s="11" t="s">
        <v>5766</v>
      </c>
      <c r="V1207" s="11" t="s">
        <v>5767</v>
      </c>
      <c r="X1207" s="11" t="s">
        <v>372</v>
      </c>
      <c r="AC1207" s="15"/>
      <c r="AD1207" s="15"/>
      <c r="AL1207" s="11">
        <v>355080.0</v>
      </c>
      <c r="AM1207" s="39" t="s">
        <v>373</v>
      </c>
      <c r="AQ1207" s="11" t="s">
        <v>79</v>
      </c>
      <c r="AR1207" s="11" t="s">
        <v>372</v>
      </c>
      <c r="AS1207" s="11" t="s">
        <v>75</v>
      </c>
      <c r="AT1207" s="11" t="s">
        <v>80</v>
      </c>
      <c r="AW1207" s="25" t="s">
        <v>96</v>
      </c>
      <c r="AX1207" s="11" t="s">
        <v>1348</v>
      </c>
      <c r="AZ1207" s="25" t="s">
        <v>634</v>
      </c>
      <c r="BD1207" s="15">
        <v>45671.0</v>
      </c>
      <c r="BE1207" s="15">
        <v>46098.0</v>
      </c>
      <c r="BJ1207" s="11">
        <v>2013.0</v>
      </c>
      <c r="BK1207" s="11">
        <v>2013.0</v>
      </c>
      <c r="BL1207" s="16">
        <f t="shared" si="1660"/>
        <v>1</v>
      </c>
      <c r="BM1207" s="18" t="str">
        <f t="shared" si="1661"/>
        <v>2013</v>
      </c>
      <c r="BN1207" s="18" t="str">
        <f t="shared" ref="BN1207:CC1207" si="1803">IF(ISNUMBER(SEARCH(BN$1, $BM1207)), ($K1207/$BL1207), "")</f>
        <v/>
      </c>
      <c r="BO1207" s="18" t="str">
        <f t="shared" si="1803"/>
        <v/>
      </c>
      <c r="BP1207" s="18" t="str">
        <f t="shared" si="1803"/>
        <v/>
      </c>
      <c r="BQ1207" s="18" t="str">
        <f t="shared" si="1803"/>
        <v/>
      </c>
      <c r="BR1207" s="18" t="str">
        <f t="shared" si="1803"/>
        <v/>
      </c>
      <c r="BS1207" s="18" t="str">
        <f t="shared" si="1803"/>
        <v/>
      </c>
      <c r="BT1207" s="18" t="str">
        <f t="shared" si="1803"/>
        <v/>
      </c>
      <c r="BU1207" s="18" t="str">
        <f t="shared" si="1803"/>
        <v/>
      </c>
      <c r="BV1207" s="18" t="str">
        <f t="shared" si="1803"/>
        <v/>
      </c>
      <c r="BW1207" s="18" t="str">
        <f t="shared" si="1803"/>
        <v/>
      </c>
      <c r="BX1207" s="18" t="str">
        <f t="shared" si="1803"/>
        <v/>
      </c>
      <c r="BY1207" s="18" t="str">
        <f t="shared" si="1803"/>
        <v/>
      </c>
      <c r="BZ1207" s="18" t="str">
        <f t="shared" si="1803"/>
        <v/>
      </c>
      <c r="CA1207" s="18" t="str">
        <f t="shared" si="1803"/>
        <v/>
      </c>
      <c r="CB1207" s="18" t="str">
        <f t="shared" si="1803"/>
        <v/>
      </c>
      <c r="CC1207" s="18" t="str">
        <f t="shared" si="1803"/>
        <v/>
      </c>
    </row>
    <row r="1208" ht="15.0" customHeight="1">
      <c r="A1208" s="11" t="s">
        <v>5768</v>
      </c>
      <c r="C1208" s="11"/>
      <c r="D1208" s="11" t="s">
        <v>5632</v>
      </c>
      <c r="E1208" s="11">
        <v>1097175.0</v>
      </c>
      <c r="F1208" s="11">
        <v>1097175.0</v>
      </c>
      <c r="G1208" s="11" t="s">
        <v>151</v>
      </c>
      <c r="H1208" s="12">
        <v>1259280.0</v>
      </c>
      <c r="I1208" s="12">
        <v>1259280.0</v>
      </c>
      <c r="J1208" s="13">
        <v>1097175.0</v>
      </c>
      <c r="K1208" s="13">
        <v>1097175.0</v>
      </c>
      <c r="L1208" s="11" t="s">
        <v>86</v>
      </c>
      <c r="N1208" s="15"/>
      <c r="O1208" s="11" t="s">
        <v>5769</v>
      </c>
      <c r="V1208" s="11" t="s">
        <v>5770</v>
      </c>
      <c r="X1208" s="11" t="s">
        <v>5771</v>
      </c>
      <c r="AC1208" s="15"/>
      <c r="AD1208" s="15"/>
      <c r="AL1208" s="11">
        <v>1259280.0</v>
      </c>
      <c r="AM1208" s="11" t="s">
        <v>185</v>
      </c>
      <c r="AQ1208" s="11" t="s">
        <v>79</v>
      </c>
      <c r="AR1208" s="11" t="s">
        <v>188</v>
      </c>
      <c r="AS1208" s="11" t="s">
        <v>75</v>
      </c>
      <c r="AT1208" s="11" t="s">
        <v>80</v>
      </c>
      <c r="AW1208" s="25" t="s">
        <v>96</v>
      </c>
      <c r="AX1208" s="11" t="s">
        <v>82</v>
      </c>
      <c r="AZ1208" s="25" t="s">
        <v>124</v>
      </c>
      <c r="BD1208" s="15">
        <v>45671.0</v>
      </c>
      <c r="BE1208" s="15">
        <v>46098.0</v>
      </c>
      <c r="BJ1208" s="11">
        <v>1996.0</v>
      </c>
      <c r="BK1208" s="11">
        <v>1996.0</v>
      </c>
      <c r="BL1208" s="16">
        <f t="shared" si="1660"/>
        <v>1</v>
      </c>
      <c r="BM1208" s="18" t="str">
        <f t="shared" si="1661"/>
        <v>1996</v>
      </c>
      <c r="BN1208" s="18" t="str">
        <f t="shared" ref="BN1208:CC1208" si="1804">IF(ISNUMBER(SEARCH(BN$1, $BM1208)), ($K1208/$BL1208), "")</f>
        <v/>
      </c>
      <c r="BO1208" s="18" t="str">
        <f t="shared" si="1804"/>
        <v/>
      </c>
      <c r="BP1208" s="18" t="str">
        <f t="shared" si="1804"/>
        <v/>
      </c>
      <c r="BQ1208" s="18" t="str">
        <f t="shared" si="1804"/>
        <v/>
      </c>
      <c r="BR1208" s="18" t="str">
        <f t="shared" si="1804"/>
        <v/>
      </c>
      <c r="BS1208" s="18" t="str">
        <f t="shared" si="1804"/>
        <v/>
      </c>
      <c r="BT1208" s="18" t="str">
        <f t="shared" si="1804"/>
        <v/>
      </c>
      <c r="BU1208" s="18" t="str">
        <f t="shared" si="1804"/>
        <v/>
      </c>
      <c r="BV1208" s="18" t="str">
        <f t="shared" si="1804"/>
        <v/>
      </c>
      <c r="BW1208" s="18" t="str">
        <f t="shared" si="1804"/>
        <v/>
      </c>
      <c r="BX1208" s="18" t="str">
        <f t="shared" si="1804"/>
        <v/>
      </c>
      <c r="BY1208" s="18" t="str">
        <f t="shared" si="1804"/>
        <v/>
      </c>
      <c r="BZ1208" s="18" t="str">
        <f t="shared" si="1804"/>
        <v/>
      </c>
      <c r="CA1208" s="18" t="str">
        <f t="shared" si="1804"/>
        <v/>
      </c>
      <c r="CB1208" s="18" t="str">
        <f t="shared" si="1804"/>
        <v/>
      </c>
      <c r="CC1208" s="18" t="str">
        <f t="shared" si="1804"/>
        <v/>
      </c>
    </row>
    <row r="1209" ht="15.0" customHeight="1">
      <c r="A1209" s="11" t="s">
        <v>5772</v>
      </c>
      <c r="C1209" s="11"/>
      <c r="D1209" s="11" t="s">
        <v>5632</v>
      </c>
      <c r="E1209" s="27">
        <v>1089250.0</v>
      </c>
      <c r="F1209" s="27">
        <v>1089250.0</v>
      </c>
      <c r="G1209" s="11" t="s">
        <v>135</v>
      </c>
      <c r="H1209" s="12">
        <v>1793604.0</v>
      </c>
      <c r="I1209" s="12">
        <v>1793604.0</v>
      </c>
      <c r="J1209" s="13">
        <f t="shared" ref="J1209:K1209" si="1805">E1209*1.19</f>
        <v>1296207.5</v>
      </c>
      <c r="K1209" s="13">
        <f t="shared" si="1805"/>
        <v>1296207.5</v>
      </c>
      <c r="L1209" s="11" t="s">
        <v>86</v>
      </c>
      <c r="N1209" s="14" t="s">
        <v>5773</v>
      </c>
      <c r="O1209" s="11" t="s">
        <v>5774</v>
      </c>
      <c r="T1209" s="11" t="s">
        <v>5775</v>
      </c>
      <c r="V1209" s="11" t="s">
        <v>5776</v>
      </c>
      <c r="X1209" s="11" t="s">
        <v>5777</v>
      </c>
      <c r="AC1209" s="15"/>
      <c r="AD1209" s="15"/>
      <c r="AL1209" s="11">
        <v>1793604.0</v>
      </c>
      <c r="AM1209" s="11" t="s">
        <v>143</v>
      </c>
      <c r="AN1209" s="11" t="s">
        <v>144</v>
      </c>
      <c r="AQ1209" s="11" t="s">
        <v>79</v>
      </c>
      <c r="AR1209" s="11" t="s">
        <v>146</v>
      </c>
      <c r="AS1209" s="11" t="s">
        <v>75</v>
      </c>
      <c r="AT1209" s="11" t="s">
        <v>80</v>
      </c>
      <c r="AW1209" s="25" t="s">
        <v>955</v>
      </c>
      <c r="AX1209" s="11" t="s">
        <v>82</v>
      </c>
      <c r="AZ1209" s="25" t="s">
        <v>109</v>
      </c>
      <c r="BD1209" s="15">
        <v>45671.0</v>
      </c>
      <c r="BE1209" s="15">
        <v>46098.0</v>
      </c>
      <c r="BJ1209" s="11">
        <v>2014.0</v>
      </c>
      <c r="BK1209" s="11">
        <v>2014.0</v>
      </c>
      <c r="BL1209" s="16">
        <f t="shared" si="1660"/>
        <v>1</v>
      </c>
      <c r="BM1209" s="18" t="str">
        <f t="shared" si="1661"/>
        <v>2014</v>
      </c>
      <c r="BN1209" s="18" t="str">
        <f t="shared" ref="BN1209:CC1209" si="1806">IF(ISNUMBER(SEARCH(BN$1, $BM1209)), ($K1209/$BL1209), "")</f>
        <v/>
      </c>
      <c r="BO1209" s="18" t="str">
        <f t="shared" si="1806"/>
        <v/>
      </c>
      <c r="BP1209" s="18" t="str">
        <f t="shared" si="1806"/>
        <v/>
      </c>
      <c r="BQ1209" s="18" t="str">
        <f t="shared" si="1806"/>
        <v/>
      </c>
      <c r="BR1209" s="18" t="str">
        <f t="shared" si="1806"/>
        <v/>
      </c>
      <c r="BS1209" s="18" t="str">
        <f t="shared" si="1806"/>
        <v/>
      </c>
      <c r="BT1209" s="18" t="str">
        <f t="shared" si="1806"/>
        <v/>
      </c>
      <c r="BU1209" s="18" t="str">
        <f t="shared" si="1806"/>
        <v/>
      </c>
      <c r="BV1209" s="18" t="str">
        <f t="shared" si="1806"/>
        <v/>
      </c>
      <c r="BW1209" s="18" t="str">
        <f t="shared" si="1806"/>
        <v/>
      </c>
      <c r="BX1209" s="18" t="str">
        <f t="shared" si="1806"/>
        <v/>
      </c>
      <c r="BY1209" s="18" t="str">
        <f t="shared" si="1806"/>
        <v/>
      </c>
      <c r="BZ1209" s="18" t="str">
        <f t="shared" si="1806"/>
        <v/>
      </c>
      <c r="CA1209" s="18" t="str">
        <f t="shared" si="1806"/>
        <v/>
      </c>
      <c r="CB1209" s="18" t="str">
        <f t="shared" si="1806"/>
        <v/>
      </c>
      <c r="CC1209" s="18" t="str">
        <f t="shared" si="1806"/>
        <v/>
      </c>
    </row>
    <row r="1210" ht="15.0" customHeight="1">
      <c r="A1210" s="11" t="s">
        <v>5778</v>
      </c>
      <c r="C1210" s="11"/>
      <c r="D1210" s="11" t="s">
        <v>5632</v>
      </c>
      <c r="E1210" s="11">
        <v>1086907.0</v>
      </c>
      <c r="F1210" s="11">
        <v>1086907.0</v>
      </c>
      <c r="G1210" s="11" t="s">
        <v>367</v>
      </c>
      <c r="H1210" s="12">
        <v>344542.0</v>
      </c>
      <c r="I1210" s="12">
        <v>344542.0</v>
      </c>
      <c r="J1210" s="13">
        <f t="shared" ref="J1210:K1210" si="1807">E1210*0.23</f>
        <v>249988.61</v>
      </c>
      <c r="K1210" s="13">
        <f t="shared" si="1807"/>
        <v>249988.61</v>
      </c>
      <c r="L1210" s="11" t="s">
        <v>86</v>
      </c>
      <c r="N1210" s="15"/>
      <c r="O1210" s="11" t="s">
        <v>5779</v>
      </c>
      <c r="T1210" s="11" t="s">
        <v>5734</v>
      </c>
      <c r="V1210" s="11" t="s">
        <v>5735</v>
      </c>
      <c r="X1210" s="11" t="s">
        <v>372</v>
      </c>
      <c r="AC1210" s="15"/>
      <c r="AD1210" s="15"/>
      <c r="AL1210" s="11">
        <v>344542.0</v>
      </c>
      <c r="AM1210" s="11" t="s">
        <v>5727</v>
      </c>
      <c r="AQ1210" s="11" t="s">
        <v>79</v>
      </c>
      <c r="AR1210" s="11" t="s">
        <v>372</v>
      </c>
      <c r="AS1210" s="11" t="s">
        <v>75</v>
      </c>
      <c r="AT1210" s="11" t="s">
        <v>80</v>
      </c>
      <c r="AW1210" s="25" t="s">
        <v>96</v>
      </c>
      <c r="AX1210" s="11" t="s">
        <v>82</v>
      </c>
      <c r="AZ1210" s="25" t="s">
        <v>5728</v>
      </c>
      <c r="BD1210" s="15">
        <v>45671.0</v>
      </c>
      <c r="BE1210" s="15">
        <v>46098.0</v>
      </c>
      <c r="BJ1210" s="11">
        <v>2014.0</v>
      </c>
      <c r="BK1210" s="11">
        <v>2014.0</v>
      </c>
      <c r="BL1210" s="16">
        <f t="shared" si="1660"/>
        <v>1</v>
      </c>
      <c r="BM1210" s="18" t="str">
        <f t="shared" si="1661"/>
        <v>2014</v>
      </c>
      <c r="BN1210" s="18" t="str">
        <f t="shared" ref="BN1210:CC1210" si="1808">IF(ISNUMBER(SEARCH(BN$1, $BM1210)), ($K1210/$BL1210), "")</f>
        <v/>
      </c>
      <c r="BO1210" s="18" t="str">
        <f t="shared" si="1808"/>
        <v/>
      </c>
      <c r="BP1210" s="18" t="str">
        <f t="shared" si="1808"/>
        <v/>
      </c>
      <c r="BQ1210" s="18" t="str">
        <f t="shared" si="1808"/>
        <v/>
      </c>
      <c r="BR1210" s="18" t="str">
        <f t="shared" si="1808"/>
        <v/>
      </c>
      <c r="BS1210" s="18" t="str">
        <f t="shared" si="1808"/>
        <v/>
      </c>
      <c r="BT1210" s="18" t="str">
        <f t="shared" si="1808"/>
        <v/>
      </c>
      <c r="BU1210" s="18" t="str">
        <f t="shared" si="1808"/>
        <v/>
      </c>
      <c r="BV1210" s="18" t="str">
        <f t="shared" si="1808"/>
        <v/>
      </c>
      <c r="BW1210" s="18" t="str">
        <f t="shared" si="1808"/>
        <v/>
      </c>
      <c r="BX1210" s="18" t="str">
        <f t="shared" si="1808"/>
        <v/>
      </c>
      <c r="BY1210" s="18" t="str">
        <f t="shared" si="1808"/>
        <v/>
      </c>
      <c r="BZ1210" s="18" t="str">
        <f t="shared" si="1808"/>
        <v/>
      </c>
      <c r="CA1210" s="18" t="str">
        <f t="shared" si="1808"/>
        <v/>
      </c>
      <c r="CB1210" s="18" t="str">
        <f t="shared" si="1808"/>
        <v/>
      </c>
      <c r="CC1210" s="18" t="str">
        <f t="shared" si="1808"/>
        <v/>
      </c>
    </row>
    <row r="1211" ht="15.0" customHeight="1">
      <c r="A1211" s="11" t="s">
        <v>5780</v>
      </c>
      <c r="C1211" s="11"/>
      <c r="D1211" s="11" t="s">
        <v>5632</v>
      </c>
      <c r="E1211" s="11">
        <v>994000.0</v>
      </c>
      <c r="F1211" s="11">
        <v>994000.0</v>
      </c>
      <c r="G1211" s="11" t="s">
        <v>873</v>
      </c>
      <c r="H1211" s="12">
        <v>54161.0</v>
      </c>
      <c r="I1211" s="12">
        <v>54161.0</v>
      </c>
      <c r="J1211" s="13">
        <f t="shared" ref="J1211:K1211" si="1809">E1211*0.04</f>
        <v>39760</v>
      </c>
      <c r="K1211" s="13">
        <f t="shared" si="1809"/>
        <v>39760</v>
      </c>
      <c r="L1211" s="11" t="s">
        <v>86</v>
      </c>
      <c r="N1211" s="15"/>
      <c r="O1211" s="11" t="s">
        <v>5781</v>
      </c>
      <c r="T1211" s="11" t="s">
        <v>5782</v>
      </c>
      <c r="V1211" s="11" t="s">
        <v>5783</v>
      </c>
      <c r="X1211" s="11" t="s">
        <v>878</v>
      </c>
      <c r="AC1211" s="15"/>
      <c r="AD1211" s="15"/>
      <c r="AL1211" s="11">
        <v>54161.0</v>
      </c>
      <c r="AM1211" s="11" t="s">
        <v>5763</v>
      </c>
      <c r="AQ1211" s="11" t="s">
        <v>79</v>
      </c>
      <c r="AR1211" s="11" t="s">
        <v>878</v>
      </c>
      <c r="AS1211" s="11" t="s">
        <v>75</v>
      </c>
      <c r="AT1211" s="11" t="s">
        <v>80</v>
      </c>
      <c r="AW1211" s="25" t="s">
        <v>96</v>
      </c>
      <c r="AX1211" s="11" t="s">
        <v>376</v>
      </c>
      <c r="AZ1211" s="11" t="s">
        <v>520</v>
      </c>
      <c r="BD1211" s="15">
        <v>45671.0</v>
      </c>
      <c r="BE1211" s="15">
        <v>46098.0</v>
      </c>
      <c r="BJ1211" s="11">
        <v>2008.0</v>
      </c>
      <c r="BK1211" s="11">
        <v>2008.0</v>
      </c>
      <c r="BL1211" s="16">
        <f t="shared" si="1660"/>
        <v>1</v>
      </c>
      <c r="BM1211" s="18" t="str">
        <f t="shared" si="1661"/>
        <v>2008</v>
      </c>
      <c r="BN1211" s="18" t="str">
        <f t="shared" ref="BN1211:CC1211" si="1810">IF(ISNUMBER(SEARCH(BN$1, $BM1211)), ($K1211/$BL1211), "")</f>
        <v/>
      </c>
      <c r="BO1211" s="18" t="str">
        <f t="shared" si="1810"/>
        <v/>
      </c>
      <c r="BP1211" s="18" t="str">
        <f t="shared" si="1810"/>
        <v/>
      </c>
      <c r="BQ1211" s="18" t="str">
        <f t="shared" si="1810"/>
        <v/>
      </c>
      <c r="BR1211" s="18" t="str">
        <f t="shared" si="1810"/>
        <v/>
      </c>
      <c r="BS1211" s="18" t="str">
        <f t="shared" si="1810"/>
        <v/>
      </c>
      <c r="BT1211" s="18" t="str">
        <f t="shared" si="1810"/>
        <v/>
      </c>
      <c r="BU1211" s="18" t="str">
        <f t="shared" si="1810"/>
        <v/>
      </c>
      <c r="BV1211" s="18" t="str">
        <f t="shared" si="1810"/>
        <v/>
      </c>
      <c r="BW1211" s="18" t="str">
        <f t="shared" si="1810"/>
        <v/>
      </c>
      <c r="BX1211" s="18" t="str">
        <f t="shared" si="1810"/>
        <v/>
      </c>
      <c r="BY1211" s="18" t="str">
        <f t="shared" si="1810"/>
        <v/>
      </c>
      <c r="BZ1211" s="18" t="str">
        <f t="shared" si="1810"/>
        <v/>
      </c>
      <c r="CA1211" s="18" t="str">
        <f t="shared" si="1810"/>
        <v/>
      </c>
      <c r="CB1211" s="18" t="str">
        <f t="shared" si="1810"/>
        <v/>
      </c>
      <c r="CC1211" s="18" t="str">
        <f t="shared" si="1810"/>
        <v/>
      </c>
    </row>
    <row r="1212" ht="15.0" customHeight="1">
      <c r="A1212" s="11" t="s">
        <v>5784</v>
      </c>
      <c r="C1212" s="11"/>
      <c r="D1212" s="11" t="s">
        <v>5632</v>
      </c>
      <c r="E1212" s="11">
        <v>800000.0</v>
      </c>
      <c r="F1212" s="11">
        <v>800000.0</v>
      </c>
      <c r="G1212" s="11" t="s">
        <v>215</v>
      </c>
      <c r="H1212" s="12">
        <v>76376.0</v>
      </c>
      <c r="I1212" s="12">
        <v>76376.0</v>
      </c>
      <c r="J1212" s="13">
        <f t="shared" ref="J1212:K1212" si="1811">E1212*0.091</f>
        <v>72800</v>
      </c>
      <c r="K1212" s="13">
        <f t="shared" si="1811"/>
        <v>72800</v>
      </c>
      <c r="L1212" s="11" t="s">
        <v>86</v>
      </c>
      <c r="N1212" s="14" t="s">
        <v>5785</v>
      </c>
      <c r="O1212" s="11" t="s">
        <v>5786</v>
      </c>
      <c r="T1212" s="11" t="s">
        <v>5787</v>
      </c>
      <c r="V1212" s="11" t="s">
        <v>5788</v>
      </c>
      <c r="X1212" s="11" t="s">
        <v>218</v>
      </c>
      <c r="AC1212" s="15"/>
      <c r="AD1212" s="15"/>
      <c r="AL1212" s="11">
        <v>76376.0</v>
      </c>
      <c r="AM1212" s="11" t="s">
        <v>559</v>
      </c>
      <c r="AQ1212" s="11" t="s">
        <v>79</v>
      </c>
      <c r="AR1212" s="11" t="s">
        <v>218</v>
      </c>
      <c r="AS1212" s="11" t="s">
        <v>75</v>
      </c>
      <c r="AT1212" s="11" t="s">
        <v>107</v>
      </c>
      <c r="AU1212" s="11" t="s">
        <v>189</v>
      </c>
      <c r="AW1212" s="25" t="s">
        <v>96</v>
      </c>
      <c r="AX1212" s="11" t="s">
        <v>376</v>
      </c>
      <c r="AZ1212" s="25" t="s">
        <v>109</v>
      </c>
      <c r="BD1212" s="15">
        <v>45671.0</v>
      </c>
      <c r="BE1212" s="15">
        <v>46098.0</v>
      </c>
      <c r="BJ1212" s="11">
        <v>2023.0</v>
      </c>
      <c r="BK1212" s="11">
        <v>2023.0</v>
      </c>
      <c r="BL1212" s="16">
        <f t="shared" si="1660"/>
        <v>1</v>
      </c>
      <c r="BM1212" s="18" t="str">
        <f t="shared" si="1661"/>
        <v>2023</v>
      </c>
      <c r="BN1212" s="18" t="str">
        <f t="shared" ref="BN1212:CC1212" si="1812">IF(ISNUMBER(SEARCH(BN$1, $BM1212)), ($K1212/$BL1212), "")</f>
        <v/>
      </c>
      <c r="BO1212" s="18" t="str">
        <f t="shared" si="1812"/>
        <v/>
      </c>
      <c r="BP1212" s="18" t="str">
        <f t="shared" si="1812"/>
        <v/>
      </c>
      <c r="BQ1212" s="20">
        <f t="shared" si="1812"/>
        <v>72800</v>
      </c>
      <c r="BR1212" s="18" t="str">
        <f t="shared" si="1812"/>
        <v/>
      </c>
      <c r="BS1212" s="18" t="str">
        <f t="shared" si="1812"/>
        <v/>
      </c>
      <c r="BT1212" s="18" t="str">
        <f t="shared" si="1812"/>
        <v/>
      </c>
      <c r="BU1212" s="18" t="str">
        <f t="shared" si="1812"/>
        <v/>
      </c>
      <c r="BV1212" s="18" t="str">
        <f t="shared" si="1812"/>
        <v/>
      </c>
      <c r="BW1212" s="18" t="str">
        <f t="shared" si="1812"/>
        <v/>
      </c>
      <c r="BX1212" s="18" t="str">
        <f t="shared" si="1812"/>
        <v/>
      </c>
      <c r="BY1212" s="18" t="str">
        <f t="shared" si="1812"/>
        <v/>
      </c>
      <c r="BZ1212" s="18" t="str">
        <f t="shared" si="1812"/>
        <v/>
      </c>
      <c r="CA1212" s="18" t="str">
        <f t="shared" si="1812"/>
        <v/>
      </c>
      <c r="CB1212" s="18" t="str">
        <f t="shared" si="1812"/>
        <v/>
      </c>
      <c r="CC1212" s="18" t="str">
        <f t="shared" si="1812"/>
        <v/>
      </c>
    </row>
    <row r="1213" ht="15.0" customHeight="1">
      <c r="A1213" s="11" t="s">
        <v>5789</v>
      </c>
      <c r="C1213" s="11"/>
      <c r="D1213" s="11" t="s">
        <v>5632</v>
      </c>
      <c r="E1213" s="11">
        <v>790800.0</v>
      </c>
      <c r="F1213" s="11">
        <v>790800.0</v>
      </c>
      <c r="G1213" s="11" t="s">
        <v>151</v>
      </c>
      <c r="H1213" s="12">
        <v>759533.0</v>
      </c>
      <c r="I1213" s="12">
        <v>759533.0</v>
      </c>
      <c r="J1213" s="13">
        <v>790800.0</v>
      </c>
      <c r="K1213" s="13">
        <v>790800.0</v>
      </c>
      <c r="L1213" s="11" t="s">
        <v>86</v>
      </c>
      <c r="N1213" s="15"/>
      <c r="O1213" s="11" t="s">
        <v>5790</v>
      </c>
      <c r="V1213" s="11" t="s">
        <v>5791</v>
      </c>
      <c r="X1213" s="11" t="s">
        <v>5792</v>
      </c>
      <c r="AC1213" s="15"/>
      <c r="AD1213" s="15"/>
      <c r="AL1213" s="11">
        <v>759533.0</v>
      </c>
      <c r="AM1213" s="11" t="s">
        <v>185</v>
      </c>
      <c r="AQ1213" s="11" t="s">
        <v>79</v>
      </c>
      <c r="AR1213" s="11" t="s">
        <v>188</v>
      </c>
      <c r="AS1213" s="11" t="s">
        <v>75</v>
      </c>
      <c r="AT1213" s="11" t="s">
        <v>80</v>
      </c>
      <c r="AW1213" s="25" t="s">
        <v>96</v>
      </c>
      <c r="AX1213" s="11" t="s">
        <v>82</v>
      </c>
      <c r="AZ1213" s="25" t="s">
        <v>310</v>
      </c>
      <c r="BD1213" s="15">
        <v>45671.0</v>
      </c>
      <c r="BE1213" s="15">
        <v>46098.0</v>
      </c>
      <c r="BJ1213" s="11">
        <v>1999.0</v>
      </c>
      <c r="BK1213" s="11">
        <v>1999.0</v>
      </c>
      <c r="BL1213" s="16">
        <f t="shared" si="1660"/>
        <v>1</v>
      </c>
      <c r="BM1213" s="18" t="str">
        <f t="shared" si="1661"/>
        <v>1999</v>
      </c>
      <c r="BN1213" s="18" t="str">
        <f t="shared" ref="BN1213:CC1213" si="1813">IF(ISNUMBER(SEARCH(BN$1, $BM1213)), ($K1213/$BL1213), "")</f>
        <v/>
      </c>
      <c r="BO1213" s="18" t="str">
        <f t="shared" si="1813"/>
        <v/>
      </c>
      <c r="BP1213" s="18" t="str">
        <f t="shared" si="1813"/>
        <v/>
      </c>
      <c r="BQ1213" s="18" t="str">
        <f t="shared" si="1813"/>
        <v/>
      </c>
      <c r="BR1213" s="18" t="str">
        <f t="shared" si="1813"/>
        <v/>
      </c>
      <c r="BS1213" s="18" t="str">
        <f t="shared" si="1813"/>
        <v/>
      </c>
      <c r="BT1213" s="18" t="str">
        <f t="shared" si="1813"/>
        <v/>
      </c>
      <c r="BU1213" s="18" t="str">
        <f t="shared" si="1813"/>
        <v/>
      </c>
      <c r="BV1213" s="18" t="str">
        <f t="shared" si="1813"/>
        <v/>
      </c>
      <c r="BW1213" s="18" t="str">
        <f t="shared" si="1813"/>
        <v/>
      </c>
      <c r="BX1213" s="18" t="str">
        <f t="shared" si="1813"/>
        <v/>
      </c>
      <c r="BY1213" s="18" t="str">
        <f t="shared" si="1813"/>
        <v/>
      </c>
      <c r="BZ1213" s="18" t="str">
        <f t="shared" si="1813"/>
        <v/>
      </c>
      <c r="CA1213" s="18" t="str">
        <f t="shared" si="1813"/>
        <v/>
      </c>
      <c r="CB1213" s="18" t="str">
        <f t="shared" si="1813"/>
        <v/>
      </c>
      <c r="CC1213" s="18" t="str">
        <f t="shared" si="1813"/>
        <v/>
      </c>
    </row>
    <row r="1214" ht="15.0" customHeight="1">
      <c r="A1214" s="11" t="s">
        <v>5793</v>
      </c>
      <c r="C1214" s="11"/>
      <c r="D1214" s="11" t="s">
        <v>5632</v>
      </c>
      <c r="E1214" s="11">
        <v>749983.0</v>
      </c>
      <c r="F1214" s="11">
        <v>749983.0</v>
      </c>
      <c r="G1214" s="11" t="s">
        <v>151</v>
      </c>
      <c r="H1214" s="12">
        <v>982184.0</v>
      </c>
      <c r="I1214" s="12">
        <v>982184.0</v>
      </c>
      <c r="J1214" s="13">
        <v>749983.0</v>
      </c>
      <c r="K1214" s="13">
        <v>749983.0</v>
      </c>
      <c r="L1214" s="11" t="s">
        <v>86</v>
      </c>
      <c r="N1214" s="15"/>
      <c r="O1214" s="11" t="s">
        <v>5794</v>
      </c>
      <c r="Y1214" s="11" t="s">
        <v>75</v>
      </c>
      <c r="AC1214" s="15"/>
      <c r="AD1214" s="15"/>
      <c r="AL1214" s="11">
        <v>982184.0</v>
      </c>
      <c r="AM1214" s="41" t="s">
        <v>5303</v>
      </c>
      <c r="AQ1214" s="11" t="s">
        <v>79</v>
      </c>
      <c r="AR1214" s="11" t="s">
        <v>334</v>
      </c>
      <c r="AS1214" s="11" t="s">
        <v>75</v>
      </c>
      <c r="AT1214" s="11" t="s">
        <v>80</v>
      </c>
      <c r="AW1214" s="25" t="s">
        <v>96</v>
      </c>
      <c r="AX1214" s="11" t="s">
        <v>82</v>
      </c>
      <c r="AZ1214" s="25" t="s">
        <v>132</v>
      </c>
      <c r="BD1214" s="15">
        <v>45671.0</v>
      </c>
      <c r="BJ1214" s="11">
        <v>2010.0</v>
      </c>
      <c r="BK1214" s="11">
        <v>2010.0</v>
      </c>
      <c r="BL1214" s="16">
        <f t="shared" si="1660"/>
        <v>1</v>
      </c>
      <c r="BM1214" s="18" t="str">
        <f t="shared" si="1661"/>
        <v>2010</v>
      </c>
      <c r="BN1214" s="18" t="str">
        <f t="shared" ref="BN1214:CC1214" si="1814">IF(ISNUMBER(SEARCH(BN$1, $BM1214)), ($K1214/$BL1214), "")</f>
        <v/>
      </c>
      <c r="BO1214" s="18" t="str">
        <f t="shared" si="1814"/>
        <v/>
      </c>
      <c r="BP1214" s="18" t="str">
        <f t="shared" si="1814"/>
        <v/>
      </c>
      <c r="BQ1214" s="18" t="str">
        <f t="shared" si="1814"/>
        <v/>
      </c>
      <c r="BR1214" s="18" t="str">
        <f t="shared" si="1814"/>
        <v/>
      </c>
      <c r="BS1214" s="18" t="str">
        <f t="shared" si="1814"/>
        <v/>
      </c>
      <c r="BT1214" s="18" t="str">
        <f t="shared" si="1814"/>
        <v/>
      </c>
      <c r="BU1214" s="18" t="str">
        <f t="shared" si="1814"/>
        <v/>
      </c>
      <c r="BV1214" s="18" t="str">
        <f t="shared" si="1814"/>
        <v/>
      </c>
      <c r="BW1214" s="18" t="str">
        <f t="shared" si="1814"/>
        <v/>
      </c>
      <c r="BX1214" s="18" t="str">
        <f t="shared" si="1814"/>
        <v/>
      </c>
      <c r="BY1214" s="18" t="str">
        <f t="shared" si="1814"/>
        <v/>
      </c>
      <c r="BZ1214" s="18" t="str">
        <f t="shared" si="1814"/>
        <v/>
      </c>
      <c r="CA1214" s="18" t="str">
        <f t="shared" si="1814"/>
        <v/>
      </c>
      <c r="CB1214" s="18" t="str">
        <f t="shared" si="1814"/>
        <v/>
      </c>
      <c r="CC1214" s="18" t="str">
        <f t="shared" si="1814"/>
        <v/>
      </c>
    </row>
    <row r="1215" ht="15.0" customHeight="1">
      <c r="A1215" s="11" t="s">
        <v>5795</v>
      </c>
      <c r="C1215" s="11"/>
      <c r="D1215" s="11" t="s">
        <v>5632</v>
      </c>
      <c r="E1215" s="11">
        <v>729999.0</v>
      </c>
      <c r="F1215" s="11">
        <v>729999.0</v>
      </c>
      <c r="G1215" s="11" t="s">
        <v>112</v>
      </c>
      <c r="H1215" s="12">
        <v>113317.0</v>
      </c>
      <c r="I1215" s="12">
        <v>113317.0</v>
      </c>
      <c r="J1215" s="129">
        <f t="shared" ref="J1215:K1215" si="1815">E1215*0.087</f>
        <v>63509.913</v>
      </c>
      <c r="K1215" s="129">
        <f t="shared" si="1815"/>
        <v>63509.913</v>
      </c>
      <c r="L1215" s="11" t="s">
        <v>86</v>
      </c>
      <c r="N1215" s="15"/>
      <c r="O1215" s="11" t="e">
        <v>#N/A</v>
      </c>
      <c r="T1215" s="11" t="s">
        <v>5796</v>
      </c>
      <c r="V1215" s="11" t="s">
        <v>3364</v>
      </c>
      <c r="X1215" s="11" t="s">
        <v>117</v>
      </c>
      <c r="AC1215" s="15"/>
      <c r="AD1215" s="15"/>
      <c r="AL1215" s="11">
        <v>113317.0</v>
      </c>
      <c r="AM1215" s="11" t="s">
        <v>5695</v>
      </c>
      <c r="AQ1215" s="11" t="s">
        <v>79</v>
      </c>
      <c r="AR1215" s="11" t="s">
        <v>117</v>
      </c>
      <c r="AS1215" s="11" t="s">
        <v>75</v>
      </c>
      <c r="AT1215" s="11" t="s">
        <v>80</v>
      </c>
      <c r="AW1215" s="25" t="s">
        <v>166</v>
      </c>
      <c r="AX1215" s="11" t="s">
        <v>82</v>
      </c>
      <c r="AZ1215" s="25" t="s">
        <v>395</v>
      </c>
      <c r="BD1215" s="15">
        <v>45671.0</v>
      </c>
      <c r="BE1215" s="15">
        <v>46098.0</v>
      </c>
      <c r="BJ1215" s="11">
        <v>2005.0</v>
      </c>
      <c r="BK1215" s="11">
        <v>2005.0</v>
      </c>
      <c r="BL1215" s="16">
        <f t="shared" si="1660"/>
        <v>1</v>
      </c>
      <c r="BM1215" s="18" t="str">
        <f t="shared" si="1661"/>
        <v>2005</v>
      </c>
      <c r="BN1215" s="18" t="str">
        <f t="shared" ref="BN1215:CC1215" si="1816">IF(ISNUMBER(SEARCH(BN$1, $BM1215)), ($K1215/$BL1215), "")</f>
        <v/>
      </c>
      <c r="BO1215" s="18" t="str">
        <f t="shared" si="1816"/>
        <v/>
      </c>
      <c r="BP1215" s="18" t="str">
        <f t="shared" si="1816"/>
        <v/>
      </c>
      <c r="BQ1215" s="18" t="str">
        <f t="shared" si="1816"/>
        <v/>
      </c>
      <c r="BR1215" s="18" t="str">
        <f t="shared" si="1816"/>
        <v/>
      </c>
      <c r="BS1215" s="18" t="str">
        <f t="shared" si="1816"/>
        <v/>
      </c>
      <c r="BT1215" s="18" t="str">
        <f t="shared" si="1816"/>
        <v/>
      </c>
      <c r="BU1215" s="18" t="str">
        <f t="shared" si="1816"/>
        <v/>
      </c>
      <c r="BV1215" s="18" t="str">
        <f t="shared" si="1816"/>
        <v/>
      </c>
      <c r="BW1215" s="18" t="str">
        <f t="shared" si="1816"/>
        <v/>
      </c>
      <c r="BX1215" s="18" t="str">
        <f t="shared" si="1816"/>
        <v/>
      </c>
      <c r="BY1215" s="18" t="str">
        <f t="shared" si="1816"/>
        <v/>
      </c>
      <c r="BZ1215" s="18" t="str">
        <f t="shared" si="1816"/>
        <v/>
      </c>
      <c r="CA1215" s="18" t="str">
        <f t="shared" si="1816"/>
        <v/>
      </c>
      <c r="CB1215" s="18" t="str">
        <f t="shared" si="1816"/>
        <v/>
      </c>
      <c r="CC1215" s="18" t="str">
        <f t="shared" si="1816"/>
        <v/>
      </c>
    </row>
    <row r="1216" ht="15.0" customHeight="1">
      <c r="A1216" s="11" t="s">
        <v>5797</v>
      </c>
      <c r="C1216" s="11"/>
      <c r="D1216" s="11" t="s">
        <v>5632</v>
      </c>
      <c r="E1216" s="11">
        <v>711636.0</v>
      </c>
      <c r="F1216" s="11">
        <v>711636.0</v>
      </c>
      <c r="G1216" s="11" t="s">
        <v>151</v>
      </c>
      <c r="H1216" s="12">
        <v>839747.0</v>
      </c>
      <c r="I1216" s="12">
        <v>839747.0</v>
      </c>
      <c r="J1216" s="13">
        <v>711636.0</v>
      </c>
      <c r="K1216" s="13">
        <v>711636.0</v>
      </c>
      <c r="L1216" s="11" t="s">
        <v>86</v>
      </c>
      <c r="N1216" s="15"/>
      <c r="O1216" s="11" t="s">
        <v>5798</v>
      </c>
      <c r="V1216" s="11" t="s">
        <v>5799</v>
      </c>
      <c r="X1216" s="11" t="s">
        <v>565</v>
      </c>
      <c r="AC1216" s="15"/>
      <c r="AD1216" s="15"/>
      <c r="AL1216" s="11">
        <v>839747.0</v>
      </c>
      <c r="AM1216" s="11" t="s">
        <v>3323</v>
      </c>
      <c r="AQ1216" s="11" t="s">
        <v>79</v>
      </c>
      <c r="AR1216" s="11" t="s">
        <v>565</v>
      </c>
      <c r="AS1216" s="11" t="s">
        <v>75</v>
      </c>
      <c r="AT1216" s="11" t="s">
        <v>80</v>
      </c>
      <c r="AW1216" s="25" t="s">
        <v>96</v>
      </c>
      <c r="AX1216" s="11" t="s">
        <v>82</v>
      </c>
      <c r="AZ1216" s="25" t="s">
        <v>132</v>
      </c>
      <c r="BD1216" s="15">
        <v>45671.0</v>
      </c>
      <c r="BE1216" s="15">
        <v>46098.0</v>
      </c>
      <c r="BJ1216" s="11">
        <v>2018.0</v>
      </c>
      <c r="BK1216" s="11">
        <v>2018.0</v>
      </c>
      <c r="BL1216" s="16">
        <f t="shared" si="1660"/>
        <v>1</v>
      </c>
      <c r="BM1216" s="18" t="str">
        <f t="shared" si="1661"/>
        <v>2018</v>
      </c>
      <c r="BN1216" s="18" t="str">
        <f t="shared" ref="BN1216:CC1216" si="1817">IF(ISNUMBER(SEARCH(BN$1, $BM1216)), ($K1216/$BL1216), "")</f>
        <v/>
      </c>
      <c r="BO1216" s="18" t="str">
        <f t="shared" si="1817"/>
        <v/>
      </c>
      <c r="BP1216" s="18" t="str">
        <f t="shared" si="1817"/>
        <v/>
      </c>
      <c r="BQ1216" s="18" t="str">
        <f t="shared" si="1817"/>
        <v/>
      </c>
      <c r="BR1216" s="18" t="str">
        <f t="shared" si="1817"/>
        <v/>
      </c>
      <c r="BS1216" s="18" t="str">
        <f t="shared" si="1817"/>
        <v/>
      </c>
      <c r="BT1216" s="18" t="str">
        <f t="shared" si="1817"/>
        <v/>
      </c>
      <c r="BU1216" s="18" t="str">
        <f t="shared" si="1817"/>
        <v/>
      </c>
      <c r="BV1216" s="18" t="str">
        <f t="shared" si="1817"/>
        <v/>
      </c>
      <c r="BW1216" s="18" t="str">
        <f t="shared" si="1817"/>
        <v/>
      </c>
      <c r="BX1216" s="18" t="str">
        <f t="shared" si="1817"/>
        <v/>
      </c>
      <c r="BY1216" s="18" t="str">
        <f t="shared" si="1817"/>
        <v/>
      </c>
      <c r="BZ1216" s="18" t="str">
        <f t="shared" si="1817"/>
        <v/>
      </c>
      <c r="CA1216" s="18" t="str">
        <f t="shared" si="1817"/>
        <v/>
      </c>
      <c r="CB1216" s="18" t="str">
        <f t="shared" si="1817"/>
        <v/>
      </c>
      <c r="CC1216" s="18" t="str">
        <f t="shared" si="1817"/>
        <v/>
      </c>
    </row>
    <row r="1217" ht="15.0" customHeight="1">
      <c r="A1217" s="11" t="s">
        <v>5800</v>
      </c>
      <c r="C1217" s="11"/>
      <c r="D1217" s="11" t="s">
        <v>5632</v>
      </c>
      <c r="E1217" s="11">
        <v>700000.0</v>
      </c>
      <c r="F1217" s="11">
        <v>700000.0</v>
      </c>
      <c r="G1217" s="11" t="s">
        <v>215</v>
      </c>
      <c r="H1217" s="12">
        <v>81216.0</v>
      </c>
      <c r="I1217" s="12">
        <v>81216.0</v>
      </c>
      <c r="J1217" s="13">
        <f t="shared" ref="J1217:K1217" si="1818">E1217*0.091</f>
        <v>63700</v>
      </c>
      <c r="K1217" s="13">
        <f t="shared" si="1818"/>
        <v>63700</v>
      </c>
      <c r="L1217" s="11" t="s">
        <v>86</v>
      </c>
      <c r="N1217" s="15"/>
      <c r="O1217" s="11" t="s">
        <v>5801</v>
      </c>
      <c r="T1217" s="11" t="s">
        <v>5802</v>
      </c>
      <c r="V1217" s="11" t="s">
        <v>392</v>
      </c>
      <c r="X1217" s="11" t="s">
        <v>218</v>
      </c>
      <c r="AC1217" s="15"/>
      <c r="AD1217" s="15"/>
      <c r="AL1217" s="11">
        <v>81216.0</v>
      </c>
      <c r="AM1217" s="11" t="s">
        <v>559</v>
      </c>
      <c r="AQ1217" s="11" t="s">
        <v>79</v>
      </c>
      <c r="AR1217" s="11" t="s">
        <v>218</v>
      </c>
      <c r="AS1217" s="11" t="s">
        <v>75</v>
      </c>
      <c r="AT1217" s="11" t="s">
        <v>80</v>
      </c>
      <c r="AW1217" s="25" t="s">
        <v>96</v>
      </c>
      <c r="AX1217" s="11" t="s">
        <v>82</v>
      </c>
      <c r="AZ1217" s="11" t="s">
        <v>535</v>
      </c>
      <c r="BD1217" s="15">
        <v>45671.0</v>
      </c>
      <c r="BE1217" s="15">
        <v>46098.0</v>
      </c>
      <c r="BJ1217" s="11">
        <v>2017.0</v>
      </c>
      <c r="BK1217" s="11">
        <v>2017.0</v>
      </c>
      <c r="BL1217" s="16">
        <f t="shared" si="1660"/>
        <v>1</v>
      </c>
      <c r="BM1217" s="18" t="str">
        <f t="shared" si="1661"/>
        <v>2017</v>
      </c>
      <c r="BN1217" s="18" t="str">
        <f t="shared" ref="BN1217:CC1217" si="1819">IF(ISNUMBER(SEARCH(BN$1, $BM1217)), ($K1217/$BL1217), "")</f>
        <v/>
      </c>
      <c r="BO1217" s="18" t="str">
        <f t="shared" si="1819"/>
        <v/>
      </c>
      <c r="BP1217" s="18" t="str">
        <f t="shared" si="1819"/>
        <v/>
      </c>
      <c r="BQ1217" s="18" t="str">
        <f t="shared" si="1819"/>
        <v/>
      </c>
      <c r="BR1217" s="18" t="str">
        <f t="shared" si="1819"/>
        <v/>
      </c>
      <c r="BS1217" s="18" t="str">
        <f t="shared" si="1819"/>
        <v/>
      </c>
      <c r="BT1217" s="18" t="str">
        <f t="shared" si="1819"/>
        <v/>
      </c>
      <c r="BU1217" s="18" t="str">
        <f t="shared" si="1819"/>
        <v/>
      </c>
      <c r="BV1217" s="18" t="str">
        <f t="shared" si="1819"/>
        <v/>
      </c>
      <c r="BW1217" s="18" t="str">
        <f t="shared" si="1819"/>
        <v/>
      </c>
      <c r="BX1217" s="18" t="str">
        <f t="shared" si="1819"/>
        <v/>
      </c>
      <c r="BY1217" s="18" t="str">
        <f t="shared" si="1819"/>
        <v/>
      </c>
      <c r="BZ1217" s="18" t="str">
        <f t="shared" si="1819"/>
        <v/>
      </c>
      <c r="CA1217" s="18" t="str">
        <f t="shared" si="1819"/>
        <v/>
      </c>
      <c r="CB1217" s="18" t="str">
        <f t="shared" si="1819"/>
        <v/>
      </c>
      <c r="CC1217" s="18" t="str">
        <f t="shared" si="1819"/>
        <v/>
      </c>
    </row>
    <row r="1218" ht="15.0" customHeight="1">
      <c r="A1218" s="11" t="s">
        <v>5803</v>
      </c>
      <c r="C1218" s="11"/>
      <c r="D1218" s="11" t="s">
        <v>5632</v>
      </c>
      <c r="E1218" s="11">
        <v>652341.0</v>
      </c>
      <c r="F1218" s="11">
        <v>652341.0</v>
      </c>
      <c r="G1218" s="11" t="s">
        <v>151</v>
      </c>
      <c r="H1218" s="12">
        <v>841990.0</v>
      </c>
      <c r="I1218" s="12">
        <v>841990.0</v>
      </c>
      <c r="J1218" s="13">
        <v>652341.0</v>
      </c>
      <c r="K1218" s="13">
        <v>652341.0</v>
      </c>
      <c r="L1218" s="11" t="s">
        <v>86</v>
      </c>
      <c r="N1218" s="14" t="s">
        <v>5804</v>
      </c>
      <c r="O1218" s="11" t="s">
        <v>5805</v>
      </c>
      <c r="V1218" s="11" t="s">
        <v>5806</v>
      </c>
      <c r="X1218" s="11" t="s">
        <v>5807</v>
      </c>
      <c r="AC1218" s="15"/>
      <c r="AD1218" s="15"/>
      <c r="AL1218" s="11">
        <v>841990.0</v>
      </c>
      <c r="AM1218" s="11" t="s">
        <v>185</v>
      </c>
      <c r="AN1218" s="30" t="s">
        <v>5757</v>
      </c>
      <c r="AQ1218" s="11" t="s">
        <v>79</v>
      </c>
      <c r="AR1218" s="11" t="s">
        <v>188</v>
      </c>
      <c r="AS1218" s="11" t="s">
        <v>75</v>
      </c>
      <c r="AT1218" s="11" t="s">
        <v>80</v>
      </c>
      <c r="AW1218" s="25" t="s">
        <v>96</v>
      </c>
      <c r="AX1218" s="11" t="s">
        <v>376</v>
      </c>
      <c r="AZ1218" s="25" t="s">
        <v>191</v>
      </c>
      <c r="BD1218" s="15">
        <v>45671.0</v>
      </c>
      <c r="BE1218" s="15">
        <v>46098.0</v>
      </c>
      <c r="BJ1218" s="11">
        <v>2005.0</v>
      </c>
      <c r="BK1218" s="11">
        <v>2005.0</v>
      </c>
      <c r="BL1218" s="16">
        <f t="shared" si="1660"/>
        <v>1</v>
      </c>
      <c r="BM1218" s="18" t="str">
        <f t="shared" si="1661"/>
        <v>2005</v>
      </c>
      <c r="BN1218" s="18" t="str">
        <f t="shared" ref="BN1218:CC1218" si="1820">IF(ISNUMBER(SEARCH(BN$1, $BM1218)), ($K1218/$BL1218), "")</f>
        <v/>
      </c>
      <c r="BO1218" s="18" t="str">
        <f t="shared" si="1820"/>
        <v/>
      </c>
      <c r="BP1218" s="18" t="str">
        <f t="shared" si="1820"/>
        <v/>
      </c>
      <c r="BQ1218" s="18" t="str">
        <f t="shared" si="1820"/>
        <v/>
      </c>
      <c r="BR1218" s="18" t="str">
        <f t="shared" si="1820"/>
        <v/>
      </c>
      <c r="BS1218" s="18" t="str">
        <f t="shared" si="1820"/>
        <v/>
      </c>
      <c r="BT1218" s="18" t="str">
        <f t="shared" si="1820"/>
        <v/>
      </c>
      <c r="BU1218" s="18" t="str">
        <f t="shared" si="1820"/>
        <v/>
      </c>
      <c r="BV1218" s="18" t="str">
        <f t="shared" si="1820"/>
        <v/>
      </c>
      <c r="BW1218" s="18" t="str">
        <f t="shared" si="1820"/>
        <v/>
      </c>
      <c r="BX1218" s="18" t="str">
        <f t="shared" si="1820"/>
        <v/>
      </c>
      <c r="BY1218" s="18" t="str">
        <f t="shared" si="1820"/>
        <v/>
      </c>
      <c r="BZ1218" s="18" t="str">
        <f t="shared" si="1820"/>
        <v/>
      </c>
      <c r="CA1218" s="18" t="str">
        <f t="shared" si="1820"/>
        <v/>
      </c>
      <c r="CB1218" s="18" t="str">
        <f t="shared" si="1820"/>
        <v/>
      </c>
      <c r="CC1218" s="18" t="str">
        <f t="shared" si="1820"/>
        <v/>
      </c>
    </row>
    <row r="1219" ht="15.0" customHeight="1">
      <c r="A1219" s="11" t="s">
        <v>5808</v>
      </c>
      <c r="C1219" s="11"/>
      <c r="D1219" s="11" t="s">
        <v>5632</v>
      </c>
      <c r="E1219" s="27">
        <v>643855.0</v>
      </c>
      <c r="F1219" s="27">
        <v>643855.0</v>
      </c>
      <c r="G1219" s="11" t="s">
        <v>135</v>
      </c>
      <c r="H1219" s="12">
        <v>885098.0</v>
      </c>
      <c r="I1219" s="12">
        <v>885098.0</v>
      </c>
      <c r="J1219" s="13">
        <f t="shared" ref="J1219:K1219" si="1821">E1219*1.19</f>
        <v>766187.45</v>
      </c>
      <c r="K1219" s="13">
        <f t="shared" si="1821"/>
        <v>766187.45</v>
      </c>
      <c r="L1219" s="11" t="s">
        <v>86</v>
      </c>
      <c r="N1219" s="14" t="s">
        <v>5809</v>
      </c>
      <c r="O1219" s="11" t="s">
        <v>5810</v>
      </c>
      <c r="T1219" s="11" t="s">
        <v>5811</v>
      </c>
      <c r="V1219" s="11" t="s">
        <v>5812</v>
      </c>
      <c r="X1219" s="11" t="s">
        <v>146</v>
      </c>
      <c r="AC1219" s="15"/>
      <c r="AD1219" s="15"/>
      <c r="AL1219" s="11">
        <v>885098.0</v>
      </c>
      <c r="AM1219" s="11" t="s">
        <v>143</v>
      </c>
      <c r="AN1219" s="11" t="s">
        <v>695</v>
      </c>
      <c r="AQ1219" s="11" t="s">
        <v>79</v>
      </c>
      <c r="AR1219" s="11" t="s">
        <v>146</v>
      </c>
      <c r="AS1219" s="11" t="s">
        <v>75</v>
      </c>
      <c r="AT1219" s="11" t="s">
        <v>80</v>
      </c>
      <c r="AW1219" s="25" t="s">
        <v>96</v>
      </c>
      <c r="AX1219" s="11" t="s">
        <v>82</v>
      </c>
      <c r="AZ1219" s="25" t="s">
        <v>132</v>
      </c>
      <c r="BD1219" s="15">
        <v>45671.0</v>
      </c>
      <c r="BE1219" s="15">
        <v>46098.0</v>
      </c>
      <c r="BJ1219" s="11">
        <v>2021.0</v>
      </c>
      <c r="BK1219" s="11">
        <v>2022.0</v>
      </c>
      <c r="BL1219" s="16">
        <f t="shared" si="1660"/>
        <v>2</v>
      </c>
      <c r="BM1219" s="18" t="str">
        <f t="shared" si="1661"/>
        <v>2021, 2022</v>
      </c>
      <c r="BN1219" s="18" t="str">
        <f t="shared" ref="BN1219:CC1219" si="1822">IF(ISNUMBER(SEARCH(BN$1, $BM1219)), ($K1219/$BL1219), "")</f>
        <v/>
      </c>
      <c r="BO1219" s="20">
        <f t="shared" si="1822"/>
        <v>383093.725</v>
      </c>
      <c r="BP1219" s="20">
        <f t="shared" si="1822"/>
        <v>383093.725</v>
      </c>
      <c r="BQ1219" s="18" t="str">
        <f t="shared" si="1822"/>
        <v/>
      </c>
      <c r="BR1219" s="18" t="str">
        <f t="shared" si="1822"/>
        <v/>
      </c>
      <c r="BS1219" s="18" t="str">
        <f t="shared" si="1822"/>
        <v/>
      </c>
      <c r="BT1219" s="18" t="str">
        <f t="shared" si="1822"/>
        <v/>
      </c>
      <c r="BU1219" s="18" t="str">
        <f t="shared" si="1822"/>
        <v/>
      </c>
      <c r="BV1219" s="18" t="str">
        <f t="shared" si="1822"/>
        <v/>
      </c>
      <c r="BW1219" s="18" t="str">
        <f t="shared" si="1822"/>
        <v/>
      </c>
      <c r="BX1219" s="18" t="str">
        <f t="shared" si="1822"/>
        <v/>
      </c>
      <c r="BY1219" s="18" t="str">
        <f t="shared" si="1822"/>
        <v/>
      </c>
      <c r="BZ1219" s="18" t="str">
        <f t="shared" si="1822"/>
        <v/>
      </c>
      <c r="CA1219" s="18" t="str">
        <f t="shared" si="1822"/>
        <v/>
      </c>
      <c r="CB1219" s="18" t="str">
        <f t="shared" si="1822"/>
        <v/>
      </c>
      <c r="CC1219" s="18" t="str">
        <f t="shared" si="1822"/>
        <v/>
      </c>
    </row>
    <row r="1220" ht="15.0" customHeight="1">
      <c r="A1220" s="11" t="s">
        <v>5813</v>
      </c>
      <c r="C1220" s="11"/>
      <c r="D1220" s="11" t="s">
        <v>5632</v>
      </c>
      <c r="E1220" s="11">
        <v>591095.0</v>
      </c>
      <c r="F1220" s="11">
        <v>591095.0</v>
      </c>
      <c r="G1220" s="11" t="s">
        <v>215</v>
      </c>
      <c r="H1220" s="12">
        <v>63966.0</v>
      </c>
      <c r="I1220" s="12">
        <v>63966.0</v>
      </c>
      <c r="J1220" s="13">
        <f t="shared" ref="J1220:K1220" si="1823">E1220*0.091</f>
        <v>53789.645</v>
      </c>
      <c r="K1220" s="13">
        <f t="shared" si="1823"/>
        <v>53789.645</v>
      </c>
      <c r="L1220" s="11" t="s">
        <v>86</v>
      </c>
      <c r="N1220" s="15"/>
      <c r="O1220" s="11" t="s">
        <v>5814</v>
      </c>
      <c r="T1220" s="11" t="s">
        <v>5815</v>
      </c>
      <c r="V1220" s="11" t="s">
        <v>429</v>
      </c>
      <c r="X1220" s="11" t="s">
        <v>218</v>
      </c>
      <c r="AC1220" s="15"/>
      <c r="AD1220" s="15"/>
      <c r="AL1220" s="11">
        <v>63966.0</v>
      </c>
      <c r="AM1220" s="11" t="s">
        <v>2631</v>
      </c>
      <c r="AQ1220" s="11" t="s">
        <v>79</v>
      </c>
      <c r="AR1220" s="11" t="s">
        <v>218</v>
      </c>
      <c r="AS1220" s="11" t="s">
        <v>75</v>
      </c>
      <c r="AT1220" s="11" t="s">
        <v>80</v>
      </c>
      <c r="AW1220" s="25" t="s">
        <v>96</v>
      </c>
      <c r="AX1220" s="11" t="s">
        <v>82</v>
      </c>
      <c r="AZ1220" s="25" t="s">
        <v>395</v>
      </c>
      <c r="BD1220" s="15">
        <v>45671.0</v>
      </c>
      <c r="BE1220" s="15">
        <v>46098.0</v>
      </c>
      <c r="BJ1220" s="11">
        <v>2018.0</v>
      </c>
      <c r="BK1220" s="11">
        <v>2018.0</v>
      </c>
      <c r="BL1220" s="16">
        <f t="shared" si="1660"/>
        <v>1</v>
      </c>
      <c r="BM1220" s="18" t="str">
        <f t="shared" si="1661"/>
        <v>2018</v>
      </c>
      <c r="BN1220" s="18" t="str">
        <f t="shared" ref="BN1220:CC1220" si="1824">IF(ISNUMBER(SEARCH(BN$1, $BM1220)), ($K1220/$BL1220), "")</f>
        <v/>
      </c>
      <c r="BO1220" s="18" t="str">
        <f t="shared" si="1824"/>
        <v/>
      </c>
      <c r="BP1220" s="18" t="str">
        <f t="shared" si="1824"/>
        <v/>
      </c>
      <c r="BQ1220" s="18" t="str">
        <f t="shared" si="1824"/>
        <v/>
      </c>
      <c r="BR1220" s="18" t="str">
        <f t="shared" si="1824"/>
        <v/>
      </c>
      <c r="BS1220" s="18" t="str">
        <f t="shared" si="1824"/>
        <v/>
      </c>
      <c r="BT1220" s="18" t="str">
        <f t="shared" si="1824"/>
        <v/>
      </c>
      <c r="BU1220" s="18" t="str">
        <f t="shared" si="1824"/>
        <v/>
      </c>
      <c r="BV1220" s="18" t="str">
        <f t="shared" si="1824"/>
        <v/>
      </c>
      <c r="BW1220" s="18" t="str">
        <f t="shared" si="1824"/>
        <v/>
      </c>
      <c r="BX1220" s="18" t="str">
        <f t="shared" si="1824"/>
        <v/>
      </c>
      <c r="BY1220" s="18" t="str">
        <f t="shared" si="1824"/>
        <v/>
      </c>
      <c r="BZ1220" s="18" t="str">
        <f t="shared" si="1824"/>
        <v/>
      </c>
      <c r="CA1220" s="18" t="str">
        <f t="shared" si="1824"/>
        <v/>
      </c>
      <c r="CB1220" s="18" t="str">
        <f t="shared" si="1824"/>
        <v/>
      </c>
      <c r="CC1220" s="18" t="str">
        <f t="shared" si="1824"/>
        <v/>
      </c>
    </row>
    <row r="1221" ht="15.0" customHeight="1">
      <c r="A1221" s="11" t="s">
        <v>5816</v>
      </c>
      <c r="C1221" s="11"/>
      <c r="D1221" s="11" t="s">
        <v>5632</v>
      </c>
      <c r="E1221" s="11">
        <v>585331.0</v>
      </c>
      <c r="F1221" s="11">
        <v>585331.0</v>
      </c>
      <c r="G1221" s="11" t="s">
        <v>367</v>
      </c>
      <c r="H1221" s="12">
        <v>185216.0</v>
      </c>
      <c r="I1221" s="12">
        <v>185216.0</v>
      </c>
      <c r="J1221" s="13">
        <f t="shared" ref="J1221:K1221" si="1825">E1221*0.23</f>
        <v>134626.13</v>
      </c>
      <c r="K1221" s="13">
        <f t="shared" si="1825"/>
        <v>134626.13</v>
      </c>
      <c r="L1221" s="11" t="s">
        <v>86</v>
      </c>
      <c r="N1221" s="15"/>
      <c r="O1221" s="11" t="s">
        <v>5817</v>
      </c>
      <c r="T1221" s="11" t="s">
        <v>5734</v>
      </c>
      <c r="V1221" s="11" t="s">
        <v>5735</v>
      </c>
      <c r="X1221" s="11" t="s">
        <v>372</v>
      </c>
      <c r="AC1221" s="15"/>
      <c r="AD1221" s="15"/>
      <c r="AL1221" s="11">
        <v>185216.0</v>
      </c>
      <c r="AM1221" s="11" t="s">
        <v>5727</v>
      </c>
      <c r="AQ1221" s="11" t="s">
        <v>79</v>
      </c>
      <c r="AR1221" s="11" t="s">
        <v>372</v>
      </c>
      <c r="AS1221" s="11" t="s">
        <v>75</v>
      </c>
      <c r="AT1221" s="11" t="s">
        <v>80</v>
      </c>
      <c r="AW1221" s="25" t="s">
        <v>96</v>
      </c>
      <c r="AX1221" s="11" t="s">
        <v>82</v>
      </c>
      <c r="AZ1221" s="25" t="s">
        <v>5728</v>
      </c>
      <c r="BD1221" s="15">
        <v>45671.0</v>
      </c>
      <c r="BE1221" s="15">
        <v>46098.0</v>
      </c>
      <c r="BJ1221" s="11">
        <v>2013.0</v>
      </c>
      <c r="BK1221" s="11">
        <v>2013.0</v>
      </c>
      <c r="BL1221" s="16">
        <f t="shared" si="1660"/>
        <v>1</v>
      </c>
      <c r="BM1221" s="18" t="str">
        <f t="shared" si="1661"/>
        <v>2013</v>
      </c>
      <c r="BN1221" s="18" t="str">
        <f t="shared" ref="BN1221:CC1221" si="1826">IF(ISNUMBER(SEARCH(BN$1, $BM1221)), ($K1221/$BL1221), "")</f>
        <v/>
      </c>
      <c r="BO1221" s="18" t="str">
        <f t="shared" si="1826"/>
        <v/>
      </c>
      <c r="BP1221" s="18" t="str">
        <f t="shared" si="1826"/>
        <v/>
      </c>
      <c r="BQ1221" s="18" t="str">
        <f t="shared" si="1826"/>
        <v/>
      </c>
      <c r="BR1221" s="18" t="str">
        <f t="shared" si="1826"/>
        <v/>
      </c>
      <c r="BS1221" s="18" t="str">
        <f t="shared" si="1826"/>
        <v/>
      </c>
      <c r="BT1221" s="18" t="str">
        <f t="shared" si="1826"/>
        <v/>
      </c>
      <c r="BU1221" s="18" t="str">
        <f t="shared" si="1826"/>
        <v/>
      </c>
      <c r="BV1221" s="18" t="str">
        <f t="shared" si="1826"/>
        <v/>
      </c>
      <c r="BW1221" s="18" t="str">
        <f t="shared" si="1826"/>
        <v/>
      </c>
      <c r="BX1221" s="18" t="str">
        <f t="shared" si="1826"/>
        <v/>
      </c>
      <c r="BY1221" s="18" t="str">
        <f t="shared" si="1826"/>
        <v/>
      </c>
      <c r="BZ1221" s="18" t="str">
        <f t="shared" si="1826"/>
        <v/>
      </c>
      <c r="CA1221" s="18" t="str">
        <f t="shared" si="1826"/>
        <v/>
      </c>
      <c r="CB1221" s="18" t="str">
        <f t="shared" si="1826"/>
        <v/>
      </c>
      <c r="CC1221" s="18" t="str">
        <f t="shared" si="1826"/>
        <v/>
      </c>
    </row>
    <row r="1222" ht="15.0" customHeight="1">
      <c r="A1222" s="11" t="s">
        <v>5818</v>
      </c>
      <c r="C1222" s="11"/>
      <c r="D1222" s="11" t="s">
        <v>5632</v>
      </c>
      <c r="E1222" s="11">
        <v>542487.0</v>
      </c>
      <c r="F1222" s="11">
        <v>542487.0</v>
      </c>
      <c r="G1222" s="11" t="s">
        <v>151</v>
      </c>
      <c r="H1222" s="12">
        <v>722674.0</v>
      </c>
      <c r="I1222" s="12">
        <v>722674.0</v>
      </c>
      <c r="J1222" s="13">
        <v>542487.0</v>
      </c>
      <c r="K1222" s="13">
        <v>542487.0</v>
      </c>
      <c r="L1222" s="11" t="s">
        <v>86</v>
      </c>
      <c r="N1222" s="15"/>
      <c r="O1222" s="11" t="s">
        <v>5819</v>
      </c>
      <c r="Y1222" s="11" t="s">
        <v>75</v>
      </c>
      <c r="AC1222" s="15"/>
      <c r="AD1222" s="15"/>
      <c r="AL1222" s="11">
        <v>722674.0</v>
      </c>
      <c r="AM1222" s="41" t="s">
        <v>5303</v>
      </c>
      <c r="AQ1222" s="11" t="s">
        <v>79</v>
      </c>
      <c r="AR1222" s="11" t="s">
        <v>334</v>
      </c>
      <c r="AS1222" s="11" t="s">
        <v>75</v>
      </c>
      <c r="AT1222" s="11" t="s">
        <v>80</v>
      </c>
      <c r="AW1222" s="25" t="s">
        <v>96</v>
      </c>
      <c r="AX1222" s="11" t="s">
        <v>82</v>
      </c>
      <c r="AZ1222" s="25" t="s">
        <v>132</v>
      </c>
      <c r="BD1222" s="15">
        <v>45671.0</v>
      </c>
      <c r="BJ1222" s="11">
        <v>2010.0</v>
      </c>
      <c r="BK1222" s="11">
        <v>2010.0</v>
      </c>
      <c r="BL1222" s="16">
        <f t="shared" si="1660"/>
        <v>1</v>
      </c>
      <c r="BM1222" s="18" t="str">
        <f t="shared" si="1661"/>
        <v>2010</v>
      </c>
      <c r="BN1222" s="18" t="str">
        <f t="shared" ref="BN1222:CC1222" si="1827">IF(ISNUMBER(SEARCH(BN$1, $BM1222)), ($K1222/$BL1222), "")</f>
        <v/>
      </c>
      <c r="BO1222" s="18" t="str">
        <f t="shared" si="1827"/>
        <v/>
      </c>
      <c r="BP1222" s="18" t="str">
        <f t="shared" si="1827"/>
        <v/>
      </c>
      <c r="BQ1222" s="18" t="str">
        <f t="shared" si="1827"/>
        <v/>
      </c>
      <c r="BR1222" s="18" t="str">
        <f t="shared" si="1827"/>
        <v/>
      </c>
      <c r="BS1222" s="18" t="str">
        <f t="shared" si="1827"/>
        <v/>
      </c>
      <c r="BT1222" s="18" t="str">
        <f t="shared" si="1827"/>
        <v/>
      </c>
      <c r="BU1222" s="18" t="str">
        <f t="shared" si="1827"/>
        <v/>
      </c>
      <c r="BV1222" s="18" t="str">
        <f t="shared" si="1827"/>
        <v/>
      </c>
      <c r="BW1222" s="18" t="str">
        <f t="shared" si="1827"/>
        <v/>
      </c>
      <c r="BX1222" s="18" t="str">
        <f t="shared" si="1827"/>
        <v/>
      </c>
      <c r="BY1222" s="18" t="str">
        <f t="shared" si="1827"/>
        <v/>
      </c>
      <c r="BZ1222" s="18" t="str">
        <f t="shared" si="1827"/>
        <v/>
      </c>
      <c r="CA1222" s="18" t="str">
        <f t="shared" si="1827"/>
        <v/>
      </c>
      <c r="CB1222" s="18" t="str">
        <f t="shared" si="1827"/>
        <v/>
      </c>
      <c r="CC1222" s="18" t="str">
        <f t="shared" si="1827"/>
        <v/>
      </c>
    </row>
    <row r="1223" ht="15.0" customHeight="1">
      <c r="A1223" s="11" t="s">
        <v>5820</v>
      </c>
      <c r="C1223" s="11"/>
      <c r="D1223" s="11" t="s">
        <v>5632</v>
      </c>
      <c r="E1223" s="11">
        <v>501403.0</v>
      </c>
      <c r="F1223" s="11">
        <v>501403.0</v>
      </c>
      <c r="G1223" s="11" t="s">
        <v>151</v>
      </c>
      <c r="H1223" s="12">
        <v>664321.0</v>
      </c>
      <c r="I1223" s="12">
        <v>664321.0</v>
      </c>
      <c r="J1223" s="13">
        <v>501403.0</v>
      </c>
      <c r="K1223" s="13">
        <v>501403.0</v>
      </c>
      <c r="L1223" s="11" t="s">
        <v>86</v>
      </c>
      <c r="N1223" s="15"/>
      <c r="O1223" s="11" t="s">
        <v>5821</v>
      </c>
      <c r="T1223" s="11" t="s">
        <v>5822</v>
      </c>
      <c r="V1223" s="11" t="s">
        <v>3297</v>
      </c>
      <c r="X1223" s="11" t="s">
        <v>183</v>
      </c>
      <c r="AC1223" s="15"/>
      <c r="AD1223" s="15"/>
      <c r="AL1223" s="11">
        <v>664321.0</v>
      </c>
      <c r="AM1223" s="11" t="s">
        <v>308</v>
      </c>
      <c r="AQ1223" s="11" t="s">
        <v>79</v>
      </c>
      <c r="AR1223" s="11" t="s">
        <v>183</v>
      </c>
      <c r="AS1223" s="11" t="s">
        <v>75</v>
      </c>
      <c r="AT1223" s="11" t="s">
        <v>80</v>
      </c>
      <c r="AW1223" s="25" t="s">
        <v>96</v>
      </c>
      <c r="AX1223" s="11" t="s">
        <v>376</v>
      </c>
      <c r="AZ1223" s="19" t="s">
        <v>398</v>
      </c>
      <c r="BD1223" s="15">
        <v>45671.0</v>
      </c>
      <c r="BE1223" s="15">
        <v>46098.0</v>
      </c>
      <c r="BJ1223" s="11">
        <v>2022.0</v>
      </c>
      <c r="BK1223" s="11">
        <v>2022.0</v>
      </c>
      <c r="BL1223" s="16">
        <f t="shared" si="1660"/>
        <v>1</v>
      </c>
      <c r="BM1223" s="18" t="str">
        <f t="shared" si="1661"/>
        <v>2022</v>
      </c>
      <c r="BN1223" s="18" t="str">
        <f t="shared" ref="BN1223:CC1223" si="1828">IF(ISNUMBER(SEARCH(BN$1, $BM1223)), ($K1223/$BL1223), "")</f>
        <v/>
      </c>
      <c r="BO1223" s="18" t="str">
        <f t="shared" si="1828"/>
        <v/>
      </c>
      <c r="BP1223" s="20">
        <f t="shared" si="1828"/>
        <v>501403</v>
      </c>
      <c r="BQ1223" s="18" t="str">
        <f t="shared" si="1828"/>
        <v/>
      </c>
      <c r="BR1223" s="18" t="str">
        <f t="shared" si="1828"/>
        <v/>
      </c>
      <c r="BS1223" s="18" t="str">
        <f t="shared" si="1828"/>
        <v/>
      </c>
      <c r="BT1223" s="18" t="str">
        <f t="shared" si="1828"/>
        <v/>
      </c>
      <c r="BU1223" s="18" t="str">
        <f t="shared" si="1828"/>
        <v/>
      </c>
      <c r="BV1223" s="18" t="str">
        <f t="shared" si="1828"/>
        <v/>
      </c>
      <c r="BW1223" s="18" t="str">
        <f t="shared" si="1828"/>
        <v/>
      </c>
      <c r="BX1223" s="18" t="str">
        <f t="shared" si="1828"/>
        <v/>
      </c>
      <c r="BY1223" s="18" t="str">
        <f t="shared" si="1828"/>
        <v/>
      </c>
      <c r="BZ1223" s="18" t="str">
        <f t="shared" si="1828"/>
        <v/>
      </c>
      <c r="CA1223" s="18" t="str">
        <f t="shared" si="1828"/>
        <v/>
      </c>
      <c r="CB1223" s="18" t="str">
        <f t="shared" si="1828"/>
        <v/>
      </c>
      <c r="CC1223" s="18" t="str">
        <f t="shared" si="1828"/>
        <v/>
      </c>
      <c r="CD1223" s="11"/>
      <c r="CE1223" s="11"/>
    </row>
    <row r="1224" ht="15.0" customHeight="1">
      <c r="A1224" s="11" t="s">
        <v>5823</v>
      </c>
      <c r="C1224" s="11"/>
      <c r="D1224" s="11" t="s">
        <v>5632</v>
      </c>
      <c r="E1224" s="11">
        <v>500000.0</v>
      </c>
      <c r="F1224" s="11">
        <v>500000.0</v>
      </c>
      <c r="G1224" s="11" t="s">
        <v>215</v>
      </c>
      <c r="H1224" s="12">
        <v>58407.0</v>
      </c>
      <c r="I1224" s="12">
        <v>58407.0</v>
      </c>
      <c r="J1224" s="13">
        <f t="shared" ref="J1224:K1224" si="1829">E1224*0.091</f>
        <v>45500</v>
      </c>
      <c r="K1224" s="13">
        <f t="shared" si="1829"/>
        <v>45500</v>
      </c>
      <c r="L1224" s="11" t="s">
        <v>86</v>
      </c>
      <c r="N1224" s="14" t="s">
        <v>5824</v>
      </c>
      <c r="O1224" s="11" t="s">
        <v>5825</v>
      </c>
      <c r="T1224" s="11" t="s">
        <v>5826</v>
      </c>
      <c r="V1224" s="11" t="s">
        <v>429</v>
      </c>
      <c r="X1224" s="11" t="s">
        <v>218</v>
      </c>
      <c r="AC1224" s="15"/>
      <c r="AD1224" s="15"/>
      <c r="AL1224" s="11">
        <v>58407.0</v>
      </c>
      <c r="AM1224" s="11" t="s">
        <v>2631</v>
      </c>
      <c r="AQ1224" s="11" t="s">
        <v>79</v>
      </c>
      <c r="AR1224" s="11" t="s">
        <v>218</v>
      </c>
      <c r="AS1224" s="11" t="s">
        <v>75</v>
      </c>
      <c r="AT1224" s="11" t="s">
        <v>80</v>
      </c>
      <c r="AW1224" s="25" t="s">
        <v>96</v>
      </c>
      <c r="AX1224" s="11" t="s">
        <v>82</v>
      </c>
      <c r="AZ1224" s="25" t="s">
        <v>191</v>
      </c>
      <c r="BD1224" s="15">
        <v>45671.0</v>
      </c>
      <c r="BE1224" s="15">
        <v>46098.0</v>
      </c>
      <c r="BJ1224" s="11">
        <v>2016.0</v>
      </c>
      <c r="BK1224" s="11">
        <v>2016.0</v>
      </c>
      <c r="BL1224" s="16">
        <f t="shared" si="1660"/>
        <v>1</v>
      </c>
      <c r="BM1224" s="18" t="str">
        <f t="shared" si="1661"/>
        <v>2016</v>
      </c>
      <c r="BN1224" s="18" t="str">
        <f t="shared" ref="BN1224:CC1224" si="1830">IF(ISNUMBER(SEARCH(BN$1, $BM1224)), ($K1224/$BL1224), "")</f>
        <v/>
      </c>
      <c r="BO1224" s="18" t="str">
        <f t="shared" si="1830"/>
        <v/>
      </c>
      <c r="BP1224" s="18" t="str">
        <f t="shared" si="1830"/>
        <v/>
      </c>
      <c r="BQ1224" s="18" t="str">
        <f t="shared" si="1830"/>
        <v/>
      </c>
      <c r="BR1224" s="18" t="str">
        <f t="shared" si="1830"/>
        <v/>
      </c>
      <c r="BS1224" s="18" t="str">
        <f t="shared" si="1830"/>
        <v/>
      </c>
      <c r="BT1224" s="18" t="str">
        <f t="shared" si="1830"/>
        <v/>
      </c>
      <c r="BU1224" s="18" t="str">
        <f t="shared" si="1830"/>
        <v/>
      </c>
      <c r="BV1224" s="18" t="str">
        <f t="shared" si="1830"/>
        <v/>
      </c>
      <c r="BW1224" s="18" t="str">
        <f t="shared" si="1830"/>
        <v/>
      </c>
      <c r="BX1224" s="18" t="str">
        <f t="shared" si="1830"/>
        <v/>
      </c>
      <c r="BY1224" s="18" t="str">
        <f t="shared" si="1830"/>
        <v/>
      </c>
      <c r="BZ1224" s="18" t="str">
        <f t="shared" si="1830"/>
        <v/>
      </c>
      <c r="CA1224" s="18" t="str">
        <f t="shared" si="1830"/>
        <v/>
      </c>
      <c r="CB1224" s="18" t="str">
        <f t="shared" si="1830"/>
        <v/>
      </c>
      <c r="CC1224" s="18" t="str">
        <f t="shared" si="1830"/>
        <v/>
      </c>
    </row>
    <row r="1225" ht="15.0" customHeight="1">
      <c r="A1225" s="11" t="s">
        <v>5827</v>
      </c>
      <c r="C1225" s="11"/>
      <c r="D1225" s="11" t="s">
        <v>5632</v>
      </c>
      <c r="E1225" s="11">
        <v>500000.0</v>
      </c>
      <c r="F1225" s="11">
        <v>500000.0</v>
      </c>
      <c r="G1225" s="11" t="s">
        <v>215</v>
      </c>
      <c r="H1225" s="12">
        <v>76302.0</v>
      </c>
      <c r="I1225" s="12">
        <v>76302.0</v>
      </c>
      <c r="J1225" s="13">
        <f t="shared" ref="J1225:K1225" si="1831">E1225*0.091</f>
        <v>45500</v>
      </c>
      <c r="K1225" s="13">
        <f t="shared" si="1831"/>
        <v>45500</v>
      </c>
      <c r="L1225" s="11" t="s">
        <v>86</v>
      </c>
      <c r="N1225" s="14" t="s">
        <v>5828</v>
      </c>
      <c r="O1225" s="11" t="s">
        <v>5829</v>
      </c>
      <c r="T1225" s="11" t="s">
        <v>5830</v>
      </c>
      <c r="V1225" s="11" t="s">
        <v>429</v>
      </c>
      <c r="X1225" s="11" t="s">
        <v>218</v>
      </c>
      <c r="AC1225" s="15"/>
      <c r="AD1225" s="15"/>
      <c r="AL1225" s="11">
        <v>76302.0</v>
      </c>
      <c r="AM1225" s="11" t="s">
        <v>2631</v>
      </c>
      <c r="AQ1225" s="11" t="s">
        <v>79</v>
      </c>
      <c r="AR1225" s="11" t="s">
        <v>218</v>
      </c>
      <c r="AS1225" s="11" t="s">
        <v>75</v>
      </c>
      <c r="AT1225" s="11" t="s">
        <v>80</v>
      </c>
      <c r="AW1225" s="25" t="s">
        <v>96</v>
      </c>
      <c r="AX1225" s="11" t="s">
        <v>82</v>
      </c>
      <c r="AZ1225" s="25" t="s">
        <v>191</v>
      </c>
      <c r="BD1225" s="15">
        <v>45671.0</v>
      </c>
      <c r="BE1225" s="15">
        <v>46098.0</v>
      </c>
      <c r="BJ1225" s="11">
        <v>2013.0</v>
      </c>
      <c r="BK1225" s="11">
        <v>2013.0</v>
      </c>
      <c r="BL1225" s="16">
        <f t="shared" si="1660"/>
        <v>1</v>
      </c>
      <c r="BM1225" s="18" t="str">
        <f t="shared" si="1661"/>
        <v>2013</v>
      </c>
      <c r="BN1225" s="18" t="str">
        <f t="shared" ref="BN1225:CC1225" si="1832">IF(ISNUMBER(SEARCH(BN$1, $BM1225)), ($K1225/$BL1225), "")</f>
        <v/>
      </c>
      <c r="BO1225" s="18" t="str">
        <f t="shared" si="1832"/>
        <v/>
      </c>
      <c r="BP1225" s="18" t="str">
        <f t="shared" si="1832"/>
        <v/>
      </c>
      <c r="BQ1225" s="18" t="str">
        <f t="shared" si="1832"/>
        <v/>
      </c>
      <c r="BR1225" s="18" t="str">
        <f t="shared" si="1832"/>
        <v/>
      </c>
      <c r="BS1225" s="18" t="str">
        <f t="shared" si="1832"/>
        <v/>
      </c>
      <c r="BT1225" s="18" t="str">
        <f t="shared" si="1832"/>
        <v/>
      </c>
      <c r="BU1225" s="18" t="str">
        <f t="shared" si="1832"/>
        <v/>
      </c>
      <c r="BV1225" s="18" t="str">
        <f t="shared" si="1832"/>
        <v/>
      </c>
      <c r="BW1225" s="18" t="str">
        <f t="shared" si="1832"/>
        <v/>
      </c>
      <c r="BX1225" s="18" t="str">
        <f t="shared" si="1832"/>
        <v/>
      </c>
      <c r="BY1225" s="18" t="str">
        <f t="shared" si="1832"/>
        <v/>
      </c>
      <c r="BZ1225" s="18" t="str">
        <f t="shared" si="1832"/>
        <v/>
      </c>
      <c r="CA1225" s="18" t="str">
        <f t="shared" si="1832"/>
        <v/>
      </c>
      <c r="CB1225" s="18" t="str">
        <f t="shared" si="1832"/>
        <v/>
      </c>
      <c r="CC1225" s="18" t="str">
        <f t="shared" si="1832"/>
        <v/>
      </c>
    </row>
    <row r="1226" ht="15.0" customHeight="1">
      <c r="A1226" s="11" t="s">
        <v>5831</v>
      </c>
      <c r="C1226" s="11"/>
      <c r="D1226" s="11" t="s">
        <v>5632</v>
      </c>
      <c r="E1226" s="11">
        <v>500000.0</v>
      </c>
      <c r="F1226" s="11">
        <v>500000.0</v>
      </c>
      <c r="G1226" s="11" t="s">
        <v>215</v>
      </c>
      <c r="H1226" s="12">
        <v>58407.0</v>
      </c>
      <c r="I1226" s="12">
        <v>58407.0</v>
      </c>
      <c r="J1226" s="13">
        <f t="shared" ref="J1226:K1226" si="1833">E1226*0.091</f>
        <v>45500</v>
      </c>
      <c r="K1226" s="13">
        <f t="shared" si="1833"/>
        <v>45500</v>
      </c>
      <c r="L1226" s="11" t="s">
        <v>86</v>
      </c>
      <c r="N1226" s="14" t="s">
        <v>5832</v>
      </c>
      <c r="O1226" s="11" t="s">
        <v>5833</v>
      </c>
      <c r="T1226" s="11" t="s">
        <v>5834</v>
      </c>
      <c r="X1226" s="11" t="s">
        <v>5834</v>
      </c>
      <c r="Y1226" s="11" t="s">
        <v>75</v>
      </c>
      <c r="AC1226" s="15"/>
      <c r="AD1226" s="15"/>
      <c r="AL1226" s="11">
        <v>58407.0</v>
      </c>
      <c r="AM1226" s="11" t="s">
        <v>2631</v>
      </c>
      <c r="AQ1226" s="11" t="s">
        <v>79</v>
      </c>
      <c r="AR1226" s="11" t="s">
        <v>218</v>
      </c>
      <c r="AS1226" s="11" t="s">
        <v>75</v>
      </c>
      <c r="AT1226" s="11" t="s">
        <v>80</v>
      </c>
      <c r="AW1226" s="25" t="s">
        <v>96</v>
      </c>
      <c r="AX1226" s="11" t="s">
        <v>82</v>
      </c>
      <c r="AZ1226" s="25" t="s">
        <v>310</v>
      </c>
      <c r="BD1226" s="15">
        <v>45671.0</v>
      </c>
      <c r="BJ1226" s="11">
        <v>2016.0</v>
      </c>
      <c r="BK1226" s="11">
        <v>2016.0</v>
      </c>
      <c r="BL1226" s="16">
        <f t="shared" si="1660"/>
        <v>1</v>
      </c>
      <c r="BM1226" s="18" t="str">
        <f t="shared" si="1661"/>
        <v>2016</v>
      </c>
      <c r="BN1226" s="18" t="str">
        <f t="shared" ref="BN1226:CC1226" si="1834">IF(ISNUMBER(SEARCH(BN$1, $BM1226)), ($K1226/$BL1226), "")</f>
        <v/>
      </c>
      <c r="BO1226" s="18" t="str">
        <f t="shared" si="1834"/>
        <v/>
      </c>
      <c r="BP1226" s="18" t="str">
        <f t="shared" si="1834"/>
        <v/>
      </c>
      <c r="BQ1226" s="18" t="str">
        <f t="shared" si="1834"/>
        <v/>
      </c>
      <c r="BR1226" s="18" t="str">
        <f t="shared" si="1834"/>
        <v/>
      </c>
      <c r="BS1226" s="18" t="str">
        <f t="shared" si="1834"/>
        <v/>
      </c>
      <c r="BT1226" s="18" t="str">
        <f t="shared" si="1834"/>
        <v/>
      </c>
      <c r="BU1226" s="18" t="str">
        <f t="shared" si="1834"/>
        <v/>
      </c>
      <c r="BV1226" s="18" t="str">
        <f t="shared" si="1834"/>
        <v/>
      </c>
      <c r="BW1226" s="18" t="str">
        <f t="shared" si="1834"/>
        <v/>
      </c>
      <c r="BX1226" s="18" t="str">
        <f t="shared" si="1834"/>
        <v/>
      </c>
      <c r="BY1226" s="18" t="str">
        <f t="shared" si="1834"/>
        <v/>
      </c>
      <c r="BZ1226" s="18" t="str">
        <f t="shared" si="1834"/>
        <v/>
      </c>
      <c r="CA1226" s="18" t="str">
        <f t="shared" si="1834"/>
        <v/>
      </c>
      <c r="CB1226" s="18" t="str">
        <f t="shared" si="1834"/>
        <v/>
      </c>
      <c r="CC1226" s="18" t="str">
        <f t="shared" si="1834"/>
        <v/>
      </c>
    </row>
    <row r="1227" ht="15.0" customHeight="1">
      <c r="A1227" s="11" t="s">
        <v>5835</v>
      </c>
      <c r="C1227" s="11"/>
      <c r="D1227" s="11" t="s">
        <v>5632</v>
      </c>
      <c r="E1227" s="11">
        <v>500000.0</v>
      </c>
      <c r="F1227" s="11">
        <v>500000.0</v>
      </c>
      <c r="G1227" s="11" t="s">
        <v>151</v>
      </c>
      <c r="H1227" s="12">
        <v>480391.0</v>
      </c>
      <c r="I1227" s="12">
        <v>480391.0</v>
      </c>
      <c r="J1227" s="13">
        <v>500000.0</v>
      </c>
      <c r="K1227" s="13">
        <v>500000.0</v>
      </c>
      <c r="L1227" s="11" t="s">
        <v>86</v>
      </c>
      <c r="N1227" s="15"/>
      <c r="O1227" s="11" t="s">
        <v>5836</v>
      </c>
      <c r="Y1227" s="11" t="s">
        <v>75</v>
      </c>
      <c r="AC1227" s="15"/>
      <c r="AD1227" s="15"/>
      <c r="AL1227" s="11">
        <v>480391.0</v>
      </c>
      <c r="AM1227" s="11" t="s">
        <v>185</v>
      </c>
      <c r="AQ1227" s="11" t="s">
        <v>79</v>
      </c>
      <c r="AR1227" s="11" t="s">
        <v>188</v>
      </c>
      <c r="AS1227" s="11" t="s">
        <v>75</v>
      </c>
      <c r="AT1227" s="11" t="s">
        <v>80</v>
      </c>
      <c r="AW1227" s="25" t="s">
        <v>955</v>
      </c>
      <c r="AX1227" s="11" t="s">
        <v>82</v>
      </c>
      <c r="AZ1227" s="19" t="s">
        <v>290</v>
      </c>
      <c r="BD1227" s="15">
        <v>45671.0</v>
      </c>
      <c r="BJ1227" s="11">
        <v>1999.0</v>
      </c>
      <c r="BK1227" s="11">
        <v>1999.0</v>
      </c>
      <c r="BL1227" s="16">
        <f t="shared" si="1660"/>
        <v>1</v>
      </c>
      <c r="BM1227" s="18" t="str">
        <f t="shared" si="1661"/>
        <v>1999</v>
      </c>
      <c r="BN1227" s="18" t="str">
        <f t="shared" ref="BN1227:CC1227" si="1835">IF(ISNUMBER(SEARCH(BN$1, $BM1227)), ($K1227/$BL1227), "")</f>
        <v/>
      </c>
      <c r="BO1227" s="18" t="str">
        <f t="shared" si="1835"/>
        <v/>
      </c>
      <c r="BP1227" s="18" t="str">
        <f t="shared" si="1835"/>
        <v/>
      </c>
      <c r="BQ1227" s="18" t="str">
        <f t="shared" si="1835"/>
        <v/>
      </c>
      <c r="BR1227" s="18" t="str">
        <f t="shared" si="1835"/>
        <v/>
      </c>
      <c r="BS1227" s="18" t="str">
        <f t="shared" si="1835"/>
        <v/>
      </c>
      <c r="BT1227" s="18" t="str">
        <f t="shared" si="1835"/>
        <v/>
      </c>
      <c r="BU1227" s="18" t="str">
        <f t="shared" si="1835"/>
        <v/>
      </c>
      <c r="BV1227" s="18" t="str">
        <f t="shared" si="1835"/>
        <v/>
      </c>
      <c r="BW1227" s="18" t="str">
        <f t="shared" si="1835"/>
        <v/>
      </c>
      <c r="BX1227" s="18" t="str">
        <f t="shared" si="1835"/>
        <v/>
      </c>
      <c r="BY1227" s="18" t="str">
        <f t="shared" si="1835"/>
        <v/>
      </c>
      <c r="BZ1227" s="18" t="str">
        <f t="shared" si="1835"/>
        <v/>
      </c>
      <c r="CA1227" s="18" t="str">
        <f t="shared" si="1835"/>
        <v/>
      </c>
      <c r="CB1227" s="18" t="str">
        <f t="shared" si="1835"/>
        <v/>
      </c>
      <c r="CC1227" s="18" t="str">
        <f t="shared" si="1835"/>
        <v/>
      </c>
    </row>
    <row r="1228" ht="15.0" customHeight="1">
      <c r="A1228" s="11" t="s">
        <v>5837</v>
      </c>
      <c r="C1228" s="11"/>
      <c r="D1228" s="11" t="s">
        <v>5632</v>
      </c>
      <c r="E1228" s="11">
        <v>500000.0</v>
      </c>
      <c r="F1228" s="11">
        <v>500000.0</v>
      </c>
      <c r="G1228" s="11" t="s">
        <v>215</v>
      </c>
      <c r="H1228" s="12">
        <v>53390.0</v>
      </c>
      <c r="I1228" s="12">
        <v>53390.0</v>
      </c>
      <c r="J1228" s="13">
        <f t="shared" ref="J1228:K1228" si="1836">E1228*0.091</f>
        <v>45500</v>
      </c>
      <c r="K1228" s="13">
        <f t="shared" si="1836"/>
        <v>45500</v>
      </c>
      <c r="L1228" s="11" t="s">
        <v>86</v>
      </c>
      <c r="N1228" s="15"/>
      <c r="O1228" s="11" t="s">
        <v>5838</v>
      </c>
      <c r="T1228" s="11" t="s">
        <v>5839</v>
      </c>
      <c r="V1228" s="11" t="s">
        <v>567</v>
      </c>
      <c r="X1228" s="11" t="s">
        <v>218</v>
      </c>
      <c r="AC1228" s="15"/>
      <c r="AD1228" s="15"/>
      <c r="AL1228" s="11">
        <v>53390.0</v>
      </c>
      <c r="AM1228" s="11" t="s">
        <v>2631</v>
      </c>
      <c r="AQ1228" s="11" t="s">
        <v>79</v>
      </c>
      <c r="AR1228" s="11" t="s">
        <v>218</v>
      </c>
      <c r="AS1228" s="11" t="s">
        <v>75</v>
      </c>
      <c r="AT1228" s="11" t="s">
        <v>80</v>
      </c>
      <c r="AW1228" s="25" t="s">
        <v>96</v>
      </c>
      <c r="AX1228" s="11" t="s">
        <v>82</v>
      </c>
      <c r="AZ1228" s="25" t="s">
        <v>109</v>
      </c>
      <c r="BD1228" s="15">
        <v>45671.0</v>
      </c>
      <c r="BE1228" s="15">
        <v>46098.0</v>
      </c>
      <c r="BJ1228" s="11">
        <v>2019.0</v>
      </c>
      <c r="BK1228" s="11">
        <v>2019.0</v>
      </c>
      <c r="BL1228" s="16">
        <f t="shared" si="1660"/>
        <v>1</v>
      </c>
      <c r="BM1228" s="18" t="str">
        <f t="shared" si="1661"/>
        <v>2019</v>
      </c>
      <c r="BN1228" s="18" t="str">
        <f t="shared" ref="BN1228:CC1228" si="1837">IF(ISNUMBER(SEARCH(BN$1, $BM1228)), ($K1228/$BL1228), "")</f>
        <v/>
      </c>
      <c r="BO1228" s="18" t="str">
        <f t="shared" si="1837"/>
        <v/>
      </c>
      <c r="BP1228" s="18" t="str">
        <f t="shared" si="1837"/>
        <v/>
      </c>
      <c r="BQ1228" s="18" t="str">
        <f t="shared" si="1837"/>
        <v/>
      </c>
      <c r="BR1228" s="18" t="str">
        <f t="shared" si="1837"/>
        <v/>
      </c>
      <c r="BS1228" s="18" t="str">
        <f t="shared" si="1837"/>
        <v/>
      </c>
      <c r="BT1228" s="18" t="str">
        <f t="shared" si="1837"/>
        <v/>
      </c>
      <c r="BU1228" s="18" t="str">
        <f t="shared" si="1837"/>
        <v/>
      </c>
      <c r="BV1228" s="18" t="str">
        <f t="shared" si="1837"/>
        <v/>
      </c>
      <c r="BW1228" s="18" t="str">
        <f t="shared" si="1837"/>
        <v/>
      </c>
      <c r="BX1228" s="18" t="str">
        <f t="shared" si="1837"/>
        <v/>
      </c>
      <c r="BY1228" s="18" t="str">
        <f t="shared" si="1837"/>
        <v/>
      </c>
      <c r="BZ1228" s="18" t="str">
        <f t="shared" si="1837"/>
        <v/>
      </c>
      <c r="CA1228" s="18" t="str">
        <f t="shared" si="1837"/>
        <v/>
      </c>
      <c r="CB1228" s="18" t="str">
        <f t="shared" si="1837"/>
        <v/>
      </c>
      <c r="CC1228" s="18" t="str">
        <f t="shared" si="1837"/>
        <v/>
      </c>
    </row>
    <row r="1229" ht="15.0" customHeight="1">
      <c r="A1229" s="11" t="s">
        <v>5840</v>
      </c>
      <c r="C1229" s="11"/>
      <c r="D1229" s="11" t="s">
        <v>5632</v>
      </c>
      <c r="E1229" s="11">
        <v>499625.0</v>
      </c>
      <c r="F1229" s="11">
        <v>499625.0</v>
      </c>
      <c r="G1229" s="11" t="s">
        <v>151</v>
      </c>
      <c r="H1229" s="12">
        <v>539876.0</v>
      </c>
      <c r="I1229" s="12">
        <v>539876.0</v>
      </c>
      <c r="J1229" s="13">
        <v>499625.0</v>
      </c>
      <c r="K1229" s="13">
        <v>499625.0</v>
      </c>
      <c r="L1229" s="11" t="s">
        <v>86</v>
      </c>
      <c r="N1229" s="14" t="s">
        <v>5841</v>
      </c>
      <c r="O1229" s="11" t="s">
        <v>5842</v>
      </c>
      <c r="V1229" s="11" t="s">
        <v>5843</v>
      </c>
      <c r="X1229" s="11" t="s">
        <v>5844</v>
      </c>
      <c r="AC1229" s="15"/>
      <c r="AD1229" s="15"/>
      <c r="AL1229" s="11">
        <v>539876.0</v>
      </c>
      <c r="AM1229" s="11" t="s">
        <v>185</v>
      </c>
      <c r="AN1229" s="30" t="s">
        <v>1918</v>
      </c>
      <c r="AQ1229" s="11" t="s">
        <v>79</v>
      </c>
      <c r="AR1229" s="11" t="s">
        <v>188</v>
      </c>
      <c r="AS1229" s="11" t="s">
        <v>75</v>
      </c>
      <c r="AT1229" s="25" t="s">
        <v>122</v>
      </c>
      <c r="AW1229" s="25" t="s">
        <v>955</v>
      </c>
      <c r="AX1229" s="11" t="s">
        <v>82</v>
      </c>
      <c r="AZ1229" s="19" t="s">
        <v>290</v>
      </c>
      <c r="BD1229" s="15">
        <v>45671.0</v>
      </c>
      <c r="BE1229" s="15">
        <v>46098.0</v>
      </c>
      <c r="BJ1229" s="11">
        <v>2023.0</v>
      </c>
      <c r="BK1229" s="11">
        <v>2025.0</v>
      </c>
      <c r="BL1229" s="16">
        <f t="shared" si="1660"/>
        <v>3</v>
      </c>
      <c r="BM1229" s="18" t="str">
        <f t="shared" si="1661"/>
        <v>2023, 2024, 2025</v>
      </c>
      <c r="BN1229" s="18" t="str">
        <f t="shared" ref="BN1229:CC1229" si="1838">IF(ISNUMBER(SEARCH(BN$1, $BM1229)), ($K1229/$BL1229), "")</f>
        <v/>
      </c>
      <c r="BO1229" s="18" t="str">
        <f t="shared" si="1838"/>
        <v/>
      </c>
      <c r="BP1229" s="18" t="str">
        <f t="shared" si="1838"/>
        <v/>
      </c>
      <c r="BQ1229" s="20">
        <f t="shared" si="1838"/>
        <v>166541.6667</v>
      </c>
      <c r="BR1229" s="20">
        <f t="shared" si="1838"/>
        <v>166541.6667</v>
      </c>
      <c r="BS1229" s="20">
        <f t="shared" si="1838"/>
        <v>166541.6667</v>
      </c>
      <c r="BT1229" s="18" t="str">
        <f t="shared" si="1838"/>
        <v/>
      </c>
      <c r="BU1229" s="18" t="str">
        <f t="shared" si="1838"/>
        <v/>
      </c>
      <c r="BV1229" s="18" t="str">
        <f t="shared" si="1838"/>
        <v/>
      </c>
      <c r="BW1229" s="18" t="str">
        <f t="shared" si="1838"/>
        <v/>
      </c>
      <c r="BX1229" s="18" t="str">
        <f t="shared" si="1838"/>
        <v/>
      </c>
      <c r="BY1229" s="18" t="str">
        <f t="shared" si="1838"/>
        <v/>
      </c>
      <c r="BZ1229" s="18" t="str">
        <f t="shared" si="1838"/>
        <v/>
      </c>
      <c r="CA1229" s="18" t="str">
        <f t="shared" si="1838"/>
        <v/>
      </c>
      <c r="CB1229" s="18" t="str">
        <f t="shared" si="1838"/>
        <v/>
      </c>
      <c r="CC1229" s="18" t="str">
        <f t="shared" si="1838"/>
        <v/>
      </c>
    </row>
    <row r="1230" ht="15.0" customHeight="1">
      <c r="A1230" s="11" t="s">
        <v>5845</v>
      </c>
      <c r="B1230" s="11" t="s">
        <v>5846</v>
      </c>
      <c r="C1230" s="11"/>
      <c r="D1230" s="11" t="s">
        <v>5632</v>
      </c>
      <c r="E1230" s="11">
        <v>481816.0</v>
      </c>
      <c r="F1230" s="11">
        <v>372187.0</v>
      </c>
      <c r="G1230" s="11" t="s">
        <v>151</v>
      </c>
      <c r="H1230" s="12">
        <v>0.0</v>
      </c>
      <c r="I1230" s="12">
        <v>0.0</v>
      </c>
      <c r="J1230" s="13">
        <v>481816.0</v>
      </c>
      <c r="K1230" s="13">
        <v>372187.0</v>
      </c>
      <c r="L1230" s="11" t="s">
        <v>86</v>
      </c>
      <c r="N1230" s="14" t="s">
        <v>5847</v>
      </c>
      <c r="O1230" s="11" t="s">
        <v>5848</v>
      </c>
      <c r="P1230" s="11"/>
      <c r="Q1230" s="11"/>
      <c r="R1230" s="11" t="s">
        <v>5849</v>
      </c>
      <c r="T1230" s="11" t="s">
        <v>5850</v>
      </c>
      <c r="V1230" s="11" t="s">
        <v>5851</v>
      </c>
      <c r="X1230" s="11" t="s">
        <v>274</v>
      </c>
      <c r="AC1230" s="15"/>
      <c r="AD1230" s="15"/>
      <c r="AI1230" s="15">
        <v>41030.0</v>
      </c>
      <c r="AL1230" s="11">
        <v>0.0</v>
      </c>
      <c r="AM1230" s="11" t="s">
        <v>2889</v>
      </c>
      <c r="AQ1230" s="11" t="s">
        <v>79</v>
      </c>
      <c r="AR1230" s="11" t="s">
        <v>274</v>
      </c>
      <c r="AS1230" s="11" t="s">
        <v>75</v>
      </c>
      <c r="AT1230" s="11" t="s">
        <v>375</v>
      </c>
      <c r="AW1230" s="25" t="s">
        <v>955</v>
      </c>
      <c r="AX1230" s="11" t="s">
        <v>82</v>
      </c>
      <c r="AZ1230" s="19" t="s">
        <v>742</v>
      </c>
      <c r="BD1230" s="15">
        <v>45671.0</v>
      </c>
      <c r="BE1230" s="15">
        <v>45779.0</v>
      </c>
      <c r="BJ1230" s="11">
        <v>2012.0</v>
      </c>
      <c r="BK1230" s="11">
        <v>2012.0</v>
      </c>
      <c r="BL1230" s="16">
        <f t="shared" si="1660"/>
        <v>1</v>
      </c>
      <c r="BM1230" s="18" t="str">
        <f t="shared" si="1661"/>
        <v>2012</v>
      </c>
      <c r="BN1230" s="18" t="str">
        <f t="shared" ref="BN1230:CC1230" si="1839">IF(ISNUMBER(SEARCH(BN$1, $BM1230)), ($K1230/$BL1230), "")</f>
        <v/>
      </c>
      <c r="BO1230" s="18" t="str">
        <f t="shared" si="1839"/>
        <v/>
      </c>
      <c r="BP1230" s="18" t="str">
        <f t="shared" si="1839"/>
        <v/>
      </c>
      <c r="BQ1230" s="18" t="str">
        <f t="shared" si="1839"/>
        <v/>
      </c>
      <c r="BR1230" s="18" t="str">
        <f t="shared" si="1839"/>
        <v/>
      </c>
      <c r="BS1230" s="18" t="str">
        <f t="shared" si="1839"/>
        <v/>
      </c>
      <c r="BT1230" s="18" t="str">
        <f t="shared" si="1839"/>
        <v/>
      </c>
      <c r="BU1230" s="18" t="str">
        <f t="shared" si="1839"/>
        <v/>
      </c>
      <c r="BV1230" s="18" t="str">
        <f t="shared" si="1839"/>
        <v/>
      </c>
      <c r="BW1230" s="18" t="str">
        <f t="shared" si="1839"/>
        <v/>
      </c>
      <c r="BX1230" s="18" t="str">
        <f t="shared" si="1839"/>
        <v/>
      </c>
      <c r="BY1230" s="18" t="str">
        <f t="shared" si="1839"/>
        <v/>
      </c>
      <c r="BZ1230" s="18" t="str">
        <f t="shared" si="1839"/>
        <v/>
      </c>
      <c r="CA1230" s="18" t="str">
        <f t="shared" si="1839"/>
        <v/>
      </c>
      <c r="CB1230" s="18" t="str">
        <f t="shared" si="1839"/>
        <v/>
      </c>
      <c r="CC1230" s="18" t="str">
        <f t="shared" si="1839"/>
        <v/>
      </c>
      <c r="CD1230" s="11"/>
      <c r="CE1230" s="11"/>
    </row>
    <row r="1231" ht="15.0" customHeight="1">
      <c r="A1231" s="11" t="s">
        <v>5852</v>
      </c>
      <c r="C1231" s="11"/>
      <c r="D1231" s="11" t="s">
        <v>5632</v>
      </c>
      <c r="E1231" s="11">
        <v>481556.0</v>
      </c>
      <c r="F1231" s="11">
        <v>481556.0</v>
      </c>
      <c r="G1231" s="11" t="s">
        <v>215</v>
      </c>
      <c r="H1231" s="12">
        <v>56252.0</v>
      </c>
      <c r="I1231" s="12">
        <v>56252.0</v>
      </c>
      <c r="J1231" s="13">
        <f t="shared" ref="J1231:K1231" si="1840">E1231*0.091</f>
        <v>43821.596</v>
      </c>
      <c r="K1231" s="13">
        <f t="shared" si="1840"/>
        <v>43821.596</v>
      </c>
      <c r="L1231" s="11" t="s">
        <v>86</v>
      </c>
      <c r="N1231" s="15"/>
      <c r="O1231" s="11" t="s">
        <v>5853</v>
      </c>
      <c r="T1231" s="11" t="s">
        <v>5854</v>
      </c>
      <c r="V1231" s="11" t="s">
        <v>392</v>
      </c>
      <c r="X1231" s="11" t="s">
        <v>218</v>
      </c>
      <c r="AC1231" s="15"/>
      <c r="AD1231" s="15"/>
      <c r="AL1231" s="11">
        <v>56252.0</v>
      </c>
      <c r="AM1231" s="11" t="s">
        <v>2631</v>
      </c>
      <c r="AQ1231" s="11" t="s">
        <v>79</v>
      </c>
      <c r="AR1231" s="11" t="s">
        <v>218</v>
      </c>
      <c r="AS1231" s="11" t="s">
        <v>75</v>
      </c>
      <c r="AT1231" s="11" t="s">
        <v>80</v>
      </c>
      <c r="AW1231" s="25" t="s">
        <v>96</v>
      </c>
      <c r="AX1231" s="11" t="s">
        <v>82</v>
      </c>
      <c r="AZ1231" s="19" t="s">
        <v>290</v>
      </c>
      <c r="BD1231" s="15">
        <v>45671.0</v>
      </c>
      <c r="BE1231" s="15">
        <v>46098.0</v>
      </c>
      <c r="BJ1231" s="11">
        <v>2016.0</v>
      </c>
      <c r="BK1231" s="11">
        <v>2016.0</v>
      </c>
      <c r="BL1231" s="16">
        <f t="shared" si="1660"/>
        <v>1</v>
      </c>
      <c r="BM1231" s="18" t="str">
        <f t="shared" si="1661"/>
        <v>2016</v>
      </c>
      <c r="BN1231" s="18" t="str">
        <f t="shared" ref="BN1231:CC1231" si="1841">IF(ISNUMBER(SEARCH(BN$1, $BM1231)), ($K1231/$BL1231), "")</f>
        <v/>
      </c>
      <c r="BO1231" s="18" t="str">
        <f t="shared" si="1841"/>
        <v/>
      </c>
      <c r="BP1231" s="18" t="str">
        <f t="shared" si="1841"/>
        <v/>
      </c>
      <c r="BQ1231" s="18" t="str">
        <f t="shared" si="1841"/>
        <v/>
      </c>
      <c r="BR1231" s="18" t="str">
        <f t="shared" si="1841"/>
        <v/>
      </c>
      <c r="BS1231" s="18" t="str">
        <f t="shared" si="1841"/>
        <v/>
      </c>
      <c r="BT1231" s="18" t="str">
        <f t="shared" si="1841"/>
        <v/>
      </c>
      <c r="BU1231" s="18" t="str">
        <f t="shared" si="1841"/>
        <v/>
      </c>
      <c r="BV1231" s="18" t="str">
        <f t="shared" si="1841"/>
        <v/>
      </c>
      <c r="BW1231" s="18" t="str">
        <f t="shared" si="1841"/>
        <v/>
      </c>
      <c r="BX1231" s="18" t="str">
        <f t="shared" si="1841"/>
        <v/>
      </c>
      <c r="BY1231" s="18" t="str">
        <f t="shared" si="1841"/>
        <v/>
      </c>
      <c r="BZ1231" s="18" t="str">
        <f t="shared" si="1841"/>
        <v/>
      </c>
      <c r="CA1231" s="18" t="str">
        <f t="shared" si="1841"/>
        <v/>
      </c>
      <c r="CB1231" s="18" t="str">
        <f t="shared" si="1841"/>
        <v/>
      </c>
      <c r="CC1231" s="18" t="str">
        <f t="shared" si="1841"/>
        <v/>
      </c>
    </row>
    <row r="1232" ht="15.0" customHeight="1">
      <c r="A1232" s="11" t="s">
        <v>5855</v>
      </c>
      <c r="C1232" s="11"/>
      <c r="D1232" s="11" t="s">
        <v>5632</v>
      </c>
      <c r="E1232" s="11">
        <v>459000.0</v>
      </c>
      <c r="F1232" s="11">
        <v>459000.0</v>
      </c>
      <c r="G1232" s="11" t="s">
        <v>151</v>
      </c>
      <c r="H1232" s="12">
        <v>537646.0</v>
      </c>
      <c r="I1232" s="12">
        <v>537646.0</v>
      </c>
      <c r="J1232" s="13">
        <v>459000.0</v>
      </c>
      <c r="K1232" s="13">
        <v>459000.0</v>
      </c>
      <c r="L1232" s="11" t="s">
        <v>86</v>
      </c>
      <c r="N1232" s="15"/>
      <c r="O1232" s="11" t="s">
        <v>5856</v>
      </c>
      <c r="V1232" s="11" t="s">
        <v>5857</v>
      </c>
      <c r="X1232" s="11" t="s">
        <v>5858</v>
      </c>
      <c r="AC1232" s="15"/>
      <c r="AD1232" s="15"/>
      <c r="AL1232" s="11">
        <v>537646.0</v>
      </c>
      <c r="AM1232" s="11" t="s">
        <v>185</v>
      </c>
      <c r="AQ1232" s="11" t="s">
        <v>79</v>
      </c>
      <c r="AR1232" s="11" t="s">
        <v>188</v>
      </c>
      <c r="AS1232" s="11" t="s">
        <v>75</v>
      </c>
      <c r="AT1232" s="11" t="s">
        <v>80</v>
      </c>
      <c r="AW1232" s="25" t="s">
        <v>96</v>
      </c>
      <c r="AX1232" s="11" t="s">
        <v>82</v>
      </c>
      <c r="AZ1232" s="19" t="s">
        <v>290</v>
      </c>
      <c r="BD1232" s="15">
        <v>45671.0</v>
      </c>
      <c r="BE1232" s="15">
        <v>46098.0</v>
      </c>
      <c r="BJ1232" s="11">
        <v>1994.0</v>
      </c>
      <c r="BK1232" s="11">
        <v>1994.0</v>
      </c>
      <c r="BL1232" s="16">
        <f t="shared" si="1660"/>
        <v>1</v>
      </c>
      <c r="BM1232" s="18" t="str">
        <f t="shared" si="1661"/>
        <v>1994</v>
      </c>
      <c r="BN1232" s="18" t="str">
        <f t="shared" ref="BN1232:CC1232" si="1842">IF(ISNUMBER(SEARCH(BN$1, $BM1232)), ($K1232/$BL1232), "")</f>
        <v/>
      </c>
      <c r="BO1232" s="18" t="str">
        <f t="shared" si="1842"/>
        <v/>
      </c>
      <c r="BP1232" s="18" t="str">
        <f t="shared" si="1842"/>
        <v/>
      </c>
      <c r="BQ1232" s="18" t="str">
        <f t="shared" si="1842"/>
        <v/>
      </c>
      <c r="BR1232" s="18" t="str">
        <f t="shared" si="1842"/>
        <v/>
      </c>
      <c r="BS1232" s="18" t="str">
        <f t="shared" si="1842"/>
        <v/>
      </c>
      <c r="BT1232" s="18" t="str">
        <f t="shared" si="1842"/>
        <v/>
      </c>
      <c r="BU1232" s="18" t="str">
        <f t="shared" si="1842"/>
        <v/>
      </c>
      <c r="BV1232" s="18" t="str">
        <f t="shared" si="1842"/>
        <v/>
      </c>
      <c r="BW1232" s="18" t="str">
        <f t="shared" si="1842"/>
        <v/>
      </c>
      <c r="BX1232" s="18" t="str">
        <f t="shared" si="1842"/>
        <v/>
      </c>
      <c r="BY1232" s="18" t="str">
        <f t="shared" si="1842"/>
        <v/>
      </c>
      <c r="BZ1232" s="18" t="str">
        <f t="shared" si="1842"/>
        <v/>
      </c>
      <c r="CA1232" s="18" t="str">
        <f t="shared" si="1842"/>
        <v/>
      </c>
      <c r="CB1232" s="18" t="str">
        <f t="shared" si="1842"/>
        <v/>
      </c>
      <c r="CC1232" s="18" t="str">
        <f t="shared" si="1842"/>
        <v/>
      </c>
    </row>
    <row r="1233" ht="15.0" customHeight="1">
      <c r="A1233" s="11" t="s">
        <v>5859</v>
      </c>
      <c r="C1233" s="11"/>
      <c r="D1233" s="11" t="s">
        <v>5632</v>
      </c>
      <c r="E1233" s="27">
        <v>453204.0</v>
      </c>
      <c r="F1233" s="27">
        <v>453204.0</v>
      </c>
      <c r="G1233" s="11" t="s">
        <v>135</v>
      </c>
      <c r="H1233" s="12">
        <v>718113.0</v>
      </c>
      <c r="I1233" s="12">
        <v>718113.0</v>
      </c>
      <c r="J1233" s="13">
        <f t="shared" ref="J1233:K1233" si="1843">E1233*1.19</f>
        <v>539312.76</v>
      </c>
      <c r="K1233" s="13">
        <f t="shared" si="1843"/>
        <v>539312.76</v>
      </c>
      <c r="L1233" s="11" t="s">
        <v>86</v>
      </c>
      <c r="N1233" s="14" t="s">
        <v>5860</v>
      </c>
      <c r="O1233" s="11" t="s">
        <v>5861</v>
      </c>
      <c r="T1233" s="11" t="s">
        <v>5862</v>
      </c>
      <c r="V1233" s="11" t="s">
        <v>5863</v>
      </c>
      <c r="X1233" s="11" t="s">
        <v>146</v>
      </c>
      <c r="AC1233" s="15"/>
      <c r="AD1233" s="15"/>
      <c r="AL1233" s="11">
        <v>718113.0</v>
      </c>
      <c r="AM1233" s="11" t="s">
        <v>143</v>
      </c>
      <c r="AN1233" s="11" t="s">
        <v>144</v>
      </c>
      <c r="AQ1233" s="11" t="s">
        <v>79</v>
      </c>
      <c r="AR1233" s="11" t="s">
        <v>146</v>
      </c>
      <c r="AS1233" s="11" t="s">
        <v>75</v>
      </c>
      <c r="AT1233" s="11" t="s">
        <v>80</v>
      </c>
      <c r="AW1233" s="25" t="s">
        <v>96</v>
      </c>
      <c r="AX1233" s="11" t="s">
        <v>1348</v>
      </c>
      <c r="AZ1233" s="25" t="s">
        <v>310</v>
      </c>
      <c r="BD1233" s="15">
        <v>45671.0</v>
      </c>
      <c r="BE1233" s="15">
        <v>46098.0</v>
      </c>
      <c r="BJ1233" s="11">
        <v>2012.0</v>
      </c>
      <c r="BK1233" s="11">
        <v>2012.0</v>
      </c>
      <c r="BL1233" s="16">
        <f t="shared" si="1660"/>
        <v>1</v>
      </c>
      <c r="BM1233" s="18" t="str">
        <f t="shared" si="1661"/>
        <v>2012</v>
      </c>
      <c r="BN1233" s="18" t="str">
        <f t="shared" ref="BN1233:CC1233" si="1844">IF(ISNUMBER(SEARCH(BN$1, $BM1233)), ($K1233/$BL1233), "")</f>
        <v/>
      </c>
      <c r="BO1233" s="18" t="str">
        <f t="shared" si="1844"/>
        <v/>
      </c>
      <c r="BP1233" s="18" t="str">
        <f t="shared" si="1844"/>
        <v/>
      </c>
      <c r="BQ1233" s="18" t="str">
        <f t="shared" si="1844"/>
        <v/>
      </c>
      <c r="BR1233" s="18" t="str">
        <f t="shared" si="1844"/>
        <v/>
      </c>
      <c r="BS1233" s="18" t="str">
        <f t="shared" si="1844"/>
        <v/>
      </c>
      <c r="BT1233" s="18" t="str">
        <f t="shared" si="1844"/>
        <v/>
      </c>
      <c r="BU1233" s="18" t="str">
        <f t="shared" si="1844"/>
        <v/>
      </c>
      <c r="BV1233" s="18" t="str">
        <f t="shared" si="1844"/>
        <v/>
      </c>
      <c r="BW1233" s="18" t="str">
        <f t="shared" si="1844"/>
        <v/>
      </c>
      <c r="BX1233" s="18" t="str">
        <f t="shared" si="1844"/>
        <v/>
      </c>
      <c r="BY1233" s="18" t="str">
        <f t="shared" si="1844"/>
        <v/>
      </c>
      <c r="BZ1233" s="18" t="str">
        <f t="shared" si="1844"/>
        <v/>
      </c>
      <c r="CA1233" s="18" t="str">
        <f t="shared" si="1844"/>
        <v/>
      </c>
      <c r="CB1233" s="18" t="str">
        <f t="shared" si="1844"/>
        <v/>
      </c>
      <c r="CC1233" s="18" t="str">
        <f t="shared" si="1844"/>
        <v/>
      </c>
    </row>
    <row r="1234" ht="15.0" customHeight="1">
      <c r="A1234" s="11" t="s">
        <v>5864</v>
      </c>
      <c r="C1234" s="11"/>
      <c r="D1234" s="11" t="s">
        <v>5632</v>
      </c>
      <c r="E1234" s="11">
        <v>450000.0</v>
      </c>
      <c r="F1234" s="11">
        <v>450000.0</v>
      </c>
      <c r="G1234" s="11" t="s">
        <v>151</v>
      </c>
      <c r="H1234" s="12">
        <v>596216.0</v>
      </c>
      <c r="I1234" s="12">
        <v>596216.0</v>
      </c>
      <c r="J1234" s="13">
        <v>450000.0</v>
      </c>
      <c r="K1234" s="13">
        <v>450000.0</v>
      </c>
      <c r="L1234" s="11" t="s">
        <v>86</v>
      </c>
      <c r="N1234" s="15"/>
      <c r="O1234" s="11" t="s">
        <v>5865</v>
      </c>
      <c r="T1234" s="11" t="s">
        <v>5866</v>
      </c>
      <c r="X1234" s="11" t="s">
        <v>5866</v>
      </c>
      <c r="Y1234" s="11" t="s">
        <v>75</v>
      </c>
      <c r="AC1234" s="15"/>
      <c r="AD1234" s="15"/>
      <c r="AL1234" s="11">
        <v>596216.0</v>
      </c>
      <c r="AM1234" s="11" t="s">
        <v>308</v>
      </c>
      <c r="AQ1234" s="11" t="s">
        <v>79</v>
      </c>
      <c r="AR1234" s="11" t="s">
        <v>183</v>
      </c>
      <c r="AS1234" s="11" t="s">
        <v>75</v>
      </c>
      <c r="AT1234" s="11" t="s">
        <v>80</v>
      </c>
      <c r="AW1234" s="25" t="s">
        <v>96</v>
      </c>
      <c r="AX1234" s="11" t="s">
        <v>82</v>
      </c>
      <c r="AZ1234" s="11" t="s">
        <v>520</v>
      </c>
      <c r="BD1234" s="15">
        <v>45671.0</v>
      </c>
      <c r="BJ1234" s="11">
        <v>2007.0</v>
      </c>
      <c r="BK1234" s="11">
        <v>2007.0</v>
      </c>
      <c r="BL1234" s="16">
        <f t="shared" si="1660"/>
        <v>1</v>
      </c>
      <c r="BM1234" s="18" t="str">
        <f t="shared" si="1661"/>
        <v>2007</v>
      </c>
      <c r="BN1234" s="18" t="str">
        <f t="shared" ref="BN1234:CC1234" si="1845">IF(ISNUMBER(SEARCH(BN$1, $BM1234)), ($K1234/$BL1234), "")</f>
        <v/>
      </c>
      <c r="BO1234" s="18" t="str">
        <f t="shared" si="1845"/>
        <v/>
      </c>
      <c r="BP1234" s="18" t="str">
        <f t="shared" si="1845"/>
        <v/>
      </c>
      <c r="BQ1234" s="18" t="str">
        <f t="shared" si="1845"/>
        <v/>
      </c>
      <c r="BR1234" s="18" t="str">
        <f t="shared" si="1845"/>
        <v/>
      </c>
      <c r="BS1234" s="18" t="str">
        <f t="shared" si="1845"/>
        <v/>
      </c>
      <c r="BT1234" s="18" t="str">
        <f t="shared" si="1845"/>
        <v/>
      </c>
      <c r="BU1234" s="18" t="str">
        <f t="shared" si="1845"/>
        <v/>
      </c>
      <c r="BV1234" s="18" t="str">
        <f t="shared" si="1845"/>
        <v/>
      </c>
      <c r="BW1234" s="18" t="str">
        <f t="shared" si="1845"/>
        <v/>
      </c>
      <c r="BX1234" s="18" t="str">
        <f t="shared" si="1845"/>
        <v/>
      </c>
      <c r="BY1234" s="18" t="str">
        <f t="shared" si="1845"/>
        <v/>
      </c>
      <c r="BZ1234" s="18" t="str">
        <f t="shared" si="1845"/>
        <v/>
      </c>
      <c r="CA1234" s="18" t="str">
        <f t="shared" si="1845"/>
        <v/>
      </c>
      <c r="CB1234" s="18" t="str">
        <f t="shared" si="1845"/>
        <v/>
      </c>
      <c r="CC1234" s="18" t="str">
        <f t="shared" si="1845"/>
        <v/>
      </c>
    </row>
    <row r="1235" ht="15.0" customHeight="1">
      <c r="A1235" s="11" t="s">
        <v>5867</v>
      </c>
      <c r="C1235" s="11"/>
      <c r="D1235" s="11" t="s">
        <v>5632</v>
      </c>
      <c r="E1235" s="27">
        <v>444101.0</v>
      </c>
      <c r="F1235" s="27">
        <v>444101.0</v>
      </c>
      <c r="G1235" s="11" t="s">
        <v>135</v>
      </c>
      <c r="H1235" s="12">
        <v>712102.0</v>
      </c>
      <c r="I1235" s="12">
        <v>712102.0</v>
      </c>
      <c r="J1235" s="13">
        <f t="shared" ref="J1235:K1235" si="1846">E1235*1.19</f>
        <v>528480.19</v>
      </c>
      <c r="K1235" s="13">
        <f t="shared" si="1846"/>
        <v>528480.19</v>
      </c>
      <c r="L1235" s="11" t="s">
        <v>86</v>
      </c>
      <c r="N1235" s="14" t="s">
        <v>5868</v>
      </c>
      <c r="O1235" s="11" t="s">
        <v>5869</v>
      </c>
      <c r="T1235" s="11" t="s">
        <v>5870</v>
      </c>
      <c r="V1235" s="11" t="s">
        <v>1112</v>
      </c>
      <c r="X1235" s="11" t="s">
        <v>146</v>
      </c>
      <c r="AC1235" s="15"/>
      <c r="AD1235" s="15"/>
      <c r="AL1235" s="11">
        <v>712102.0</v>
      </c>
      <c r="AM1235" s="11" t="s">
        <v>143</v>
      </c>
      <c r="AN1235" s="11" t="s">
        <v>144</v>
      </c>
      <c r="AQ1235" s="11" t="s">
        <v>79</v>
      </c>
      <c r="AR1235" s="11" t="s">
        <v>146</v>
      </c>
      <c r="AS1235" s="11" t="s">
        <v>75</v>
      </c>
      <c r="AT1235" s="11" t="s">
        <v>107</v>
      </c>
      <c r="AU1235" s="11" t="s">
        <v>108</v>
      </c>
      <c r="AW1235" s="25" t="s">
        <v>96</v>
      </c>
      <c r="AX1235" s="11" t="s">
        <v>82</v>
      </c>
      <c r="AZ1235" s="11" t="s">
        <v>535</v>
      </c>
      <c r="BD1235" s="15">
        <v>45671.0</v>
      </c>
      <c r="BE1235" s="15">
        <v>46098.0</v>
      </c>
      <c r="BJ1235" s="11">
        <v>2011.0</v>
      </c>
      <c r="BK1235" s="11">
        <v>2011.0</v>
      </c>
      <c r="BL1235" s="16">
        <f t="shared" si="1660"/>
        <v>1</v>
      </c>
      <c r="BM1235" s="18" t="str">
        <f t="shared" si="1661"/>
        <v>2011</v>
      </c>
      <c r="BN1235" s="18" t="str">
        <f t="shared" ref="BN1235:CC1235" si="1847">IF(ISNUMBER(SEARCH(BN$1, $BM1235)), ($K1235/$BL1235), "")</f>
        <v/>
      </c>
      <c r="BO1235" s="18" t="str">
        <f t="shared" si="1847"/>
        <v/>
      </c>
      <c r="BP1235" s="18" t="str">
        <f t="shared" si="1847"/>
        <v/>
      </c>
      <c r="BQ1235" s="18" t="str">
        <f t="shared" si="1847"/>
        <v/>
      </c>
      <c r="BR1235" s="18" t="str">
        <f t="shared" si="1847"/>
        <v/>
      </c>
      <c r="BS1235" s="18" t="str">
        <f t="shared" si="1847"/>
        <v/>
      </c>
      <c r="BT1235" s="18" t="str">
        <f t="shared" si="1847"/>
        <v/>
      </c>
      <c r="BU1235" s="18" t="str">
        <f t="shared" si="1847"/>
        <v/>
      </c>
      <c r="BV1235" s="18" t="str">
        <f t="shared" si="1847"/>
        <v/>
      </c>
      <c r="BW1235" s="18" t="str">
        <f t="shared" si="1847"/>
        <v/>
      </c>
      <c r="BX1235" s="18" t="str">
        <f t="shared" si="1847"/>
        <v/>
      </c>
      <c r="BY1235" s="18" t="str">
        <f t="shared" si="1847"/>
        <v/>
      </c>
      <c r="BZ1235" s="18" t="str">
        <f t="shared" si="1847"/>
        <v/>
      </c>
      <c r="CA1235" s="18" t="str">
        <f t="shared" si="1847"/>
        <v/>
      </c>
      <c r="CB1235" s="18" t="str">
        <f t="shared" si="1847"/>
        <v/>
      </c>
      <c r="CC1235" s="18" t="str">
        <f t="shared" si="1847"/>
        <v/>
      </c>
    </row>
    <row r="1236" ht="15.0" customHeight="1">
      <c r="A1236" s="11" t="s">
        <v>5871</v>
      </c>
      <c r="C1236" s="11"/>
      <c r="D1236" s="11" t="s">
        <v>5632</v>
      </c>
      <c r="E1236" s="11">
        <v>441666.0</v>
      </c>
      <c r="F1236" s="11">
        <v>441666.0</v>
      </c>
      <c r="G1236" s="11" t="s">
        <v>367</v>
      </c>
      <c r="H1236" s="12">
        <v>126610.0</v>
      </c>
      <c r="I1236" s="12">
        <v>126610.0</v>
      </c>
      <c r="J1236" s="13">
        <f t="shared" ref="J1236:K1236" si="1848">E1236*0.23</f>
        <v>101583.18</v>
      </c>
      <c r="K1236" s="13">
        <f t="shared" si="1848"/>
        <v>101583.18</v>
      </c>
      <c r="L1236" s="11" t="s">
        <v>86</v>
      </c>
      <c r="N1236" s="15"/>
      <c r="O1236" s="11" t="s">
        <v>5872</v>
      </c>
      <c r="T1236" s="11" t="s">
        <v>5873</v>
      </c>
      <c r="V1236" s="11" t="s">
        <v>5745</v>
      </c>
      <c r="X1236" s="11" t="s">
        <v>372</v>
      </c>
      <c r="AC1236" s="15"/>
      <c r="AD1236" s="15"/>
      <c r="AL1236" s="11">
        <v>126610.0</v>
      </c>
      <c r="AM1236" s="11" t="s">
        <v>5727</v>
      </c>
      <c r="AQ1236" s="11" t="s">
        <v>79</v>
      </c>
      <c r="AR1236" s="11" t="s">
        <v>372</v>
      </c>
      <c r="AS1236" s="11" t="s">
        <v>75</v>
      </c>
      <c r="AT1236" s="11" t="s">
        <v>80</v>
      </c>
      <c r="AW1236" s="25" t="s">
        <v>96</v>
      </c>
      <c r="AX1236" s="11" t="s">
        <v>82</v>
      </c>
      <c r="AZ1236" s="25" t="s">
        <v>132</v>
      </c>
      <c r="BD1236" s="15">
        <v>45671.0</v>
      </c>
      <c r="BE1236" s="15">
        <v>46098.0</v>
      </c>
      <c r="BJ1236" s="11">
        <v>2013.0</v>
      </c>
      <c r="BK1236" s="11">
        <v>2013.0</v>
      </c>
      <c r="BL1236" s="16">
        <f t="shared" si="1660"/>
        <v>1</v>
      </c>
      <c r="BM1236" s="18" t="str">
        <f t="shared" si="1661"/>
        <v>2013</v>
      </c>
      <c r="BN1236" s="18" t="str">
        <f t="shared" ref="BN1236:CC1236" si="1849">IF(ISNUMBER(SEARCH(BN$1, $BM1236)), ($K1236/$BL1236), "")</f>
        <v/>
      </c>
      <c r="BO1236" s="18" t="str">
        <f t="shared" si="1849"/>
        <v/>
      </c>
      <c r="BP1236" s="18" t="str">
        <f t="shared" si="1849"/>
        <v/>
      </c>
      <c r="BQ1236" s="18" t="str">
        <f t="shared" si="1849"/>
        <v/>
      </c>
      <c r="BR1236" s="18" t="str">
        <f t="shared" si="1849"/>
        <v/>
      </c>
      <c r="BS1236" s="18" t="str">
        <f t="shared" si="1849"/>
        <v/>
      </c>
      <c r="BT1236" s="18" t="str">
        <f t="shared" si="1849"/>
        <v/>
      </c>
      <c r="BU1236" s="18" t="str">
        <f t="shared" si="1849"/>
        <v/>
      </c>
      <c r="BV1236" s="18" t="str">
        <f t="shared" si="1849"/>
        <v/>
      </c>
      <c r="BW1236" s="18" t="str">
        <f t="shared" si="1849"/>
        <v/>
      </c>
      <c r="BX1236" s="18" t="str">
        <f t="shared" si="1849"/>
        <v/>
      </c>
      <c r="BY1236" s="18" t="str">
        <f t="shared" si="1849"/>
        <v/>
      </c>
      <c r="BZ1236" s="18" t="str">
        <f t="shared" si="1849"/>
        <v/>
      </c>
      <c r="CA1236" s="18" t="str">
        <f t="shared" si="1849"/>
        <v/>
      </c>
      <c r="CB1236" s="18" t="str">
        <f t="shared" si="1849"/>
        <v/>
      </c>
      <c r="CC1236" s="18" t="str">
        <f t="shared" si="1849"/>
        <v/>
      </c>
    </row>
    <row r="1237" ht="15.0" customHeight="1">
      <c r="A1237" s="11" t="s">
        <v>5874</v>
      </c>
      <c r="C1237" s="11"/>
      <c r="D1237" s="11" t="s">
        <v>5632</v>
      </c>
      <c r="E1237" s="27">
        <v>441313.0</v>
      </c>
      <c r="F1237" s="27">
        <v>441313.0</v>
      </c>
      <c r="G1237" s="11" t="s">
        <v>135</v>
      </c>
      <c r="H1237" s="12">
        <v>707642.0</v>
      </c>
      <c r="I1237" s="12">
        <v>707642.0</v>
      </c>
      <c r="J1237" s="13">
        <f t="shared" ref="J1237:K1237" si="1850">E1237*1.19</f>
        <v>525162.47</v>
      </c>
      <c r="K1237" s="13">
        <f t="shared" si="1850"/>
        <v>525162.47</v>
      </c>
      <c r="L1237" s="11" t="s">
        <v>86</v>
      </c>
      <c r="N1237" s="14" t="s">
        <v>5875</v>
      </c>
      <c r="O1237" s="11" t="s">
        <v>5876</v>
      </c>
      <c r="T1237" s="11" t="s">
        <v>5877</v>
      </c>
      <c r="V1237" s="11" t="s">
        <v>5878</v>
      </c>
      <c r="X1237" s="11" t="s">
        <v>5879</v>
      </c>
      <c r="AC1237" s="15"/>
      <c r="AD1237" s="15"/>
      <c r="AL1237" s="11">
        <v>707642.0</v>
      </c>
      <c r="AM1237" s="11" t="s">
        <v>143</v>
      </c>
      <c r="AN1237" s="11" t="s">
        <v>144</v>
      </c>
      <c r="AQ1237" s="11" t="s">
        <v>79</v>
      </c>
      <c r="AR1237" s="11" t="s">
        <v>146</v>
      </c>
      <c r="AS1237" s="11" t="s">
        <v>75</v>
      </c>
      <c r="AT1237" s="11" t="s">
        <v>80</v>
      </c>
      <c r="AW1237" s="25" t="s">
        <v>96</v>
      </c>
      <c r="AX1237" s="11" t="s">
        <v>82</v>
      </c>
      <c r="AZ1237" s="11" t="s">
        <v>520</v>
      </c>
      <c r="BD1237" s="15">
        <v>45671.0</v>
      </c>
      <c r="BE1237" s="15">
        <v>46098.0</v>
      </c>
      <c r="BJ1237" s="11">
        <v>2011.0</v>
      </c>
      <c r="BK1237" s="11">
        <v>2011.0</v>
      </c>
      <c r="BL1237" s="16">
        <f t="shared" si="1660"/>
        <v>1</v>
      </c>
      <c r="BM1237" s="18" t="str">
        <f t="shared" si="1661"/>
        <v>2011</v>
      </c>
      <c r="BN1237" s="18" t="str">
        <f t="shared" ref="BN1237:CC1237" si="1851">IF(ISNUMBER(SEARCH(BN$1, $BM1237)), ($K1237/$BL1237), "")</f>
        <v/>
      </c>
      <c r="BO1237" s="18" t="str">
        <f t="shared" si="1851"/>
        <v/>
      </c>
      <c r="BP1237" s="18" t="str">
        <f t="shared" si="1851"/>
        <v/>
      </c>
      <c r="BQ1237" s="18" t="str">
        <f t="shared" si="1851"/>
        <v/>
      </c>
      <c r="BR1237" s="18" t="str">
        <f t="shared" si="1851"/>
        <v/>
      </c>
      <c r="BS1237" s="18" t="str">
        <f t="shared" si="1851"/>
        <v/>
      </c>
      <c r="BT1237" s="18" t="str">
        <f t="shared" si="1851"/>
        <v/>
      </c>
      <c r="BU1237" s="18" t="str">
        <f t="shared" si="1851"/>
        <v/>
      </c>
      <c r="BV1237" s="18" t="str">
        <f t="shared" si="1851"/>
        <v/>
      </c>
      <c r="BW1237" s="18" t="str">
        <f t="shared" si="1851"/>
        <v/>
      </c>
      <c r="BX1237" s="18" t="str">
        <f t="shared" si="1851"/>
        <v/>
      </c>
      <c r="BY1237" s="18" t="str">
        <f t="shared" si="1851"/>
        <v/>
      </c>
      <c r="BZ1237" s="18" t="str">
        <f t="shared" si="1851"/>
        <v/>
      </c>
      <c r="CA1237" s="18" t="str">
        <f t="shared" si="1851"/>
        <v/>
      </c>
      <c r="CB1237" s="18" t="str">
        <f t="shared" si="1851"/>
        <v/>
      </c>
      <c r="CC1237" s="18" t="str">
        <f t="shared" si="1851"/>
        <v/>
      </c>
    </row>
    <row r="1238" ht="15.0" customHeight="1">
      <c r="A1238" s="11" t="s">
        <v>5880</v>
      </c>
      <c r="C1238" s="11"/>
      <c r="D1238" s="11" t="s">
        <v>5632</v>
      </c>
      <c r="E1238" s="11">
        <v>438107.0</v>
      </c>
      <c r="F1238" s="11">
        <v>438107.0</v>
      </c>
      <c r="G1238" s="11" t="s">
        <v>151</v>
      </c>
      <c r="H1238" s="12">
        <v>513166.0</v>
      </c>
      <c r="I1238" s="12">
        <v>513166.0</v>
      </c>
      <c r="J1238" s="13">
        <v>438107.0</v>
      </c>
      <c r="K1238" s="13">
        <v>438107.0</v>
      </c>
      <c r="L1238" s="11" t="s">
        <v>86</v>
      </c>
      <c r="N1238" s="14" t="s">
        <v>5881</v>
      </c>
      <c r="O1238" s="11" t="s">
        <v>5882</v>
      </c>
      <c r="Y1238" s="11" t="s">
        <v>75</v>
      </c>
      <c r="AC1238" s="15"/>
      <c r="AD1238" s="15"/>
      <c r="AL1238" s="11">
        <v>513166.0</v>
      </c>
      <c r="AM1238" s="11" t="s">
        <v>185</v>
      </c>
      <c r="AQ1238" s="11" t="s">
        <v>79</v>
      </c>
      <c r="AR1238" s="11" t="s">
        <v>188</v>
      </c>
      <c r="AS1238" s="11" t="s">
        <v>75</v>
      </c>
      <c r="AT1238" s="11" t="s">
        <v>80</v>
      </c>
      <c r="AW1238" s="25" t="s">
        <v>96</v>
      </c>
      <c r="AX1238" s="11" t="s">
        <v>82</v>
      </c>
      <c r="AZ1238" s="25" t="s">
        <v>132</v>
      </c>
      <c r="BD1238" s="15">
        <v>45671.0</v>
      </c>
      <c r="BJ1238" s="11">
        <v>1996.0</v>
      </c>
      <c r="BK1238" s="11">
        <v>1996.0</v>
      </c>
      <c r="BL1238" s="16">
        <f t="shared" si="1660"/>
        <v>1</v>
      </c>
      <c r="BM1238" s="18" t="str">
        <f t="shared" si="1661"/>
        <v>1996</v>
      </c>
      <c r="BN1238" s="18" t="str">
        <f t="shared" ref="BN1238:CC1238" si="1852">IF(ISNUMBER(SEARCH(BN$1, $BM1238)), ($K1238/$BL1238), "")</f>
        <v/>
      </c>
      <c r="BO1238" s="18" t="str">
        <f t="shared" si="1852"/>
        <v/>
      </c>
      <c r="BP1238" s="18" t="str">
        <f t="shared" si="1852"/>
        <v/>
      </c>
      <c r="BQ1238" s="18" t="str">
        <f t="shared" si="1852"/>
        <v/>
      </c>
      <c r="BR1238" s="18" t="str">
        <f t="shared" si="1852"/>
        <v/>
      </c>
      <c r="BS1238" s="18" t="str">
        <f t="shared" si="1852"/>
        <v/>
      </c>
      <c r="BT1238" s="18" t="str">
        <f t="shared" si="1852"/>
        <v/>
      </c>
      <c r="BU1238" s="18" t="str">
        <f t="shared" si="1852"/>
        <v/>
      </c>
      <c r="BV1238" s="18" t="str">
        <f t="shared" si="1852"/>
        <v/>
      </c>
      <c r="BW1238" s="18" t="str">
        <f t="shared" si="1852"/>
        <v/>
      </c>
      <c r="BX1238" s="18" t="str">
        <f t="shared" si="1852"/>
        <v/>
      </c>
      <c r="BY1238" s="18" t="str">
        <f t="shared" si="1852"/>
        <v/>
      </c>
      <c r="BZ1238" s="18" t="str">
        <f t="shared" si="1852"/>
        <v/>
      </c>
      <c r="CA1238" s="18" t="str">
        <f t="shared" si="1852"/>
        <v/>
      </c>
      <c r="CB1238" s="18" t="str">
        <f t="shared" si="1852"/>
        <v/>
      </c>
      <c r="CC1238" s="18" t="str">
        <f t="shared" si="1852"/>
        <v/>
      </c>
    </row>
    <row r="1239" ht="15.0" customHeight="1">
      <c r="A1239" s="11" t="s">
        <v>5883</v>
      </c>
      <c r="C1239" s="11"/>
      <c r="D1239" s="11" t="s">
        <v>5632</v>
      </c>
      <c r="E1239" s="11">
        <v>418217.0</v>
      </c>
      <c r="F1239" s="11">
        <v>418217.0</v>
      </c>
      <c r="G1239" s="11" t="s">
        <v>151</v>
      </c>
      <c r="H1239" s="12">
        <v>581778.0</v>
      </c>
      <c r="I1239" s="12">
        <v>581778.0</v>
      </c>
      <c r="J1239" s="13">
        <v>418217.0</v>
      </c>
      <c r="K1239" s="13">
        <v>418217.0</v>
      </c>
      <c r="L1239" s="11" t="s">
        <v>86</v>
      </c>
      <c r="N1239" s="15"/>
      <c r="O1239" s="11" t="s">
        <v>5884</v>
      </c>
      <c r="V1239" s="11" t="s">
        <v>5885</v>
      </c>
      <c r="X1239" s="11" t="s">
        <v>5886</v>
      </c>
      <c r="AC1239" s="15"/>
      <c r="AD1239" s="15"/>
      <c r="AL1239" s="11">
        <v>581778.0</v>
      </c>
      <c r="AM1239" s="11" t="s">
        <v>3323</v>
      </c>
      <c r="AQ1239" s="11" t="s">
        <v>79</v>
      </c>
      <c r="AR1239" s="11" t="s">
        <v>565</v>
      </c>
      <c r="AS1239" s="11" t="s">
        <v>75</v>
      </c>
      <c r="AT1239" s="11" t="s">
        <v>80</v>
      </c>
      <c r="AW1239" s="25" t="s">
        <v>96</v>
      </c>
      <c r="AX1239" s="11" t="s">
        <v>2141</v>
      </c>
      <c r="AY1239" s="11" t="s">
        <v>444</v>
      </c>
      <c r="AZ1239" s="25" t="s">
        <v>132</v>
      </c>
      <c r="BD1239" s="15">
        <v>45671.0</v>
      </c>
      <c r="BE1239" s="15">
        <v>46098.0</v>
      </c>
      <c r="BJ1239" s="11">
        <v>2011.0</v>
      </c>
      <c r="BK1239" s="11">
        <v>2011.0</v>
      </c>
      <c r="BL1239" s="16">
        <f t="shared" si="1660"/>
        <v>1</v>
      </c>
      <c r="BM1239" s="18" t="str">
        <f t="shared" si="1661"/>
        <v>2011</v>
      </c>
      <c r="BN1239" s="18" t="str">
        <f t="shared" ref="BN1239:CC1239" si="1853">IF(ISNUMBER(SEARCH(BN$1, $BM1239)), ($K1239/$BL1239), "")</f>
        <v/>
      </c>
      <c r="BO1239" s="18" t="str">
        <f t="shared" si="1853"/>
        <v/>
      </c>
      <c r="BP1239" s="18" t="str">
        <f t="shared" si="1853"/>
        <v/>
      </c>
      <c r="BQ1239" s="18" t="str">
        <f t="shared" si="1853"/>
        <v/>
      </c>
      <c r="BR1239" s="18" t="str">
        <f t="shared" si="1853"/>
        <v/>
      </c>
      <c r="BS1239" s="18" t="str">
        <f t="shared" si="1853"/>
        <v/>
      </c>
      <c r="BT1239" s="18" t="str">
        <f t="shared" si="1853"/>
        <v/>
      </c>
      <c r="BU1239" s="18" t="str">
        <f t="shared" si="1853"/>
        <v/>
      </c>
      <c r="BV1239" s="18" t="str">
        <f t="shared" si="1853"/>
        <v/>
      </c>
      <c r="BW1239" s="18" t="str">
        <f t="shared" si="1853"/>
        <v/>
      </c>
      <c r="BX1239" s="18" t="str">
        <f t="shared" si="1853"/>
        <v/>
      </c>
      <c r="BY1239" s="18" t="str">
        <f t="shared" si="1853"/>
        <v/>
      </c>
      <c r="BZ1239" s="18" t="str">
        <f t="shared" si="1853"/>
        <v/>
      </c>
      <c r="CA1239" s="18" t="str">
        <f t="shared" si="1853"/>
        <v/>
      </c>
      <c r="CB1239" s="18" t="str">
        <f t="shared" si="1853"/>
        <v/>
      </c>
      <c r="CC1239" s="18" t="str">
        <f t="shared" si="1853"/>
        <v/>
      </c>
    </row>
    <row r="1240" ht="15.0" customHeight="1">
      <c r="A1240" s="11" t="s">
        <v>5887</v>
      </c>
      <c r="C1240" s="11"/>
      <c r="D1240" s="11" t="s">
        <v>5632</v>
      </c>
      <c r="E1240" s="27">
        <v>407274.0</v>
      </c>
      <c r="F1240" s="27">
        <v>407274.0</v>
      </c>
      <c r="G1240" s="11" t="s">
        <v>135</v>
      </c>
      <c r="H1240" s="12">
        <v>635320.0</v>
      </c>
      <c r="I1240" s="12">
        <v>635320.0</v>
      </c>
      <c r="J1240" s="13">
        <f t="shared" ref="J1240:K1240" si="1854">E1240*1.19</f>
        <v>484656.06</v>
      </c>
      <c r="K1240" s="13">
        <f t="shared" si="1854"/>
        <v>484656.06</v>
      </c>
      <c r="L1240" s="11" t="s">
        <v>86</v>
      </c>
      <c r="N1240" s="14" t="s">
        <v>5888</v>
      </c>
      <c r="O1240" s="11" t="s">
        <v>5889</v>
      </c>
      <c r="T1240" s="11" t="s">
        <v>5890</v>
      </c>
      <c r="V1240" s="11" t="s">
        <v>1000</v>
      </c>
      <c r="X1240" s="11" t="s">
        <v>146</v>
      </c>
      <c r="AC1240" s="15"/>
      <c r="AD1240" s="15"/>
      <c r="AL1240" s="11">
        <v>635320.0</v>
      </c>
      <c r="AM1240" s="11" t="s">
        <v>143</v>
      </c>
      <c r="AN1240" s="11" t="s">
        <v>144</v>
      </c>
      <c r="AQ1240" s="11" t="s">
        <v>79</v>
      </c>
      <c r="AR1240" s="11" t="s">
        <v>146</v>
      </c>
      <c r="AS1240" s="11" t="s">
        <v>75</v>
      </c>
      <c r="AT1240" s="11" t="s">
        <v>80</v>
      </c>
      <c r="AW1240" s="25" t="s">
        <v>96</v>
      </c>
      <c r="AX1240" s="11" t="s">
        <v>82</v>
      </c>
      <c r="AZ1240" s="11" t="s">
        <v>535</v>
      </c>
      <c r="BD1240" s="15">
        <v>45671.0</v>
      </c>
      <c r="BE1240" s="15">
        <v>46098.0</v>
      </c>
      <c r="BJ1240" s="11">
        <v>2009.0</v>
      </c>
      <c r="BK1240" s="11">
        <v>2009.0</v>
      </c>
      <c r="BL1240" s="16">
        <f t="shared" si="1660"/>
        <v>1</v>
      </c>
      <c r="BM1240" s="18" t="str">
        <f t="shared" si="1661"/>
        <v>2009</v>
      </c>
      <c r="BN1240" s="18" t="str">
        <f t="shared" ref="BN1240:CC1240" si="1855">IF(ISNUMBER(SEARCH(BN$1, $BM1240)), ($K1240/$BL1240), "")</f>
        <v/>
      </c>
      <c r="BO1240" s="18" t="str">
        <f t="shared" si="1855"/>
        <v/>
      </c>
      <c r="BP1240" s="18" t="str">
        <f t="shared" si="1855"/>
        <v/>
      </c>
      <c r="BQ1240" s="18" t="str">
        <f t="shared" si="1855"/>
        <v/>
      </c>
      <c r="BR1240" s="18" t="str">
        <f t="shared" si="1855"/>
        <v/>
      </c>
      <c r="BS1240" s="18" t="str">
        <f t="shared" si="1855"/>
        <v/>
      </c>
      <c r="BT1240" s="18" t="str">
        <f t="shared" si="1855"/>
        <v/>
      </c>
      <c r="BU1240" s="18" t="str">
        <f t="shared" si="1855"/>
        <v/>
      </c>
      <c r="BV1240" s="18" t="str">
        <f t="shared" si="1855"/>
        <v/>
      </c>
      <c r="BW1240" s="18" t="str">
        <f t="shared" si="1855"/>
        <v/>
      </c>
      <c r="BX1240" s="18" t="str">
        <f t="shared" si="1855"/>
        <v/>
      </c>
      <c r="BY1240" s="18" t="str">
        <f t="shared" si="1855"/>
        <v/>
      </c>
      <c r="BZ1240" s="18" t="str">
        <f t="shared" si="1855"/>
        <v/>
      </c>
      <c r="CA1240" s="18" t="str">
        <f t="shared" si="1855"/>
        <v/>
      </c>
      <c r="CB1240" s="18" t="str">
        <f t="shared" si="1855"/>
        <v/>
      </c>
      <c r="CC1240" s="18" t="str">
        <f t="shared" si="1855"/>
        <v/>
      </c>
    </row>
    <row r="1241" ht="15.0" customHeight="1">
      <c r="A1241" s="11" t="s">
        <v>5891</v>
      </c>
      <c r="C1241" s="11"/>
      <c r="D1241" s="11" t="s">
        <v>5632</v>
      </c>
      <c r="E1241" s="27">
        <v>405596.0</v>
      </c>
      <c r="F1241" s="27">
        <v>405596.0</v>
      </c>
      <c r="G1241" s="11" t="s">
        <v>135</v>
      </c>
      <c r="H1241" s="12">
        <v>540837.0</v>
      </c>
      <c r="I1241" s="12">
        <v>540837.0</v>
      </c>
      <c r="J1241" s="13">
        <f t="shared" ref="J1241:K1241" si="1856">E1241*1.19</f>
        <v>482659.24</v>
      </c>
      <c r="K1241" s="13">
        <f t="shared" si="1856"/>
        <v>482659.24</v>
      </c>
      <c r="L1241" s="11" t="s">
        <v>86</v>
      </c>
      <c r="N1241" s="14" t="s">
        <v>5892</v>
      </c>
      <c r="O1241" s="11" t="s">
        <v>5893</v>
      </c>
      <c r="T1241" s="11" t="s">
        <v>5894</v>
      </c>
      <c r="V1241" s="11" t="s">
        <v>5895</v>
      </c>
      <c r="X1241" s="11" t="s">
        <v>5896</v>
      </c>
      <c r="AC1241" s="15"/>
      <c r="AD1241" s="15"/>
      <c r="AL1241" s="11">
        <v>540837.0</v>
      </c>
      <c r="AM1241" s="11" t="s">
        <v>143</v>
      </c>
      <c r="AN1241" s="11" t="s">
        <v>144</v>
      </c>
      <c r="AQ1241" s="11" t="s">
        <v>79</v>
      </c>
      <c r="AR1241" s="11" t="s">
        <v>146</v>
      </c>
      <c r="AS1241" s="11" t="s">
        <v>75</v>
      </c>
      <c r="AT1241" s="11" t="s">
        <v>80</v>
      </c>
      <c r="AW1241" s="25" t="s">
        <v>96</v>
      </c>
      <c r="AX1241" s="11" t="s">
        <v>82</v>
      </c>
      <c r="AZ1241" s="25" t="s">
        <v>310</v>
      </c>
      <c r="BD1241" s="15">
        <v>45671.0</v>
      </c>
      <c r="BE1241" s="15">
        <v>46098.0</v>
      </c>
      <c r="BJ1241" s="11">
        <v>2018.0</v>
      </c>
      <c r="BK1241" s="11">
        <v>2018.0</v>
      </c>
      <c r="BL1241" s="16">
        <f t="shared" si="1660"/>
        <v>1</v>
      </c>
      <c r="BM1241" s="18" t="str">
        <f t="shared" si="1661"/>
        <v>2018</v>
      </c>
      <c r="BN1241" s="18" t="str">
        <f t="shared" ref="BN1241:CC1241" si="1857">IF(ISNUMBER(SEARCH(BN$1, $BM1241)), ($K1241/$BL1241), "")</f>
        <v/>
      </c>
      <c r="BO1241" s="18" t="str">
        <f t="shared" si="1857"/>
        <v/>
      </c>
      <c r="BP1241" s="18" t="str">
        <f t="shared" si="1857"/>
        <v/>
      </c>
      <c r="BQ1241" s="18" t="str">
        <f t="shared" si="1857"/>
        <v/>
      </c>
      <c r="BR1241" s="18" t="str">
        <f t="shared" si="1857"/>
        <v/>
      </c>
      <c r="BS1241" s="18" t="str">
        <f t="shared" si="1857"/>
        <v/>
      </c>
      <c r="BT1241" s="18" t="str">
        <f t="shared" si="1857"/>
        <v/>
      </c>
      <c r="BU1241" s="18" t="str">
        <f t="shared" si="1857"/>
        <v/>
      </c>
      <c r="BV1241" s="18" t="str">
        <f t="shared" si="1857"/>
        <v/>
      </c>
      <c r="BW1241" s="18" t="str">
        <f t="shared" si="1857"/>
        <v/>
      </c>
      <c r="BX1241" s="18" t="str">
        <f t="shared" si="1857"/>
        <v/>
      </c>
      <c r="BY1241" s="18" t="str">
        <f t="shared" si="1857"/>
        <v/>
      </c>
      <c r="BZ1241" s="18" t="str">
        <f t="shared" si="1857"/>
        <v/>
      </c>
      <c r="CA1241" s="18" t="str">
        <f t="shared" si="1857"/>
        <v/>
      </c>
      <c r="CB1241" s="18" t="str">
        <f t="shared" si="1857"/>
        <v/>
      </c>
      <c r="CC1241" s="18" t="str">
        <f t="shared" si="1857"/>
        <v/>
      </c>
    </row>
    <row r="1242" ht="15.0" customHeight="1">
      <c r="A1242" s="11" t="s">
        <v>5897</v>
      </c>
      <c r="C1242" s="11"/>
      <c r="D1242" s="11" t="s">
        <v>5632</v>
      </c>
      <c r="E1242" s="27">
        <v>402643.0</v>
      </c>
      <c r="F1242" s="27">
        <v>402643.0</v>
      </c>
      <c r="G1242" s="11" t="s">
        <v>135</v>
      </c>
      <c r="H1242" s="12">
        <v>615356.0</v>
      </c>
      <c r="I1242" s="12">
        <v>615356.0</v>
      </c>
      <c r="J1242" s="13">
        <f t="shared" ref="J1242:K1242" si="1858">E1242*1.19</f>
        <v>479145.17</v>
      </c>
      <c r="K1242" s="13">
        <f t="shared" si="1858"/>
        <v>479145.17</v>
      </c>
      <c r="L1242" s="11" t="s">
        <v>86</v>
      </c>
      <c r="N1242" s="14" t="s">
        <v>5898</v>
      </c>
      <c r="O1242" s="11" t="s">
        <v>5899</v>
      </c>
      <c r="T1242" s="11" t="s">
        <v>762</v>
      </c>
      <c r="V1242" s="11" t="s">
        <v>763</v>
      </c>
      <c r="X1242" s="11" t="s">
        <v>146</v>
      </c>
      <c r="AC1242" s="15"/>
      <c r="AD1242" s="15"/>
      <c r="AL1242" s="11">
        <v>615356.0</v>
      </c>
      <c r="AM1242" s="11" t="s">
        <v>143</v>
      </c>
      <c r="AN1242" s="11" t="s">
        <v>764</v>
      </c>
      <c r="AQ1242" s="11" t="s">
        <v>79</v>
      </c>
      <c r="AR1242" s="11" t="s">
        <v>146</v>
      </c>
      <c r="AS1242" s="11" t="s">
        <v>75</v>
      </c>
      <c r="AT1242" s="11" t="s">
        <v>80</v>
      </c>
      <c r="AW1242" s="25" t="s">
        <v>96</v>
      </c>
      <c r="AX1242" s="11" t="s">
        <v>82</v>
      </c>
      <c r="AZ1242" s="11" t="s">
        <v>520</v>
      </c>
      <c r="BD1242" s="15">
        <v>45671.0</v>
      </c>
      <c r="BE1242" s="15">
        <v>46098.0</v>
      </c>
      <c r="BJ1242" s="11">
        <v>2015.0</v>
      </c>
      <c r="BK1242" s="11">
        <v>2015.0</v>
      </c>
      <c r="BL1242" s="16">
        <f t="shared" si="1660"/>
        <v>1</v>
      </c>
      <c r="BM1242" s="18" t="str">
        <f t="shared" si="1661"/>
        <v>2015</v>
      </c>
      <c r="BN1242" s="18" t="str">
        <f t="shared" ref="BN1242:CC1242" si="1859">IF(ISNUMBER(SEARCH(BN$1, $BM1242)), ($K1242/$BL1242), "")</f>
        <v/>
      </c>
      <c r="BO1242" s="18" t="str">
        <f t="shared" si="1859"/>
        <v/>
      </c>
      <c r="BP1242" s="18" t="str">
        <f t="shared" si="1859"/>
        <v/>
      </c>
      <c r="BQ1242" s="18" t="str">
        <f t="shared" si="1859"/>
        <v/>
      </c>
      <c r="BR1242" s="18" t="str">
        <f t="shared" si="1859"/>
        <v/>
      </c>
      <c r="BS1242" s="18" t="str">
        <f t="shared" si="1859"/>
        <v/>
      </c>
      <c r="BT1242" s="18" t="str">
        <f t="shared" si="1859"/>
        <v/>
      </c>
      <c r="BU1242" s="18" t="str">
        <f t="shared" si="1859"/>
        <v/>
      </c>
      <c r="BV1242" s="18" t="str">
        <f t="shared" si="1859"/>
        <v/>
      </c>
      <c r="BW1242" s="18" t="str">
        <f t="shared" si="1859"/>
        <v/>
      </c>
      <c r="BX1242" s="18" t="str">
        <f t="shared" si="1859"/>
        <v/>
      </c>
      <c r="BY1242" s="18" t="str">
        <f t="shared" si="1859"/>
        <v/>
      </c>
      <c r="BZ1242" s="18" t="str">
        <f t="shared" si="1859"/>
        <v/>
      </c>
      <c r="CA1242" s="18" t="str">
        <f t="shared" si="1859"/>
        <v/>
      </c>
      <c r="CB1242" s="18" t="str">
        <f t="shared" si="1859"/>
        <v/>
      </c>
      <c r="CC1242" s="18" t="str">
        <f t="shared" si="1859"/>
        <v/>
      </c>
    </row>
    <row r="1243" ht="15.0" customHeight="1">
      <c r="A1243" s="11" t="s">
        <v>5900</v>
      </c>
      <c r="C1243" s="11"/>
      <c r="D1243" s="11" t="s">
        <v>5632</v>
      </c>
      <c r="E1243" s="27">
        <v>401068.0</v>
      </c>
      <c r="F1243" s="27">
        <v>401068.0</v>
      </c>
      <c r="G1243" s="11" t="s">
        <v>135</v>
      </c>
      <c r="H1243" s="12">
        <v>516286.0</v>
      </c>
      <c r="I1243" s="12">
        <v>516286.0</v>
      </c>
      <c r="J1243" s="13">
        <f t="shared" ref="J1243:K1243" si="1860">E1243*1.19</f>
        <v>477270.92</v>
      </c>
      <c r="K1243" s="13">
        <f t="shared" si="1860"/>
        <v>477270.92</v>
      </c>
      <c r="L1243" s="11" t="s">
        <v>86</v>
      </c>
      <c r="N1243" s="14" t="s">
        <v>5901</v>
      </c>
      <c r="O1243" s="11" t="s">
        <v>5902</v>
      </c>
      <c r="T1243" s="11" t="s">
        <v>5903</v>
      </c>
      <c r="X1243" s="11" t="s">
        <v>5904</v>
      </c>
      <c r="AC1243" s="15"/>
      <c r="AD1243" s="15"/>
      <c r="AL1243" s="11">
        <v>516286.0</v>
      </c>
      <c r="AM1243" s="11" t="s">
        <v>143</v>
      </c>
      <c r="AN1243" s="11" t="s">
        <v>144</v>
      </c>
      <c r="AQ1243" s="11" t="s">
        <v>79</v>
      </c>
      <c r="AR1243" s="11" t="s">
        <v>146</v>
      </c>
      <c r="AS1243" s="11" t="s">
        <v>75</v>
      </c>
      <c r="AT1243" s="11" t="s">
        <v>80</v>
      </c>
      <c r="AW1243" s="25" t="s">
        <v>96</v>
      </c>
      <c r="AX1243" s="11" t="s">
        <v>82</v>
      </c>
      <c r="AZ1243" s="25" t="s">
        <v>109</v>
      </c>
      <c r="BD1243" s="15">
        <v>45671.0</v>
      </c>
      <c r="BE1243" s="15">
        <v>46098.0</v>
      </c>
      <c r="BJ1243" s="11">
        <v>2017.0</v>
      </c>
      <c r="BK1243" s="11">
        <v>2017.0</v>
      </c>
      <c r="BL1243" s="16">
        <f t="shared" si="1660"/>
        <v>1</v>
      </c>
      <c r="BM1243" s="18" t="str">
        <f t="shared" si="1661"/>
        <v>2017</v>
      </c>
      <c r="BN1243" s="18" t="str">
        <f t="shared" ref="BN1243:CC1243" si="1861">IF(ISNUMBER(SEARCH(BN$1, $BM1243)), ($K1243/$BL1243), "")</f>
        <v/>
      </c>
      <c r="BO1243" s="18" t="str">
        <f t="shared" si="1861"/>
        <v/>
      </c>
      <c r="BP1243" s="18" t="str">
        <f t="shared" si="1861"/>
        <v/>
      </c>
      <c r="BQ1243" s="18" t="str">
        <f t="shared" si="1861"/>
        <v/>
      </c>
      <c r="BR1243" s="18" t="str">
        <f t="shared" si="1861"/>
        <v/>
      </c>
      <c r="BS1243" s="18" t="str">
        <f t="shared" si="1861"/>
        <v/>
      </c>
      <c r="BT1243" s="18" t="str">
        <f t="shared" si="1861"/>
        <v/>
      </c>
      <c r="BU1243" s="18" t="str">
        <f t="shared" si="1861"/>
        <v/>
      </c>
      <c r="BV1243" s="18" t="str">
        <f t="shared" si="1861"/>
        <v/>
      </c>
      <c r="BW1243" s="18" t="str">
        <f t="shared" si="1861"/>
        <v/>
      </c>
      <c r="BX1243" s="18" t="str">
        <f t="shared" si="1861"/>
        <v/>
      </c>
      <c r="BY1243" s="18" t="str">
        <f t="shared" si="1861"/>
        <v/>
      </c>
      <c r="BZ1243" s="18" t="str">
        <f t="shared" si="1861"/>
        <v/>
      </c>
      <c r="CA1243" s="18" t="str">
        <f t="shared" si="1861"/>
        <v/>
      </c>
      <c r="CB1243" s="18" t="str">
        <f t="shared" si="1861"/>
        <v/>
      </c>
      <c r="CC1243" s="18" t="str">
        <f t="shared" si="1861"/>
        <v/>
      </c>
    </row>
    <row r="1244" ht="15.0" customHeight="1">
      <c r="A1244" s="11" t="s">
        <v>5905</v>
      </c>
      <c r="C1244" s="11"/>
      <c r="D1244" s="11" t="s">
        <v>5632</v>
      </c>
      <c r="E1244" s="27">
        <v>400316.0</v>
      </c>
      <c r="F1244" s="27">
        <v>400316.0</v>
      </c>
      <c r="G1244" s="11" t="s">
        <v>135</v>
      </c>
      <c r="H1244" s="12">
        <v>491916.0</v>
      </c>
      <c r="I1244" s="12">
        <v>491916.0</v>
      </c>
      <c r="J1244" s="13">
        <f t="shared" ref="J1244:K1244" si="1862">E1244*1.19</f>
        <v>476376.04</v>
      </c>
      <c r="K1244" s="13">
        <f t="shared" si="1862"/>
        <v>476376.04</v>
      </c>
      <c r="L1244" s="11" t="s">
        <v>86</v>
      </c>
      <c r="N1244" s="14" t="s">
        <v>5906</v>
      </c>
      <c r="O1244" s="11" t="s">
        <v>5907</v>
      </c>
      <c r="T1244" s="11" t="s">
        <v>5908</v>
      </c>
      <c r="V1244" s="11" t="s">
        <v>5909</v>
      </c>
      <c r="X1244" s="11" t="s">
        <v>146</v>
      </c>
      <c r="AC1244" s="15"/>
      <c r="AD1244" s="15"/>
      <c r="AL1244" s="11">
        <v>491916.0</v>
      </c>
      <c r="AM1244" s="11" t="s">
        <v>143</v>
      </c>
      <c r="AN1244" s="11" t="s">
        <v>144</v>
      </c>
      <c r="AQ1244" s="11" t="s">
        <v>79</v>
      </c>
      <c r="AR1244" s="11" t="s">
        <v>146</v>
      </c>
      <c r="AS1244" s="11" t="s">
        <v>75</v>
      </c>
      <c r="AT1244" s="11" t="s">
        <v>80</v>
      </c>
      <c r="AW1244" s="25" t="s">
        <v>96</v>
      </c>
      <c r="AX1244" s="11" t="s">
        <v>82</v>
      </c>
      <c r="AZ1244" s="11" t="s">
        <v>535</v>
      </c>
      <c r="BD1244" s="15">
        <v>45671.0</v>
      </c>
      <c r="BE1244" s="15">
        <v>46098.0</v>
      </c>
      <c r="BJ1244" s="11">
        <v>2023.0</v>
      </c>
      <c r="BK1244" s="11">
        <v>2026.0</v>
      </c>
      <c r="BL1244" s="16">
        <f t="shared" si="1660"/>
        <v>4</v>
      </c>
      <c r="BM1244" s="18" t="str">
        <f t="shared" si="1661"/>
        <v>2023, 2024, 2025, 2026</v>
      </c>
      <c r="BN1244" s="18" t="str">
        <f t="shared" ref="BN1244:CC1244" si="1863">IF(ISNUMBER(SEARCH(BN$1, $BM1244)), ($K1244/$BL1244), "")</f>
        <v/>
      </c>
      <c r="BO1244" s="18" t="str">
        <f t="shared" si="1863"/>
        <v/>
      </c>
      <c r="BP1244" s="18" t="str">
        <f t="shared" si="1863"/>
        <v/>
      </c>
      <c r="BQ1244" s="20">
        <f t="shared" si="1863"/>
        <v>119094.01</v>
      </c>
      <c r="BR1244" s="20">
        <f t="shared" si="1863"/>
        <v>119094.01</v>
      </c>
      <c r="BS1244" s="20">
        <f t="shared" si="1863"/>
        <v>119094.01</v>
      </c>
      <c r="BT1244" s="20">
        <f t="shared" si="1863"/>
        <v>119094.01</v>
      </c>
      <c r="BU1244" s="18" t="str">
        <f t="shared" si="1863"/>
        <v/>
      </c>
      <c r="BV1244" s="18" t="str">
        <f t="shared" si="1863"/>
        <v/>
      </c>
      <c r="BW1244" s="18" t="str">
        <f t="shared" si="1863"/>
        <v/>
      </c>
      <c r="BX1244" s="18" t="str">
        <f t="shared" si="1863"/>
        <v/>
      </c>
      <c r="BY1244" s="18" t="str">
        <f t="shared" si="1863"/>
        <v/>
      </c>
      <c r="BZ1244" s="18" t="str">
        <f t="shared" si="1863"/>
        <v/>
      </c>
      <c r="CA1244" s="18" t="str">
        <f t="shared" si="1863"/>
        <v/>
      </c>
      <c r="CB1244" s="18" t="str">
        <f t="shared" si="1863"/>
        <v/>
      </c>
      <c r="CC1244" s="18" t="str">
        <f t="shared" si="1863"/>
        <v/>
      </c>
    </row>
    <row r="1245" ht="15.0" customHeight="1">
      <c r="A1245" s="11" t="s">
        <v>5910</v>
      </c>
      <c r="C1245" s="11"/>
      <c r="D1245" s="11" t="s">
        <v>5632</v>
      </c>
      <c r="E1245" s="11">
        <v>398150.0</v>
      </c>
      <c r="F1245" s="11">
        <v>398150.0</v>
      </c>
      <c r="G1245" s="11" t="s">
        <v>367</v>
      </c>
      <c r="H1245" s="12">
        <v>124120.0</v>
      </c>
      <c r="I1245" s="12">
        <v>124120.0</v>
      </c>
      <c r="J1245" s="13">
        <f t="shared" ref="J1245:K1245" si="1864">E1245*0.23</f>
        <v>91574.5</v>
      </c>
      <c r="K1245" s="13">
        <f t="shared" si="1864"/>
        <v>91574.5</v>
      </c>
      <c r="L1245" s="11" t="s">
        <v>86</v>
      </c>
      <c r="N1245" s="15"/>
      <c r="O1245" s="11" t="s">
        <v>5911</v>
      </c>
      <c r="T1245" s="11" t="s">
        <v>5912</v>
      </c>
      <c r="V1245" s="11" t="s">
        <v>5745</v>
      </c>
      <c r="X1245" s="11" t="s">
        <v>372</v>
      </c>
      <c r="AC1245" s="15"/>
      <c r="AD1245" s="15"/>
      <c r="AL1245" s="11">
        <v>124120.0</v>
      </c>
      <c r="AM1245" s="11" t="s">
        <v>1184</v>
      </c>
      <c r="AQ1245" s="11" t="s">
        <v>79</v>
      </c>
      <c r="AR1245" s="11" t="s">
        <v>372</v>
      </c>
      <c r="AS1245" s="11" t="s">
        <v>75</v>
      </c>
      <c r="AT1245" s="11" t="s">
        <v>80</v>
      </c>
      <c r="AW1245" s="25" t="s">
        <v>96</v>
      </c>
      <c r="AX1245" s="11" t="s">
        <v>82</v>
      </c>
      <c r="AZ1245" s="11" t="s">
        <v>520</v>
      </c>
      <c r="BD1245" s="15">
        <v>45671.0</v>
      </c>
      <c r="BE1245" s="15">
        <v>46098.0</v>
      </c>
      <c r="BJ1245" s="11">
        <v>2011.0</v>
      </c>
      <c r="BK1245" s="11">
        <v>2011.0</v>
      </c>
      <c r="BL1245" s="16">
        <f t="shared" si="1660"/>
        <v>1</v>
      </c>
      <c r="BM1245" s="18" t="str">
        <f t="shared" si="1661"/>
        <v>2011</v>
      </c>
      <c r="BN1245" s="18" t="str">
        <f t="shared" ref="BN1245:CC1245" si="1865">IF(ISNUMBER(SEARCH(BN$1, $BM1245)), ($K1245/$BL1245), "")</f>
        <v/>
      </c>
      <c r="BO1245" s="18" t="str">
        <f t="shared" si="1865"/>
        <v/>
      </c>
      <c r="BP1245" s="18" t="str">
        <f t="shared" si="1865"/>
        <v/>
      </c>
      <c r="BQ1245" s="18" t="str">
        <f t="shared" si="1865"/>
        <v/>
      </c>
      <c r="BR1245" s="18" t="str">
        <f t="shared" si="1865"/>
        <v/>
      </c>
      <c r="BS1245" s="18" t="str">
        <f t="shared" si="1865"/>
        <v/>
      </c>
      <c r="BT1245" s="18" t="str">
        <f t="shared" si="1865"/>
        <v/>
      </c>
      <c r="BU1245" s="18" t="str">
        <f t="shared" si="1865"/>
        <v/>
      </c>
      <c r="BV1245" s="18" t="str">
        <f t="shared" si="1865"/>
        <v/>
      </c>
      <c r="BW1245" s="18" t="str">
        <f t="shared" si="1865"/>
        <v/>
      </c>
      <c r="BX1245" s="18" t="str">
        <f t="shared" si="1865"/>
        <v/>
      </c>
      <c r="BY1245" s="18" t="str">
        <f t="shared" si="1865"/>
        <v/>
      </c>
      <c r="BZ1245" s="18" t="str">
        <f t="shared" si="1865"/>
        <v/>
      </c>
      <c r="CA1245" s="18" t="str">
        <f t="shared" si="1865"/>
        <v/>
      </c>
      <c r="CB1245" s="18" t="str">
        <f t="shared" si="1865"/>
        <v/>
      </c>
      <c r="CC1245" s="18" t="str">
        <f t="shared" si="1865"/>
        <v/>
      </c>
    </row>
    <row r="1246" ht="15.0" customHeight="1">
      <c r="A1246" s="11" t="s">
        <v>5913</v>
      </c>
      <c r="C1246" s="11"/>
      <c r="D1246" s="11" t="s">
        <v>5632</v>
      </c>
      <c r="E1246" s="27">
        <v>384563.0</v>
      </c>
      <c r="F1246" s="27">
        <v>384563.0</v>
      </c>
      <c r="G1246" s="11" t="s">
        <v>135</v>
      </c>
      <c r="H1246" s="12">
        <v>472559.0</v>
      </c>
      <c r="I1246" s="12">
        <v>472559.0</v>
      </c>
      <c r="J1246" s="13">
        <f t="shared" ref="J1246:K1246" si="1866">E1246*1.19</f>
        <v>457629.97</v>
      </c>
      <c r="K1246" s="13">
        <f t="shared" si="1866"/>
        <v>457629.97</v>
      </c>
      <c r="L1246" s="11" t="s">
        <v>86</v>
      </c>
      <c r="N1246" s="14" t="s">
        <v>5914</v>
      </c>
      <c r="O1246" s="11" t="s">
        <v>5915</v>
      </c>
      <c r="T1246" s="11" t="s">
        <v>5916</v>
      </c>
      <c r="V1246" s="11" t="s">
        <v>5917</v>
      </c>
      <c r="X1246" s="11" t="s">
        <v>5918</v>
      </c>
      <c r="AC1246" s="15"/>
      <c r="AD1246" s="15"/>
      <c r="AL1246" s="11">
        <v>472559.0</v>
      </c>
      <c r="AM1246" s="11" t="s">
        <v>143</v>
      </c>
      <c r="AN1246" s="41" t="s">
        <v>202</v>
      </c>
      <c r="AQ1246" s="11" t="s">
        <v>79</v>
      </c>
      <c r="AR1246" s="11" t="s">
        <v>146</v>
      </c>
      <c r="AS1246" s="11" t="s">
        <v>75</v>
      </c>
      <c r="AT1246" s="11" t="s">
        <v>107</v>
      </c>
      <c r="AU1246" s="11" t="s">
        <v>108</v>
      </c>
      <c r="AW1246" s="25" t="s">
        <v>96</v>
      </c>
      <c r="AX1246" s="11" t="s">
        <v>82</v>
      </c>
      <c r="AZ1246" s="11" t="s">
        <v>535</v>
      </c>
      <c r="BD1246" s="15">
        <v>45671.0</v>
      </c>
      <c r="BE1246" s="15">
        <v>46098.0</v>
      </c>
      <c r="BJ1246" s="11">
        <v>2024.0</v>
      </c>
      <c r="BK1246" s="11">
        <v>2027.0</v>
      </c>
      <c r="BL1246" s="16">
        <f t="shared" si="1660"/>
        <v>4</v>
      </c>
      <c r="BM1246" s="18" t="str">
        <f t="shared" si="1661"/>
        <v>2024, 2025, 2026, 2027</v>
      </c>
      <c r="BN1246" s="18" t="str">
        <f t="shared" ref="BN1246:CC1246" si="1867">IF(ISNUMBER(SEARCH(BN$1, $BM1246)), ($K1246/$BL1246), "")</f>
        <v/>
      </c>
      <c r="BO1246" s="18" t="str">
        <f t="shared" si="1867"/>
        <v/>
      </c>
      <c r="BP1246" s="18" t="str">
        <f t="shared" si="1867"/>
        <v/>
      </c>
      <c r="BQ1246" s="18" t="str">
        <f t="shared" si="1867"/>
        <v/>
      </c>
      <c r="BR1246" s="20">
        <f t="shared" si="1867"/>
        <v>114407.4925</v>
      </c>
      <c r="BS1246" s="20">
        <f t="shared" si="1867"/>
        <v>114407.4925</v>
      </c>
      <c r="BT1246" s="20">
        <f t="shared" si="1867"/>
        <v>114407.4925</v>
      </c>
      <c r="BU1246" s="20">
        <f t="shared" si="1867"/>
        <v>114407.4925</v>
      </c>
      <c r="BV1246" s="18" t="str">
        <f t="shared" si="1867"/>
        <v/>
      </c>
      <c r="BW1246" s="18" t="str">
        <f t="shared" si="1867"/>
        <v/>
      </c>
      <c r="BX1246" s="18" t="str">
        <f t="shared" si="1867"/>
        <v/>
      </c>
      <c r="BY1246" s="18" t="str">
        <f t="shared" si="1867"/>
        <v/>
      </c>
      <c r="BZ1246" s="18" t="str">
        <f t="shared" si="1867"/>
        <v/>
      </c>
      <c r="CA1246" s="18" t="str">
        <f t="shared" si="1867"/>
        <v/>
      </c>
      <c r="CB1246" s="18" t="str">
        <f t="shared" si="1867"/>
        <v/>
      </c>
      <c r="CC1246" s="18" t="str">
        <f t="shared" si="1867"/>
        <v/>
      </c>
    </row>
    <row r="1247" ht="15.0" customHeight="1">
      <c r="A1247" s="11" t="s">
        <v>5919</v>
      </c>
      <c r="C1247" s="11"/>
      <c r="D1247" s="11" t="s">
        <v>5632</v>
      </c>
      <c r="E1247" s="11">
        <v>380170.0</v>
      </c>
      <c r="F1247" s="11">
        <v>380170.0</v>
      </c>
      <c r="G1247" s="11" t="s">
        <v>151</v>
      </c>
      <c r="H1247" s="12">
        <v>408013.0</v>
      </c>
      <c r="I1247" s="12">
        <v>408013.0</v>
      </c>
      <c r="J1247" s="13">
        <v>380170.0</v>
      </c>
      <c r="K1247" s="13">
        <v>380170.0</v>
      </c>
      <c r="L1247" s="11" t="s">
        <v>86</v>
      </c>
      <c r="N1247" s="15"/>
      <c r="O1247" s="11" t="s">
        <v>5920</v>
      </c>
      <c r="T1247" s="11" t="s">
        <v>5921</v>
      </c>
      <c r="V1247" s="11" t="s">
        <v>547</v>
      </c>
      <c r="X1247" s="11" t="s">
        <v>5921</v>
      </c>
      <c r="Y1247" s="11" t="s">
        <v>75</v>
      </c>
      <c r="AC1247" s="15"/>
      <c r="AD1247" s="15"/>
      <c r="AL1247" s="11">
        <v>408013.0</v>
      </c>
      <c r="AM1247" s="11" t="s">
        <v>3744</v>
      </c>
      <c r="AQ1247" s="11" t="s">
        <v>79</v>
      </c>
      <c r="AR1247" s="11" t="s">
        <v>548</v>
      </c>
      <c r="AS1247" s="11" t="s">
        <v>75</v>
      </c>
      <c r="AT1247" s="11" t="s">
        <v>80</v>
      </c>
      <c r="AW1247" s="25" t="s">
        <v>96</v>
      </c>
      <c r="AX1247" s="11" t="s">
        <v>82</v>
      </c>
      <c r="AZ1247" s="25" t="s">
        <v>132</v>
      </c>
      <c r="BD1247" s="15">
        <v>45671.0</v>
      </c>
      <c r="BJ1247" s="11">
        <v>2022.0</v>
      </c>
      <c r="BK1247" s="11">
        <v>2022.0</v>
      </c>
      <c r="BL1247" s="16">
        <f t="shared" si="1660"/>
        <v>1</v>
      </c>
      <c r="BM1247" s="18" t="str">
        <f t="shared" si="1661"/>
        <v>2022</v>
      </c>
      <c r="BN1247" s="18" t="str">
        <f t="shared" ref="BN1247:CC1247" si="1868">IF(ISNUMBER(SEARCH(BN$1, $BM1247)), ($K1247/$BL1247), "")</f>
        <v/>
      </c>
      <c r="BO1247" s="18" t="str">
        <f t="shared" si="1868"/>
        <v/>
      </c>
      <c r="BP1247" s="20">
        <f t="shared" si="1868"/>
        <v>380170</v>
      </c>
      <c r="BQ1247" s="18" t="str">
        <f t="shared" si="1868"/>
        <v/>
      </c>
      <c r="BR1247" s="18" t="str">
        <f t="shared" si="1868"/>
        <v/>
      </c>
      <c r="BS1247" s="18" t="str">
        <f t="shared" si="1868"/>
        <v/>
      </c>
      <c r="BT1247" s="18" t="str">
        <f t="shared" si="1868"/>
        <v/>
      </c>
      <c r="BU1247" s="18" t="str">
        <f t="shared" si="1868"/>
        <v/>
      </c>
      <c r="BV1247" s="18" t="str">
        <f t="shared" si="1868"/>
        <v/>
      </c>
      <c r="BW1247" s="18" t="str">
        <f t="shared" si="1868"/>
        <v/>
      </c>
      <c r="BX1247" s="18" t="str">
        <f t="shared" si="1868"/>
        <v/>
      </c>
      <c r="BY1247" s="18" t="str">
        <f t="shared" si="1868"/>
        <v/>
      </c>
      <c r="BZ1247" s="18" t="str">
        <f t="shared" si="1868"/>
        <v/>
      </c>
      <c r="CA1247" s="18" t="str">
        <f t="shared" si="1868"/>
        <v/>
      </c>
      <c r="CB1247" s="18" t="str">
        <f t="shared" si="1868"/>
        <v/>
      </c>
      <c r="CC1247" s="18" t="str">
        <f t="shared" si="1868"/>
        <v/>
      </c>
    </row>
    <row r="1248" ht="15.0" customHeight="1">
      <c r="A1248" s="11" t="s">
        <v>5922</v>
      </c>
      <c r="C1248" s="11"/>
      <c r="D1248" s="11" t="s">
        <v>5632</v>
      </c>
      <c r="E1248" s="27">
        <v>380027.0</v>
      </c>
      <c r="F1248" s="27">
        <v>380027.0</v>
      </c>
      <c r="G1248" s="11" t="s">
        <v>135</v>
      </c>
      <c r="H1248" s="12">
        <v>506737.0</v>
      </c>
      <c r="I1248" s="12">
        <v>506737.0</v>
      </c>
      <c r="J1248" s="13">
        <f t="shared" ref="J1248:K1248" si="1869">E1248*1.19</f>
        <v>452232.13</v>
      </c>
      <c r="K1248" s="13">
        <f t="shared" si="1869"/>
        <v>452232.13</v>
      </c>
      <c r="L1248" s="11" t="s">
        <v>86</v>
      </c>
      <c r="N1248" s="14" t="s">
        <v>5923</v>
      </c>
      <c r="O1248" s="11" t="s">
        <v>5924</v>
      </c>
      <c r="T1248" s="11" t="s">
        <v>5925</v>
      </c>
      <c r="V1248" s="11" t="s">
        <v>5926</v>
      </c>
      <c r="X1248" s="11" t="s">
        <v>5927</v>
      </c>
      <c r="AC1248" s="15"/>
      <c r="AD1248" s="15"/>
      <c r="AL1248" s="11">
        <v>506737.0</v>
      </c>
      <c r="AM1248" s="11" t="s">
        <v>143</v>
      </c>
      <c r="AN1248" s="11" t="s">
        <v>144</v>
      </c>
      <c r="AQ1248" s="11" t="s">
        <v>79</v>
      </c>
      <c r="AR1248" s="11" t="s">
        <v>146</v>
      </c>
      <c r="AS1248" s="11" t="s">
        <v>75</v>
      </c>
      <c r="AT1248" s="11" t="s">
        <v>107</v>
      </c>
      <c r="AU1248" s="11" t="s">
        <v>108</v>
      </c>
      <c r="AW1248" s="25" t="s">
        <v>96</v>
      </c>
      <c r="AX1248" s="11" t="s">
        <v>82</v>
      </c>
      <c r="AZ1248" s="11" t="s">
        <v>535</v>
      </c>
      <c r="BD1248" s="15">
        <v>45671.0</v>
      </c>
      <c r="BE1248" s="15">
        <v>46098.0</v>
      </c>
      <c r="BJ1248" s="11">
        <v>2018.0</v>
      </c>
      <c r="BK1248" s="11">
        <v>2018.0</v>
      </c>
      <c r="BL1248" s="16">
        <f t="shared" si="1660"/>
        <v>1</v>
      </c>
      <c r="BM1248" s="18" t="str">
        <f t="shared" si="1661"/>
        <v>2018</v>
      </c>
      <c r="BN1248" s="18" t="str">
        <f t="shared" ref="BN1248:CC1248" si="1870">IF(ISNUMBER(SEARCH(BN$1, $BM1248)), ($K1248/$BL1248), "")</f>
        <v/>
      </c>
      <c r="BO1248" s="18" t="str">
        <f t="shared" si="1870"/>
        <v/>
      </c>
      <c r="BP1248" s="18" t="str">
        <f t="shared" si="1870"/>
        <v/>
      </c>
      <c r="BQ1248" s="18" t="str">
        <f t="shared" si="1870"/>
        <v/>
      </c>
      <c r="BR1248" s="18" t="str">
        <f t="shared" si="1870"/>
        <v/>
      </c>
      <c r="BS1248" s="18" t="str">
        <f t="shared" si="1870"/>
        <v/>
      </c>
      <c r="BT1248" s="18" t="str">
        <f t="shared" si="1870"/>
        <v/>
      </c>
      <c r="BU1248" s="18" t="str">
        <f t="shared" si="1870"/>
        <v/>
      </c>
      <c r="BV1248" s="18" t="str">
        <f t="shared" si="1870"/>
        <v/>
      </c>
      <c r="BW1248" s="18" t="str">
        <f t="shared" si="1870"/>
        <v/>
      </c>
      <c r="BX1248" s="18" t="str">
        <f t="shared" si="1870"/>
        <v/>
      </c>
      <c r="BY1248" s="18" t="str">
        <f t="shared" si="1870"/>
        <v/>
      </c>
      <c r="BZ1248" s="18" t="str">
        <f t="shared" si="1870"/>
        <v/>
      </c>
      <c r="CA1248" s="18" t="str">
        <f t="shared" si="1870"/>
        <v/>
      </c>
      <c r="CB1248" s="18" t="str">
        <f t="shared" si="1870"/>
        <v/>
      </c>
      <c r="CC1248" s="18" t="str">
        <f t="shared" si="1870"/>
        <v/>
      </c>
    </row>
    <row r="1249" ht="15.0" customHeight="1">
      <c r="A1249" s="11" t="s">
        <v>5928</v>
      </c>
      <c r="C1249" s="11"/>
      <c r="D1249" s="11" t="s">
        <v>5632</v>
      </c>
      <c r="E1249" s="11">
        <v>370521.0</v>
      </c>
      <c r="F1249" s="11">
        <v>370521.0</v>
      </c>
      <c r="G1249" s="11" t="s">
        <v>215</v>
      </c>
      <c r="H1249" s="12">
        <v>43353.0</v>
      </c>
      <c r="I1249" s="12">
        <v>43353.0</v>
      </c>
      <c r="J1249" s="13">
        <f t="shared" ref="J1249:K1249" si="1871">E1249*0.091</f>
        <v>33717.411</v>
      </c>
      <c r="K1249" s="13">
        <f t="shared" si="1871"/>
        <v>33717.411</v>
      </c>
      <c r="L1249" s="11" t="s">
        <v>86</v>
      </c>
      <c r="N1249" s="15"/>
      <c r="O1249" s="11" t="s">
        <v>5929</v>
      </c>
      <c r="T1249" s="11" t="s">
        <v>5930</v>
      </c>
      <c r="V1249" s="11" t="s">
        <v>5931</v>
      </c>
      <c r="X1249" s="11" t="s">
        <v>218</v>
      </c>
      <c r="AC1249" s="15"/>
      <c r="AD1249" s="15"/>
      <c r="AL1249" s="11">
        <v>43353.0</v>
      </c>
      <c r="AM1249" s="11" t="s">
        <v>2631</v>
      </c>
      <c r="AQ1249" s="11" t="s">
        <v>79</v>
      </c>
      <c r="AR1249" s="11" t="s">
        <v>218</v>
      </c>
      <c r="AS1249" s="11" t="s">
        <v>75</v>
      </c>
      <c r="AT1249" s="11" t="s">
        <v>80</v>
      </c>
      <c r="AW1249" s="25" t="s">
        <v>96</v>
      </c>
      <c r="AX1249" s="11" t="s">
        <v>5932</v>
      </c>
      <c r="AZ1249" s="25" t="s">
        <v>191</v>
      </c>
      <c r="BD1249" s="15">
        <v>45671.0</v>
      </c>
      <c r="BE1249" s="15">
        <v>46098.0</v>
      </c>
      <c r="BJ1249" s="11">
        <v>2017.0</v>
      </c>
      <c r="BK1249" s="11">
        <v>2017.0</v>
      </c>
      <c r="BL1249" s="16">
        <f t="shared" si="1660"/>
        <v>1</v>
      </c>
      <c r="BM1249" s="18" t="str">
        <f t="shared" si="1661"/>
        <v>2017</v>
      </c>
      <c r="BN1249" s="18" t="str">
        <f t="shared" ref="BN1249:CC1249" si="1872">IF(ISNUMBER(SEARCH(BN$1, $BM1249)), ($K1249/$BL1249), "")</f>
        <v/>
      </c>
      <c r="BO1249" s="18" t="str">
        <f t="shared" si="1872"/>
        <v/>
      </c>
      <c r="BP1249" s="18" t="str">
        <f t="shared" si="1872"/>
        <v/>
      </c>
      <c r="BQ1249" s="18" t="str">
        <f t="shared" si="1872"/>
        <v/>
      </c>
      <c r="BR1249" s="18" t="str">
        <f t="shared" si="1872"/>
        <v/>
      </c>
      <c r="BS1249" s="18" t="str">
        <f t="shared" si="1872"/>
        <v/>
      </c>
      <c r="BT1249" s="18" t="str">
        <f t="shared" si="1872"/>
        <v/>
      </c>
      <c r="BU1249" s="18" t="str">
        <f t="shared" si="1872"/>
        <v/>
      </c>
      <c r="BV1249" s="18" t="str">
        <f t="shared" si="1872"/>
        <v/>
      </c>
      <c r="BW1249" s="18" t="str">
        <f t="shared" si="1872"/>
        <v/>
      </c>
      <c r="BX1249" s="18" t="str">
        <f t="shared" si="1872"/>
        <v/>
      </c>
      <c r="BY1249" s="18" t="str">
        <f t="shared" si="1872"/>
        <v/>
      </c>
      <c r="BZ1249" s="18" t="str">
        <f t="shared" si="1872"/>
        <v/>
      </c>
      <c r="CA1249" s="18" t="str">
        <f t="shared" si="1872"/>
        <v/>
      </c>
      <c r="CB1249" s="18" t="str">
        <f t="shared" si="1872"/>
        <v/>
      </c>
      <c r="CC1249" s="18" t="str">
        <f t="shared" si="1872"/>
        <v/>
      </c>
    </row>
    <row r="1250" ht="15.0" customHeight="1">
      <c r="A1250" s="11" t="s">
        <v>5933</v>
      </c>
      <c r="C1250" s="11"/>
      <c r="D1250" s="11" t="s">
        <v>5632</v>
      </c>
      <c r="E1250" s="27">
        <v>348330.0</v>
      </c>
      <c r="F1250" s="27">
        <v>348330.0</v>
      </c>
      <c r="G1250" s="11" t="s">
        <v>135</v>
      </c>
      <c r="H1250" s="12">
        <v>551927.0</v>
      </c>
      <c r="I1250" s="12">
        <v>551927.0</v>
      </c>
      <c r="J1250" s="13">
        <f t="shared" ref="J1250:K1250" si="1873">E1250*1.19</f>
        <v>414512.7</v>
      </c>
      <c r="K1250" s="13">
        <f t="shared" si="1873"/>
        <v>414512.7</v>
      </c>
      <c r="L1250" s="11" t="s">
        <v>86</v>
      </c>
      <c r="N1250" s="14" t="s">
        <v>5934</v>
      </c>
      <c r="O1250" s="11" t="s">
        <v>5935</v>
      </c>
      <c r="T1250" s="11" t="s">
        <v>5936</v>
      </c>
      <c r="V1250" s="11" t="s">
        <v>5937</v>
      </c>
      <c r="X1250" s="11" t="s">
        <v>5938</v>
      </c>
      <c r="AC1250" s="15"/>
      <c r="AD1250" s="15"/>
      <c r="AL1250" s="11">
        <v>551927.0</v>
      </c>
      <c r="AM1250" s="11" t="s">
        <v>143</v>
      </c>
      <c r="AN1250" s="11" t="s">
        <v>144</v>
      </c>
      <c r="AQ1250" s="11" t="s">
        <v>79</v>
      </c>
      <c r="AR1250" s="11" t="s">
        <v>146</v>
      </c>
      <c r="AS1250" s="11" t="s">
        <v>75</v>
      </c>
      <c r="AT1250" s="11" t="s">
        <v>80</v>
      </c>
      <c r="AW1250" s="25" t="s">
        <v>96</v>
      </c>
      <c r="AX1250" s="11" t="s">
        <v>1348</v>
      </c>
      <c r="AZ1250" s="25" t="s">
        <v>310</v>
      </c>
      <c r="BD1250" s="15">
        <v>45671.0</v>
      </c>
      <c r="BE1250" s="15">
        <v>46098.0</v>
      </c>
      <c r="BJ1250" s="11">
        <v>2012.0</v>
      </c>
      <c r="BK1250" s="11">
        <v>2012.0</v>
      </c>
      <c r="BL1250" s="16">
        <f t="shared" si="1660"/>
        <v>1</v>
      </c>
      <c r="BM1250" s="18" t="str">
        <f t="shared" si="1661"/>
        <v>2012</v>
      </c>
      <c r="BN1250" s="18" t="str">
        <f t="shared" ref="BN1250:CC1250" si="1874">IF(ISNUMBER(SEARCH(BN$1, $BM1250)), ($K1250/$BL1250), "")</f>
        <v/>
      </c>
      <c r="BO1250" s="18" t="str">
        <f t="shared" si="1874"/>
        <v/>
      </c>
      <c r="BP1250" s="18" t="str">
        <f t="shared" si="1874"/>
        <v/>
      </c>
      <c r="BQ1250" s="18" t="str">
        <f t="shared" si="1874"/>
        <v/>
      </c>
      <c r="BR1250" s="18" t="str">
        <f t="shared" si="1874"/>
        <v/>
      </c>
      <c r="BS1250" s="18" t="str">
        <f t="shared" si="1874"/>
        <v/>
      </c>
      <c r="BT1250" s="18" t="str">
        <f t="shared" si="1874"/>
        <v/>
      </c>
      <c r="BU1250" s="18" t="str">
        <f t="shared" si="1874"/>
        <v/>
      </c>
      <c r="BV1250" s="18" t="str">
        <f t="shared" si="1874"/>
        <v/>
      </c>
      <c r="BW1250" s="18" t="str">
        <f t="shared" si="1874"/>
        <v/>
      </c>
      <c r="BX1250" s="18" t="str">
        <f t="shared" si="1874"/>
        <v/>
      </c>
      <c r="BY1250" s="18" t="str">
        <f t="shared" si="1874"/>
        <v/>
      </c>
      <c r="BZ1250" s="18" t="str">
        <f t="shared" si="1874"/>
        <v/>
      </c>
      <c r="CA1250" s="18" t="str">
        <f t="shared" si="1874"/>
        <v/>
      </c>
      <c r="CB1250" s="18" t="str">
        <f t="shared" si="1874"/>
        <v/>
      </c>
      <c r="CC1250" s="18" t="str">
        <f t="shared" si="1874"/>
        <v/>
      </c>
    </row>
    <row r="1251" ht="15.0" customHeight="1">
      <c r="A1251" s="11" t="s">
        <v>5939</v>
      </c>
      <c r="C1251" s="11"/>
      <c r="D1251" s="11" t="s">
        <v>5632</v>
      </c>
      <c r="E1251" s="27">
        <v>340261.0</v>
      </c>
      <c r="F1251" s="27">
        <v>340261.0</v>
      </c>
      <c r="G1251" s="11" t="s">
        <v>135</v>
      </c>
      <c r="H1251" s="12">
        <v>530771.0</v>
      </c>
      <c r="I1251" s="12">
        <v>530771.0</v>
      </c>
      <c r="J1251" s="13">
        <f t="shared" ref="J1251:K1251" si="1875">E1251*1.19</f>
        <v>404910.59</v>
      </c>
      <c r="K1251" s="13">
        <f t="shared" si="1875"/>
        <v>404910.59</v>
      </c>
      <c r="L1251" s="11" t="s">
        <v>86</v>
      </c>
      <c r="N1251" s="14" t="s">
        <v>5940</v>
      </c>
      <c r="O1251" s="11" t="s">
        <v>5941</v>
      </c>
      <c r="T1251" s="11" t="s">
        <v>5942</v>
      </c>
      <c r="V1251" s="11" t="s">
        <v>5943</v>
      </c>
      <c r="X1251" s="11" t="s">
        <v>5944</v>
      </c>
      <c r="AC1251" s="15"/>
      <c r="AD1251" s="15"/>
      <c r="AL1251" s="11">
        <v>530771.0</v>
      </c>
      <c r="AM1251" s="11" t="s">
        <v>143</v>
      </c>
      <c r="AN1251" s="11" t="s">
        <v>144</v>
      </c>
      <c r="AQ1251" s="11" t="s">
        <v>79</v>
      </c>
      <c r="AR1251" s="11" t="s">
        <v>146</v>
      </c>
      <c r="AS1251" s="11" t="s">
        <v>75</v>
      </c>
      <c r="AT1251" s="11" t="s">
        <v>80</v>
      </c>
      <c r="AW1251" s="25" t="s">
        <v>96</v>
      </c>
      <c r="AX1251" s="11" t="s">
        <v>82</v>
      </c>
      <c r="AZ1251" s="11" t="s">
        <v>520</v>
      </c>
      <c r="BD1251" s="15">
        <v>45671.0</v>
      </c>
      <c r="BE1251" s="15">
        <v>46098.0</v>
      </c>
      <c r="BJ1251" s="11">
        <v>2009.0</v>
      </c>
      <c r="BK1251" s="11">
        <v>2009.0</v>
      </c>
      <c r="BL1251" s="16">
        <f t="shared" si="1660"/>
        <v>1</v>
      </c>
      <c r="BM1251" s="18" t="str">
        <f t="shared" si="1661"/>
        <v>2009</v>
      </c>
      <c r="BN1251" s="18" t="str">
        <f t="shared" ref="BN1251:CC1251" si="1876">IF(ISNUMBER(SEARCH(BN$1, $BM1251)), ($K1251/$BL1251), "")</f>
        <v/>
      </c>
      <c r="BO1251" s="18" t="str">
        <f t="shared" si="1876"/>
        <v/>
      </c>
      <c r="BP1251" s="18" t="str">
        <f t="shared" si="1876"/>
        <v/>
      </c>
      <c r="BQ1251" s="18" t="str">
        <f t="shared" si="1876"/>
        <v/>
      </c>
      <c r="BR1251" s="18" t="str">
        <f t="shared" si="1876"/>
        <v/>
      </c>
      <c r="BS1251" s="18" t="str">
        <f t="shared" si="1876"/>
        <v/>
      </c>
      <c r="BT1251" s="18" t="str">
        <f t="shared" si="1876"/>
        <v/>
      </c>
      <c r="BU1251" s="18" t="str">
        <f t="shared" si="1876"/>
        <v/>
      </c>
      <c r="BV1251" s="18" t="str">
        <f t="shared" si="1876"/>
        <v/>
      </c>
      <c r="BW1251" s="18" t="str">
        <f t="shared" si="1876"/>
        <v/>
      </c>
      <c r="BX1251" s="18" t="str">
        <f t="shared" si="1876"/>
        <v/>
      </c>
      <c r="BY1251" s="18" t="str">
        <f t="shared" si="1876"/>
        <v/>
      </c>
      <c r="BZ1251" s="18" t="str">
        <f t="shared" si="1876"/>
        <v/>
      </c>
      <c r="CA1251" s="18" t="str">
        <f t="shared" si="1876"/>
        <v/>
      </c>
      <c r="CB1251" s="18" t="str">
        <f t="shared" si="1876"/>
        <v/>
      </c>
      <c r="CC1251" s="18" t="str">
        <f t="shared" si="1876"/>
        <v/>
      </c>
    </row>
    <row r="1252" ht="15.0" customHeight="1">
      <c r="A1252" s="11" t="s">
        <v>5945</v>
      </c>
      <c r="C1252" s="11"/>
      <c r="D1252" s="11" t="s">
        <v>5632</v>
      </c>
      <c r="E1252" s="11">
        <v>325656.0</v>
      </c>
      <c r="F1252" s="11">
        <v>325656.0</v>
      </c>
      <c r="G1252" s="11" t="s">
        <v>151</v>
      </c>
      <c r="H1252" s="12">
        <v>435723.0</v>
      </c>
      <c r="I1252" s="12">
        <v>435723.0</v>
      </c>
      <c r="J1252" s="13">
        <v>325656.0</v>
      </c>
      <c r="K1252" s="13">
        <v>325656.0</v>
      </c>
      <c r="L1252" s="11" t="s">
        <v>86</v>
      </c>
      <c r="N1252" s="15"/>
      <c r="O1252" s="11" t="s">
        <v>5946</v>
      </c>
      <c r="T1252" s="11" t="s">
        <v>5947</v>
      </c>
      <c r="V1252" s="11" t="s">
        <v>5948</v>
      </c>
      <c r="X1252" s="11" t="s">
        <v>565</v>
      </c>
      <c r="AC1252" s="15"/>
      <c r="AD1252" s="15"/>
      <c r="AL1252" s="11">
        <v>435723.0</v>
      </c>
      <c r="AM1252" s="11" t="s">
        <v>1487</v>
      </c>
      <c r="AQ1252" s="11" t="s">
        <v>79</v>
      </c>
      <c r="AR1252" s="11" t="s">
        <v>565</v>
      </c>
      <c r="AS1252" s="11" t="s">
        <v>75</v>
      </c>
      <c r="AT1252" s="11" t="s">
        <v>80</v>
      </c>
      <c r="AW1252" s="25" t="s">
        <v>96</v>
      </c>
      <c r="AX1252" s="11" t="s">
        <v>82</v>
      </c>
      <c r="AZ1252" s="25" t="s">
        <v>132</v>
      </c>
      <c r="BD1252" s="15">
        <v>45671.0</v>
      </c>
      <c r="BE1252" s="15">
        <v>46098.0</v>
      </c>
      <c r="BJ1252" s="11">
        <v>2011.0</v>
      </c>
      <c r="BK1252" s="11">
        <v>2011.0</v>
      </c>
      <c r="BL1252" s="16">
        <f t="shared" si="1660"/>
        <v>1</v>
      </c>
      <c r="BM1252" s="18" t="str">
        <f t="shared" si="1661"/>
        <v>2011</v>
      </c>
      <c r="BN1252" s="18" t="str">
        <f t="shared" ref="BN1252:CC1252" si="1877">IF(ISNUMBER(SEARCH(BN$1, $BM1252)), ($K1252/$BL1252), "")</f>
        <v/>
      </c>
      <c r="BO1252" s="18" t="str">
        <f t="shared" si="1877"/>
        <v/>
      </c>
      <c r="BP1252" s="18" t="str">
        <f t="shared" si="1877"/>
        <v/>
      </c>
      <c r="BQ1252" s="18" t="str">
        <f t="shared" si="1877"/>
        <v/>
      </c>
      <c r="BR1252" s="18" t="str">
        <f t="shared" si="1877"/>
        <v/>
      </c>
      <c r="BS1252" s="18" t="str">
        <f t="shared" si="1877"/>
        <v/>
      </c>
      <c r="BT1252" s="18" t="str">
        <f t="shared" si="1877"/>
        <v/>
      </c>
      <c r="BU1252" s="18" t="str">
        <f t="shared" si="1877"/>
        <v/>
      </c>
      <c r="BV1252" s="18" t="str">
        <f t="shared" si="1877"/>
        <v/>
      </c>
      <c r="BW1252" s="18" t="str">
        <f t="shared" si="1877"/>
        <v/>
      </c>
      <c r="BX1252" s="18" t="str">
        <f t="shared" si="1877"/>
        <v/>
      </c>
      <c r="BY1252" s="18" t="str">
        <f t="shared" si="1877"/>
        <v/>
      </c>
      <c r="BZ1252" s="18" t="str">
        <f t="shared" si="1877"/>
        <v/>
      </c>
      <c r="CA1252" s="18" t="str">
        <f t="shared" si="1877"/>
        <v/>
      </c>
      <c r="CB1252" s="18" t="str">
        <f t="shared" si="1877"/>
        <v/>
      </c>
      <c r="CC1252" s="18" t="str">
        <f t="shared" si="1877"/>
        <v/>
      </c>
    </row>
    <row r="1253" ht="15.0" customHeight="1">
      <c r="A1253" s="11" t="s">
        <v>5949</v>
      </c>
      <c r="C1253" s="11"/>
      <c r="D1253" s="11" t="s">
        <v>5632</v>
      </c>
      <c r="E1253" s="11">
        <v>324000.0</v>
      </c>
      <c r="F1253" s="11">
        <v>324000.0</v>
      </c>
      <c r="G1253" s="11" t="s">
        <v>151</v>
      </c>
      <c r="H1253" s="12">
        <v>371160.0</v>
      </c>
      <c r="I1253" s="12">
        <v>371160.0</v>
      </c>
      <c r="J1253" s="13">
        <v>324000.0</v>
      </c>
      <c r="K1253" s="13">
        <v>324000.0</v>
      </c>
      <c r="L1253" s="11" t="s">
        <v>86</v>
      </c>
      <c r="N1253" s="14" t="s">
        <v>5950</v>
      </c>
      <c r="O1253" s="11" t="s">
        <v>5951</v>
      </c>
      <c r="V1253" s="11" t="s">
        <v>2960</v>
      </c>
      <c r="X1253" s="11" t="s">
        <v>164</v>
      </c>
      <c r="AC1253" s="15"/>
      <c r="AD1253" s="15"/>
      <c r="AL1253" s="11">
        <v>371160.0</v>
      </c>
      <c r="AM1253" s="11" t="s">
        <v>165</v>
      </c>
      <c r="AQ1253" s="11" t="s">
        <v>79</v>
      </c>
      <c r="AR1253" s="11" t="s">
        <v>164</v>
      </c>
      <c r="AS1253" s="11" t="s">
        <v>75</v>
      </c>
      <c r="AT1253" s="11" t="s">
        <v>80</v>
      </c>
      <c r="AW1253" s="25" t="s">
        <v>504</v>
      </c>
      <c r="AX1253" s="11" t="s">
        <v>82</v>
      </c>
      <c r="AZ1253" s="25" t="s">
        <v>5728</v>
      </c>
      <c r="BD1253" s="15">
        <v>45671.0</v>
      </c>
      <c r="BE1253" s="15">
        <v>46098.0</v>
      </c>
      <c r="BJ1253" s="11">
        <v>2018.0</v>
      </c>
      <c r="BK1253" s="11">
        <v>2018.0</v>
      </c>
      <c r="BL1253" s="16">
        <f t="shared" si="1660"/>
        <v>1</v>
      </c>
      <c r="BM1253" s="18" t="str">
        <f t="shared" si="1661"/>
        <v>2018</v>
      </c>
      <c r="BN1253" s="18" t="str">
        <f t="shared" ref="BN1253:CC1253" si="1878">IF(ISNUMBER(SEARCH(BN$1, $BM1253)), ($K1253/$BL1253), "")</f>
        <v/>
      </c>
      <c r="BO1253" s="18" t="str">
        <f t="shared" si="1878"/>
        <v/>
      </c>
      <c r="BP1253" s="18" t="str">
        <f t="shared" si="1878"/>
        <v/>
      </c>
      <c r="BQ1253" s="18" t="str">
        <f t="shared" si="1878"/>
        <v/>
      </c>
      <c r="BR1253" s="18" t="str">
        <f t="shared" si="1878"/>
        <v/>
      </c>
      <c r="BS1253" s="18" t="str">
        <f t="shared" si="1878"/>
        <v/>
      </c>
      <c r="BT1253" s="18" t="str">
        <f t="shared" si="1878"/>
        <v/>
      </c>
      <c r="BU1253" s="18" t="str">
        <f t="shared" si="1878"/>
        <v/>
      </c>
      <c r="BV1253" s="18" t="str">
        <f t="shared" si="1878"/>
        <v/>
      </c>
      <c r="BW1253" s="18" t="str">
        <f t="shared" si="1878"/>
        <v/>
      </c>
      <c r="BX1253" s="18" t="str">
        <f t="shared" si="1878"/>
        <v/>
      </c>
      <c r="BY1253" s="18" t="str">
        <f t="shared" si="1878"/>
        <v/>
      </c>
      <c r="BZ1253" s="18" t="str">
        <f t="shared" si="1878"/>
        <v/>
      </c>
      <c r="CA1253" s="18" t="str">
        <f t="shared" si="1878"/>
        <v/>
      </c>
      <c r="CB1253" s="18" t="str">
        <f t="shared" si="1878"/>
        <v/>
      </c>
      <c r="CC1253" s="18" t="str">
        <f t="shared" si="1878"/>
        <v/>
      </c>
    </row>
    <row r="1254" ht="15.0" customHeight="1">
      <c r="A1254" s="11" t="s">
        <v>5952</v>
      </c>
      <c r="C1254" s="11"/>
      <c r="D1254" s="11" t="s">
        <v>5632</v>
      </c>
      <c r="E1254" s="11">
        <v>323400.0</v>
      </c>
      <c r="F1254" s="11">
        <v>323400.0</v>
      </c>
      <c r="G1254" s="11" t="s">
        <v>367</v>
      </c>
      <c r="H1254" s="12">
        <v>81737.0</v>
      </c>
      <c r="I1254" s="12">
        <v>81737.0</v>
      </c>
      <c r="J1254" s="13">
        <f t="shared" ref="J1254:K1254" si="1879">E1254*0.23</f>
        <v>74382</v>
      </c>
      <c r="K1254" s="13">
        <f t="shared" si="1879"/>
        <v>74382</v>
      </c>
      <c r="L1254" s="11" t="s">
        <v>86</v>
      </c>
      <c r="N1254" s="15"/>
      <c r="O1254" s="11" t="s">
        <v>5953</v>
      </c>
      <c r="T1254" s="11" t="s">
        <v>5954</v>
      </c>
      <c r="V1254" s="11" t="s">
        <v>5735</v>
      </c>
      <c r="X1254" s="11" t="s">
        <v>372</v>
      </c>
      <c r="AC1254" s="15"/>
      <c r="AD1254" s="15"/>
      <c r="AL1254" s="11">
        <v>81737.0</v>
      </c>
      <c r="AM1254" s="11" t="s">
        <v>5727</v>
      </c>
      <c r="AQ1254" s="11" t="s">
        <v>79</v>
      </c>
      <c r="AR1254" s="11" t="s">
        <v>372</v>
      </c>
      <c r="AS1254" s="11" t="s">
        <v>75</v>
      </c>
      <c r="AT1254" s="11" t="s">
        <v>80</v>
      </c>
      <c r="AW1254" s="25" t="s">
        <v>96</v>
      </c>
      <c r="AX1254" s="11" t="s">
        <v>82</v>
      </c>
      <c r="AZ1254" s="25" t="s">
        <v>132</v>
      </c>
      <c r="BD1254" s="15">
        <v>45671.0</v>
      </c>
      <c r="BE1254" s="15">
        <v>46098.0</v>
      </c>
      <c r="BJ1254" s="11">
        <v>2018.0</v>
      </c>
      <c r="BK1254" s="11">
        <v>2018.0</v>
      </c>
      <c r="BL1254" s="16">
        <f t="shared" si="1660"/>
        <v>1</v>
      </c>
      <c r="BM1254" s="18" t="str">
        <f t="shared" si="1661"/>
        <v>2018</v>
      </c>
      <c r="BN1254" s="18" t="str">
        <f t="shared" ref="BN1254:CC1254" si="1880">IF(ISNUMBER(SEARCH(BN$1, $BM1254)), ($K1254/$BL1254), "")</f>
        <v/>
      </c>
      <c r="BO1254" s="18" t="str">
        <f t="shared" si="1880"/>
        <v/>
      </c>
      <c r="BP1254" s="18" t="str">
        <f t="shared" si="1880"/>
        <v/>
      </c>
      <c r="BQ1254" s="18" t="str">
        <f t="shared" si="1880"/>
        <v/>
      </c>
      <c r="BR1254" s="18" t="str">
        <f t="shared" si="1880"/>
        <v/>
      </c>
      <c r="BS1254" s="18" t="str">
        <f t="shared" si="1880"/>
        <v/>
      </c>
      <c r="BT1254" s="18" t="str">
        <f t="shared" si="1880"/>
        <v/>
      </c>
      <c r="BU1254" s="18" t="str">
        <f t="shared" si="1880"/>
        <v/>
      </c>
      <c r="BV1254" s="18" t="str">
        <f t="shared" si="1880"/>
        <v/>
      </c>
      <c r="BW1254" s="18" t="str">
        <f t="shared" si="1880"/>
        <v/>
      </c>
      <c r="BX1254" s="18" t="str">
        <f t="shared" si="1880"/>
        <v/>
      </c>
      <c r="BY1254" s="18" t="str">
        <f t="shared" si="1880"/>
        <v/>
      </c>
      <c r="BZ1254" s="18" t="str">
        <f t="shared" si="1880"/>
        <v/>
      </c>
      <c r="CA1254" s="18" t="str">
        <f t="shared" si="1880"/>
        <v/>
      </c>
      <c r="CB1254" s="18" t="str">
        <f t="shared" si="1880"/>
        <v/>
      </c>
      <c r="CC1254" s="18" t="str">
        <f t="shared" si="1880"/>
        <v/>
      </c>
    </row>
    <row r="1255" ht="15.0" customHeight="1">
      <c r="A1255" s="11" t="s">
        <v>5955</v>
      </c>
      <c r="C1255" s="11"/>
      <c r="D1255" s="11" t="s">
        <v>5632</v>
      </c>
      <c r="E1255" s="11">
        <v>323400.0</v>
      </c>
      <c r="F1255" s="11">
        <v>323400.0</v>
      </c>
      <c r="G1255" s="11" t="s">
        <v>367</v>
      </c>
      <c r="H1255" s="12">
        <v>85138.0</v>
      </c>
      <c r="I1255" s="12">
        <v>85138.0</v>
      </c>
      <c r="J1255" s="13">
        <f t="shared" ref="J1255:K1255" si="1881">E1255*0.23</f>
        <v>74382</v>
      </c>
      <c r="K1255" s="13">
        <f t="shared" si="1881"/>
        <v>74382</v>
      </c>
      <c r="L1255" s="11" t="s">
        <v>86</v>
      </c>
      <c r="N1255" s="15"/>
      <c r="O1255" s="11" t="s">
        <v>5956</v>
      </c>
      <c r="T1255" s="11" t="s">
        <v>5954</v>
      </c>
      <c r="V1255" s="11" t="s">
        <v>5735</v>
      </c>
      <c r="X1255" s="11" t="s">
        <v>372</v>
      </c>
      <c r="AC1255" s="15"/>
      <c r="AD1255" s="15"/>
      <c r="AL1255" s="11">
        <v>85138.0</v>
      </c>
      <c r="AM1255" s="11" t="s">
        <v>5727</v>
      </c>
      <c r="AQ1255" s="11" t="s">
        <v>79</v>
      </c>
      <c r="AR1255" s="11" t="s">
        <v>372</v>
      </c>
      <c r="AS1255" s="11" t="s">
        <v>75</v>
      </c>
      <c r="AT1255" s="11" t="s">
        <v>80</v>
      </c>
      <c r="AW1255" s="25" t="s">
        <v>96</v>
      </c>
      <c r="AX1255" s="11" t="s">
        <v>82</v>
      </c>
      <c r="AZ1255" s="11" t="s">
        <v>535</v>
      </c>
      <c r="BD1255" s="15">
        <v>45671.0</v>
      </c>
      <c r="BE1255" s="15">
        <v>46098.0</v>
      </c>
      <c r="BJ1255" s="11">
        <v>2018.0</v>
      </c>
      <c r="BK1255" s="11">
        <v>2018.0</v>
      </c>
      <c r="BL1255" s="16">
        <f t="shared" si="1660"/>
        <v>1</v>
      </c>
      <c r="BM1255" s="18" t="str">
        <f t="shared" si="1661"/>
        <v>2018</v>
      </c>
      <c r="BN1255" s="18" t="str">
        <f t="shared" ref="BN1255:CC1255" si="1882">IF(ISNUMBER(SEARCH(BN$1, $BM1255)), ($K1255/$BL1255), "")</f>
        <v/>
      </c>
      <c r="BO1255" s="18" t="str">
        <f t="shared" si="1882"/>
        <v/>
      </c>
      <c r="BP1255" s="18" t="str">
        <f t="shared" si="1882"/>
        <v/>
      </c>
      <c r="BQ1255" s="18" t="str">
        <f t="shared" si="1882"/>
        <v/>
      </c>
      <c r="BR1255" s="18" t="str">
        <f t="shared" si="1882"/>
        <v/>
      </c>
      <c r="BS1255" s="18" t="str">
        <f t="shared" si="1882"/>
        <v/>
      </c>
      <c r="BT1255" s="18" t="str">
        <f t="shared" si="1882"/>
        <v/>
      </c>
      <c r="BU1255" s="18" t="str">
        <f t="shared" si="1882"/>
        <v/>
      </c>
      <c r="BV1255" s="18" t="str">
        <f t="shared" si="1882"/>
        <v/>
      </c>
      <c r="BW1255" s="18" t="str">
        <f t="shared" si="1882"/>
        <v/>
      </c>
      <c r="BX1255" s="18" t="str">
        <f t="shared" si="1882"/>
        <v/>
      </c>
      <c r="BY1255" s="18" t="str">
        <f t="shared" si="1882"/>
        <v/>
      </c>
      <c r="BZ1255" s="18" t="str">
        <f t="shared" si="1882"/>
        <v/>
      </c>
      <c r="CA1255" s="18" t="str">
        <f t="shared" si="1882"/>
        <v/>
      </c>
      <c r="CB1255" s="18" t="str">
        <f t="shared" si="1882"/>
        <v/>
      </c>
      <c r="CC1255" s="18" t="str">
        <f t="shared" si="1882"/>
        <v/>
      </c>
    </row>
    <row r="1256" ht="15.0" customHeight="1">
      <c r="A1256" s="11" t="s">
        <v>5957</v>
      </c>
      <c r="C1256" s="11"/>
      <c r="D1256" s="11" t="s">
        <v>5632</v>
      </c>
      <c r="E1256" s="27">
        <v>310635.0</v>
      </c>
      <c r="F1256" s="27">
        <v>310635.0</v>
      </c>
      <c r="G1256" s="11" t="s">
        <v>135</v>
      </c>
      <c r="H1256" s="12">
        <v>480139.0</v>
      </c>
      <c r="I1256" s="12">
        <v>480139.0</v>
      </c>
      <c r="J1256" s="13">
        <f t="shared" ref="J1256:K1256" si="1883">E1256*1.19</f>
        <v>369655.65</v>
      </c>
      <c r="K1256" s="13">
        <f t="shared" si="1883"/>
        <v>369655.65</v>
      </c>
      <c r="L1256" s="11" t="s">
        <v>86</v>
      </c>
      <c r="N1256" s="15"/>
      <c r="O1256" s="11" t="s">
        <v>5958</v>
      </c>
      <c r="V1256" s="11" t="s">
        <v>1462</v>
      </c>
      <c r="X1256" s="11" t="s">
        <v>146</v>
      </c>
      <c r="AC1256" s="15"/>
      <c r="AD1256" s="15"/>
      <c r="AL1256" s="11">
        <v>480139.0</v>
      </c>
      <c r="AM1256" s="39" t="s">
        <v>1041</v>
      </c>
      <c r="AQ1256" s="11" t="s">
        <v>79</v>
      </c>
      <c r="AR1256" s="11" t="s">
        <v>146</v>
      </c>
      <c r="AS1256" s="11" t="s">
        <v>75</v>
      </c>
      <c r="AT1256" s="11" t="s">
        <v>80</v>
      </c>
      <c r="AW1256" s="25" t="s">
        <v>96</v>
      </c>
      <c r="AX1256" s="11" t="s">
        <v>82</v>
      </c>
      <c r="AZ1256" s="19" t="s">
        <v>290</v>
      </c>
      <c r="BD1256" s="15">
        <v>45671.0</v>
      </c>
      <c r="BE1256" s="15">
        <v>46098.0</v>
      </c>
      <c r="BJ1256" s="11">
        <v>1998.0</v>
      </c>
      <c r="BK1256" s="11">
        <v>1998.0</v>
      </c>
      <c r="BL1256" s="16">
        <f t="shared" si="1660"/>
        <v>1</v>
      </c>
      <c r="BM1256" s="18" t="str">
        <f t="shared" si="1661"/>
        <v>1998</v>
      </c>
      <c r="BN1256" s="18" t="str">
        <f t="shared" ref="BN1256:CC1256" si="1884">IF(ISNUMBER(SEARCH(BN$1, $BM1256)), ($K1256/$BL1256), "")</f>
        <v/>
      </c>
      <c r="BO1256" s="18" t="str">
        <f t="shared" si="1884"/>
        <v/>
      </c>
      <c r="BP1256" s="18" t="str">
        <f t="shared" si="1884"/>
        <v/>
      </c>
      <c r="BQ1256" s="18" t="str">
        <f t="shared" si="1884"/>
        <v/>
      </c>
      <c r="BR1256" s="18" t="str">
        <f t="shared" si="1884"/>
        <v/>
      </c>
      <c r="BS1256" s="18" t="str">
        <f t="shared" si="1884"/>
        <v/>
      </c>
      <c r="BT1256" s="18" t="str">
        <f t="shared" si="1884"/>
        <v/>
      </c>
      <c r="BU1256" s="18" t="str">
        <f t="shared" si="1884"/>
        <v/>
      </c>
      <c r="BV1256" s="18" t="str">
        <f t="shared" si="1884"/>
        <v/>
      </c>
      <c r="BW1256" s="18" t="str">
        <f t="shared" si="1884"/>
        <v/>
      </c>
      <c r="BX1256" s="18" t="str">
        <f t="shared" si="1884"/>
        <v/>
      </c>
      <c r="BY1256" s="18" t="str">
        <f t="shared" si="1884"/>
        <v/>
      </c>
      <c r="BZ1256" s="18" t="str">
        <f t="shared" si="1884"/>
        <v/>
      </c>
      <c r="CA1256" s="18" t="str">
        <f t="shared" si="1884"/>
        <v/>
      </c>
      <c r="CB1256" s="18" t="str">
        <f t="shared" si="1884"/>
        <v/>
      </c>
      <c r="CC1256" s="18" t="str">
        <f t="shared" si="1884"/>
        <v/>
      </c>
    </row>
    <row r="1257" ht="15.0" customHeight="1">
      <c r="A1257" s="11" t="s">
        <v>5959</v>
      </c>
      <c r="C1257" s="11"/>
      <c r="D1257" s="11" t="s">
        <v>5632</v>
      </c>
      <c r="E1257" s="11">
        <v>301740.0</v>
      </c>
      <c r="F1257" s="11">
        <v>301740.0</v>
      </c>
      <c r="G1257" s="11" t="s">
        <v>151</v>
      </c>
      <c r="H1257" s="12">
        <v>441572.0</v>
      </c>
      <c r="I1257" s="12">
        <v>441572.0</v>
      </c>
      <c r="J1257" s="13">
        <v>301740.0</v>
      </c>
      <c r="K1257" s="13">
        <v>301740.0</v>
      </c>
      <c r="L1257" s="11" t="s">
        <v>86</v>
      </c>
      <c r="N1257" s="15"/>
      <c r="O1257" s="11" t="s">
        <v>5960</v>
      </c>
      <c r="T1257" s="11" t="s">
        <v>5961</v>
      </c>
      <c r="V1257" s="11" t="s">
        <v>4082</v>
      </c>
      <c r="X1257" s="11" t="s">
        <v>164</v>
      </c>
      <c r="AC1257" s="15"/>
      <c r="AD1257" s="15"/>
      <c r="AL1257" s="11">
        <v>441572.0</v>
      </c>
      <c r="AM1257" s="11" t="s">
        <v>4249</v>
      </c>
      <c r="AQ1257" s="11" t="s">
        <v>79</v>
      </c>
      <c r="AR1257" s="11" t="s">
        <v>164</v>
      </c>
      <c r="AS1257" s="11" t="s">
        <v>75</v>
      </c>
      <c r="AT1257" s="11" t="s">
        <v>80</v>
      </c>
      <c r="AW1257" s="25" t="s">
        <v>96</v>
      </c>
      <c r="AX1257" s="11" t="s">
        <v>82</v>
      </c>
      <c r="AZ1257" s="25" t="s">
        <v>132</v>
      </c>
      <c r="BD1257" s="15">
        <v>45671.0</v>
      </c>
      <c r="BE1257" s="15">
        <v>46098.0</v>
      </c>
      <c r="BJ1257" s="11">
        <v>2008.0</v>
      </c>
      <c r="BK1257" s="11">
        <v>2008.0</v>
      </c>
      <c r="BL1257" s="16">
        <f t="shared" si="1660"/>
        <v>1</v>
      </c>
      <c r="BM1257" s="18" t="str">
        <f t="shared" si="1661"/>
        <v>2008</v>
      </c>
      <c r="BN1257" s="18" t="str">
        <f t="shared" ref="BN1257:CC1257" si="1885">IF(ISNUMBER(SEARCH(BN$1, $BM1257)), ($K1257/$BL1257), "")</f>
        <v/>
      </c>
      <c r="BO1257" s="18" t="str">
        <f t="shared" si="1885"/>
        <v/>
      </c>
      <c r="BP1257" s="18" t="str">
        <f t="shared" si="1885"/>
        <v/>
      </c>
      <c r="BQ1257" s="18" t="str">
        <f t="shared" si="1885"/>
        <v/>
      </c>
      <c r="BR1257" s="18" t="str">
        <f t="shared" si="1885"/>
        <v/>
      </c>
      <c r="BS1257" s="18" t="str">
        <f t="shared" si="1885"/>
        <v/>
      </c>
      <c r="BT1257" s="18" t="str">
        <f t="shared" si="1885"/>
        <v/>
      </c>
      <c r="BU1257" s="18" t="str">
        <f t="shared" si="1885"/>
        <v/>
      </c>
      <c r="BV1257" s="18" t="str">
        <f t="shared" si="1885"/>
        <v/>
      </c>
      <c r="BW1257" s="18" t="str">
        <f t="shared" si="1885"/>
        <v/>
      </c>
      <c r="BX1257" s="18" t="str">
        <f t="shared" si="1885"/>
        <v/>
      </c>
      <c r="BY1257" s="18" t="str">
        <f t="shared" si="1885"/>
        <v/>
      </c>
      <c r="BZ1257" s="18" t="str">
        <f t="shared" si="1885"/>
        <v/>
      </c>
      <c r="CA1257" s="18" t="str">
        <f t="shared" si="1885"/>
        <v/>
      </c>
      <c r="CB1257" s="18" t="str">
        <f t="shared" si="1885"/>
        <v/>
      </c>
      <c r="CC1257" s="18" t="str">
        <f t="shared" si="1885"/>
        <v/>
      </c>
    </row>
    <row r="1258" ht="15.0" customHeight="1">
      <c r="A1258" s="11" t="s">
        <v>5962</v>
      </c>
      <c r="C1258" s="11"/>
      <c r="D1258" s="11" t="s">
        <v>5632</v>
      </c>
      <c r="E1258" s="11">
        <v>290000.0</v>
      </c>
      <c r="F1258" s="11">
        <v>290000.0</v>
      </c>
      <c r="G1258" s="11" t="s">
        <v>215</v>
      </c>
      <c r="H1258" s="12">
        <v>44193.0</v>
      </c>
      <c r="I1258" s="12">
        <v>44193.0</v>
      </c>
      <c r="J1258" s="13">
        <f t="shared" ref="J1258:K1258" si="1886">E1258*0.091</f>
        <v>26390</v>
      </c>
      <c r="K1258" s="13">
        <f t="shared" si="1886"/>
        <v>26390</v>
      </c>
      <c r="L1258" s="11" t="s">
        <v>86</v>
      </c>
      <c r="N1258" s="15"/>
      <c r="O1258" s="11" t="s">
        <v>5963</v>
      </c>
      <c r="T1258" s="11" t="s">
        <v>5712</v>
      </c>
      <c r="V1258" s="11" t="s">
        <v>429</v>
      </c>
      <c r="X1258" s="11" t="s">
        <v>218</v>
      </c>
      <c r="AC1258" s="15"/>
      <c r="AD1258" s="15"/>
      <c r="AL1258" s="11">
        <v>44193.0</v>
      </c>
      <c r="AM1258" s="11" t="s">
        <v>2631</v>
      </c>
      <c r="AQ1258" s="11" t="s">
        <v>79</v>
      </c>
      <c r="AR1258" s="11" t="s">
        <v>218</v>
      </c>
      <c r="AS1258" s="11" t="s">
        <v>75</v>
      </c>
      <c r="AT1258" s="11" t="s">
        <v>80</v>
      </c>
      <c r="AW1258" s="25" t="s">
        <v>96</v>
      </c>
      <c r="AX1258" s="11" t="s">
        <v>82</v>
      </c>
      <c r="AZ1258" s="25" t="s">
        <v>124</v>
      </c>
      <c r="BD1258" s="15">
        <v>45671.0</v>
      </c>
      <c r="BE1258" s="15">
        <v>46098.0</v>
      </c>
      <c r="BJ1258" s="11">
        <v>2012.0</v>
      </c>
      <c r="BK1258" s="11">
        <v>2012.0</v>
      </c>
      <c r="BL1258" s="16">
        <f t="shared" si="1660"/>
        <v>1</v>
      </c>
      <c r="BM1258" s="18" t="str">
        <f t="shared" si="1661"/>
        <v>2012</v>
      </c>
      <c r="BN1258" s="18" t="str">
        <f t="shared" ref="BN1258:CC1258" si="1887">IF(ISNUMBER(SEARCH(BN$1, $BM1258)), ($K1258/$BL1258), "")</f>
        <v/>
      </c>
      <c r="BO1258" s="18" t="str">
        <f t="shared" si="1887"/>
        <v/>
      </c>
      <c r="BP1258" s="18" t="str">
        <f t="shared" si="1887"/>
        <v/>
      </c>
      <c r="BQ1258" s="18" t="str">
        <f t="shared" si="1887"/>
        <v/>
      </c>
      <c r="BR1258" s="18" t="str">
        <f t="shared" si="1887"/>
        <v/>
      </c>
      <c r="BS1258" s="18" t="str">
        <f t="shared" si="1887"/>
        <v/>
      </c>
      <c r="BT1258" s="18" t="str">
        <f t="shared" si="1887"/>
        <v/>
      </c>
      <c r="BU1258" s="18" t="str">
        <f t="shared" si="1887"/>
        <v/>
      </c>
      <c r="BV1258" s="18" t="str">
        <f t="shared" si="1887"/>
        <v/>
      </c>
      <c r="BW1258" s="18" t="str">
        <f t="shared" si="1887"/>
        <v/>
      </c>
      <c r="BX1258" s="18" t="str">
        <f t="shared" si="1887"/>
        <v/>
      </c>
      <c r="BY1258" s="18" t="str">
        <f t="shared" si="1887"/>
        <v/>
      </c>
      <c r="BZ1258" s="18" t="str">
        <f t="shared" si="1887"/>
        <v/>
      </c>
      <c r="CA1258" s="18" t="str">
        <f t="shared" si="1887"/>
        <v/>
      </c>
      <c r="CB1258" s="18" t="str">
        <f t="shared" si="1887"/>
        <v/>
      </c>
      <c r="CC1258" s="18" t="str">
        <f t="shared" si="1887"/>
        <v/>
      </c>
    </row>
    <row r="1259" ht="15.0" customHeight="1">
      <c r="A1259" s="11" t="s">
        <v>5964</v>
      </c>
      <c r="C1259" s="11"/>
      <c r="D1259" s="11" t="s">
        <v>5632</v>
      </c>
      <c r="E1259" s="11">
        <v>277103.0</v>
      </c>
      <c r="F1259" s="11">
        <v>277103.0</v>
      </c>
      <c r="G1259" s="11" t="s">
        <v>151</v>
      </c>
      <c r="H1259" s="12">
        <v>367140.0</v>
      </c>
      <c r="I1259" s="12">
        <v>367140.0</v>
      </c>
      <c r="J1259" s="13">
        <v>277103.0</v>
      </c>
      <c r="K1259" s="13">
        <v>277103.0</v>
      </c>
      <c r="L1259" s="11" t="s">
        <v>86</v>
      </c>
      <c r="N1259" s="15"/>
      <c r="O1259" s="11" t="s">
        <v>5965</v>
      </c>
      <c r="V1259" s="11" t="s">
        <v>5966</v>
      </c>
      <c r="X1259" s="11" t="s">
        <v>565</v>
      </c>
      <c r="AC1259" s="15"/>
      <c r="AD1259" s="15"/>
      <c r="AL1259" s="11">
        <v>367140.0</v>
      </c>
      <c r="AM1259" s="11" t="s">
        <v>3323</v>
      </c>
      <c r="AQ1259" s="11" t="s">
        <v>79</v>
      </c>
      <c r="AR1259" s="11" t="s">
        <v>565</v>
      </c>
      <c r="AS1259" s="11" t="s">
        <v>75</v>
      </c>
      <c r="AT1259" s="11" t="s">
        <v>80</v>
      </c>
      <c r="AW1259" s="25" t="s">
        <v>96</v>
      </c>
      <c r="AX1259" s="11" t="s">
        <v>82</v>
      </c>
      <c r="AZ1259" s="25" t="s">
        <v>132</v>
      </c>
      <c r="BD1259" s="15">
        <v>45671.0</v>
      </c>
      <c r="BE1259" s="15">
        <v>46098.0</v>
      </c>
      <c r="BJ1259" s="11">
        <v>2010.0</v>
      </c>
      <c r="BK1259" s="11">
        <v>2010.0</v>
      </c>
      <c r="BL1259" s="16">
        <f t="shared" si="1660"/>
        <v>1</v>
      </c>
      <c r="BM1259" s="18" t="str">
        <f t="shared" si="1661"/>
        <v>2010</v>
      </c>
      <c r="BN1259" s="18" t="str">
        <f t="shared" ref="BN1259:CC1259" si="1888">IF(ISNUMBER(SEARCH(BN$1, $BM1259)), ($K1259/$BL1259), "")</f>
        <v/>
      </c>
      <c r="BO1259" s="18" t="str">
        <f t="shared" si="1888"/>
        <v/>
      </c>
      <c r="BP1259" s="18" t="str">
        <f t="shared" si="1888"/>
        <v/>
      </c>
      <c r="BQ1259" s="18" t="str">
        <f t="shared" si="1888"/>
        <v/>
      </c>
      <c r="BR1259" s="18" t="str">
        <f t="shared" si="1888"/>
        <v/>
      </c>
      <c r="BS1259" s="18" t="str">
        <f t="shared" si="1888"/>
        <v/>
      </c>
      <c r="BT1259" s="18" t="str">
        <f t="shared" si="1888"/>
        <v/>
      </c>
      <c r="BU1259" s="18" t="str">
        <f t="shared" si="1888"/>
        <v/>
      </c>
      <c r="BV1259" s="18" t="str">
        <f t="shared" si="1888"/>
        <v/>
      </c>
      <c r="BW1259" s="18" t="str">
        <f t="shared" si="1888"/>
        <v/>
      </c>
      <c r="BX1259" s="18" t="str">
        <f t="shared" si="1888"/>
        <v/>
      </c>
      <c r="BY1259" s="18" t="str">
        <f t="shared" si="1888"/>
        <v/>
      </c>
      <c r="BZ1259" s="18" t="str">
        <f t="shared" si="1888"/>
        <v/>
      </c>
      <c r="CA1259" s="18" t="str">
        <f t="shared" si="1888"/>
        <v/>
      </c>
      <c r="CB1259" s="18" t="str">
        <f t="shared" si="1888"/>
        <v/>
      </c>
      <c r="CC1259" s="18" t="str">
        <f t="shared" si="1888"/>
        <v/>
      </c>
    </row>
    <row r="1260" ht="15.0" customHeight="1">
      <c r="A1260" s="11" t="s">
        <v>5967</v>
      </c>
      <c r="C1260" s="11"/>
      <c r="D1260" s="11" t="s">
        <v>5632</v>
      </c>
      <c r="E1260" s="11">
        <v>263801.0</v>
      </c>
      <c r="F1260" s="11">
        <v>263801.0</v>
      </c>
      <c r="G1260" s="11" t="s">
        <v>151</v>
      </c>
      <c r="H1260" s="12">
        <v>322343.0</v>
      </c>
      <c r="I1260" s="12">
        <v>322343.0</v>
      </c>
      <c r="J1260" s="13">
        <v>263801.0</v>
      </c>
      <c r="K1260" s="13">
        <v>263801.0</v>
      </c>
      <c r="L1260" s="11" t="s">
        <v>86</v>
      </c>
      <c r="N1260" s="15"/>
      <c r="O1260" s="11" t="s">
        <v>5968</v>
      </c>
      <c r="T1260" s="11" t="s">
        <v>5969</v>
      </c>
      <c r="V1260" s="11" t="s">
        <v>5970</v>
      </c>
      <c r="X1260" s="11" t="s">
        <v>5971</v>
      </c>
      <c r="AC1260" s="15"/>
      <c r="AD1260" s="15"/>
      <c r="AL1260" s="11">
        <v>322343.0</v>
      </c>
      <c r="AM1260" s="11" t="s">
        <v>308</v>
      </c>
      <c r="AQ1260" s="11" t="s">
        <v>79</v>
      </c>
      <c r="AR1260" s="11" t="s">
        <v>183</v>
      </c>
      <c r="AS1260" s="11" t="s">
        <v>75</v>
      </c>
      <c r="AT1260" s="11" t="s">
        <v>80</v>
      </c>
      <c r="AW1260" s="25" t="s">
        <v>96</v>
      </c>
      <c r="AX1260" s="11" t="s">
        <v>82</v>
      </c>
      <c r="AZ1260" s="25" t="s">
        <v>5728</v>
      </c>
      <c r="BD1260" s="15">
        <v>45671.0</v>
      </c>
      <c r="BE1260" s="15">
        <v>46098.0</v>
      </c>
      <c r="BJ1260" s="11">
        <v>2013.0</v>
      </c>
      <c r="BK1260" s="11">
        <v>2013.0</v>
      </c>
      <c r="BL1260" s="16">
        <f t="shared" si="1660"/>
        <v>1</v>
      </c>
      <c r="BM1260" s="18" t="str">
        <f t="shared" si="1661"/>
        <v>2013</v>
      </c>
      <c r="BN1260" s="18" t="str">
        <f t="shared" ref="BN1260:CC1260" si="1889">IF(ISNUMBER(SEARCH(BN$1, $BM1260)), ($K1260/$BL1260), "")</f>
        <v/>
      </c>
      <c r="BO1260" s="18" t="str">
        <f t="shared" si="1889"/>
        <v/>
      </c>
      <c r="BP1260" s="18" t="str">
        <f t="shared" si="1889"/>
        <v/>
      </c>
      <c r="BQ1260" s="18" t="str">
        <f t="shared" si="1889"/>
        <v/>
      </c>
      <c r="BR1260" s="18" t="str">
        <f t="shared" si="1889"/>
        <v/>
      </c>
      <c r="BS1260" s="18" t="str">
        <f t="shared" si="1889"/>
        <v/>
      </c>
      <c r="BT1260" s="18" t="str">
        <f t="shared" si="1889"/>
        <v/>
      </c>
      <c r="BU1260" s="18" t="str">
        <f t="shared" si="1889"/>
        <v/>
      </c>
      <c r="BV1260" s="18" t="str">
        <f t="shared" si="1889"/>
        <v/>
      </c>
      <c r="BW1260" s="18" t="str">
        <f t="shared" si="1889"/>
        <v/>
      </c>
      <c r="BX1260" s="18" t="str">
        <f t="shared" si="1889"/>
        <v/>
      </c>
      <c r="BY1260" s="18" t="str">
        <f t="shared" si="1889"/>
        <v/>
      </c>
      <c r="BZ1260" s="18" t="str">
        <f t="shared" si="1889"/>
        <v/>
      </c>
      <c r="CA1260" s="18" t="str">
        <f t="shared" si="1889"/>
        <v/>
      </c>
      <c r="CB1260" s="18" t="str">
        <f t="shared" si="1889"/>
        <v/>
      </c>
      <c r="CC1260" s="18" t="str">
        <f t="shared" si="1889"/>
        <v/>
      </c>
    </row>
    <row r="1261" ht="15.0" customHeight="1">
      <c r="A1261" s="11" t="s">
        <v>5972</v>
      </c>
      <c r="C1261" s="11"/>
      <c r="D1261" s="11" t="s">
        <v>5632</v>
      </c>
      <c r="E1261" s="11">
        <v>262400.0</v>
      </c>
      <c r="F1261" s="11">
        <v>262400.0</v>
      </c>
      <c r="G1261" s="11" t="s">
        <v>151</v>
      </c>
      <c r="H1261" s="12">
        <v>301948.0</v>
      </c>
      <c r="I1261" s="12">
        <v>301948.0</v>
      </c>
      <c r="J1261" s="13">
        <v>262400.0</v>
      </c>
      <c r="K1261" s="13">
        <v>262400.0</v>
      </c>
      <c r="L1261" s="11" t="s">
        <v>86</v>
      </c>
      <c r="N1261" s="14" t="s">
        <v>5973</v>
      </c>
      <c r="O1261" s="11" t="s">
        <v>5974</v>
      </c>
      <c r="V1261" s="11" t="s">
        <v>5975</v>
      </c>
      <c r="X1261" s="11" t="s">
        <v>5976</v>
      </c>
      <c r="AC1261" s="15"/>
      <c r="AD1261" s="15"/>
      <c r="AL1261" s="11">
        <v>301948.0</v>
      </c>
      <c r="AM1261" s="11" t="s">
        <v>185</v>
      </c>
      <c r="AN1261" s="30" t="s">
        <v>5977</v>
      </c>
      <c r="AQ1261" s="11" t="s">
        <v>79</v>
      </c>
      <c r="AR1261" s="11" t="s">
        <v>188</v>
      </c>
      <c r="AS1261" s="11" t="s">
        <v>75</v>
      </c>
      <c r="AT1261" s="11" t="s">
        <v>107</v>
      </c>
      <c r="AU1261" s="11" t="s">
        <v>108</v>
      </c>
      <c r="AW1261" s="25" t="s">
        <v>96</v>
      </c>
      <c r="AX1261" s="11" t="s">
        <v>82</v>
      </c>
      <c r="AZ1261" s="11" t="s">
        <v>520</v>
      </c>
      <c r="BD1261" s="15">
        <v>45671.0</v>
      </c>
      <c r="BE1261" s="15">
        <v>46098.0</v>
      </c>
      <c r="BJ1261" s="11">
        <v>1996.0</v>
      </c>
      <c r="BK1261" s="11">
        <v>1996.0</v>
      </c>
      <c r="BL1261" s="16">
        <f t="shared" si="1660"/>
        <v>1</v>
      </c>
      <c r="BM1261" s="18" t="str">
        <f t="shared" si="1661"/>
        <v>1996</v>
      </c>
      <c r="BN1261" s="18" t="str">
        <f t="shared" ref="BN1261:CC1261" si="1890">IF(ISNUMBER(SEARCH(BN$1, $BM1261)), ($K1261/$BL1261), "")</f>
        <v/>
      </c>
      <c r="BO1261" s="18" t="str">
        <f t="shared" si="1890"/>
        <v/>
      </c>
      <c r="BP1261" s="18" t="str">
        <f t="shared" si="1890"/>
        <v/>
      </c>
      <c r="BQ1261" s="18" t="str">
        <f t="shared" si="1890"/>
        <v/>
      </c>
      <c r="BR1261" s="18" t="str">
        <f t="shared" si="1890"/>
        <v/>
      </c>
      <c r="BS1261" s="18" t="str">
        <f t="shared" si="1890"/>
        <v/>
      </c>
      <c r="BT1261" s="18" t="str">
        <f t="shared" si="1890"/>
        <v/>
      </c>
      <c r="BU1261" s="18" t="str">
        <f t="shared" si="1890"/>
        <v/>
      </c>
      <c r="BV1261" s="18" t="str">
        <f t="shared" si="1890"/>
        <v/>
      </c>
      <c r="BW1261" s="18" t="str">
        <f t="shared" si="1890"/>
        <v/>
      </c>
      <c r="BX1261" s="18" t="str">
        <f t="shared" si="1890"/>
        <v/>
      </c>
      <c r="BY1261" s="18" t="str">
        <f t="shared" si="1890"/>
        <v/>
      </c>
      <c r="BZ1261" s="18" t="str">
        <f t="shared" si="1890"/>
        <v/>
      </c>
      <c r="CA1261" s="18" t="str">
        <f t="shared" si="1890"/>
        <v/>
      </c>
      <c r="CB1261" s="18" t="str">
        <f t="shared" si="1890"/>
        <v/>
      </c>
      <c r="CC1261" s="18" t="str">
        <f t="shared" si="1890"/>
        <v/>
      </c>
    </row>
    <row r="1262" ht="15.0" customHeight="1">
      <c r="A1262" s="11" t="s">
        <v>5978</v>
      </c>
      <c r="C1262" s="11"/>
      <c r="D1262" s="11" t="s">
        <v>5632</v>
      </c>
      <c r="E1262" s="27">
        <v>261297.0</v>
      </c>
      <c r="F1262" s="27">
        <v>0.0</v>
      </c>
      <c r="G1262" s="11" t="s">
        <v>135</v>
      </c>
      <c r="H1262" s="12">
        <v>342492.0</v>
      </c>
      <c r="I1262" s="12">
        <v>0.0</v>
      </c>
      <c r="J1262" s="13">
        <f t="shared" ref="J1262:K1262" si="1891">E1262*1.19</f>
        <v>310943.43</v>
      </c>
      <c r="K1262" s="13">
        <f t="shared" si="1891"/>
        <v>0</v>
      </c>
      <c r="L1262" s="11" t="s">
        <v>86</v>
      </c>
      <c r="N1262" s="14" t="s">
        <v>5979</v>
      </c>
      <c r="O1262" s="11" t="s">
        <v>5980</v>
      </c>
      <c r="T1262" s="11" t="s">
        <v>5281</v>
      </c>
      <c r="V1262" s="11" t="s">
        <v>1241</v>
      </c>
      <c r="X1262" s="11" t="s">
        <v>146</v>
      </c>
      <c r="AC1262" s="15"/>
      <c r="AD1262" s="15"/>
      <c r="AL1262" s="11">
        <v>342492.0</v>
      </c>
      <c r="AM1262" s="11" t="s">
        <v>3140</v>
      </c>
      <c r="AQ1262" s="11" t="s">
        <v>95</v>
      </c>
      <c r="AR1262" s="11" t="s">
        <v>146</v>
      </c>
      <c r="AS1262" s="11" t="s">
        <v>75</v>
      </c>
      <c r="AT1262" s="11" t="s">
        <v>375</v>
      </c>
      <c r="AW1262" s="25" t="s">
        <v>96</v>
      </c>
      <c r="AX1262" s="11" t="s">
        <v>82</v>
      </c>
      <c r="AZ1262" s="11" t="s">
        <v>634</v>
      </c>
      <c r="BD1262" s="15">
        <v>45671.0</v>
      </c>
      <c r="BE1262" s="15">
        <v>46098.0</v>
      </c>
      <c r="BJ1262" s="11">
        <v>2018.0</v>
      </c>
      <c r="BL1262" s="16">
        <f t="shared" si="1660"/>
        <v>-2017</v>
      </c>
      <c r="BM1262" s="18" t="str">
        <f t="shared" si="1661"/>
        <v>#NUM!</v>
      </c>
      <c r="BN1262" s="18" t="str">
        <f t="shared" ref="BN1262:CC1262" si="1892">IF(ISNUMBER(SEARCH(BN$1, $BM1262)), ($K1262/$BL1262), "")</f>
        <v/>
      </c>
      <c r="BO1262" s="18" t="str">
        <f t="shared" si="1892"/>
        <v/>
      </c>
      <c r="BP1262" s="18" t="str">
        <f t="shared" si="1892"/>
        <v/>
      </c>
      <c r="BQ1262" s="18" t="str">
        <f t="shared" si="1892"/>
        <v/>
      </c>
      <c r="BR1262" s="18" t="str">
        <f t="shared" si="1892"/>
        <v/>
      </c>
      <c r="BS1262" s="18" t="str">
        <f t="shared" si="1892"/>
        <v/>
      </c>
      <c r="BT1262" s="18" t="str">
        <f t="shared" si="1892"/>
        <v/>
      </c>
      <c r="BU1262" s="18" t="str">
        <f t="shared" si="1892"/>
        <v/>
      </c>
      <c r="BV1262" s="18" t="str">
        <f t="shared" si="1892"/>
        <v/>
      </c>
      <c r="BW1262" s="18" t="str">
        <f t="shared" si="1892"/>
        <v/>
      </c>
      <c r="BX1262" s="18" t="str">
        <f t="shared" si="1892"/>
        <v/>
      </c>
      <c r="BY1262" s="18" t="str">
        <f t="shared" si="1892"/>
        <v/>
      </c>
      <c r="BZ1262" s="18" t="str">
        <f t="shared" si="1892"/>
        <v/>
      </c>
      <c r="CA1262" s="18" t="str">
        <f t="shared" si="1892"/>
        <v/>
      </c>
      <c r="CB1262" s="18" t="str">
        <f t="shared" si="1892"/>
        <v/>
      </c>
      <c r="CC1262" s="18" t="str">
        <f t="shared" si="1892"/>
        <v/>
      </c>
    </row>
    <row r="1263" ht="15.0" customHeight="1">
      <c r="A1263" s="11" t="s">
        <v>5981</v>
      </c>
      <c r="C1263" s="11"/>
      <c r="D1263" s="11" t="s">
        <v>5632</v>
      </c>
      <c r="E1263" s="11">
        <v>261000.0</v>
      </c>
      <c r="F1263" s="11">
        <v>261000.0</v>
      </c>
      <c r="G1263" s="11" t="s">
        <v>367</v>
      </c>
      <c r="H1263" s="12">
        <v>81905.0</v>
      </c>
      <c r="I1263" s="12">
        <v>81905.0</v>
      </c>
      <c r="J1263" s="13">
        <f t="shared" ref="J1263:K1263" si="1893">E1263*0.23</f>
        <v>60030</v>
      </c>
      <c r="K1263" s="13">
        <f t="shared" si="1893"/>
        <v>60030</v>
      </c>
      <c r="L1263" s="11" t="s">
        <v>86</v>
      </c>
      <c r="N1263" s="15"/>
      <c r="O1263" s="11" t="s">
        <v>5982</v>
      </c>
      <c r="T1263" s="11" t="s">
        <v>5983</v>
      </c>
      <c r="V1263" s="11" t="s">
        <v>5984</v>
      </c>
      <c r="X1263" s="11" t="s">
        <v>372</v>
      </c>
      <c r="AC1263" s="15"/>
      <c r="AD1263" s="15"/>
      <c r="AL1263" s="11">
        <v>81905.0</v>
      </c>
      <c r="AM1263" s="11" t="s">
        <v>1184</v>
      </c>
      <c r="AQ1263" s="11" t="s">
        <v>79</v>
      </c>
      <c r="AR1263" s="11" t="s">
        <v>372</v>
      </c>
      <c r="AS1263" s="11" t="s">
        <v>75</v>
      </c>
      <c r="AT1263" s="11" t="s">
        <v>80</v>
      </c>
      <c r="AW1263" s="25" t="s">
        <v>96</v>
      </c>
      <c r="AX1263" s="11" t="s">
        <v>82</v>
      </c>
      <c r="AZ1263" s="11" t="s">
        <v>520</v>
      </c>
      <c r="BD1263" s="15">
        <v>45671.0</v>
      </c>
      <c r="BE1263" s="15">
        <v>46098.0</v>
      </c>
      <c r="BJ1263" s="11">
        <v>2011.0</v>
      </c>
      <c r="BK1263" s="11">
        <v>2011.0</v>
      </c>
      <c r="BL1263" s="16">
        <f t="shared" si="1660"/>
        <v>1</v>
      </c>
      <c r="BM1263" s="18" t="str">
        <f t="shared" si="1661"/>
        <v>2011</v>
      </c>
      <c r="BN1263" s="18" t="str">
        <f t="shared" ref="BN1263:CC1263" si="1894">IF(ISNUMBER(SEARCH(BN$1, $BM1263)), ($K1263/$BL1263), "")</f>
        <v/>
      </c>
      <c r="BO1263" s="18" t="str">
        <f t="shared" si="1894"/>
        <v/>
      </c>
      <c r="BP1263" s="18" t="str">
        <f t="shared" si="1894"/>
        <v/>
      </c>
      <c r="BQ1263" s="18" t="str">
        <f t="shared" si="1894"/>
        <v/>
      </c>
      <c r="BR1263" s="18" t="str">
        <f t="shared" si="1894"/>
        <v/>
      </c>
      <c r="BS1263" s="18" t="str">
        <f t="shared" si="1894"/>
        <v/>
      </c>
      <c r="BT1263" s="18" t="str">
        <f t="shared" si="1894"/>
        <v/>
      </c>
      <c r="BU1263" s="18" t="str">
        <f t="shared" si="1894"/>
        <v/>
      </c>
      <c r="BV1263" s="18" t="str">
        <f t="shared" si="1894"/>
        <v/>
      </c>
      <c r="BW1263" s="18" t="str">
        <f t="shared" si="1894"/>
        <v/>
      </c>
      <c r="BX1263" s="18" t="str">
        <f t="shared" si="1894"/>
        <v/>
      </c>
      <c r="BY1263" s="18" t="str">
        <f t="shared" si="1894"/>
        <v/>
      </c>
      <c r="BZ1263" s="18" t="str">
        <f t="shared" si="1894"/>
        <v/>
      </c>
      <c r="CA1263" s="18" t="str">
        <f t="shared" si="1894"/>
        <v/>
      </c>
      <c r="CB1263" s="18" t="str">
        <f t="shared" si="1894"/>
        <v/>
      </c>
      <c r="CC1263" s="18" t="str">
        <f t="shared" si="1894"/>
        <v/>
      </c>
    </row>
    <row r="1264" ht="15.0" customHeight="1">
      <c r="A1264" s="11" t="s">
        <v>5985</v>
      </c>
      <c r="C1264" s="11"/>
      <c r="D1264" s="11" t="s">
        <v>5632</v>
      </c>
      <c r="E1264" s="11">
        <v>260000.0</v>
      </c>
      <c r="F1264" s="11">
        <v>260000.0</v>
      </c>
      <c r="G1264" s="11" t="s">
        <v>151</v>
      </c>
      <c r="H1264" s="12">
        <v>296276.0</v>
      </c>
      <c r="I1264" s="12">
        <v>296276.0</v>
      </c>
      <c r="J1264" s="13">
        <v>260000.0</v>
      </c>
      <c r="K1264" s="13">
        <v>260000.0</v>
      </c>
      <c r="L1264" s="11" t="s">
        <v>86</v>
      </c>
      <c r="N1264" s="15"/>
      <c r="O1264" s="11" t="s">
        <v>5986</v>
      </c>
      <c r="V1264" s="11" t="s">
        <v>5987</v>
      </c>
      <c r="X1264" s="11" t="s">
        <v>5988</v>
      </c>
      <c r="AC1264" s="15"/>
      <c r="AD1264" s="15"/>
      <c r="AL1264" s="11">
        <v>296276.0</v>
      </c>
      <c r="AM1264" s="11" t="s">
        <v>185</v>
      </c>
      <c r="AQ1264" s="11" t="s">
        <v>79</v>
      </c>
      <c r="AR1264" s="11" t="s">
        <v>188</v>
      </c>
      <c r="AS1264" s="11" t="s">
        <v>75</v>
      </c>
      <c r="AT1264" s="11" t="s">
        <v>80</v>
      </c>
      <c r="AW1264" s="25" t="s">
        <v>96</v>
      </c>
      <c r="AX1264" s="11" t="s">
        <v>82</v>
      </c>
      <c r="AZ1264" s="25" t="s">
        <v>634</v>
      </c>
      <c r="BD1264" s="15">
        <v>45671.0</v>
      </c>
      <c r="BE1264" s="15">
        <v>46098.0</v>
      </c>
      <c r="BJ1264" s="11">
        <v>1997.0</v>
      </c>
      <c r="BK1264" s="11">
        <v>1997.0</v>
      </c>
      <c r="BL1264" s="16">
        <f t="shared" si="1660"/>
        <v>1</v>
      </c>
      <c r="BM1264" s="18" t="str">
        <f t="shared" si="1661"/>
        <v>1997</v>
      </c>
      <c r="BN1264" s="18" t="str">
        <f t="shared" ref="BN1264:CC1264" si="1895">IF(ISNUMBER(SEARCH(BN$1, $BM1264)), ($K1264/$BL1264), "")</f>
        <v/>
      </c>
      <c r="BO1264" s="18" t="str">
        <f t="shared" si="1895"/>
        <v/>
      </c>
      <c r="BP1264" s="18" t="str">
        <f t="shared" si="1895"/>
        <v/>
      </c>
      <c r="BQ1264" s="18" t="str">
        <f t="shared" si="1895"/>
        <v/>
      </c>
      <c r="BR1264" s="18" t="str">
        <f t="shared" si="1895"/>
        <v/>
      </c>
      <c r="BS1264" s="18" t="str">
        <f t="shared" si="1895"/>
        <v/>
      </c>
      <c r="BT1264" s="18" t="str">
        <f t="shared" si="1895"/>
        <v/>
      </c>
      <c r="BU1264" s="18" t="str">
        <f t="shared" si="1895"/>
        <v/>
      </c>
      <c r="BV1264" s="18" t="str">
        <f t="shared" si="1895"/>
        <v/>
      </c>
      <c r="BW1264" s="18" t="str">
        <f t="shared" si="1895"/>
        <v/>
      </c>
      <c r="BX1264" s="18" t="str">
        <f t="shared" si="1895"/>
        <v/>
      </c>
      <c r="BY1264" s="18" t="str">
        <f t="shared" si="1895"/>
        <v/>
      </c>
      <c r="BZ1264" s="18" t="str">
        <f t="shared" si="1895"/>
        <v/>
      </c>
      <c r="CA1264" s="18" t="str">
        <f t="shared" si="1895"/>
        <v/>
      </c>
      <c r="CB1264" s="18" t="str">
        <f t="shared" si="1895"/>
        <v/>
      </c>
      <c r="CC1264" s="18" t="str">
        <f t="shared" si="1895"/>
        <v/>
      </c>
    </row>
    <row r="1265" ht="15.0" customHeight="1">
      <c r="A1265" s="11" t="s">
        <v>5989</v>
      </c>
      <c r="C1265" s="11"/>
      <c r="D1265" s="11" t="s">
        <v>5632</v>
      </c>
      <c r="E1265" s="27">
        <v>255590.0</v>
      </c>
      <c r="F1265" s="27">
        <v>255590.0</v>
      </c>
      <c r="G1265" s="11" t="s">
        <v>135</v>
      </c>
      <c r="H1265" s="12">
        <v>327745.0</v>
      </c>
      <c r="I1265" s="12">
        <v>327745.0</v>
      </c>
      <c r="J1265" s="13">
        <f t="shared" ref="J1265:K1265" si="1896">E1265*1.19</f>
        <v>304152.1</v>
      </c>
      <c r="K1265" s="13">
        <f t="shared" si="1896"/>
        <v>304152.1</v>
      </c>
      <c r="L1265" s="11" t="s">
        <v>86</v>
      </c>
      <c r="N1265" s="14" t="s">
        <v>5990</v>
      </c>
      <c r="O1265" s="11" t="s">
        <v>5991</v>
      </c>
      <c r="T1265" s="11" t="s">
        <v>5992</v>
      </c>
      <c r="X1265" s="11" t="s">
        <v>5992</v>
      </c>
      <c r="Y1265" s="11" t="s">
        <v>75</v>
      </c>
      <c r="AC1265" s="15"/>
      <c r="AD1265" s="15"/>
      <c r="AL1265" s="11">
        <v>327745.0</v>
      </c>
      <c r="AM1265" s="11" t="s">
        <v>143</v>
      </c>
      <c r="AN1265" s="11" t="s">
        <v>695</v>
      </c>
      <c r="AQ1265" s="11" t="s">
        <v>79</v>
      </c>
      <c r="AR1265" s="11" t="s">
        <v>146</v>
      </c>
      <c r="AS1265" s="11" t="s">
        <v>75</v>
      </c>
      <c r="AT1265" s="11" t="s">
        <v>80</v>
      </c>
      <c r="AW1265" s="25" t="s">
        <v>96</v>
      </c>
      <c r="AX1265" s="11" t="s">
        <v>82</v>
      </c>
      <c r="AZ1265" s="25" t="s">
        <v>109</v>
      </c>
      <c r="BD1265" s="15">
        <v>45671.0</v>
      </c>
      <c r="BJ1265" s="11">
        <v>2020.0</v>
      </c>
      <c r="BK1265" s="11">
        <v>2021.0</v>
      </c>
      <c r="BL1265" s="16">
        <f t="shared" si="1660"/>
        <v>2</v>
      </c>
      <c r="BM1265" s="18" t="str">
        <f t="shared" si="1661"/>
        <v>2020, 2021</v>
      </c>
      <c r="BN1265" s="20">
        <f t="shared" ref="BN1265:CC1265" si="1897">IF(ISNUMBER(SEARCH(BN$1, $BM1265)), ($K1265/$BL1265), "")</f>
        <v>152076.05</v>
      </c>
      <c r="BO1265" s="20">
        <f t="shared" si="1897"/>
        <v>152076.05</v>
      </c>
      <c r="BP1265" s="18" t="str">
        <f t="shared" si="1897"/>
        <v/>
      </c>
      <c r="BQ1265" s="18" t="str">
        <f t="shared" si="1897"/>
        <v/>
      </c>
      <c r="BR1265" s="18" t="str">
        <f t="shared" si="1897"/>
        <v/>
      </c>
      <c r="BS1265" s="18" t="str">
        <f t="shared" si="1897"/>
        <v/>
      </c>
      <c r="BT1265" s="18" t="str">
        <f t="shared" si="1897"/>
        <v/>
      </c>
      <c r="BU1265" s="18" t="str">
        <f t="shared" si="1897"/>
        <v/>
      </c>
      <c r="BV1265" s="18" t="str">
        <f t="shared" si="1897"/>
        <v/>
      </c>
      <c r="BW1265" s="18" t="str">
        <f t="shared" si="1897"/>
        <v/>
      </c>
      <c r="BX1265" s="18" t="str">
        <f t="shared" si="1897"/>
        <v/>
      </c>
      <c r="BY1265" s="18" t="str">
        <f t="shared" si="1897"/>
        <v/>
      </c>
      <c r="BZ1265" s="18" t="str">
        <f t="shared" si="1897"/>
        <v/>
      </c>
      <c r="CA1265" s="18" t="str">
        <f t="shared" si="1897"/>
        <v/>
      </c>
      <c r="CB1265" s="18" t="str">
        <f t="shared" si="1897"/>
        <v/>
      </c>
      <c r="CC1265" s="18" t="str">
        <f t="shared" si="1897"/>
        <v/>
      </c>
    </row>
    <row r="1266" ht="15.0" customHeight="1">
      <c r="A1266" s="11" t="s">
        <v>5993</v>
      </c>
      <c r="C1266" s="11"/>
      <c r="D1266" s="11" t="s">
        <v>5632</v>
      </c>
      <c r="E1266" s="11">
        <v>249973.0</v>
      </c>
      <c r="F1266" s="11">
        <v>249973.0</v>
      </c>
      <c r="G1266" s="11" t="s">
        <v>151</v>
      </c>
      <c r="H1266" s="12">
        <v>270104.0</v>
      </c>
      <c r="I1266" s="12">
        <v>270104.0</v>
      </c>
      <c r="J1266" s="13">
        <v>249973.0</v>
      </c>
      <c r="K1266" s="13">
        <v>249973.0</v>
      </c>
      <c r="L1266" s="11" t="s">
        <v>86</v>
      </c>
      <c r="N1266" s="15"/>
      <c r="O1266" s="11" t="s">
        <v>5994</v>
      </c>
      <c r="T1266" s="11" t="s">
        <v>5995</v>
      </c>
      <c r="V1266" s="11" t="s">
        <v>5948</v>
      </c>
      <c r="X1266" s="11" t="s">
        <v>565</v>
      </c>
      <c r="AC1266" s="15"/>
      <c r="AD1266" s="15"/>
      <c r="AL1266" s="11">
        <v>270104.0</v>
      </c>
      <c r="AM1266" s="11" t="s">
        <v>1487</v>
      </c>
      <c r="AQ1266" s="11" t="s">
        <v>79</v>
      </c>
      <c r="AR1266" s="11" t="s">
        <v>565</v>
      </c>
      <c r="AS1266" s="11" t="s">
        <v>75</v>
      </c>
      <c r="AT1266" s="11" t="s">
        <v>80</v>
      </c>
      <c r="AW1266" s="25" t="s">
        <v>96</v>
      </c>
      <c r="AX1266" s="11" t="s">
        <v>1348</v>
      </c>
      <c r="AZ1266" s="25" t="s">
        <v>109</v>
      </c>
      <c r="BD1266" s="15">
        <v>45671.0</v>
      </c>
      <c r="BE1266" s="15">
        <v>46098.0</v>
      </c>
      <c r="BJ1266" s="11">
        <v>2023.0</v>
      </c>
      <c r="BK1266" s="11">
        <v>2023.0</v>
      </c>
      <c r="BL1266" s="16">
        <f t="shared" si="1660"/>
        <v>1</v>
      </c>
      <c r="BM1266" s="18" t="str">
        <f t="shared" si="1661"/>
        <v>2023</v>
      </c>
      <c r="BN1266" s="18" t="str">
        <f t="shared" ref="BN1266:CC1266" si="1898">IF(ISNUMBER(SEARCH(BN$1, $BM1266)), ($K1266/$BL1266), "")</f>
        <v/>
      </c>
      <c r="BO1266" s="18" t="str">
        <f t="shared" si="1898"/>
        <v/>
      </c>
      <c r="BP1266" s="18" t="str">
        <f t="shared" si="1898"/>
        <v/>
      </c>
      <c r="BQ1266" s="20">
        <f t="shared" si="1898"/>
        <v>249973</v>
      </c>
      <c r="BR1266" s="18" t="str">
        <f t="shared" si="1898"/>
        <v/>
      </c>
      <c r="BS1266" s="18" t="str">
        <f t="shared" si="1898"/>
        <v/>
      </c>
      <c r="BT1266" s="18" t="str">
        <f t="shared" si="1898"/>
        <v/>
      </c>
      <c r="BU1266" s="18" t="str">
        <f t="shared" si="1898"/>
        <v/>
      </c>
      <c r="BV1266" s="18" t="str">
        <f t="shared" si="1898"/>
        <v/>
      </c>
      <c r="BW1266" s="18" t="str">
        <f t="shared" si="1898"/>
        <v/>
      </c>
      <c r="BX1266" s="18" t="str">
        <f t="shared" si="1898"/>
        <v/>
      </c>
      <c r="BY1266" s="18" t="str">
        <f t="shared" si="1898"/>
        <v/>
      </c>
      <c r="BZ1266" s="18" t="str">
        <f t="shared" si="1898"/>
        <v/>
      </c>
      <c r="CA1266" s="18" t="str">
        <f t="shared" si="1898"/>
        <v/>
      </c>
      <c r="CB1266" s="18" t="str">
        <f t="shared" si="1898"/>
        <v/>
      </c>
      <c r="CC1266" s="18" t="str">
        <f t="shared" si="1898"/>
        <v/>
      </c>
    </row>
    <row r="1267" ht="15.0" customHeight="1">
      <c r="A1267" s="11" t="s">
        <v>5996</v>
      </c>
      <c r="C1267" s="11"/>
      <c r="D1267" s="11" t="s">
        <v>5632</v>
      </c>
      <c r="E1267" s="11">
        <v>249921.0</v>
      </c>
      <c r="F1267" s="11">
        <v>249921.0</v>
      </c>
      <c r="G1267" s="11" t="s">
        <v>151</v>
      </c>
      <c r="H1267" s="12">
        <v>274621.0</v>
      </c>
      <c r="I1267" s="12">
        <v>274621.0</v>
      </c>
      <c r="J1267" s="13">
        <v>249921.0</v>
      </c>
      <c r="K1267" s="13">
        <v>249921.0</v>
      </c>
      <c r="L1267" s="11" t="s">
        <v>86</v>
      </c>
      <c r="N1267" s="15"/>
      <c r="O1267" s="11" t="s">
        <v>5997</v>
      </c>
      <c r="T1267" s="11" t="s">
        <v>5998</v>
      </c>
      <c r="V1267" s="11" t="s">
        <v>5999</v>
      </c>
      <c r="X1267" s="11" t="s">
        <v>6000</v>
      </c>
      <c r="AC1267" s="15"/>
      <c r="AD1267" s="15"/>
      <c r="AL1267" s="11">
        <v>274621.0</v>
      </c>
      <c r="AM1267" s="11" t="s">
        <v>1487</v>
      </c>
      <c r="AQ1267" s="11" t="s">
        <v>79</v>
      </c>
      <c r="AR1267" s="11" t="s">
        <v>565</v>
      </c>
      <c r="AS1267" s="11" t="s">
        <v>75</v>
      </c>
      <c r="AT1267" s="11" t="s">
        <v>80</v>
      </c>
      <c r="AW1267" s="25" t="s">
        <v>96</v>
      </c>
      <c r="AX1267" s="11" t="s">
        <v>82</v>
      </c>
      <c r="AZ1267" s="25" t="s">
        <v>124</v>
      </c>
      <c r="BD1267" s="15">
        <v>45671.0</v>
      </c>
      <c r="BE1267" s="15">
        <v>46098.0</v>
      </c>
      <c r="BJ1267" s="11">
        <v>2021.0</v>
      </c>
      <c r="BK1267" s="11">
        <v>2021.0</v>
      </c>
      <c r="BL1267" s="16">
        <f t="shared" si="1660"/>
        <v>1</v>
      </c>
      <c r="BM1267" s="18" t="str">
        <f t="shared" si="1661"/>
        <v>2021</v>
      </c>
      <c r="BN1267" s="18" t="str">
        <f t="shared" ref="BN1267:CC1267" si="1899">IF(ISNUMBER(SEARCH(BN$1, $BM1267)), ($K1267/$BL1267), "")</f>
        <v/>
      </c>
      <c r="BO1267" s="20">
        <f t="shared" si="1899"/>
        <v>249921</v>
      </c>
      <c r="BP1267" s="18" t="str">
        <f t="shared" si="1899"/>
        <v/>
      </c>
      <c r="BQ1267" s="18" t="str">
        <f t="shared" si="1899"/>
        <v/>
      </c>
      <c r="BR1267" s="18" t="str">
        <f t="shared" si="1899"/>
        <v/>
      </c>
      <c r="BS1267" s="18" t="str">
        <f t="shared" si="1899"/>
        <v/>
      </c>
      <c r="BT1267" s="18" t="str">
        <f t="shared" si="1899"/>
        <v/>
      </c>
      <c r="BU1267" s="18" t="str">
        <f t="shared" si="1899"/>
        <v/>
      </c>
      <c r="BV1267" s="18" t="str">
        <f t="shared" si="1899"/>
        <v/>
      </c>
      <c r="BW1267" s="18" t="str">
        <f t="shared" si="1899"/>
        <v/>
      </c>
      <c r="BX1267" s="18" t="str">
        <f t="shared" si="1899"/>
        <v/>
      </c>
      <c r="BY1267" s="18" t="str">
        <f t="shared" si="1899"/>
        <v/>
      </c>
      <c r="BZ1267" s="18" t="str">
        <f t="shared" si="1899"/>
        <v/>
      </c>
      <c r="CA1267" s="18" t="str">
        <f t="shared" si="1899"/>
        <v/>
      </c>
      <c r="CB1267" s="18" t="str">
        <f t="shared" si="1899"/>
        <v/>
      </c>
      <c r="CC1267" s="18" t="str">
        <f t="shared" si="1899"/>
        <v/>
      </c>
    </row>
    <row r="1268" ht="15.0" customHeight="1">
      <c r="A1268" s="11" t="s">
        <v>6001</v>
      </c>
      <c r="C1268" s="11"/>
      <c r="D1268" s="11" t="s">
        <v>5632</v>
      </c>
      <c r="E1268" s="11">
        <v>246718.0</v>
      </c>
      <c r="F1268" s="11">
        <v>246718.0</v>
      </c>
      <c r="G1268" s="11" t="s">
        <v>151</v>
      </c>
      <c r="H1268" s="12">
        <v>327455.0</v>
      </c>
      <c r="I1268" s="12">
        <v>327455.0</v>
      </c>
      <c r="J1268" s="13">
        <v>246718.0</v>
      </c>
      <c r="K1268" s="13">
        <v>246718.0</v>
      </c>
      <c r="L1268" s="11" t="s">
        <v>86</v>
      </c>
      <c r="N1268" s="15"/>
      <c r="O1268" s="11" t="s">
        <v>6002</v>
      </c>
      <c r="V1268" s="11" t="s">
        <v>5948</v>
      </c>
      <c r="X1268" s="11" t="s">
        <v>565</v>
      </c>
      <c r="AC1268" s="15"/>
      <c r="AD1268" s="15"/>
      <c r="AL1268" s="11">
        <v>327455.0</v>
      </c>
      <c r="AM1268" s="11" t="s">
        <v>1487</v>
      </c>
      <c r="AQ1268" s="11" t="s">
        <v>79</v>
      </c>
      <c r="AR1268" s="11" t="s">
        <v>565</v>
      </c>
      <c r="AS1268" s="11" t="s">
        <v>75</v>
      </c>
      <c r="AT1268" s="11" t="s">
        <v>80</v>
      </c>
      <c r="AW1268" s="25" t="s">
        <v>96</v>
      </c>
      <c r="AX1268" s="11" t="s">
        <v>82</v>
      </c>
      <c r="AZ1268" s="11" t="s">
        <v>520</v>
      </c>
      <c r="BD1268" s="15">
        <v>45671.0</v>
      </c>
      <c r="BE1268" s="15">
        <v>46098.0</v>
      </c>
      <c r="BJ1268" s="11">
        <v>2013.0</v>
      </c>
      <c r="BK1268" s="11">
        <v>2013.0</v>
      </c>
      <c r="BL1268" s="16">
        <f t="shared" si="1660"/>
        <v>1</v>
      </c>
      <c r="BM1268" s="18" t="str">
        <f t="shared" si="1661"/>
        <v>2013</v>
      </c>
      <c r="BN1268" s="18" t="str">
        <f t="shared" ref="BN1268:CC1268" si="1900">IF(ISNUMBER(SEARCH(BN$1, $BM1268)), ($K1268/$BL1268), "")</f>
        <v/>
      </c>
      <c r="BO1268" s="18" t="str">
        <f t="shared" si="1900"/>
        <v/>
      </c>
      <c r="BP1268" s="18" t="str">
        <f t="shared" si="1900"/>
        <v/>
      </c>
      <c r="BQ1268" s="18" t="str">
        <f t="shared" si="1900"/>
        <v/>
      </c>
      <c r="BR1268" s="18" t="str">
        <f t="shared" si="1900"/>
        <v/>
      </c>
      <c r="BS1268" s="18" t="str">
        <f t="shared" si="1900"/>
        <v/>
      </c>
      <c r="BT1268" s="18" t="str">
        <f t="shared" si="1900"/>
        <v/>
      </c>
      <c r="BU1268" s="18" t="str">
        <f t="shared" si="1900"/>
        <v/>
      </c>
      <c r="BV1268" s="18" t="str">
        <f t="shared" si="1900"/>
        <v/>
      </c>
      <c r="BW1268" s="18" t="str">
        <f t="shared" si="1900"/>
        <v/>
      </c>
      <c r="BX1268" s="18" t="str">
        <f t="shared" si="1900"/>
        <v/>
      </c>
      <c r="BY1268" s="18" t="str">
        <f t="shared" si="1900"/>
        <v/>
      </c>
      <c r="BZ1268" s="18" t="str">
        <f t="shared" si="1900"/>
        <v/>
      </c>
      <c r="CA1268" s="18" t="str">
        <f t="shared" si="1900"/>
        <v/>
      </c>
      <c r="CB1268" s="18" t="str">
        <f t="shared" si="1900"/>
        <v/>
      </c>
      <c r="CC1268" s="18" t="str">
        <f t="shared" si="1900"/>
        <v/>
      </c>
    </row>
    <row r="1269" ht="15.0" customHeight="1">
      <c r="A1269" s="11" t="s">
        <v>6003</v>
      </c>
      <c r="C1269" s="11"/>
      <c r="D1269" s="11" t="s">
        <v>5632</v>
      </c>
      <c r="E1269" s="11">
        <v>239839.0</v>
      </c>
      <c r="F1269" s="11">
        <v>239839.0</v>
      </c>
      <c r="G1269" s="11" t="s">
        <v>151</v>
      </c>
      <c r="H1269" s="12">
        <v>273277.0</v>
      </c>
      <c r="I1269" s="12">
        <v>273277.0</v>
      </c>
      <c r="J1269" s="13">
        <v>239839.0</v>
      </c>
      <c r="K1269" s="13">
        <v>239839.0</v>
      </c>
      <c r="L1269" s="11" t="s">
        <v>86</v>
      </c>
      <c r="N1269" s="15"/>
      <c r="O1269" s="11" t="s">
        <v>6004</v>
      </c>
      <c r="T1269" s="11" t="s">
        <v>6005</v>
      </c>
      <c r="V1269" s="11" t="s">
        <v>6006</v>
      </c>
      <c r="X1269" s="11" t="s">
        <v>6000</v>
      </c>
      <c r="AC1269" s="15"/>
      <c r="AD1269" s="15"/>
      <c r="AL1269" s="11">
        <v>273277.0</v>
      </c>
      <c r="AM1269" s="11" t="s">
        <v>1487</v>
      </c>
      <c r="AQ1269" s="11" t="s">
        <v>79</v>
      </c>
      <c r="AR1269" s="11" t="s">
        <v>565</v>
      </c>
      <c r="AS1269" s="11" t="s">
        <v>75</v>
      </c>
      <c r="AT1269" s="11" t="s">
        <v>80</v>
      </c>
      <c r="AW1269" s="25" t="s">
        <v>96</v>
      </c>
      <c r="AX1269" s="11" t="s">
        <v>82</v>
      </c>
      <c r="AZ1269" s="11" t="s">
        <v>520</v>
      </c>
      <c r="BD1269" s="15">
        <v>45671.0</v>
      </c>
      <c r="BE1269" s="15">
        <v>46098.0</v>
      </c>
      <c r="BJ1269" s="11">
        <v>2018.0</v>
      </c>
      <c r="BK1269" s="11">
        <v>2018.0</v>
      </c>
      <c r="BL1269" s="16">
        <f t="shared" si="1660"/>
        <v>1</v>
      </c>
      <c r="BM1269" s="18" t="str">
        <f t="shared" si="1661"/>
        <v>2018</v>
      </c>
      <c r="BN1269" s="18" t="str">
        <f t="shared" ref="BN1269:CC1269" si="1901">IF(ISNUMBER(SEARCH(BN$1, $BM1269)), ($K1269/$BL1269), "")</f>
        <v/>
      </c>
      <c r="BO1269" s="18" t="str">
        <f t="shared" si="1901"/>
        <v/>
      </c>
      <c r="BP1269" s="18" t="str">
        <f t="shared" si="1901"/>
        <v/>
      </c>
      <c r="BQ1269" s="18" t="str">
        <f t="shared" si="1901"/>
        <v/>
      </c>
      <c r="BR1269" s="18" t="str">
        <f t="shared" si="1901"/>
        <v/>
      </c>
      <c r="BS1269" s="18" t="str">
        <f t="shared" si="1901"/>
        <v/>
      </c>
      <c r="BT1269" s="18" t="str">
        <f t="shared" si="1901"/>
        <v/>
      </c>
      <c r="BU1269" s="18" t="str">
        <f t="shared" si="1901"/>
        <v/>
      </c>
      <c r="BV1269" s="18" t="str">
        <f t="shared" si="1901"/>
        <v/>
      </c>
      <c r="BW1269" s="18" t="str">
        <f t="shared" si="1901"/>
        <v/>
      </c>
      <c r="BX1269" s="18" t="str">
        <f t="shared" si="1901"/>
        <v/>
      </c>
      <c r="BY1269" s="18" t="str">
        <f t="shared" si="1901"/>
        <v/>
      </c>
      <c r="BZ1269" s="18" t="str">
        <f t="shared" si="1901"/>
        <v/>
      </c>
      <c r="CA1269" s="18" t="str">
        <f t="shared" si="1901"/>
        <v/>
      </c>
      <c r="CB1269" s="18" t="str">
        <f t="shared" si="1901"/>
        <v/>
      </c>
      <c r="CC1269" s="18" t="str">
        <f t="shared" si="1901"/>
        <v/>
      </c>
    </row>
    <row r="1270" ht="15.0" customHeight="1">
      <c r="A1270" s="11" t="s">
        <v>6007</v>
      </c>
      <c r="C1270" s="11"/>
      <c r="D1270" s="11" t="s">
        <v>5632</v>
      </c>
      <c r="E1270" s="11">
        <v>232891.0</v>
      </c>
      <c r="F1270" s="11">
        <v>232891.0</v>
      </c>
      <c r="G1270" s="11" t="s">
        <v>151</v>
      </c>
      <c r="H1270" s="12">
        <v>264849.0</v>
      </c>
      <c r="I1270" s="12">
        <v>264849.0</v>
      </c>
      <c r="J1270" s="13">
        <v>232891.0</v>
      </c>
      <c r="K1270" s="13">
        <v>232891.0</v>
      </c>
      <c r="L1270" s="11" t="s">
        <v>86</v>
      </c>
      <c r="N1270" s="15"/>
      <c r="O1270" s="11" t="s">
        <v>6008</v>
      </c>
      <c r="T1270" s="11" t="s">
        <v>6009</v>
      </c>
      <c r="V1270" s="11" t="s">
        <v>6006</v>
      </c>
      <c r="X1270" s="11" t="s">
        <v>6000</v>
      </c>
      <c r="AC1270" s="15"/>
      <c r="AD1270" s="15"/>
      <c r="AL1270" s="11">
        <v>264849.0</v>
      </c>
      <c r="AM1270" s="11" t="s">
        <v>1487</v>
      </c>
      <c r="AQ1270" s="11" t="s">
        <v>79</v>
      </c>
      <c r="AR1270" s="11" t="s">
        <v>565</v>
      </c>
      <c r="AS1270" s="11" t="s">
        <v>75</v>
      </c>
      <c r="AT1270" s="11" t="s">
        <v>80</v>
      </c>
      <c r="AW1270" s="25" t="s">
        <v>96</v>
      </c>
      <c r="AX1270" s="11" t="s">
        <v>82</v>
      </c>
      <c r="AZ1270" s="11" t="s">
        <v>520</v>
      </c>
      <c r="BD1270" s="15">
        <v>45671.0</v>
      </c>
      <c r="BE1270" s="15">
        <v>46098.0</v>
      </c>
      <c r="BJ1270" s="11">
        <v>2018.0</v>
      </c>
      <c r="BK1270" s="11">
        <v>2018.0</v>
      </c>
      <c r="BL1270" s="16">
        <f t="shared" si="1660"/>
        <v>1</v>
      </c>
      <c r="BM1270" s="18" t="str">
        <f t="shared" si="1661"/>
        <v>2018</v>
      </c>
      <c r="BN1270" s="18" t="str">
        <f t="shared" ref="BN1270:CC1270" si="1902">IF(ISNUMBER(SEARCH(BN$1, $BM1270)), ($K1270/$BL1270), "")</f>
        <v/>
      </c>
      <c r="BO1270" s="18" t="str">
        <f t="shared" si="1902"/>
        <v/>
      </c>
      <c r="BP1270" s="18" t="str">
        <f t="shared" si="1902"/>
        <v/>
      </c>
      <c r="BQ1270" s="18" t="str">
        <f t="shared" si="1902"/>
        <v/>
      </c>
      <c r="BR1270" s="18" t="str">
        <f t="shared" si="1902"/>
        <v/>
      </c>
      <c r="BS1270" s="18" t="str">
        <f t="shared" si="1902"/>
        <v/>
      </c>
      <c r="BT1270" s="18" t="str">
        <f t="shared" si="1902"/>
        <v/>
      </c>
      <c r="BU1270" s="18" t="str">
        <f t="shared" si="1902"/>
        <v/>
      </c>
      <c r="BV1270" s="18" t="str">
        <f t="shared" si="1902"/>
        <v/>
      </c>
      <c r="BW1270" s="18" t="str">
        <f t="shared" si="1902"/>
        <v/>
      </c>
      <c r="BX1270" s="18" t="str">
        <f t="shared" si="1902"/>
        <v/>
      </c>
      <c r="BY1270" s="18" t="str">
        <f t="shared" si="1902"/>
        <v/>
      </c>
      <c r="BZ1270" s="18" t="str">
        <f t="shared" si="1902"/>
        <v/>
      </c>
      <c r="CA1270" s="18" t="str">
        <f t="shared" si="1902"/>
        <v/>
      </c>
      <c r="CB1270" s="18" t="str">
        <f t="shared" si="1902"/>
        <v/>
      </c>
      <c r="CC1270" s="18" t="str">
        <f t="shared" si="1902"/>
        <v/>
      </c>
    </row>
    <row r="1271" ht="15.0" customHeight="1">
      <c r="A1271" s="11" t="s">
        <v>6010</v>
      </c>
      <c r="C1271" s="11"/>
      <c r="D1271" s="11" t="s">
        <v>5632</v>
      </c>
      <c r="E1271" s="11">
        <v>230010.0</v>
      </c>
      <c r="F1271" s="11">
        <v>230010.0</v>
      </c>
      <c r="G1271" s="11" t="s">
        <v>151</v>
      </c>
      <c r="H1271" s="12">
        <v>257532.0</v>
      </c>
      <c r="I1271" s="12">
        <v>257532.0</v>
      </c>
      <c r="J1271" s="13">
        <v>230010.0</v>
      </c>
      <c r="K1271" s="13">
        <v>230010.0</v>
      </c>
      <c r="L1271" s="11" t="s">
        <v>86</v>
      </c>
      <c r="N1271" s="15"/>
      <c r="O1271" s="11" t="s">
        <v>6011</v>
      </c>
      <c r="T1271" s="11" t="s">
        <v>6012</v>
      </c>
      <c r="V1271" s="11" t="s">
        <v>6013</v>
      </c>
      <c r="X1271" s="11" t="s">
        <v>6012</v>
      </c>
      <c r="Y1271" s="11" t="s">
        <v>75</v>
      </c>
      <c r="AC1271" s="15"/>
      <c r="AD1271" s="15"/>
      <c r="AL1271" s="11">
        <v>257532.0</v>
      </c>
      <c r="AM1271" s="11" t="s">
        <v>3744</v>
      </c>
      <c r="AQ1271" s="11" t="s">
        <v>79</v>
      </c>
      <c r="AR1271" s="11" t="s">
        <v>548</v>
      </c>
      <c r="AS1271" s="11" t="s">
        <v>75</v>
      </c>
      <c r="AT1271" s="11" t="s">
        <v>80</v>
      </c>
      <c r="AW1271" s="25" t="s">
        <v>96</v>
      </c>
      <c r="AX1271" s="11" t="s">
        <v>82</v>
      </c>
      <c r="AZ1271" s="11" t="s">
        <v>520</v>
      </c>
      <c r="BD1271" s="15">
        <v>45671.0</v>
      </c>
      <c r="BJ1271" s="11">
        <v>2018.0</v>
      </c>
      <c r="BK1271" s="11">
        <v>2018.0</v>
      </c>
      <c r="BL1271" s="16">
        <f t="shared" si="1660"/>
        <v>1</v>
      </c>
      <c r="BM1271" s="18" t="str">
        <f t="shared" si="1661"/>
        <v>2018</v>
      </c>
      <c r="BN1271" s="18" t="str">
        <f t="shared" ref="BN1271:CC1271" si="1903">IF(ISNUMBER(SEARCH(BN$1, $BM1271)), ($K1271/$BL1271), "")</f>
        <v/>
      </c>
      <c r="BO1271" s="18" t="str">
        <f t="shared" si="1903"/>
        <v/>
      </c>
      <c r="BP1271" s="18" t="str">
        <f t="shared" si="1903"/>
        <v/>
      </c>
      <c r="BQ1271" s="18" t="str">
        <f t="shared" si="1903"/>
        <v/>
      </c>
      <c r="BR1271" s="18" t="str">
        <f t="shared" si="1903"/>
        <v/>
      </c>
      <c r="BS1271" s="18" t="str">
        <f t="shared" si="1903"/>
        <v/>
      </c>
      <c r="BT1271" s="18" t="str">
        <f t="shared" si="1903"/>
        <v/>
      </c>
      <c r="BU1271" s="18" t="str">
        <f t="shared" si="1903"/>
        <v/>
      </c>
      <c r="BV1271" s="18" t="str">
        <f t="shared" si="1903"/>
        <v/>
      </c>
      <c r="BW1271" s="18" t="str">
        <f t="shared" si="1903"/>
        <v/>
      </c>
      <c r="BX1271" s="18" t="str">
        <f t="shared" si="1903"/>
        <v/>
      </c>
      <c r="BY1271" s="18" t="str">
        <f t="shared" si="1903"/>
        <v/>
      </c>
      <c r="BZ1271" s="18" t="str">
        <f t="shared" si="1903"/>
        <v/>
      </c>
      <c r="CA1271" s="18" t="str">
        <f t="shared" si="1903"/>
        <v/>
      </c>
      <c r="CB1271" s="18" t="str">
        <f t="shared" si="1903"/>
        <v/>
      </c>
      <c r="CC1271" s="18" t="str">
        <f t="shared" si="1903"/>
        <v/>
      </c>
    </row>
    <row r="1272" ht="15.0" customHeight="1">
      <c r="A1272" s="11" t="s">
        <v>6014</v>
      </c>
      <c r="C1272" s="11"/>
      <c r="D1272" s="11" t="s">
        <v>5632</v>
      </c>
      <c r="E1272" s="27">
        <v>215364.0</v>
      </c>
      <c r="F1272" s="27">
        <v>215364.0</v>
      </c>
      <c r="G1272" s="11" t="s">
        <v>135</v>
      </c>
      <c r="H1272" s="12">
        <v>343287.0</v>
      </c>
      <c r="I1272" s="12">
        <v>343287.0</v>
      </c>
      <c r="J1272" s="13">
        <f t="shared" ref="J1272:K1272" si="1904">E1272*1.19</f>
        <v>256283.16</v>
      </c>
      <c r="K1272" s="13">
        <f t="shared" si="1904"/>
        <v>256283.16</v>
      </c>
      <c r="L1272" s="11" t="s">
        <v>86</v>
      </c>
      <c r="N1272" s="15"/>
      <c r="O1272" s="11" t="s">
        <v>6015</v>
      </c>
      <c r="V1272" s="11" t="s">
        <v>6016</v>
      </c>
      <c r="X1272" s="11" t="s">
        <v>5777</v>
      </c>
      <c r="AC1272" s="15"/>
      <c r="AD1272" s="15"/>
      <c r="AL1272" s="11">
        <v>343287.0</v>
      </c>
      <c r="AM1272" s="39" t="s">
        <v>1041</v>
      </c>
      <c r="AQ1272" s="11" t="s">
        <v>79</v>
      </c>
      <c r="AR1272" s="11" t="s">
        <v>146</v>
      </c>
      <c r="AS1272" s="11" t="s">
        <v>75</v>
      </c>
      <c r="AT1272" s="11" t="s">
        <v>80</v>
      </c>
      <c r="AW1272" s="25" t="s">
        <v>96</v>
      </c>
      <c r="AX1272" s="11" t="s">
        <v>82</v>
      </c>
      <c r="AZ1272" s="19" t="s">
        <v>398</v>
      </c>
      <c r="BD1272" s="15">
        <v>45671.0</v>
      </c>
      <c r="BE1272" s="15">
        <v>46098.0</v>
      </c>
      <c r="BJ1272" s="11">
        <v>2011.0</v>
      </c>
      <c r="BK1272" s="11">
        <v>2011.0</v>
      </c>
      <c r="BL1272" s="16">
        <f t="shared" si="1660"/>
        <v>1</v>
      </c>
      <c r="BM1272" s="18" t="str">
        <f t="shared" si="1661"/>
        <v>2011</v>
      </c>
      <c r="BN1272" s="18" t="str">
        <f t="shared" ref="BN1272:CC1272" si="1905">IF(ISNUMBER(SEARCH(BN$1, $BM1272)), ($K1272/$BL1272), "")</f>
        <v/>
      </c>
      <c r="BO1272" s="18" t="str">
        <f t="shared" si="1905"/>
        <v/>
      </c>
      <c r="BP1272" s="18" t="str">
        <f t="shared" si="1905"/>
        <v/>
      </c>
      <c r="BQ1272" s="18" t="str">
        <f t="shared" si="1905"/>
        <v/>
      </c>
      <c r="BR1272" s="18" t="str">
        <f t="shared" si="1905"/>
        <v/>
      </c>
      <c r="BS1272" s="18" t="str">
        <f t="shared" si="1905"/>
        <v/>
      </c>
      <c r="BT1272" s="18" t="str">
        <f t="shared" si="1905"/>
        <v/>
      </c>
      <c r="BU1272" s="18" t="str">
        <f t="shared" si="1905"/>
        <v/>
      </c>
      <c r="BV1272" s="18" t="str">
        <f t="shared" si="1905"/>
        <v/>
      </c>
      <c r="BW1272" s="18" t="str">
        <f t="shared" si="1905"/>
        <v/>
      </c>
      <c r="BX1272" s="18" t="str">
        <f t="shared" si="1905"/>
        <v/>
      </c>
      <c r="BY1272" s="18" t="str">
        <f t="shared" si="1905"/>
        <v/>
      </c>
      <c r="BZ1272" s="18" t="str">
        <f t="shared" si="1905"/>
        <v/>
      </c>
      <c r="CA1272" s="18" t="str">
        <f t="shared" si="1905"/>
        <v/>
      </c>
      <c r="CB1272" s="18" t="str">
        <f t="shared" si="1905"/>
        <v/>
      </c>
      <c r="CC1272" s="18" t="str">
        <f t="shared" si="1905"/>
        <v/>
      </c>
    </row>
    <row r="1273" ht="15.0" customHeight="1">
      <c r="A1273" s="11" t="s">
        <v>6017</v>
      </c>
      <c r="C1273" s="11"/>
      <c r="D1273" s="11" t="s">
        <v>5632</v>
      </c>
      <c r="E1273" s="11">
        <v>211169.0</v>
      </c>
      <c r="F1273" s="11">
        <v>211169.0</v>
      </c>
      <c r="G1273" s="11" t="s">
        <v>151</v>
      </c>
      <c r="H1273" s="12">
        <v>228167.0</v>
      </c>
      <c r="I1273" s="12">
        <v>228167.0</v>
      </c>
      <c r="J1273" s="13">
        <v>211169.0</v>
      </c>
      <c r="K1273" s="13">
        <v>211169.0</v>
      </c>
      <c r="L1273" s="11" t="s">
        <v>86</v>
      </c>
      <c r="N1273" s="15"/>
      <c r="O1273" s="11" t="s">
        <v>6018</v>
      </c>
      <c r="T1273" s="11" t="s">
        <v>6019</v>
      </c>
      <c r="V1273" s="11" t="s">
        <v>6020</v>
      </c>
      <c r="X1273" s="11" t="s">
        <v>6021</v>
      </c>
      <c r="AC1273" s="15"/>
      <c r="AD1273" s="15"/>
      <c r="AL1273" s="11">
        <v>228167.0</v>
      </c>
      <c r="AM1273" s="11" t="s">
        <v>6022</v>
      </c>
      <c r="AQ1273" s="11" t="s">
        <v>79</v>
      </c>
      <c r="AR1273" s="11" t="s">
        <v>6021</v>
      </c>
      <c r="AS1273" s="11" t="s">
        <v>75</v>
      </c>
      <c r="AT1273" s="11" t="s">
        <v>80</v>
      </c>
      <c r="AW1273" s="25" t="s">
        <v>96</v>
      </c>
      <c r="AX1273" s="11" t="s">
        <v>82</v>
      </c>
      <c r="AZ1273" s="25" t="s">
        <v>124</v>
      </c>
      <c r="BD1273" s="15">
        <v>45671.0</v>
      </c>
      <c r="BE1273" s="15">
        <v>46098.0</v>
      </c>
      <c r="BJ1273" s="11">
        <v>2023.0</v>
      </c>
      <c r="BK1273" s="11">
        <v>2023.0</v>
      </c>
      <c r="BL1273" s="16">
        <f t="shared" si="1660"/>
        <v>1</v>
      </c>
      <c r="BM1273" s="18" t="str">
        <f t="shared" si="1661"/>
        <v>2023</v>
      </c>
      <c r="BN1273" s="18" t="str">
        <f t="shared" ref="BN1273:CC1273" si="1906">IF(ISNUMBER(SEARCH(BN$1, $BM1273)), ($K1273/$BL1273), "")</f>
        <v/>
      </c>
      <c r="BO1273" s="18" t="str">
        <f t="shared" si="1906"/>
        <v/>
      </c>
      <c r="BP1273" s="18" t="str">
        <f t="shared" si="1906"/>
        <v/>
      </c>
      <c r="BQ1273" s="20">
        <f t="shared" si="1906"/>
        <v>211169</v>
      </c>
      <c r="BR1273" s="18" t="str">
        <f t="shared" si="1906"/>
        <v/>
      </c>
      <c r="BS1273" s="18" t="str">
        <f t="shared" si="1906"/>
        <v/>
      </c>
      <c r="BT1273" s="18" t="str">
        <f t="shared" si="1906"/>
        <v/>
      </c>
      <c r="BU1273" s="18" t="str">
        <f t="shared" si="1906"/>
        <v/>
      </c>
      <c r="BV1273" s="18" t="str">
        <f t="shared" si="1906"/>
        <v/>
      </c>
      <c r="BW1273" s="18" t="str">
        <f t="shared" si="1906"/>
        <v/>
      </c>
      <c r="BX1273" s="18" t="str">
        <f t="shared" si="1906"/>
        <v/>
      </c>
      <c r="BY1273" s="18" t="str">
        <f t="shared" si="1906"/>
        <v/>
      </c>
      <c r="BZ1273" s="18" t="str">
        <f t="shared" si="1906"/>
        <v/>
      </c>
      <c r="CA1273" s="18" t="str">
        <f t="shared" si="1906"/>
        <v/>
      </c>
      <c r="CB1273" s="18" t="str">
        <f t="shared" si="1906"/>
        <v/>
      </c>
      <c r="CC1273" s="18" t="str">
        <f t="shared" si="1906"/>
        <v/>
      </c>
    </row>
    <row r="1274" ht="15.0" customHeight="1">
      <c r="A1274" s="11" t="s">
        <v>6023</v>
      </c>
      <c r="C1274" s="11"/>
      <c r="D1274" s="11" t="s">
        <v>5632</v>
      </c>
      <c r="E1274" s="11">
        <v>208190.0</v>
      </c>
      <c r="F1274" s="11">
        <v>208190.0</v>
      </c>
      <c r="G1274" s="11" t="s">
        <v>151</v>
      </c>
      <c r="H1274" s="12">
        <v>238888.0</v>
      </c>
      <c r="I1274" s="12">
        <v>238888.0</v>
      </c>
      <c r="J1274" s="13">
        <v>208190.0</v>
      </c>
      <c r="K1274" s="13">
        <v>208190.0</v>
      </c>
      <c r="L1274" s="11" t="s">
        <v>86</v>
      </c>
      <c r="N1274" s="15"/>
      <c r="O1274" s="11" t="s">
        <v>6024</v>
      </c>
      <c r="T1274" s="11" t="s">
        <v>6025</v>
      </c>
      <c r="V1274" s="11" t="s">
        <v>6026</v>
      </c>
      <c r="X1274" s="11" t="s">
        <v>6000</v>
      </c>
      <c r="AC1274" s="15"/>
      <c r="AD1274" s="15"/>
      <c r="AL1274" s="11">
        <v>238888.0</v>
      </c>
      <c r="AM1274" s="11" t="s">
        <v>1487</v>
      </c>
      <c r="AQ1274" s="11" t="s">
        <v>79</v>
      </c>
      <c r="AR1274" s="11" t="s">
        <v>565</v>
      </c>
      <c r="AS1274" s="11" t="s">
        <v>75</v>
      </c>
      <c r="AT1274" s="11" t="s">
        <v>80</v>
      </c>
      <c r="AW1274" s="25" t="s">
        <v>96</v>
      </c>
      <c r="AX1274" s="11" t="s">
        <v>82</v>
      </c>
      <c r="AZ1274" s="25" t="s">
        <v>132</v>
      </c>
      <c r="BD1274" s="15">
        <v>45671.0</v>
      </c>
      <c r="BE1274" s="15">
        <v>46098.0</v>
      </c>
      <c r="BJ1274" s="11">
        <v>2018.0</v>
      </c>
      <c r="BK1274" s="11">
        <v>2018.0</v>
      </c>
      <c r="BL1274" s="16">
        <f t="shared" si="1660"/>
        <v>1</v>
      </c>
      <c r="BM1274" s="18" t="str">
        <f t="shared" si="1661"/>
        <v>2018</v>
      </c>
      <c r="BN1274" s="18" t="str">
        <f t="shared" ref="BN1274:CC1274" si="1907">IF(ISNUMBER(SEARCH(BN$1, $BM1274)), ($K1274/$BL1274), "")</f>
        <v/>
      </c>
      <c r="BO1274" s="18" t="str">
        <f t="shared" si="1907"/>
        <v/>
      </c>
      <c r="BP1274" s="18" t="str">
        <f t="shared" si="1907"/>
        <v/>
      </c>
      <c r="BQ1274" s="18" t="str">
        <f t="shared" si="1907"/>
        <v/>
      </c>
      <c r="BR1274" s="18" t="str">
        <f t="shared" si="1907"/>
        <v/>
      </c>
      <c r="BS1274" s="18" t="str">
        <f t="shared" si="1907"/>
        <v/>
      </c>
      <c r="BT1274" s="18" t="str">
        <f t="shared" si="1907"/>
        <v/>
      </c>
      <c r="BU1274" s="18" t="str">
        <f t="shared" si="1907"/>
        <v/>
      </c>
      <c r="BV1274" s="18" t="str">
        <f t="shared" si="1907"/>
        <v/>
      </c>
      <c r="BW1274" s="18" t="str">
        <f t="shared" si="1907"/>
        <v/>
      </c>
      <c r="BX1274" s="18" t="str">
        <f t="shared" si="1907"/>
        <v/>
      </c>
      <c r="BY1274" s="18" t="str">
        <f t="shared" si="1907"/>
        <v/>
      </c>
      <c r="BZ1274" s="18" t="str">
        <f t="shared" si="1907"/>
        <v/>
      </c>
      <c r="CA1274" s="18" t="str">
        <f t="shared" si="1907"/>
        <v/>
      </c>
      <c r="CB1274" s="18" t="str">
        <f t="shared" si="1907"/>
        <v/>
      </c>
      <c r="CC1274" s="18" t="str">
        <f t="shared" si="1907"/>
        <v/>
      </c>
    </row>
    <row r="1275" ht="15.0" customHeight="1">
      <c r="A1275" s="11" t="s">
        <v>6027</v>
      </c>
      <c r="C1275" s="11"/>
      <c r="D1275" s="11" t="s">
        <v>5632</v>
      </c>
      <c r="E1275" s="11">
        <v>204000.0</v>
      </c>
      <c r="F1275" s="11">
        <v>204000.0</v>
      </c>
      <c r="G1275" s="11" t="s">
        <v>151</v>
      </c>
      <c r="H1275" s="12">
        <v>227350.0</v>
      </c>
      <c r="I1275" s="12">
        <v>227350.0</v>
      </c>
      <c r="J1275" s="13">
        <v>204000.0</v>
      </c>
      <c r="K1275" s="13">
        <v>204000.0</v>
      </c>
      <c r="L1275" s="11" t="s">
        <v>86</v>
      </c>
      <c r="N1275" s="15"/>
      <c r="O1275" s="11" t="s">
        <v>6028</v>
      </c>
      <c r="T1275" s="11" t="s">
        <v>6029</v>
      </c>
      <c r="V1275" s="11" t="s">
        <v>6030</v>
      </c>
      <c r="X1275" s="11" t="s">
        <v>6031</v>
      </c>
      <c r="AC1275" s="15"/>
      <c r="AD1275" s="15"/>
      <c r="AL1275" s="11">
        <v>227350.0</v>
      </c>
      <c r="AM1275" s="11" t="s">
        <v>6032</v>
      </c>
      <c r="AQ1275" s="11" t="s">
        <v>79</v>
      </c>
      <c r="AR1275" s="11" t="s">
        <v>385</v>
      </c>
      <c r="AS1275" s="11" t="s">
        <v>75</v>
      </c>
      <c r="AT1275" s="11" t="s">
        <v>80</v>
      </c>
      <c r="AW1275" s="25" t="s">
        <v>96</v>
      </c>
      <c r="AX1275" s="11" t="s">
        <v>82</v>
      </c>
      <c r="AZ1275" s="19" t="s">
        <v>398</v>
      </c>
      <c r="BD1275" s="15">
        <v>45671.0</v>
      </c>
      <c r="BE1275" s="15">
        <v>46098.0</v>
      </c>
      <c r="BJ1275" s="11">
        <v>2015.0</v>
      </c>
      <c r="BK1275" s="11">
        <v>2015.0</v>
      </c>
      <c r="BL1275" s="16">
        <f t="shared" si="1660"/>
        <v>1</v>
      </c>
      <c r="BM1275" s="18" t="str">
        <f t="shared" si="1661"/>
        <v>2015</v>
      </c>
      <c r="BN1275" s="18" t="str">
        <f t="shared" ref="BN1275:CC1275" si="1908">IF(ISNUMBER(SEARCH(BN$1, $BM1275)), ($K1275/$BL1275), "")</f>
        <v/>
      </c>
      <c r="BO1275" s="18" t="str">
        <f t="shared" si="1908"/>
        <v/>
      </c>
      <c r="BP1275" s="18" t="str">
        <f t="shared" si="1908"/>
        <v/>
      </c>
      <c r="BQ1275" s="18" t="str">
        <f t="shared" si="1908"/>
        <v/>
      </c>
      <c r="BR1275" s="18" t="str">
        <f t="shared" si="1908"/>
        <v/>
      </c>
      <c r="BS1275" s="18" t="str">
        <f t="shared" si="1908"/>
        <v/>
      </c>
      <c r="BT1275" s="18" t="str">
        <f t="shared" si="1908"/>
        <v/>
      </c>
      <c r="BU1275" s="18" t="str">
        <f t="shared" si="1908"/>
        <v/>
      </c>
      <c r="BV1275" s="18" t="str">
        <f t="shared" si="1908"/>
        <v/>
      </c>
      <c r="BW1275" s="18" t="str">
        <f t="shared" si="1908"/>
        <v/>
      </c>
      <c r="BX1275" s="18" t="str">
        <f t="shared" si="1908"/>
        <v/>
      </c>
      <c r="BY1275" s="18" t="str">
        <f t="shared" si="1908"/>
        <v/>
      </c>
      <c r="BZ1275" s="18" t="str">
        <f t="shared" si="1908"/>
        <v/>
      </c>
      <c r="CA1275" s="18" t="str">
        <f t="shared" si="1908"/>
        <v/>
      </c>
      <c r="CB1275" s="18" t="str">
        <f t="shared" si="1908"/>
        <v/>
      </c>
      <c r="CC1275" s="18" t="str">
        <f t="shared" si="1908"/>
        <v/>
      </c>
    </row>
    <row r="1276" ht="15.0" customHeight="1">
      <c r="A1276" s="11" t="s">
        <v>6033</v>
      </c>
      <c r="C1276" s="11"/>
      <c r="D1276" s="11" t="s">
        <v>5632</v>
      </c>
      <c r="E1276" s="11">
        <v>199902.0</v>
      </c>
      <c r="F1276" s="11">
        <v>199902.0</v>
      </c>
      <c r="G1276" s="11" t="s">
        <v>151</v>
      </c>
      <c r="H1276" s="12">
        <v>264855.0</v>
      </c>
      <c r="I1276" s="12">
        <v>264855.0</v>
      </c>
      <c r="J1276" s="13">
        <v>199902.0</v>
      </c>
      <c r="K1276" s="13">
        <v>199902.0</v>
      </c>
      <c r="L1276" s="11" t="s">
        <v>86</v>
      </c>
      <c r="N1276" s="15"/>
      <c r="O1276" s="11" t="s">
        <v>6034</v>
      </c>
      <c r="T1276" s="11" t="s">
        <v>6035</v>
      </c>
      <c r="X1276" s="11" t="s">
        <v>6035</v>
      </c>
      <c r="Y1276" s="11" t="s">
        <v>75</v>
      </c>
      <c r="AC1276" s="15"/>
      <c r="AD1276" s="15"/>
      <c r="AL1276" s="11">
        <v>264855.0</v>
      </c>
      <c r="AM1276" s="11" t="s">
        <v>308</v>
      </c>
      <c r="AQ1276" s="11" t="s">
        <v>79</v>
      </c>
      <c r="AR1276" s="11" t="s">
        <v>183</v>
      </c>
      <c r="AS1276" s="11" t="s">
        <v>75</v>
      </c>
      <c r="AT1276" s="11" t="s">
        <v>80</v>
      </c>
      <c r="AW1276" s="25" t="s">
        <v>96</v>
      </c>
      <c r="AX1276" s="11" t="s">
        <v>82</v>
      </c>
      <c r="AZ1276" s="25" t="s">
        <v>310</v>
      </c>
      <c r="BD1276" s="15">
        <v>45671.0</v>
      </c>
      <c r="BJ1276" s="11">
        <v>2007.0</v>
      </c>
      <c r="BK1276" s="11">
        <v>2007.0</v>
      </c>
      <c r="BL1276" s="16">
        <f t="shared" si="1660"/>
        <v>1</v>
      </c>
      <c r="BM1276" s="18" t="str">
        <f t="shared" si="1661"/>
        <v>2007</v>
      </c>
      <c r="BN1276" s="18" t="str">
        <f t="shared" ref="BN1276:CC1276" si="1909">IF(ISNUMBER(SEARCH(BN$1, $BM1276)), ($K1276/$BL1276), "")</f>
        <v/>
      </c>
      <c r="BO1276" s="18" t="str">
        <f t="shared" si="1909"/>
        <v/>
      </c>
      <c r="BP1276" s="18" t="str">
        <f t="shared" si="1909"/>
        <v/>
      </c>
      <c r="BQ1276" s="18" t="str">
        <f t="shared" si="1909"/>
        <v/>
      </c>
      <c r="BR1276" s="18" t="str">
        <f t="shared" si="1909"/>
        <v/>
      </c>
      <c r="BS1276" s="18" t="str">
        <f t="shared" si="1909"/>
        <v/>
      </c>
      <c r="BT1276" s="18" t="str">
        <f t="shared" si="1909"/>
        <v/>
      </c>
      <c r="BU1276" s="18" t="str">
        <f t="shared" si="1909"/>
        <v/>
      </c>
      <c r="BV1276" s="18" t="str">
        <f t="shared" si="1909"/>
        <v/>
      </c>
      <c r="BW1276" s="18" t="str">
        <f t="shared" si="1909"/>
        <v/>
      </c>
      <c r="BX1276" s="18" t="str">
        <f t="shared" si="1909"/>
        <v/>
      </c>
      <c r="BY1276" s="18" t="str">
        <f t="shared" si="1909"/>
        <v/>
      </c>
      <c r="BZ1276" s="18" t="str">
        <f t="shared" si="1909"/>
        <v/>
      </c>
      <c r="CA1276" s="18" t="str">
        <f t="shared" si="1909"/>
        <v/>
      </c>
      <c r="CB1276" s="18" t="str">
        <f t="shared" si="1909"/>
        <v/>
      </c>
      <c r="CC1276" s="18" t="str">
        <f t="shared" si="1909"/>
        <v/>
      </c>
    </row>
    <row r="1277" ht="15.0" customHeight="1">
      <c r="A1277" s="11" t="s">
        <v>6036</v>
      </c>
      <c r="C1277" s="11"/>
      <c r="D1277" s="11" t="s">
        <v>5632</v>
      </c>
      <c r="E1277" s="27">
        <v>197870.0</v>
      </c>
      <c r="F1277" s="27">
        <v>197870.0</v>
      </c>
      <c r="G1277" s="11" t="s">
        <v>135</v>
      </c>
      <c r="H1277" s="12">
        <v>307135.0</v>
      </c>
      <c r="I1277" s="12">
        <v>307135.0</v>
      </c>
      <c r="J1277" s="13">
        <f t="shared" ref="J1277:K1277" si="1910">E1277*1.19</f>
        <v>235465.3</v>
      </c>
      <c r="K1277" s="13">
        <f t="shared" si="1910"/>
        <v>235465.3</v>
      </c>
      <c r="L1277" s="11" t="s">
        <v>86</v>
      </c>
      <c r="N1277" s="15"/>
      <c r="O1277" s="11" t="s">
        <v>6037</v>
      </c>
      <c r="V1277" s="11" t="s">
        <v>6038</v>
      </c>
      <c r="X1277" s="11" t="s">
        <v>146</v>
      </c>
      <c r="AC1277" s="15"/>
      <c r="AD1277" s="15"/>
      <c r="AL1277" s="11">
        <v>307135.0</v>
      </c>
      <c r="AM1277" s="39" t="s">
        <v>1041</v>
      </c>
      <c r="AQ1277" s="11" t="s">
        <v>79</v>
      </c>
      <c r="AR1277" s="11" t="s">
        <v>146</v>
      </c>
      <c r="AS1277" s="11" t="s">
        <v>75</v>
      </c>
      <c r="AT1277" s="11" t="s">
        <v>80</v>
      </c>
      <c r="AW1277" s="25" t="s">
        <v>96</v>
      </c>
      <c r="AX1277" s="11" t="s">
        <v>82</v>
      </c>
      <c r="AZ1277" s="25" t="s">
        <v>124</v>
      </c>
      <c r="BD1277" s="15">
        <v>45671.0</v>
      </c>
      <c r="BE1277" s="15">
        <v>46098.0</v>
      </c>
      <c r="BJ1277" s="11">
        <v>2009.0</v>
      </c>
      <c r="BK1277" s="11">
        <v>2009.0</v>
      </c>
      <c r="BL1277" s="16">
        <f t="shared" si="1660"/>
        <v>1</v>
      </c>
      <c r="BM1277" s="18" t="str">
        <f t="shared" si="1661"/>
        <v>2009</v>
      </c>
      <c r="BN1277" s="18" t="str">
        <f t="shared" ref="BN1277:CC1277" si="1911">IF(ISNUMBER(SEARCH(BN$1, $BM1277)), ($K1277/$BL1277), "")</f>
        <v/>
      </c>
      <c r="BO1277" s="18" t="str">
        <f t="shared" si="1911"/>
        <v/>
      </c>
      <c r="BP1277" s="18" t="str">
        <f t="shared" si="1911"/>
        <v/>
      </c>
      <c r="BQ1277" s="18" t="str">
        <f t="shared" si="1911"/>
        <v/>
      </c>
      <c r="BR1277" s="18" t="str">
        <f t="shared" si="1911"/>
        <v/>
      </c>
      <c r="BS1277" s="18" t="str">
        <f t="shared" si="1911"/>
        <v/>
      </c>
      <c r="BT1277" s="18" t="str">
        <f t="shared" si="1911"/>
        <v/>
      </c>
      <c r="BU1277" s="18" t="str">
        <f t="shared" si="1911"/>
        <v/>
      </c>
      <c r="BV1277" s="18" t="str">
        <f t="shared" si="1911"/>
        <v/>
      </c>
      <c r="BW1277" s="18" t="str">
        <f t="shared" si="1911"/>
        <v/>
      </c>
      <c r="BX1277" s="18" t="str">
        <f t="shared" si="1911"/>
        <v/>
      </c>
      <c r="BY1277" s="18" t="str">
        <f t="shared" si="1911"/>
        <v/>
      </c>
      <c r="BZ1277" s="18" t="str">
        <f t="shared" si="1911"/>
        <v/>
      </c>
      <c r="CA1277" s="18" t="str">
        <f t="shared" si="1911"/>
        <v/>
      </c>
      <c r="CB1277" s="18" t="str">
        <f t="shared" si="1911"/>
        <v/>
      </c>
      <c r="CC1277" s="18" t="str">
        <f t="shared" si="1911"/>
        <v/>
      </c>
    </row>
    <row r="1278" ht="15.0" customHeight="1">
      <c r="A1278" s="11" t="s">
        <v>6039</v>
      </c>
      <c r="C1278" s="11"/>
      <c r="D1278" s="11" t="s">
        <v>5632</v>
      </c>
      <c r="E1278" s="11">
        <v>194040.0</v>
      </c>
      <c r="F1278" s="11">
        <v>194040.0</v>
      </c>
      <c r="G1278" s="11" t="s">
        <v>367</v>
      </c>
      <c r="H1278" s="12">
        <v>47713.0</v>
      </c>
      <c r="I1278" s="12">
        <v>47713.0</v>
      </c>
      <c r="J1278" s="13">
        <f t="shared" ref="J1278:K1278" si="1912">E1278*0.23</f>
        <v>44629.2</v>
      </c>
      <c r="K1278" s="13">
        <f t="shared" si="1912"/>
        <v>44629.2</v>
      </c>
      <c r="L1278" s="11" t="s">
        <v>86</v>
      </c>
      <c r="N1278" s="15"/>
      <c r="O1278" s="11" t="s">
        <v>6040</v>
      </c>
      <c r="T1278" s="11" t="s">
        <v>6041</v>
      </c>
      <c r="V1278" s="11" t="s">
        <v>6042</v>
      </c>
      <c r="X1278" s="11" t="s">
        <v>372</v>
      </c>
      <c r="AC1278" s="15"/>
      <c r="AD1278" s="15"/>
      <c r="AL1278" s="11">
        <v>47713.0</v>
      </c>
      <c r="AM1278" s="11" t="s">
        <v>5727</v>
      </c>
      <c r="AQ1278" s="11" t="s">
        <v>79</v>
      </c>
      <c r="AR1278" s="11" t="s">
        <v>372</v>
      </c>
      <c r="AS1278" s="11" t="s">
        <v>75</v>
      </c>
      <c r="AT1278" s="11" t="s">
        <v>80</v>
      </c>
      <c r="AW1278" s="25" t="s">
        <v>504</v>
      </c>
      <c r="AX1278" s="11" t="s">
        <v>82</v>
      </c>
      <c r="AZ1278" s="25" t="s">
        <v>5728</v>
      </c>
      <c r="BD1278" s="15">
        <v>45671.0</v>
      </c>
      <c r="BE1278" s="15">
        <v>46098.0</v>
      </c>
      <c r="BJ1278" s="11">
        <v>2020.0</v>
      </c>
      <c r="BK1278" s="11">
        <v>2020.0</v>
      </c>
      <c r="BL1278" s="16">
        <f t="shared" si="1660"/>
        <v>1</v>
      </c>
      <c r="BM1278" s="18" t="str">
        <f t="shared" si="1661"/>
        <v>2020</v>
      </c>
      <c r="BN1278" s="20">
        <f t="shared" ref="BN1278:CC1278" si="1913">IF(ISNUMBER(SEARCH(BN$1, $BM1278)), ($K1278/$BL1278), "")</f>
        <v>44629.2</v>
      </c>
      <c r="BO1278" s="18" t="str">
        <f t="shared" si="1913"/>
        <v/>
      </c>
      <c r="BP1278" s="18" t="str">
        <f t="shared" si="1913"/>
        <v/>
      </c>
      <c r="BQ1278" s="18" t="str">
        <f t="shared" si="1913"/>
        <v/>
      </c>
      <c r="BR1278" s="18" t="str">
        <f t="shared" si="1913"/>
        <v/>
      </c>
      <c r="BS1278" s="18" t="str">
        <f t="shared" si="1913"/>
        <v/>
      </c>
      <c r="BT1278" s="18" t="str">
        <f t="shared" si="1913"/>
        <v/>
      </c>
      <c r="BU1278" s="18" t="str">
        <f t="shared" si="1913"/>
        <v/>
      </c>
      <c r="BV1278" s="18" t="str">
        <f t="shared" si="1913"/>
        <v/>
      </c>
      <c r="BW1278" s="18" t="str">
        <f t="shared" si="1913"/>
        <v/>
      </c>
      <c r="BX1278" s="18" t="str">
        <f t="shared" si="1913"/>
        <v/>
      </c>
      <c r="BY1278" s="18" t="str">
        <f t="shared" si="1913"/>
        <v/>
      </c>
      <c r="BZ1278" s="18" t="str">
        <f t="shared" si="1913"/>
        <v/>
      </c>
      <c r="CA1278" s="18" t="str">
        <f t="shared" si="1913"/>
        <v/>
      </c>
      <c r="CB1278" s="18" t="str">
        <f t="shared" si="1913"/>
        <v/>
      </c>
      <c r="CC1278" s="18" t="str">
        <f t="shared" si="1913"/>
        <v/>
      </c>
    </row>
    <row r="1279" ht="15.0" customHeight="1">
      <c r="A1279" s="11" t="s">
        <v>6043</v>
      </c>
      <c r="C1279" s="11"/>
      <c r="D1279" s="11" t="s">
        <v>5632</v>
      </c>
      <c r="E1279" s="11">
        <v>190040.0</v>
      </c>
      <c r="F1279" s="11">
        <v>190040.0</v>
      </c>
      <c r="G1279" s="11" t="s">
        <v>367</v>
      </c>
      <c r="H1279" s="12">
        <v>61144.0</v>
      </c>
      <c r="I1279" s="12">
        <v>61144.0</v>
      </c>
      <c r="J1279" s="13">
        <f t="shared" ref="J1279:K1279" si="1914">E1279*0.23</f>
        <v>43709.2</v>
      </c>
      <c r="K1279" s="13">
        <f t="shared" si="1914"/>
        <v>43709.2</v>
      </c>
      <c r="L1279" s="11" t="s">
        <v>86</v>
      </c>
      <c r="N1279" s="15"/>
      <c r="O1279" s="11" t="s">
        <v>6044</v>
      </c>
      <c r="T1279" s="11" t="s">
        <v>6045</v>
      </c>
      <c r="V1279" s="11" t="s">
        <v>5745</v>
      </c>
      <c r="X1279" s="11" t="s">
        <v>372</v>
      </c>
      <c r="AC1279" s="15"/>
      <c r="AD1279" s="15"/>
      <c r="AL1279" s="11">
        <v>61144.0</v>
      </c>
      <c r="AM1279" s="11" t="s">
        <v>5727</v>
      </c>
      <c r="AQ1279" s="11" t="s">
        <v>79</v>
      </c>
      <c r="AR1279" s="11" t="s">
        <v>372</v>
      </c>
      <c r="AS1279" s="11" t="s">
        <v>75</v>
      </c>
      <c r="AT1279" s="11" t="s">
        <v>80</v>
      </c>
      <c r="AW1279" s="25" t="s">
        <v>96</v>
      </c>
      <c r="AX1279" s="11" t="s">
        <v>376</v>
      </c>
      <c r="AZ1279" s="25" t="s">
        <v>191</v>
      </c>
      <c r="BD1279" s="15">
        <v>45671.0</v>
      </c>
      <c r="BE1279" s="15">
        <v>46098.0</v>
      </c>
      <c r="BJ1279" s="11">
        <v>2010.0</v>
      </c>
      <c r="BK1279" s="11">
        <v>2010.0</v>
      </c>
      <c r="BL1279" s="16">
        <f t="shared" si="1660"/>
        <v>1</v>
      </c>
      <c r="BM1279" s="18" t="str">
        <f t="shared" si="1661"/>
        <v>2010</v>
      </c>
      <c r="BN1279" s="18" t="str">
        <f t="shared" ref="BN1279:CC1279" si="1915">IF(ISNUMBER(SEARCH(BN$1, $BM1279)), ($K1279/$BL1279), "")</f>
        <v/>
      </c>
      <c r="BO1279" s="18" t="str">
        <f t="shared" si="1915"/>
        <v/>
      </c>
      <c r="BP1279" s="18" t="str">
        <f t="shared" si="1915"/>
        <v/>
      </c>
      <c r="BQ1279" s="18" t="str">
        <f t="shared" si="1915"/>
        <v/>
      </c>
      <c r="BR1279" s="18" t="str">
        <f t="shared" si="1915"/>
        <v/>
      </c>
      <c r="BS1279" s="18" t="str">
        <f t="shared" si="1915"/>
        <v/>
      </c>
      <c r="BT1279" s="18" t="str">
        <f t="shared" si="1915"/>
        <v/>
      </c>
      <c r="BU1279" s="18" t="str">
        <f t="shared" si="1915"/>
        <v/>
      </c>
      <c r="BV1279" s="18" t="str">
        <f t="shared" si="1915"/>
        <v/>
      </c>
      <c r="BW1279" s="18" t="str">
        <f t="shared" si="1915"/>
        <v/>
      </c>
      <c r="BX1279" s="18" t="str">
        <f t="shared" si="1915"/>
        <v/>
      </c>
      <c r="BY1279" s="18" t="str">
        <f t="shared" si="1915"/>
        <v/>
      </c>
      <c r="BZ1279" s="18" t="str">
        <f t="shared" si="1915"/>
        <v/>
      </c>
      <c r="CA1279" s="18" t="str">
        <f t="shared" si="1915"/>
        <v/>
      </c>
      <c r="CB1279" s="18" t="str">
        <f t="shared" si="1915"/>
        <v/>
      </c>
      <c r="CC1279" s="18" t="str">
        <f t="shared" si="1915"/>
        <v/>
      </c>
    </row>
    <row r="1280" ht="15.0" customHeight="1">
      <c r="A1280" s="11" t="s">
        <v>6046</v>
      </c>
      <c r="C1280" s="11"/>
      <c r="D1280" s="11" t="s">
        <v>5632</v>
      </c>
      <c r="E1280" s="11">
        <v>181153.0</v>
      </c>
      <c r="F1280" s="11">
        <v>181153.0</v>
      </c>
      <c r="G1280" s="11" t="s">
        <v>151</v>
      </c>
      <c r="H1280" s="12">
        <v>195740.0</v>
      </c>
      <c r="I1280" s="12">
        <v>195740.0</v>
      </c>
      <c r="J1280" s="13">
        <v>181153.0</v>
      </c>
      <c r="K1280" s="13">
        <v>181153.0</v>
      </c>
      <c r="L1280" s="11" t="s">
        <v>86</v>
      </c>
      <c r="N1280" s="14" t="s">
        <v>6047</v>
      </c>
      <c r="O1280" s="11" t="s">
        <v>6048</v>
      </c>
      <c r="V1280" s="11" t="s">
        <v>6049</v>
      </c>
      <c r="X1280" s="11" t="s">
        <v>6050</v>
      </c>
      <c r="AC1280" s="15"/>
      <c r="AD1280" s="15"/>
      <c r="AL1280" s="11">
        <v>195740.0</v>
      </c>
      <c r="AM1280" s="11" t="s">
        <v>185</v>
      </c>
      <c r="AN1280" s="30" t="s">
        <v>503</v>
      </c>
      <c r="AQ1280" s="11" t="s">
        <v>79</v>
      </c>
      <c r="AR1280" s="11" t="s">
        <v>188</v>
      </c>
      <c r="AS1280" s="11" t="s">
        <v>75</v>
      </c>
      <c r="AT1280" s="11" t="s">
        <v>80</v>
      </c>
      <c r="AW1280" s="25" t="s">
        <v>96</v>
      </c>
      <c r="AX1280" s="11" t="s">
        <v>82</v>
      </c>
      <c r="AZ1280" s="11" t="s">
        <v>520</v>
      </c>
      <c r="BD1280" s="15">
        <v>45671.0</v>
      </c>
      <c r="BE1280" s="15">
        <v>46098.0</v>
      </c>
      <c r="BJ1280" s="11">
        <v>2024.0</v>
      </c>
      <c r="BK1280" s="11">
        <v>2026.0</v>
      </c>
      <c r="BL1280" s="16">
        <f t="shared" si="1660"/>
        <v>3</v>
      </c>
      <c r="BM1280" s="18" t="str">
        <f t="shared" si="1661"/>
        <v>2024, 2025, 2026</v>
      </c>
      <c r="BN1280" s="18" t="str">
        <f t="shared" ref="BN1280:CC1280" si="1916">IF(ISNUMBER(SEARCH(BN$1, $BM1280)), ($K1280/$BL1280), "")</f>
        <v/>
      </c>
      <c r="BO1280" s="18" t="str">
        <f t="shared" si="1916"/>
        <v/>
      </c>
      <c r="BP1280" s="18" t="str">
        <f t="shared" si="1916"/>
        <v/>
      </c>
      <c r="BQ1280" s="18" t="str">
        <f t="shared" si="1916"/>
        <v/>
      </c>
      <c r="BR1280" s="20">
        <f t="shared" si="1916"/>
        <v>60384.33333</v>
      </c>
      <c r="BS1280" s="20">
        <f t="shared" si="1916"/>
        <v>60384.33333</v>
      </c>
      <c r="BT1280" s="20">
        <f t="shared" si="1916"/>
        <v>60384.33333</v>
      </c>
      <c r="BU1280" s="18" t="str">
        <f t="shared" si="1916"/>
        <v/>
      </c>
      <c r="BV1280" s="18" t="str">
        <f t="shared" si="1916"/>
        <v/>
      </c>
      <c r="BW1280" s="18" t="str">
        <f t="shared" si="1916"/>
        <v/>
      </c>
      <c r="BX1280" s="18" t="str">
        <f t="shared" si="1916"/>
        <v/>
      </c>
      <c r="BY1280" s="18" t="str">
        <f t="shared" si="1916"/>
        <v/>
      </c>
      <c r="BZ1280" s="18" t="str">
        <f t="shared" si="1916"/>
        <v/>
      </c>
      <c r="CA1280" s="18" t="str">
        <f t="shared" si="1916"/>
        <v/>
      </c>
      <c r="CB1280" s="18" t="str">
        <f t="shared" si="1916"/>
        <v/>
      </c>
      <c r="CC1280" s="18" t="str">
        <f t="shared" si="1916"/>
        <v/>
      </c>
    </row>
    <row r="1281" ht="15.0" customHeight="1">
      <c r="A1281" s="11" t="s">
        <v>6051</v>
      </c>
      <c r="C1281" s="11"/>
      <c r="D1281" s="11" t="s">
        <v>5632</v>
      </c>
      <c r="E1281" s="27">
        <v>167997.0</v>
      </c>
      <c r="F1281" s="27">
        <v>167997.0</v>
      </c>
      <c r="G1281" s="11" t="s">
        <v>135</v>
      </c>
      <c r="H1281" s="12">
        <v>226922.0</v>
      </c>
      <c r="I1281" s="12">
        <v>226922.0</v>
      </c>
      <c r="J1281" s="13">
        <f t="shared" ref="J1281:K1281" si="1917">E1281*1.19</f>
        <v>199916.43</v>
      </c>
      <c r="K1281" s="13">
        <f t="shared" si="1917"/>
        <v>199916.43</v>
      </c>
      <c r="L1281" s="11" t="s">
        <v>86</v>
      </c>
      <c r="N1281" s="14" t="s">
        <v>6052</v>
      </c>
      <c r="O1281" s="11" t="s">
        <v>6053</v>
      </c>
      <c r="T1281" s="11" t="s">
        <v>6054</v>
      </c>
      <c r="V1281" s="11" t="s">
        <v>6055</v>
      </c>
      <c r="X1281" s="11" t="s">
        <v>5777</v>
      </c>
      <c r="AC1281" s="15"/>
      <c r="AD1281" s="15"/>
      <c r="AL1281" s="11">
        <v>226922.0</v>
      </c>
      <c r="AM1281" s="11" t="s">
        <v>143</v>
      </c>
      <c r="AN1281" s="11" t="s">
        <v>144</v>
      </c>
      <c r="AQ1281" s="11" t="s">
        <v>79</v>
      </c>
      <c r="AR1281" s="11" t="s">
        <v>146</v>
      </c>
      <c r="AS1281" s="11" t="s">
        <v>75</v>
      </c>
      <c r="AT1281" s="11" t="s">
        <v>107</v>
      </c>
      <c r="AU1281" s="11" t="s">
        <v>108</v>
      </c>
      <c r="AW1281" s="25" t="s">
        <v>96</v>
      </c>
      <c r="AX1281" s="11" t="s">
        <v>82</v>
      </c>
      <c r="AZ1281" s="25" t="s">
        <v>132</v>
      </c>
      <c r="BD1281" s="15">
        <v>45671.0</v>
      </c>
      <c r="BE1281" s="15">
        <v>46098.0</v>
      </c>
      <c r="BJ1281" s="11">
        <v>2016.0</v>
      </c>
      <c r="BK1281" s="11">
        <v>2016.0</v>
      </c>
      <c r="BL1281" s="16">
        <f t="shared" si="1660"/>
        <v>1</v>
      </c>
      <c r="BM1281" s="18" t="str">
        <f t="shared" si="1661"/>
        <v>2016</v>
      </c>
      <c r="BN1281" s="18" t="str">
        <f t="shared" ref="BN1281:CC1281" si="1918">IF(ISNUMBER(SEARCH(BN$1, $BM1281)), ($K1281/$BL1281), "")</f>
        <v/>
      </c>
      <c r="BO1281" s="18" t="str">
        <f t="shared" si="1918"/>
        <v/>
      </c>
      <c r="BP1281" s="18" t="str">
        <f t="shared" si="1918"/>
        <v/>
      </c>
      <c r="BQ1281" s="18" t="str">
        <f t="shared" si="1918"/>
        <v/>
      </c>
      <c r="BR1281" s="18" t="str">
        <f t="shared" si="1918"/>
        <v/>
      </c>
      <c r="BS1281" s="18" t="str">
        <f t="shared" si="1918"/>
        <v/>
      </c>
      <c r="BT1281" s="18" t="str">
        <f t="shared" si="1918"/>
        <v/>
      </c>
      <c r="BU1281" s="18" t="str">
        <f t="shared" si="1918"/>
        <v/>
      </c>
      <c r="BV1281" s="18" t="str">
        <f t="shared" si="1918"/>
        <v/>
      </c>
      <c r="BW1281" s="18" t="str">
        <f t="shared" si="1918"/>
        <v/>
      </c>
      <c r="BX1281" s="18" t="str">
        <f t="shared" si="1918"/>
        <v/>
      </c>
      <c r="BY1281" s="18" t="str">
        <f t="shared" si="1918"/>
        <v/>
      </c>
      <c r="BZ1281" s="18" t="str">
        <f t="shared" si="1918"/>
        <v/>
      </c>
      <c r="CA1281" s="18" t="str">
        <f t="shared" si="1918"/>
        <v/>
      </c>
      <c r="CB1281" s="18" t="str">
        <f t="shared" si="1918"/>
        <v/>
      </c>
      <c r="CC1281" s="18" t="str">
        <f t="shared" si="1918"/>
        <v/>
      </c>
    </row>
    <row r="1282" ht="15.0" customHeight="1">
      <c r="A1282" s="11" t="s">
        <v>6056</v>
      </c>
      <c r="C1282" s="11"/>
      <c r="D1282" s="11" t="s">
        <v>5632</v>
      </c>
      <c r="E1282" s="27">
        <v>132001.0</v>
      </c>
      <c r="F1282" s="27">
        <v>132001.0</v>
      </c>
      <c r="G1282" s="11" t="s">
        <v>135</v>
      </c>
      <c r="H1282" s="12">
        <v>206365.0</v>
      </c>
      <c r="I1282" s="12">
        <v>206365.0</v>
      </c>
      <c r="J1282" s="13">
        <f t="shared" ref="J1282:K1282" si="1919">E1282*1.19</f>
        <v>157081.19</v>
      </c>
      <c r="K1282" s="13">
        <f t="shared" si="1919"/>
        <v>157081.19</v>
      </c>
      <c r="L1282" s="11" t="s">
        <v>86</v>
      </c>
      <c r="N1282" s="14" t="s">
        <v>6057</v>
      </c>
      <c r="O1282" s="11" t="s">
        <v>6058</v>
      </c>
      <c r="V1282" s="11" t="s">
        <v>6059</v>
      </c>
      <c r="X1282" s="11" t="s">
        <v>5777</v>
      </c>
      <c r="AC1282" s="15"/>
      <c r="AD1282" s="15"/>
      <c r="AL1282" s="11">
        <v>206365.0</v>
      </c>
      <c r="AM1282" s="11" t="s">
        <v>143</v>
      </c>
      <c r="AN1282" s="11" t="s">
        <v>695</v>
      </c>
      <c r="AQ1282" s="11" t="s">
        <v>79</v>
      </c>
      <c r="AR1282" s="11" t="s">
        <v>146</v>
      </c>
      <c r="AS1282" s="11" t="s">
        <v>75</v>
      </c>
      <c r="AT1282" s="11" t="s">
        <v>107</v>
      </c>
      <c r="AU1282" s="11" t="s">
        <v>4104</v>
      </c>
      <c r="AW1282" s="25" t="s">
        <v>96</v>
      </c>
      <c r="AX1282" s="11" t="s">
        <v>82</v>
      </c>
      <c r="AZ1282" s="25" t="s">
        <v>109</v>
      </c>
      <c r="BD1282" s="15">
        <v>45671.0</v>
      </c>
      <c r="BE1282" s="15">
        <v>46098.0</v>
      </c>
      <c r="BJ1282" s="11">
        <v>2013.0</v>
      </c>
      <c r="BK1282" s="11">
        <v>2013.0</v>
      </c>
      <c r="BL1282" s="16">
        <f t="shared" si="1660"/>
        <v>1</v>
      </c>
      <c r="BM1282" s="18" t="str">
        <f t="shared" si="1661"/>
        <v>2013</v>
      </c>
      <c r="BN1282" s="18" t="str">
        <f t="shared" ref="BN1282:CC1282" si="1920">IF(ISNUMBER(SEARCH(BN$1, $BM1282)), ($K1282/$BL1282), "")</f>
        <v/>
      </c>
      <c r="BO1282" s="18" t="str">
        <f t="shared" si="1920"/>
        <v/>
      </c>
      <c r="BP1282" s="18" t="str">
        <f t="shared" si="1920"/>
        <v/>
      </c>
      <c r="BQ1282" s="18" t="str">
        <f t="shared" si="1920"/>
        <v/>
      </c>
      <c r="BR1282" s="18" t="str">
        <f t="shared" si="1920"/>
        <v/>
      </c>
      <c r="BS1282" s="18" t="str">
        <f t="shared" si="1920"/>
        <v/>
      </c>
      <c r="BT1282" s="18" t="str">
        <f t="shared" si="1920"/>
        <v/>
      </c>
      <c r="BU1282" s="18" t="str">
        <f t="shared" si="1920"/>
        <v/>
      </c>
      <c r="BV1282" s="18" t="str">
        <f t="shared" si="1920"/>
        <v/>
      </c>
      <c r="BW1282" s="18" t="str">
        <f t="shared" si="1920"/>
        <v/>
      </c>
      <c r="BX1282" s="18" t="str">
        <f t="shared" si="1920"/>
        <v/>
      </c>
      <c r="BY1282" s="18" t="str">
        <f t="shared" si="1920"/>
        <v/>
      </c>
      <c r="BZ1282" s="18" t="str">
        <f t="shared" si="1920"/>
        <v/>
      </c>
      <c r="CA1282" s="18" t="str">
        <f t="shared" si="1920"/>
        <v/>
      </c>
      <c r="CB1282" s="18" t="str">
        <f t="shared" si="1920"/>
        <v/>
      </c>
      <c r="CC1282" s="18" t="str">
        <f t="shared" si="1920"/>
        <v/>
      </c>
    </row>
    <row r="1283" ht="15.0" customHeight="1">
      <c r="A1283" s="11" t="s">
        <v>6060</v>
      </c>
      <c r="B1283" s="11" t="s">
        <v>6061</v>
      </c>
      <c r="C1283" s="11"/>
      <c r="D1283" s="11" t="s">
        <v>5632</v>
      </c>
      <c r="E1283" s="27">
        <v>125000.0</v>
      </c>
      <c r="F1283" s="27">
        <v>100000.0</v>
      </c>
      <c r="G1283" s="11" t="s">
        <v>135</v>
      </c>
      <c r="H1283" s="12">
        <v>0.0</v>
      </c>
      <c r="I1283" s="12">
        <v>0.0</v>
      </c>
      <c r="J1283" s="13">
        <f t="shared" ref="J1283:K1283" si="1921">E1283*1.19</f>
        <v>148750</v>
      </c>
      <c r="K1283" s="13">
        <f t="shared" si="1921"/>
        <v>119000</v>
      </c>
      <c r="L1283" s="11" t="s">
        <v>86</v>
      </c>
      <c r="N1283" s="14" t="s">
        <v>6062</v>
      </c>
      <c r="O1283" s="11" t="s">
        <v>6063</v>
      </c>
      <c r="T1283" s="11" t="s">
        <v>6064</v>
      </c>
      <c r="V1283" s="11" t="s">
        <v>2184</v>
      </c>
      <c r="X1283" s="11" t="s">
        <v>146</v>
      </c>
      <c r="AC1283" s="15"/>
      <c r="AD1283" s="15"/>
      <c r="AI1283" s="15">
        <v>43738.0</v>
      </c>
      <c r="AL1283" s="11">
        <v>0.0</v>
      </c>
      <c r="AM1283" s="11" t="s">
        <v>6065</v>
      </c>
      <c r="AQ1283" s="11" t="s">
        <v>79</v>
      </c>
      <c r="AR1283" s="11" t="s">
        <v>146</v>
      </c>
      <c r="AS1283" s="11" t="s">
        <v>75</v>
      </c>
      <c r="AT1283" s="11" t="s">
        <v>375</v>
      </c>
      <c r="AW1283" s="25" t="s">
        <v>96</v>
      </c>
      <c r="AX1283" s="11" t="s">
        <v>376</v>
      </c>
      <c r="AZ1283" s="11" t="s">
        <v>398</v>
      </c>
      <c r="BD1283" s="15">
        <v>45671.0</v>
      </c>
      <c r="BE1283" s="15">
        <v>45779.0</v>
      </c>
      <c r="BJ1283" s="11">
        <v>2019.0</v>
      </c>
      <c r="BK1283" s="11">
        <v>2019.0</v>
      </c>
      <c r="BL1283" s="16">
        <f t="shared" si="1660"/>
        <v>1</v>
      </c>
      <c r="BM1283" s="18" t="str">
        <f t="shared" si="1661"/>
        <v>2019</v>
      </c>
      <c r="BN1283" s="18" t="str">
        <f t="shared" ref="BN1283:CC1283" si="1922">IF(ISNUMBER(SEARCH(BN$1, $BM1283)), ($K1283/$BL1283), "")</f>
        <v/>
      </c>
      <c r="BO1283" s="18" t="str">
        <f t="shared" si="1922"/>
        <v/>
      </c>
      <c r="BP1283" s="18" t="str">
        <f t="shared" si="1922"/>
        <v/>
      </c>
      <c r="BQ1283" s="18" t="str">
        <f t="shared" si="1922"/>
        <v/>
      </c>
      <c r="BR1283" s="18" t="str">
        <f t="shared" si="1922"/>
        <v/>
      </c>
      <c r="BS1283" s="18" t="str">
        <f t="shared" si="1922"/>
        <v/>
      </c>
      <c r="BT1283" s="18" t="str">
        <f t="shared" si="1922"/>
        <v/>
      </c>
      <c r="BU1283" s="18" t="str">
        <f t="shared" si="1922"/>
        <v/>
      </c>
      <c r="BV1283" s="18" t="str">
        <f t="shared" si="1922"/>
        <v/>
      </c>
      <c r="BW1283" s="18" t="str">
        <f t="shared" si="1922"/>
        <v/>
      </c>
      <c r="BX1283" s="18" t="str">
        <f t="shared" si="1922"/>
        <v/>
      </c>
      <c r="BY1283" s="18" t="str">
        <f t="shared" si="1922"/>
        <v/>
      </c>
      <c r="BZ1283" s="18" t="str">
        <f t="shared" si="1922"/>
        <v/>
      </c>
      <c r="CA1283" s="18" t="str">
        <f t="shared" si="1922"/>
        <v/>
      </c>
      <c r="CB1283" s="18" t="str">
        <f t="shared" si="1922"/>
        <v/>
      </c>
      <c r="CC1283" s="18" t="str">
        <f t="shared" si="1922"/>
        <v/>
      </c>
      <c r="CD1283" s="17"/>
      <c r="CE1283" s="17"/>
    </row>
    <row r="1284" ht="15.0" customHeight="1">
      <c r="A1284" s="11" t="s">
        <v>6066</v>
      </c>
      <c r="B1284" s="11" t="s">
        <v>6067</v>
      </c>
      <c r="C1284" s="11"/>
      <c r="D1284" s="11" t="s">
        <v>5632</v>
      </c>
      <c r="E1284" s="27">
        <v>125000.0</v>
      </c>
      <c r="F1284" s="27">
        <v>100000.0</v>
      </c>
      <c r="G1284" s="11" t="s">
        <v>135</v>
      </c>
      <c r="H1284" s="12">
        <v>0.0</v>
      </c>
      <c r="I1284" s="12">
        <v>0.0</v>
      </c>
      <c r="J1284" s="13">
        <f t="shared" ref="J1284:K1284" si="1923">E1284*1.19</f>
        <v>148750</v>
      </c>
      <c r="K1284" s="13">
        <f t="shared" si="1923"/>
        <v>119000</v>
      </c>
      <c r="L1284" s="11" t="s">
        <v>86</v>
      </c>
      <c r="N1284" s="14" t="s">
        <v>6068</v>
      </c>
      <c r="O1284" s="11" t="s">
        <v>6069</v>
      </c>
      <c r="T1284" s="11" t="s">
        <v>6070</v>
      </c>
      <c r="V1284" s="11" t="s">
        <v>1117</v>
      </c>
      <c r="X1284" s="11" t="s">
        <v>146</v>
      </c>
      <c r="AC1284" s="15"/>
      <c r="AD1284" s="15"/>
      <c r="AI1284" s="15">
        <v>43738.0</v>
      </c>
      <c r="AL1284" s="11">
        <v>0.0</v>
      </c>
      <c r="AM1284" s="11" t="s">
        <v>143</v>
      </c>
      <c r="AN1284" s="11" t="s">
        <v>144</v>
      </c>
      <c r="AQ1284" s="11" t="s">
        <v>79</v>
      </c>
      <c r="AR1284" s="11" t="s">
        <v>146</v>
      </c>
      <c r="AS1284" s="11" t="s">
        <v>75</v>
      </c>
      <c r="AT1284" s="11" t="s">
        <v>80</v>
      </c>
      <c r="AW1284" s="25" t="s">
        <v>96</v>
      </c>
      <c r="AX1284" s="11" t="s">
        <v>82</v>
      </c>
      <c r="AZ1284" s="25" t="s">
        <v>310</v>
      </c>
      <c r="BD1284" s="15">
        <v>45671.0</v>
      </c>
      <c r="BE1284" s="15">
        <v>45779.0</v>
      </c>
      <c r="BJ1284" s="11">
        <v>2019.0</v>
      </c>
      <c r="BK1284" s="11">
        <v>2019.0</v>
      </c>
      <c r="BL1284" s="16">
        <f t="shared" si="1660"/>
        <v>1</v>
      </c>
      <c r="BM1284" s="18" t="str">
        <f t="shared" si="1661"/>
        <v>2019</v>
      </c>
      <c r="BN1284" s="18" t="str">
        <f t="shared" ref="BN1284:CC1284" si="1924">IF(ISNUMBER(SEARCH(BN$1, $BM1284)), ($K1284/$BL1284), "")</f>
        <v/>
      </c>
      <c r="BO1284" s="18" t="str">
        <f t="shared" si="1924"/>
        <v/>
      </c>
      <c r="BP1284" s="18" t="str">
        <f t="shared" si="1924"/>
        <v/>
      </c>
      <c r="BQ1284" s="18" t="str">
        <f t="shared" si="1924"/>
        <v/>
      </c>
      <c r="BR1284" s="18" t="str">
        <f t="shared" si="1924"/>
        <v/>
      </c>
      <c r="BS1284" s="18" t="str">
        <f t="shared" si="1924"/>
        <v/>
      </c>
      <c r="BT1284" s="18" t="str">
        <f t="shared" si="1924"/>
        <v/>
      </c>
      <c r="BU1284" s="18" t="str">
        <f t="shared" si="1924"/>
        <v/>
      </c>
      <c r="BV1284" s="18" t="str">
        <f t="shared" si="1924"/>
        <v/>
      </c>
      <c r="BW1284" s="18" t="str">
        <f t="shared" si="1924"/>
        <v/>
      </c>
      <c r="BX1284" s="18" t="str">
        <f t="shared" si="1924"/>
        <v/>
      </c>
      <c r="BY1284" s="18" t="str">
        <f t="shared" si="1924"/>
        <v/>
      </c>
      <c r="BZ1284" s="18" t="str">
        <f t="shared" si="1924"/>
        <v/>
      </c>
      <c r="CA1284" s="18" t="str">
        <f t="shared" si="1924"/>
        <v/>
      </c>
      <c r="CB1284" s="18" t="str">
        <f t="shared" si="1924"/>
        <v/>
      </c>
      <c r="CC1284" s="18" t="str">
        <f t="shared" si="1924"/>
        <v/>
      </c>
      <c r="CD1284" s="11"/>
      <c r="CE1284" s="11"/>
    </row>
    <row r="1285" ht="15.0" customHeight="1">
      <c r="A1285" s="11" t="s">
        <v>6071</v>
      </c>
      <c r="C1285" s="11"/>
      <c r="D1285" s="11" t="s">
        <v>5632</v>
      </c>
      <c r="E1285" s="11">
        <v>110000.0</v>
      </c>
      <c r="F1285" s="11">
        <v>110000.0</v>
      </c>
      <c r="G1285" s="11" t="s">
        <v>151</v>
      </c>
      <c r="H1285" s="12">
        <v>138026.0</v>
      </c>
      <c r="I1285" s="12">
        <v>138026.0</v>
      </c>
      <c r="J1285" s="13">
        <v>110000.0</v>
      </c>
      <c r="K1285" s="13">
        <v>110000.0</v>
      </c>
      <c r="L1285" s="11" t="s">
        <v>86</v>
      </c>
      <c r="N1285" s="15"/>
      <c r="O1285" s="11" t="s">
        <v>6072</v>
      </c>
      <c r="T1285" s="11" t="s">
        <v>6073</v>
      </c>
      <c r="V1285" s="11" t="s">
        <v>6074</v>
      </c>
      <c r="X1285" s="11" t="s">
        <v>565</v>
      </c>
      <c r="AC1285" s="15"/>
      <c r="AD1285" s="15"/>
      <c r="AL1285" s="11">
        <v>138026.0</v>
      </c>
      <c r="AM1285" s="11" t="s">
        <v>1487</v>
      </c>
      <c r="AQ1285" s="11" t="s">
        <v>79</v>
      </c>
      <c r="AR1285" s="11" t="s">
        <v>565</v>
      </c>
      <c r="AS1285" s="11" t="s">
        <v>75</v>
      </c>
      <c r="AT1285" s="11" t="s">
        <v>80</v>
      </c>
      <c r="AW1285" s="25" t="s">
        <v>96</v>
      </c>
      <c r="AX1285" s="11" t="s">
        <v>82</v>
      </c>
      <c r="AZ1285" s="11" t="s">
        <v>535</v>
      </c>
      <c r="BD1285" s="15">
        <v>45671.0</v>
      </c>
      <c r="BE1285" s="15">
        <v>46098.0</v>
      </c>
      <c r="BJ1285" s="11">
        <v>2013.0</v>
      </c>
      <c r="BK1285" s="11">
        <v>2013.0</v>
      </c>
      <c r="BL1285" s="16">
        <f t="shared" si="1660"/>
        <v>1</v>
      </c>
      <c r="BM1285" s="18" t="str">
        <f t="shared" si="1661"/>
        <v>2013</v>
      </c>
      <c r="BN1285" s="18" t="str">
        <f t="shared" ref="BN1285:CC1285" si="1925">IF(ISNUMBER(SEARCH(BN$1, $BM1285)), ($K1285/$BL1285), "")</f>
        <v/>
      </c>
      <c r="BO1285" s="18" t="str">
        <f t="shared" si="1925"/>
        <v/>
      </c>
      <c r="BP1285" s="18" t="str">
        <f t="shared" si="1925"/>
        <v/>
      </c>
      <c r="BQ1285" s="18" t="str">
        <f t="shared" si="1925"/>
        <v/>
      </c>
      <c r="BR1285" s="18" t="str">
        <f t="shared" si="1925"/>
        <v/>
      </c>
      <c r="BS1285" s="18" t="str">
        <f t="shared" si="1925"/>
        <v/>
      </c>
      <c r="BT1285" s="18" t="str">
        <f t="shared" si="1925"/>
        <v/>
      </c>
      <c r="BU1285" s="18" t="str">
        <f t="shared" si="1925"/>
        <v/>
      </c>
      <c r="BV1285" s="18" t="str">
        <f t="shared" si="1925"/>
        <v/>
      </c>
      <c r="BW1285" s="18" t="str">
        <f t="shared" si="1925"/>
        <v/>
      </c>
      <c r="BX1285" s="18" t="str">
        <f t="shared" si="1925"/>
        <v/>
      </c>
      <c r="BY1285" s="18" t="str">
        <f t="shared" si="1925"/>
        <v/>
      </c>
      <c r="BZ1285" s="18" t="str">
        <f t="shared" si="1925"/>
        <v/>
      </c>
      <c r="CA1285" s="18" t="str">
        <f t="shared" si="1925"/>
        <v/>
      </c>
      <c r="CB1285" s="18" t="str">
        <f t="shared" si="1925"/>
        <v/>
      </c>
      <c r="CC1285" s="18" t="str">
        <f t="shared" si="1925"/>
        <v/>
      </c>
    </row>
    <row r="1286" ht="15.0" customHeight="1">
      <c r="A1286" s="11" t="s">
        <v>6075</v>
      </c>
      <c r="C1286" s="11"/>
      <c r="D1286" s="11" t="s">
        <v>5632</v>
      </c>
      <c r="E1286" s="27">
        <v>108738.0</v>
      </c>
      <c r="F1286" s="27">
        <v>108738.0</v>
      </c>
      <c r="G1286" s="11" t="s">
        <v>135</v>
      </c>
      <c r="H1286" s="12">
        <v>139436.0</v>
      </c>
      <c r="I1286" s="12">
        <v>139436.0</v>
      </c>
      <c r="J1286" s="13">
        <f t="shared" ref="J1286:K1286" si="1926">E1286*1.19</f>
        <v>129398.22</v>
      </c>
      <c r="K1286" s="13">
        <f t="shared" si="1926"/>
        <v>129398.22</v>
      </c>
      <c r="L1286" s="11" t="s">
        <v>86</v>
      </c>
      <c r="N1286" s="14" t="s">
        <v>6076</v>
      </c>
      <c r="O1286" s="11" t="s">
        <v>6077</v>
      </c>
      <c r="T1286" s="11" t="s">
        <v>6078</v>
      </c>
      <c r="V1286" s="11" t="s">
        <v>6079</v>
      </c>
      <c r="X1286" s="11" t="s">
        <v>146</v>
      </c>
      <c r="AC1286" s="15"/>
      <c r="AD1286" s="15"/>
      <c r="AL1286" s="11">
        <v>139436.0</v>
      </c>
      <c r="AM1286" s="11" t="s">
        <v>143</v>
      </c>
      <c r="AN1286" s="11" t="s">
        <v>695</v>
      </c>
      <c r="AQ1286" s="11" t="s">
        <v>79</v>
      </c>
      <c r="AR1286" s="11" t="s">
        <v>146</v>
      </c>
      <c r="AS1286" s="11" t="s">
        <v>75</v>
      </c>
      <c r="AT1286" s="11" t="s">
        <v>107</v>
      </c>
      <c r="AU1286" s="11" t="s">
        <v>189</v>
      </c>
      <c r="AW1286" s="25" t="s">
        <v>96</v>
      </c>
      <c r="AX1286" s="11" t="s">
        <v>82</v>
      </c>
      <c r="AZ1286" s="19" t="s">
        <v>398</v>
      </c>
      <c r="BD1286" s="15">
        <v>45671.0</v>
      </c>
      <c r="BE1286" s="15">
        <v>46098.0</v>
      </c>
      <c r="BJ1286" s="11">
        <v>2020.0</v>
      </c>
      <c r="BK1286" s="11">
        <v>2021.0</v>
      </c>
      <c r="BL1286" s="16">
        <f t="shared" si="1660"/>
        <v>2</v>
      </c>
      <c r="BM1286" s="18" t="str">
        <f t="shared" si="1661"/>
        <v>2020, 2021</v>
      </c>
      <c r="BN1286" s="20">
        <f t="shared" ref="BN1286:CC1286" si="1927">IF(ISNUMBER(SEARCH(BN$1, $BM1286)), ($K1286/$BL1286), "")</f>
        <v>64699.11</v>
      </c>
      <c r="BO1286" s="20">
        <f t="shared" si="1927"/>
        <v>64699.11</v>
      </c>
      <c r="BP1286" s="18" t="str">
        <f t="shared" si="1927"/>
        <v/>
      </c>
      <c r="BQ1286" s="18" t="str">
        <f t="shared" si="1927"/>
        <v/>
      </c>
      <c r="BR1286" s="18" t="str">
        <f t="shared" si="1927"/>
        <v/>
      </c>
      <c r="BS1286" s="18" t="str">
        <f t="shared" si="1927"/>
        <v/>
      </c>
      <c r="BT1286" s="18" t="str">
        <f t="shared" si="1927"/>
        <v/>
      </c>
      <c r="BU1286" s="18" t="str">
        <f t="shared" si="1927"/>
        <v/>
      </c>
      <c r="BV1286" s="18" t="str">
        <f t="shared" si="1927"/>
        <v/>
      </c>
      <c r="BW1286" s="18" t="str">
        <f t="shared" si="1927"/>
        <v/>
      </c>
      <c r="BX1286" s="18" t="str">
        <f t="shared" si="1927"/>
        <v/>
      </c>
      <c r="BY1286" s="18" t="str">
        <f t="shared" si="1927"/>
        <v/>
      </c>
      <c r="BZ1286" s="18" t="str">
        <f t="shared" si="1927"/>
        <v/>
      </c>
      <c r="CA1286" s="18" t="str">
        <f t="shared" si="1927"/>
        <v/>
      </c>
      <c r="CB1286" s="18" t="str">
        <f t="shared" si="1927"/>
        <v/>
      </c>
      <c r="CC1286" s="18" t="str">
        <f t="shared" si="1927"/>
        <v/>
      </c>
    </row>
    <row r="1287" ht="15.0" customHeight="1">
      <c r="A1287" s="11" t="s">
        <v>6080</v>
      </c>
      <c r="C1287" s="11"/>
      <c r="D1287" s="11" t="s">
        <v>5632</v>
      </c>
      <c r="E1287" s="27">
        <v>106722.0</v>
      </c>
      <c r="F1287" s="27">
        <v>106722.0</v>
      </c>
      <c r="G1287" s="11" t="s">
        <v>135</v>
      </c>
      <c r="H1287" s="12">
        <v>136186.0</v>
      </c>
      <c r="I1287" s="12">
        <v>136186.0</v>
      </c>
      <c r="J1287" s="13">
        <f t="shared" ref="J1287:K1287" si="1928">E1287*1.19</f>
        <v>126999.18</v>
      </c>
      <c r="K1287" s="13">
        <f t="shared" si="1928"/>
        <v>126999.18</v>
      </c>
      <c r="L1287" s="11" t="s">
        <v>86</v>
      </c>
      <c r="N1287" s="14" t="s">
        <v>6081</v>
      </c>
      <c r="O1287" s="11" t="s">
        <v>6082</v>
      </c>
      <c r="T1287" s="11" t="s">
        <v>6083</v>
      </c>
      <c r="V1287" s="11" t="s">
        <v>2184</v>
      </c>
      <c r="X1287" s="11" t="s">
        <v>146</v>
      </c>
      <c r="AC1287" s="15"/>
      <c r="AD1287" s="15"/>
      <c r="AL1287" s="11">
        <v>136186.0</v>
      </c>
      <c r="AM1287" s="11" t="s">
        <v>143</v>
      </c>
      <c r="AN1287" s="41" t="s">
        <v>1503</v>
      </c>
      <c r="AQ1287" s="11" t="s">
        <v>79</v>
      </c>
      <c r="AR1287" s="11" t="s">
        <v>146</v>
      </c>
      <c r="AS1287" s="11" t="s">
        <v>75</v>
      </c>
      <c r="AT1287" s="11" t="s">
        <v>80</v>
      </c>
      <c r="AW1287" s="25" t="s">
        <v>96</v>
      </c>
      <c r="AX1287" s="11" t="s">
        <v>82</v>
      </c>
      <c r="AZ1287" s="19" t="s">
        <v>398</v>
      </c>
      <c r="BD1287" s="15">
        <v>45671.0</v>
      </c>
      <c r="BE1287" s="15">
        <v>46098.0</v>
      </c>
      <c r="BJ1287" s="11">
        <v>2019.0</v>
      </c>
      <c r="BK1287" s="11">
        <v>2019.0</v>
      </c>
      <c r="BL1287" s="16">
        <f t="shared" si="1660"/>
        <v>1</v>
      </c>
      <c r="BM1287" s="18" t="str">
        <f t="shared" si="1661"/>
        <v>2019</v>
      </c>
      <c r="BN1287" s="18" t="str">
        <f t="shared" ref="BN1287:CC1287" si="1929">IF(ISNUMBER(SEARCH(BN$1, $BM1287)), ($K1287/$BL1287), "")</f>
        <v/>
      </c>
      <c r="BO1287" s="18" t="str">
        <f t="shared" si="1929"/>
        <v/>
      </c>
      <c r="BP1287" s="18" t="str">
        <f t="shared" si="1929"/>
        <v/>
      </c>
      <c r="BQ1287" s="18" t="str">
        <f t="shared" si="1929"/>
        <v/>
      </c>
      <c r="BR1287" s="18" t="str">
        <f t="shared" si="1929"/>
        <v/>
      </c>
      <c r="BS1287" s="18" t="str">
        <f t="shared" si="1929"/>
        <v/>
      </c>
      <c r="BT1287" s="18" t="str">
        <f t="shared" si="1929"/>
        <v/>
      </c>
      <c r="BU1287" s="18" t="str">
        <f t="shared" si="1929"/>
        <v/>
      </c>
      <c r="BV1287" s="18" t="str">
        <f t="shared" si="1929"/>
        <v/>
      </c>
      <c r="BW1287" s="18" t="str">
        <f t="shared" si="1929"/>
        <v/>
      </c>
      <c r="BX1287" s="18" t="str">
        <f t="shared" si="1929"/>
        <v/>
      </c>
      <c r="BY1287" s="18" t="str">
        <f t="shared" si="1929"/>
        <v/>
      </c>
      <c r="BZ1287" s="18" t="str">
        <f t="shared" si="1929"/>
        <v/>
      </c>
      <c r="CA1287" s="18" t="str">
        <f t="shared" si="1929"/>
        <v/>
      </c>
      <c r="CB1287" s="18" t="str">
        <f t="shared" si="1929"/>
        <v/>
      </c>
      <c r="CC1287" s="18" t="str">
        <f t="shared" si="1929"/>
        <v/>
      </c>
    </row>
    <row r="1288" ht="15.0" customHeight="1">
      <c r="A1288" s="11" t="s">
        <v>6084</v>
      </c>
      <c r="C1288" s="11"/>
      <c r="D1288" s="11" t="s">
        <v>5632</v>
      </c>
      <c r="E1288" s="27">
        <v>103274.0</v>
      </c>
      <c r="F1288" s="27">
        <v>103274.0</v>
      </c>
      <c r="G1288" s="11" t="s">
        <v>135</v>
      </c>
      <c r="H1288" s="12">
        <v>189547.0</v>
      </c>
      <c r="I1288" s="12">
        <v>189547.0</v>
      </c>
      <c r="J1288" s="13">
        <f t="shared" ref="J1288:K1288" si="1930">E1288*1.19</f>
        <v>122896.06</v>
      </c>
      <c r="K1288" s="13">
        <f t="shared" si="1930"/>
        <v>122896.06</v>
      </c>
      <c r="L1288" s="11" t="s">
        <v>86</v>
      </c>
      <c r="N1288" s="15"/>
      <c r="O1288" s="11" t="s">
        <v>6085</v>
      </c>
      <c r="T1288" s="11" t="s">
        <v>6086</v>
      </c>
      <c r="V1288" s="11" t="s">
        <v>6087</v>
      </c>
      <c r="X1288" s="11" t="s">
        <v>5777</v>
      </c>
      <c r="AC1288" s="15"/>
      <c r="AD1288" s="15"/>
      <c r="AL1288" s="11">
        <v>189547.0</v>
      </c>
      <c r="AM1288" s="11" t="s">
        <v>6065</v>
      </c>
      <c r="AQ1288" s="11" t="s">
        <v>79</v>
      </c>
      <c r="AR1288" s="11" t="s">
        <v>146</v>
      </c>
      <c r="AS1288" s="11" t="s">
        <v>75</v>
      </c>
      <c r="AT1288" s="11" t="s">
        <v>80</v>
      </c>
      <c r="AW1288" s="25" t="s">
        <v>96</v>
      </c>
      <c r="AX1288" s="11" t="s">
        <v>82</v>
      </c>
      <c r="AZ1288" s="25" t="s">
        <v>634</v>
      </c>
      <c r="BD1288" s="15">
        <v>45671.0</v>
      </c>
      <c r="BE1288" s="15">
        <v>46098.0</v>
      </c>
      <c r="BJ1288" s="11">
        <v>2008.0</v>
      </c>
      <c r="BK1288" s="11">
        <v>2008.0</v>
      </c>
      <c r="BL1288" s="16">
        <f t="shared" si="1660"/>
        <v>1</v>
      </c>
      <c r="BM1288" s="18" t="str">
        <f t="shared" si="1661"/>
        <v>2008</v>
      </c>
      <c r="BN1288" s="18" t="str">
        <f t="shared" ref="BN1288:CC1288" si="1931">IF(ISNUMBER(SEARCH(BN$1, $BM1288)), ($K1288/$BL1288), "")</f>
        <v/>
      </c>
      <c r="BO1288" s="18" t="str">
        <f t="shared" si="1931"/>
        <v/>
      </c>
      <c r="BP1288" s="18" t="str">
        <f t="shared" si="1931"/>
        <v/>
      </c>
      <c r="BQ1288" s="18" t="str">
        <f t="shared" si="1931"/>
        <v/>
      </c>
      <c r="BR1288" s="18" t="str">
        <f t="shared" si="1931"/>
        <v/>
      </c>
      <c r="BS1288" s="18" t="str">
        <f t="shared" si="1931"/>
        <v/>
      </c>
      <c r="BT1288" s="18" t="str">
        <f t="shared" si="1931"/>
        <v/>
      </c>
      <c r="BU1288" s="18" t="str">
        <f t="shared" si="1931"/>
        <v/>
      </c>
      <c r="BV1288" s="18" t="str">
        <f t="shared" si="1931"/>
        <v/>
      </c>
      <c r="BW1288" s="18" t="str">
        <f t="shared" si="1931"/>
        <v/>
      </c>
      <c r="BX1288" s="18" t="str">
        <f t="shared" si="1931"/>
        <v/>
      </c>
      <c r="BY1288" s="18" t="str">
        <f t="shared" si="1931"/>
        <v/>
      </c>
      <c r="BZ1288" s="18" t="str">
        <f t="shared" si="1931"/>
        <v/>
      </c>
      <c r="CA1288" s="18" t="str">
        <f t="shared" si="1931"/>
        <v/>
      </c>
      <c r="CB1288" s="18" t="str">
        <f t="shared" si="1931"/>
        <v/>
      </c>
      <c r="CC1288" s="18" t="str">
        <f t="shared" si="1931"/>
        <v/>
      </c>
    </row>
    <row r="1289" ht="15.0" customHeight="1">
      <c r="A1289" s="11" t="s">
        <v>6088</v>
      </c>
      <c r="C1289" s="11"/>
      <c r="D1289" s="11" t="s">
        <v>5632</v>
      </c>
      <c r="E1289" s="11">
        <v>99999.0</v>
      </c>
      <c r="F1289" s="11">
        <v>99999.0</v>
      </c>
      <c r="G1289" s="11" t="s">
        <v>112</v>
      </c>
      <c r="H1289" s="12">
        <v>10987.0</v>
      </c>
      <c r="I1289" s="12">
        <v>10987.0</v>
      </c>
      <c r="J1289" s="129">
        <f t="shared" ref="J1289:K1289" si="1932">E1289*0.087</f>
        <v>8699.913</v>
      </c>
      <c r="K1289" s="129">
        <f t="shared" si="1932"/>
        <v>8699.913</v>
      </c>
      <c r="L1289" s="11" t="s">
        <v>86</v>
      </c>
      <c r="N1289" s="15"/>
      <c r="O1289" s="11" t="s">
        <v>6089</v>
      </c>
      <c r="T1289" s="11" t="s">
        <v>2472</v>
      </c>
      <c r="V1289" s="11" t="s">
        <v>116</v>
      </c>
      <c r="X1289" s="11" t="s">
        <v>117</v>
      </c>
      <c r="AC1289" s="15"/>
      <c r="AD1289" s="15"/>
      <c r="AL1289" s="11">
        <v>10987.0</v>
      </c>
      <c r="AM1289" s="11" t="s">
        <v>5695</v>
      </c>
      <c r="AQ1289" s="11" t="s">
        <v>79</v>
      </c>
      <c r="AR1289" s="11" t="s">
        <v>117</v>
      </c>
      <c r="AS1289" s="11" t="s">
        <v>75</v>
      </c>
      <c r="AT1289" s="11" t="s">
        <v>80</v>
      </c>
      <c r="AW1289" s="25" t="s">
        <v>955</v>
      </c>
      <c r="AX1289" s="11" t="s">
        <v>82</v>
      </c>
      <c r="AZ1289" s="19" t="s">
        <v>398</v>
      </c>
      <c r="BD1289" s="15">
        <v>45671.0</v>
      </c>
      <c r="BE1289" s="15">
        <v>46098.0</v>
      </c>
      <c r="BJ1289" s="11">
        <v>2019.0</v>
      </c>
      <c r="BK1289" s="11">
        <v>2019.0</v>
      </c>
      <c r="BL1289" s="16">
        <f t="shared" si="1660"/>
        <v>1</v>
      </c>
      <c r="BM1289" s="18" t="str">
        <f t="shared" si="1661"/>
        <v>2019</v>
      </c>
      <c r="BN1289" s="18" t="str">
        <f t="shared" ref="BN1289:CC1289" si="1933">IF(ISNUMBER(SEARCH(BN$1, $BM1289)), ($K1289/$BL1289), "")</f>
        <v/>
      </c>
      <c r="BO1289" s="18" t="str">
        <f t="shared" si="1933"/>
        <v/>
      </c>
      <c r="BP1289" s="18" t="str">
        <f t="shared" si="1933"/>
        <v/>
      </c>
      <c r="BQ1289" s="18" t="str">
        <f t="shared" si="1933"/>
        <v/>
      </c>
      <c r="BR1289" s="18" t="str">
        <f t="shared" si="1933"/>
        <v/>
      </c>
      <c r="BS1289" s="18" t="str">
        <f t="shared" si="1933"/>
        <v/>
      </c>
      <c r="BT1289" s="18" t="str">
        <f t="shared" si="1933"/>
        <v/>
      </c>
      <c r="BU1289" s="18" t="str">
        <f t="shared" si="1933"/>
        <v/>
      </c>
      <c r="BV1289" s="18" t="str">
        <f t="shared" si="1933"/>
        <v/>
      </c>
      <c r="BW1289" s="18" t="str">
        <f t="shared" si="1933"/>
        <v/>
      </c>
      <c r="BX1289" s="18" t="str">
        <f t="shared" si="1933"/>
        <v/>
      </c>
      <c r="BY1289" s="18" t="str">
        <f t="shared" si="1933"/>
        <v/>
      </c>
      <c r="BZ1289" s="18" t="str">
        <f t="shared" si="1933"/>
        <v/>
      </c>
      <c r="CA1289" s="18" t="str">
        <f t="shared" si="1933"/>
        <v/>
      </c>
      <c r="CB1289" s="18" t="str">
        <f t="shared" si="1933"/>
        <v/>
      </c>
      <c r="CC1289" s="18" t="str">
        <f t="shared" si="1933"/>
        <v/>
      </c>
    </row>
    <row r="1290" ht="15.0" customHeight="1">
      <c r="A1290" s="11" t="s">
        <v>6090</v>
      </c>
      <c r="C1290" s="11"/>
      <c r="D1290" s="11" t="s">
        <v>5632</v>
      </c>
      <c r="E1290" s="11">
        <v>99059.0</v>
      </c>
      <c r="F1290" s="11">
        <v>99059.0</v>
      </c>
      <c r="G1290" s="11" t="s">
        <v>367</v>
      </c>
      <c r="H1290" s="12">
        <v>28054.0</v>
      </c>
      <c r="I1290" s="12">
        <v>28054.0</v>
      </c>
      <c r="J1290" s="13">
        <f t="shared" ref="J1290:K1290" si="1934">E1290*0.23</f>
        <v>22783.57</v>
      </c>
      <c r="K1290" s="13">
        <f t="shared" si="1934"/>
        <v>22783.57</v>
      </c>
      <c r="L1290" s="11" t="s">
        <v>86</v>
      </c>
      <c r="N1290" s="15"/>
      <c r="O1290" s="11" t="s">
        <v>6091</v>
      </c>
      <c r="T1290" s="11" t="s">
        <v>6092</v>
      </c>
      <c r="V1290" s="11" t="s">
        <v>5767</v>
      </c>
      <c r="X1290" s="11" t="s">
        <v>372</v>
      </c>
      <c r="AC1290" s="15"/>
      <c r="AD1290" s="15"/>
      <c r="AL1290" s="11">
        <v>28054.0</v>
      </c>
      <c r="AM1290" s="11" t="s">
        <v>1184</v>
      </c>
      <c r="AQ1290" s="11" t="s">
        <v>79</v>
      </c>
      <c r="AR1290" s="11" t="s">
        <v>372</v>
      </c>
      <c r="AS1290" s="11" t="s">
        <v>75</v>
      </c>
      <c r="AT1290" s="11" t="s">
        <v>80</v>
      </c>
      <c r="AW1290" s="25" t="s">
        <v>96</v>
      </c>
      <c r="AX1290" s="11" t="s">
        <v>82</v>
      </c>
      <c r="AZ1290" s="25" t="s">
        <v>132</v>
      </c>
      <c r="BD1290" s="15">
        <v>45671.0</v>
      </c>
      <c r="BE1290" s="15">
        <v>46098.0</v>
      </c>
      <c r="BJ1290" s="11">
        <v>2014.0</v>
      </c>
      <c r="BK1290" s="11">
        <v>2014.0</v>
      </c>
      <c r="BL1290" s="16">
        <f t="shared" si="1660"/>
        <v>1</v>
      </c>
      <c r="BM1290" s="18" t="str">
        <f t="shared" si="1661"/>
        <v>2014</v>
      </c>
      <c r="BN1290" s="18" t="str">
        <f t="shared" ref="BN1290:CC1290" si="1935">IF(ISNUMBER(SEARCH(BN$1, $BM1290)), ($K1290/$BL1290), "")</f>
        <v/>
      </c>
      <c r="BO1290" s="18" t="str">
        <f t="shared" si="1935"/>
        <v/>
      </c>
      <c r="BP1290" s="18" t="str">
        <f t="shared" si="1935"/>
        <v/>
      </c>
      <c r="BQ1290" s="18" t="str">
        <f t="shared" si="1935"/>
        <v/>
      </c>
      <c r="BR1290" s="18" t="str">
        <f t="shared" si="1935"/>
        <v/>
      </c>
      <c r="BS1290" s="18" t="str">
        <f t="shared" si="1935"/>
        <v/>
      </c>
      <c r="BT1290" s="18" t="str">
        <f t="shared" si="1935"/>
        <v/>
      </c>
      <c r="BU1290" s="18" t="str">
        <f t="shared" si="1935"/>
        <v/>
      </c>
      <c r="BV1290" s="18" t="str">
        <f t="shared" si="1935"/>
        <v/>
      </c>
      <c r="BW1290" s="18" t="str">
        <f t="shared" si="1935"/>
        <v/>
      </c>
      <c r="BX1290" s="18" t="str">
        <f t="shared" si="1935"/>
        <v/>
      </c>
      <c r="BY1290" s="18" t="str">
        <f t="shared" si="1935"/>
        <v/>
      </c>
      <c r="BZ1290" s="18" t="str">
        <f t="shared" si="1935"/>
        <v/>
      </c>
      <c r="CA1290" s="18" t="str">
        <f t="shared" si="1935"/>
        <v/>
      </c>
      <c r="CB1290" s="18" t="str">
        <f t="shared" si="1935"/>
        <v/>
      </c>
      <c r="CC1290" s="18" t="str">
        <f t="shared" si="1935"/>
        <v/>
      </c>
    </row>
    <row r="1291" ht="15.0" customHeight="1">
      <c r="A1291" s="11" t="s">
        <v>6093</v>
      </c>
      <c r="C1291" s="11"/>
      <c r="D1291" s="11" t="s">
        <v>5632</v>
      </c>
      <c r="E1291" s="11">
        <v>98071.0</v>
      </c>
      <c r="F1291" s="11">
        <v>98071.0</v>
      </c>
      <c r="G1291" s="11" t="s">
        <v>151</v>
      </c>
      <c r="H1291" s="12">
        <v>115809.0</v>
      </c>
      <c r="I1291" s="12">
        <v>115809.0</v>
      </c>
      <c r="J1291" s="13">
        <v>98071.0</v>
      </c>
      <c r="K1291" s="13">
        <v>98071.0</v>
      </c>
      <c r="L1291" s="11" t="s">
        <v>86</v>
      </c>
      <c r="N1291" s="15"/>
      <c r="O1291" s="11" t="s">
        <v>6094</v>
      </c>
      <c r="T1291" s="11" t="s">
        <v>6095</v>
      </c>
      <c r="V1291" s="11" t="s">
        <v>6096</v>
      </c>
      <c r="X1291" s="11" t="s">
        <v>6021</v>
      </c>
      <c r="AC1291" s="15"/>
      <c r="AD1291" s="15"/>
      <c r="AL1291" s="11">
        <v>115809.0</v>
      </c>
      <c r="AM1291" s="11" t="s">
        <v>6097</v>
      </c>
      <c r="AQ1291" s="11" t="s">
        <v>79</v>
      </c>
      <c r="AR1291" s="11" t="s">
        <v>6021</v>
      </c>
      <c r="AS1291" s="11" t="s">
        <v>75</v>
      </c>
      <c r="AT1291" s="11" t="s">
        <v>80</v>
      </c>
      <c r="AW1291" s="25" t="s">
        <v>96</v>
      </c>
      <c r="AX1291" s="11" t="s">
        <v>82</v>
      </c>
      <c r="AZ1291" s="25" t="s">
        <v>132</v>
      </c>
      <c r="BD1291" s="15">
        <v>45671.0</v>
      </c>
      <c r="BE1291" s="15">
        <v>46098.0</v>
      </c>
      <c r="BJ1291" s="11">
        <v>2014.0</v>
      </c>
      <c r="BK1291" s="11">
        <v>2014.0</v>
      </c>
      <c r="BL1291" s="16">
        <f t="shared" si="1660"/>
        <v>1</v>
      </c>
      <c r="BM1291" s="18" t="str">
        <f t="shared" si="1661"/>
        <v>2014</v>
      </c>
      <c r="BN1291" s="18" t="str">
        <f t="shared" ref="BN1291:CC1291" si="1936">IF(ISNUMBER(SEARCH(BN$1, $BM1291)), ($K1291/$BL1291), "")</f>
        <v/>
      </c>
      <c r="BO1291" s="18" t="str">
        <f t="shared" si="1936"/>
        <v/>
      </c>
      <c r="BP1291" s="18" t="str">
        <f t="shared" si="1936"/>
        <v/>
      </c>
      <c r="BQ1291" s="18" t="str">
        <f t="shared" si="1936"/>
        <v/>
      </c>
      <c r="BR1291" s="18" t="str">
        <f t="shared" si="1936"/>
        <v/>
      </c>
      <c r="BS1291" s="18" t="str">
        <f t="shared" si="1936"/>
        <v/>
      </c>
      <c r="BT1291" s="18" t="str">
        <f t="shared" si="1936"/>
        <v/>
      </c>
      <c r="BU1291" s="18" t="str">
        <f t="shared" si="1936"/>
        <v/>
      </c>
      <c r="BV1291" s="18" t="str">
        <f t="shared" si="1936"/>
        <v/>
      </c>
      <c r="BW1291" s="18" t="str">
        <f t="shared" si="1936"/>
        <v/>
      </c>
      <c r="BX1291" s="18" t="str">
        <f t="shared" si="1936"/>
        <v/>
      </c>
      <c r="BY1291" s="18" t="str">
        <f t="shared" si="1936"/>
        <v/>
      </c>
      <c r="BZ1291" s="18" t="str">
        <f t="shared" si="1936"/>
        <v/>
      </c>
      <c r="CA1291" s="18" t="str">
        <f t="shared" si="1936"/>
        <v/>
      </c>
      <c r="CB1291" s="18" t="str">
        <f t="shared" si="1936"/>
        <v/>
      </c>
      <c r="CC1291" s="18" t="str">
        <f t="shared" si="1936"/>
        <v/>
      </c>
    </row>
    <row r="1292" ht="15.0" customHeight="1">
      <c r="A1292" s="11" t="s">
        <v>6098</v>
      </c>
      <c r="C1292" s="11"/>
      <c r="D1292" s="11" t="s">
        <v>5632</v>
      </c>
      <c r="E1292" s="11">
        <v>98036.0</v>
      </c>
      <c r="F1292" s="11">
        <v>98036.0</v>
      </c>
      <c r="G1292" s="11" t="s">
        <v>367</v>
      </c>
      <c r="H1292" s="12">
        <v>25744.0</v>
      </c>
      <c r="I1292" s="12">
        <v>25744.0</v>
      </c>
      <c r="J1292" s="13">
        <f t="shared" ref="J1292:K1292" si="1937">E1292*0.23</f>
        <v>22548.28</v>
      </c>
      <c r="K1292" s="13">
        <f t="shared" si="1937"/>
        <v>22548.28</v>
      </c>
      <c r="L1292" s="11" t="s">
        <v>86</v>
      </c>
      <c r="N1292" s="15"/>
      <c r="O1292" s="11" t="s">
        <v>6099</v>
      </c>
      <c r="T1292" s="11" t="s">
        <v>6100</v>
      </c>
      <c r="V1292" s="11" t="s">
        <v>6101</v>
      </c>
      <c r="X1292" s="11" t="s">
        <v>372</v>
      </c>
      <c r="AC1292" s="15"/>
      <c r="AD1292" s="15"/>
      <c r="AL1292" s="11">
        <v>25744.0</v>
      </c>
      <c r="AM1292" s="11" t="s">
        <v>1184</v>
      </c>
      <c r="AQ1292" s="11" t="s">
        <v>79</v>
      </c>
      <c r="AR1292" s="11" t="s">
        <v>372</v>
      </c>
      <c r="AS1292" s="11" t="s">
        <v>75</v>
      </c>
      <c r="AT1292" s="11" t="s">
        <v>80</v>
      </c>
      <c r="AW1292" s="25" t="s">
        <v>96</v>
      </c>
      <c r="AX1292" s="11" t="s">
        <v>82</v>
      </c>
      <c r="AZ1292" s="25" t="s">
        <v>124</v>
      </c>
      <c r="BD1292" s="15">
        <v>45671.0</v>
      </c>
      <c r="BE1292" s="15">
        <v>46098.0</v>
      </c>
      <c r="BJ1292" s="11">
        <v>2014.0</v>
      </c>
      <c r="BK1292" s="11">
        <v>2014.0</v>
      </c>
      <c r="BL1292" s="16">
        <f t="shared" si="1660"/>
        <v>1</v>
      </c>
      <c r="BM1292" s="18" t="str">
        <f t="shared" si="1661"/>
        <v>2014</v>
      </c>
      <c r="BN1292" s="18" t="str">
        <f t="shared" ref="BN1292:CC1292" si="1938">IF(ISNUMBER(SEARCH(BN$1, $BM1292)), ($K1292/$BL1292), "")</f>
        <v/>
      </c>
      <c r="BO1292" s="18" t="str">
        <f t="shared" si="1938"/>
        <v/>
      </c>
      <c r="BP1292" s="18" t="str">
        <f t="shared" si="1938"/>
        <v/>
      </c>
      <c r="BQ1292" s="18" t="str">
        <f t="shared" si="1938"/>
        <v/>
      </c>
      <c r="BR1292" s="18" t="str">
        <f t="shared" si="1938"/>
        <v/>
      </c>
      <c r="BS1292" s="18" t="str">
        <f t="shared" si="1938"/>
        <v/>
      </c>
      <c r="BT1292" s="18" t="str">
        <f t="shared" si="1938"/>
        <v/>
      </c>
      <c r="BU1292" s="18" t="str">
        <f t="shared" si="1938"/>
        <v/>
      </c>
      <c r="BV1292" s="18" t="str">
        <f t="shared" si="1938"/>
        <v/>
      </c>
      <c r="BW1292" s="18" t="str">
        <f t="shared" si="1938"/>
        <v/>
      </c>
      <c r="BX1292" s="18" t="str">
        <f t="shared" si="1938"/>
        <v/>
      </c>
      <c r="BY1292" s="18" t="str">
        <f t="shared" si="1938"/>
        <v/>
      </c>
      <c r="BZ1292" s="18" t="str">
        <f t="shared" si="1938"/>
        <v/>
      </c>
      <c r="CA1292" s="18" t="str">
        <f t="shared" si="1938"/>
        <v/>
      </c>
      <c r="CB1292" s="18" t="str">
        <f t="shared" si="1938"/>
        <v/>
      </c>
      <c r="CC1292" s="18" t="str">
        <f t="shared" si="1938"/>
        <v/>
      </c>
    </row>
    <row r="1293" ht="15.0" customHeight="1">
      <c r="A1293" s="11" t="s">
        <v>6102</v>
      </c>
      <c r="C1293" s="11"/>
      <c r="D1293" s="11" t="s">
        <v>5632</v>
      </c>
      <c r="E1293" s="11">
        <v>94529.0</v>
      </c>
      <c r="F1293" s="11">
        <v>94529.0</v>
      </c>
      <c r="G1293" s="11" t="s">
        <v>151</v>
      </c>
      <c r="H1293" s="12">
        <v>100760.0</v>
      </c>
      <c r="I1293" s="12">
        <v>100760.0</v>
      </c>
      <c r="J1293" s="13">
        <v>94529.0</v>
      </c>
      <c r="K1293" s="13">
        <v>94529.0</v>
      </c>
      <c r="L1293" s="11" t="s">
        <v>86</v>
      </c>
      <c r="N1293" s="15"/>
      <c r="O1293" s="11" t="s">
        <v>6103</v>
      </c>
      <c r="V1293" s="11" t="s">
        <v>6104</v>
      </c>
      <c r="X1293" s="11" t="s">
        <v>155</v>
      </c>
      <c r="AC1293" s="15"/>
      <c r="AD1293" s="15"/>
      <c r="AL1293" s="11">
        <v>100760.0</v>
      </c>
      <c r="AM1293" s="11" t="s">
        <v>1198</v>
      </c>
      <c r="AQ1293" s="11" t="s">
        <v>79</v>
      </c>
      <c r="AR1293" s="11" t="s">
        <v>155</v>
      </c>
      <c r="AS1293" s="11" t="s">
        <v>75</v>
      </c>
      <c r="AT1293" s="11" t="s">
        <v>80</v>
      </c>
      <c r="AW1293" s="25" t="s">
        <v>96</v>
      </c>
      <c r="AX1293" s="11" t="s">
        <v>82</v>
      </c>
      <c r="AZ1293" s="19" t="s">
        <v>290</v>
      </c>
      <c r="BD1293" s="15">
        <v>45671.0</v>
      </c>
      <c r="BE1293" s="15">
        <v>46098.0</v>
      </c>
      <c r="BJ1293" s="11">
        <v>2022.0</v>
      </c>
      <c r="BK1293" s="11">
        <v>2022.0</v>
      </c>
      <c r="BL1293" s="16">
        <f t="shared" si="1660"/>
        <v>1</v>
      </c>
      <c r="BM1293" s="18" t="str">
        <f t="shared" si="1661"/>
        <v>2022</v>
      </c>
      <c r="BN1293" s="18" t="str">
        <f t="shared" ref="BN1293:CC1293" si="1939">IF(ISNUMBER(SEARCH(BN$1, $BM1293)), ($K1293/$BL1293), "")</f>
        <v/>
      </c>
      <c r="BO1293" s="18" t="str">
        <f t="shared" si="1939"/>
        <v/>
      </c>
      <c r="BP1293" s="20">
        <f t="shared" si="1939"/>
        <v>94529</v>
      </c>
      <c r="BQ1293" s="18" t="str">
        <f t="shared" si="1939"/>
        <v/>
      </c>
      <c r="BR1293" s="18" t="str">
        <f t="shared" si="1939"/>
        <v/>
      </c>
      <c r="BS1293" s="18" t="str">
        <f t="shared" si="1939"/>
        <v/>
      </c>
      <c r="BT1293" s="18" t="str">
        <f t="shared" si="1939"/>
        <v/>
      </c>
      <c r="BU1293" s="18" t="str">
        <f t="shared" si="1939"/>
        <v/>
      </c>
      <c r="BV1293" s="18" t="str">
        <f t="shared" si="1939"/>
        <v/>
      </c>
      <c r="BW1293" s="18" t="str">
        <f t="shared" si="1939"/>
        <v/>
      </c>
      <c r="BX1293" s="18" t="str">
        <f t="shared" si="1939"/>
        <v/>
      </c>
      <c r="BY1293" s="18" t="str">
        <f t="shared" si="1939"/>
        <v/>
      </c>
      <c r="BZ1293" s="18" t="str">
        <f t="shared" si="1939"/>
        <v/>
      </c>
      <c r="CA1293" s="18" t="str">
        <f t="shared" si="1939"/>
        <v/>
      </c>
      <c r="CB1293" s="18" t="str">
        <f t="shared" si="1939"/>
        <v/>
      </c>
      <c r="CC1293" s="18" t="str">
        <f t="shared" si="1939"/>
        <v/>
      </c>
    </row>
    <row r="1294" ht="15.0" customHeight="1">
      <c r="A1294" s="11" t="s">
        <v>6105</v>
      </c>
      <c r="C1294" s="11"/>
      <c r="D1294" s="11" t="s">
        <v>5632</v>
      </c>
      <c r="E1294" s="11">
        <v>91869.0</v>
      </c>
      <c r="F1294" s="11">
        <v>91869.0</v>
      </c>
      <c r="G1294" s="11" t="s">
        <v>367</v>
      </c>
      <c r="H1294" s="12">
        <v>23293.0</v>
      </c>
      <c r="I1294" s="12">
        <v>23293.0</v>
      </c>
      <c r="J1294" s="13">
        <f t="shared" ref="J1294:K1294" si="1940">E1294*0.23</f>
        <v>21129.87</v>
      </c>
      <c r="K1294" s="13">
        <f t="shared" si="1940"/>
        <v>21129.87</v>
      </c>
      <c r="L1294" s="11" t="s">
        <v>86</v>
      </c>
      <c r="N1294" s="15"/>
      <c r="O1294" s="11" t="s">
        <v>6106</v>
      </c>
      <c r="T1294" s="11" t="s">
        <v>5734</v>
      </c>
      <c r="V1294" s="11" t="s">
        <v>5735</v>
      </c>
      <c r="X1294" s="11" t="s">
        <v>372</v>
      </c>
      <c r="AC1294" s="15"/>
      <c r="AD1294" s="15"/>
      <c r="AL1294" s="11">
        <v>23293.0</v>
      </c>
      <c r="AM1294" s="11" t="s">
        <v>5727</v>
      </c>
      <c r="AQ1294" s="11" t="s">
        <v>79</v>
      </c>
      <c r="AR1294" s="11" t="s">
        <v>372</v>
      </c>
      <c r="AS1294" s="11" t="s">
        <v>75</v>
      </c>
      <c r="AT1294" s="11" t="s">
        <v>80</v>
      </c>
      <c r="AW1294" s="25" t="s">
        <v>504</v>
      </c>
      <c r="AX1294" s="11" t="s">
        <v>82</v>
      </c>
      <c r="AZ1294" s="25" t="s">
        <v>5728</v>
      </c>
      <c r="BD1294" s="15">
        <v>45671.0</v>
      </c>
      <c r="BE1294" s="15">
        <v>46098.0</v>
      </c>
      <c r="BJ1294" s="11">
        <v>2016.0</v>
      </c>
      <c r="BK1294" s="11">
        <v>2016.0</v>
      </c>
      <c r="BL1294" s="16">
        <f t="shared" si="1660"/>
        <v>1</v>
      </c>
      <c r="BM1294" s="18" t="str">
        <f t="shared" si="1661"/>
        <v>2016</v>
      </c>
      <c r="BN1294" s="18" t="str">
        <f t="shared" ref="BN1294:CC1294" si="1941">IF(ISNUMBER(SEARCH(BN$1, $BM1294)), ($K1294/$BL1294), "")</f>
        <v/>
      </c>
      <c r="BO1294" s="18" t="str">
        <f t="shared" si="1941"/>
        <v/>
      </c>
      <c r="BP1294" s="18" t="str">
        <f t="shared" si="1941"/>
        <v/>
      </c>
      <c r="BQ1294" s="18" t="str">
        <f t="shared" si="1941"/>
        <v/>
      </c>
      <c r="BR1294" s="18" t="str">
        <f t="shared" si="1941"/>
        <v/>
      </c>
      <c r="BS1294" s="18" t="str">
        <f t="shared" si="1941"/>
        <v/>
      </c>
      <c r="BT1294" s="18" t="str">
        <f t="shared" si="1941"/>
        <v/>
      </c>
      <c r="BU1294" s="18" t="str">
        <f t="shared" si="1941"/>
        <v/>
      </c>
      <c r="BV1294" s="18" t="str">
        <f t="shared" si="1941"/>
        <v/>
      </c>
      <c r="BW1294" s="18" t="str">
        <f t="shared" si="1941"/>
        <v/>
      </c>
      <c r="BX1294" s="18" t="str">
        <f t="shared" si="1941"/>
        <v/>
      </c>
      <c r="BY1294" s="18" t="str">
        <f t="shared" si="1941"/>
        <v/>
      </c>
      <c r="BZ1294" s="18" t="str">
        <f t="shared" si="1941"/>
        <v/>
      </c>
      <c r="CA1294" s="18" t="str">
        <f t="shared" si="1941"/>
        <v/>
      </c>
      <c r="CB1294" s="18" t="str">
        <f t="shared" si="1941"/>
        <v/>
      </c>
      <c r="CC1294" s="18" t="str">
        <f t="shared" si="1941"/>
        <v/>
      </c>
    </row>
    <row r="1295" ht="15.0" customHeight="1">
      <c r="A1295" s="11" t="s">
        <v>6107</v>
      </c>
      <c r="C1295" s="11"/>
      <c r="D1295" s="11" t="s">
        <v>5632</v>
      </c>
      <c r="E1295" s="11">
        <v>87389.0</v>
      </c>
      <c r="F1295" s="11">
        <v>87389.0</v>
      </c>
      <c r="G1295" s="11" t="s">
        <v>367</v>
      </c>
      <c r="H1295" s="12">
        <v>27701.0</v>
      </c>
      <c r="I1295" s="12">
        <v>27701.0</v>
      </c>
      <c r="J1295" s="13">
        <f t="shared" ref="J1295:K1295" si="1942">E1295*0.23</f>
        <v>20099.47</v>
      </c>
      <c r="K1295" s="13">
        <f t="shared" si="1942"/>
        <v>20099.47</v>
      </c>
      <c r="L1295" s="11" t="s">
        <v>86</v>
      </c>
      <c r="N1295" s="15"/>
      <c r="O1295" s="11" t="s">
        <v>6108</v>
      </c>
      <c r="T1295" s="11" t="s">
        <v>5734</v>
      </c>
      <c r="V1295" s="11" t="s">
        <v>5735</v>
      </c>
      <c r="X1295" s="11" t="s">
        <v>372</v>
      </c>
      <c r="AC1295" s="15"/>
      <c r="AD1295" s="15"/>
      <c r="AL1295" s="11">
        <v>27701.0</v>
      </c>
      <c r="AM1295" s="11" t="s">
        <v>5727</v>
      </c>
      <c r="AQ1295" s="11" t="s">
        <v>79</v>
      </c>
      <c r="AR1295" s="11" t="s">
        <v>372</v>
      </c>
      <c r="AS1295" s="11" t="s">
        <v>75</v>
      </c>
      <c r="AT1295" s="11" t="s">
        <v>80</v>
      </c>
      <c r="AW1295" s="25" t="s">
        <v>504</v>
      </c>
      <c r="AX1295" s="11" t="s">
        <v>82</v>
      </c>
      <c r="AZ1295" s="25" t="s">
        <v>5728</v>
      </c>
      <c r="BD1295" s="15">
        <v>45671.0</v>
      </c>
      <c r="BE1295" s="15">
        <v>46098.0</v>
      </c>
      <c r="BJ1295" s="11">
        <v>2014.0</v>
      </c>
      <c r="BK1295" s="11">
        <v>2014.0</v>
      </c>
      <c r="BL1295" s="16">
        <f t="shared" si="1660"/>
        <v>1</v>
      </c>
      <c r="BM1295" s="18" t="str">
        <f t="shared" si="1661"/>
        <v>2014</v>
      </c>
      <c r="BN1295" s="18" t="str">
        <f t="shared" ref="BN1295:CC1295" si="1943">IF(ISNUMBER(SEARCH(BN$1, $BM1295)), ($K1295/$BL1295), "")</f>
        <v/>
      </c>
      <c r="BO1295" s="18" t="str">
        <f t="shared" si="1943"/>
        <v/>
      </c>
      <c r="BP1295" s="18" t="str">
        <f t="shared" si="1943"/>
        <v/>
      </c>
      <c r="BQ1295" s="18" t="str">
        <f t="shared" si="1943"/>
        <v/>
      </c>
      <c r="BR1295" s="18" t="str">
        <f t="shared" si="1943"/>
        <v/>
      </c>
      <c r="BS1295" s="18" t="str">
        <f t="shared" si="1943"/>
        <v/>
      </c>
      <c r="BT1295" s="18" t="str">
        <f t="shared" si="1943"/>
        <v/>
      </c>
      <c r="BU1295" s="18" t="str">
        <f t="shared" si="1943"/>
        <v/>
      </c>
      <c r="BV1295" s="18" t="str">
        <f t="shared" si="1943"/>
        <v/>
      </c>
      <c r="BW1295" s="18" t="str">
        <f t="shared" si="1943"/>
        <v/>
      </c>
      <c r="BX1295" s="18" t="str">
        <f t="shared" si="1943"/>
        <v/>
      </c>
      <c r="BY1295" s="18" t="str">
        <f t="shared" si="1943"/>
        <v/>
      </c>
      <c r="BZ1295" s="18" t="str">
        <f t="shared" si="1943"/>
        <v/>
      </c>
      <c r="CA1295" s="18" t="str">
        <f t="shared" si="1943"/>
        <v/>
      </c>
      <c r="CB1295" s="18" t="str">
        <f t="shared" si="1943"/>
        <v/>
      </c>
      <c r="CC1295" s="18" t="str">
        <f t="shared" si="1943"/>
        <v/>
      </c>
    </row>
    <row r="1296" ht="15.0" customHeight="1">
      <c r="A1296" s="11" t="s">
        <v>6109</v>
      </c>
      <c r="C1296" s="11"/>
      <c r="D1296" s="11" t="s">
        <v>5632</v>
      </c>
      <c r="E1296" s="11">
        <v>83123.0</v>
      </c>
      <c r="F1296" s="11">
        <v>83123.0</v>
      </c>
      <c r="G1296" s="11" t="s">
        <v>367</v>
      </c>
      <c r="H1296" s="12">
        <v>22052.0</v>
      </c>
      <c r="I1296" s="12">
        <v>22052.0</v>
      </c>
      <c r="J1296" s="13">
        <f t="shared" ref="J1296:K1296" si="1944">E1296*0.23</f>
        <v>19118.29</v>
      </c>
      <c r="K1296" s="13">
        <f t="shared" si="1944"/>
        <v>19118.29</v>
      </c>
      <c r="L1296" s="11" t="s">
        <v>86</v>
      </c>
      <c r="N1296" s="15"/>
      <c r="O1296" s="11" t="s">
        <v>6110</v>
      </c>
      <c r="T1296" s="11" t="s">
        <v>5734</v>
      </c>
      <c r="V1296" s="11" t="s">
        <v>5735</v>
      </c>
      <c r="X1296" s="11" t="s">
        <v>372</v>
      </c>
      <c r="AC1296" s="15"/>
      <c r="AD1296" s="15"/>
      <c r="AL1296" s="11">
        <v>22052.0</v>
      </c>
      <c r="AM1296" s="11" t="s">
        <v>5727</v>
      </c>
      <c r="AQ1296" s="11" t="s">
        <v>79</v>
      </c>
      <c r="AR1296" s="11" t="s">
        <v>372</v>
      </c>
      <c r="AS1296" s="11" t="s">
        <v>75</v>
      </c>
      <c r="AT1296" s="11" t="s">
        <v>80</v>
      </c>
      <c r="AW1296" s="25" t="s">
        <v>504</v>
      </c>
      <c r="AX1296" s="11" t="s">
        <v>82</v>
      </c>
      <c r="AZ1296" s="25" t="s">
        <v>5728</v>
      </c>
      <c r="BD1296" s="15">
        <v>45671.0</v>
      </c>
      <c r="BE1296" s="15">
        <v>46098.0</v>
      </c>
      <c r="BJ1296" s="11">
        <v>2015.0</v>
      </c>
      <c r="BK1296" s="11">
        <v>2015.0</v>
      </c>
      <c r="BL1296" s="16">
        <f t="shared" si="1660"/>
        <v>1</v>
      </c>
      <c r="BM1296" s="18" t="str">
        <f t="shared" si="1661"/>
        <v>2015</v>
      </c>
      <c r="BN1296" s="18" t="str">
        <f t="shared" ref="BN1296:CC1296" si="1945">IF(ISNUMBER(SEARCH(BN$1, $BM1296)), ($K1296/$BL1296), "")</f>
        <v/>
      </c>
      <c r="BO1296" s="18" t="str">
        <f t="shared" si="1945"/>
        <v/>
      </c>
      <c r="BP1296" s="18" t="str">
        <f t="shared" si="1945"/>
        <v/>
      </c>
      <c r="BQ1296" s="18" t="str">
        <f t="shared" si="1945"/>
        <v/>
      </c>
      <c r="BR1296" s="18" t="str">
        <f t="shared" si="1945"/>
        <v/>
      </c>
      <c r="BS1296" s="18" t="str">
        <f t="shared" si="1945"/>
        <v/>
      </c>
      <c r="BT1296" s="18" t="str">
        <f t="shared" si="1945"/>
        <v/>
      </c>
      <c r="BU1296" s="18" t="str">
        <f t="shared" si="1945"/>
        <v/>
      </c>
      <c r="BV1296" s="18" t="str">
        <f t="shared" si="1945"/>
        <v/>
      </c>
      <c r="BW1296" s="18" t="str">
        <f t="shared" si="1945"/>
        <v/>
      </c>
      <c r="BX1296" s="18" t="str">
        <f t="shared" si="1945"/>
        <v/>
      </c>
      <c r="BY1296" s="18" t="str">
        <f t="shared" si="1945"/>
        <v/>
      </c>
      <c r="BZ1296" s="18" t="str">
        <f t="shared" si="1945"/>
        <v/>
      </c>
      <c r="CA1296" s="18" t="str">
        <f t="shared" si="1945"/>
        <v/>
      </c>
      <c r="CB1296" s="18" t="str">
        <f t="shared" si="1945"/>
        <v/>
      </c>
      <c r="CC1296" s="18" t="str">
        <f t="shared" si="1945"/>
        <v/>
      </c>
    </row>
    <row r="1297" ht="15.0" customHeight="1">
      <c r="A1297" s="11" t="s">
        <v>6111</v>
      </c>
      <c r="C1297" s="11"/>
      <c r="D1297" s="11" t="s">
        <v>5632</v>
      </c>
      <c r="E1297" s="11">
        <v>81428.0</v>
      </c>
      <c r="F1297" s="11">
        <v>81428.0</v>
      </c>
      <c r="G1297" s="11" t="s">
        <v>151</v>
      </c>
      <c r="H1297" s="12">
        <v>92625.0</v>
      </c>
      <c r="I1297" s="12">
        <v>92625.0</v>
      </c>
      <c r="J1297" s="13">
        <v>81428.0</v>
      </c>
      <c r="K1297" s="13">
        <v>81428.0</v>
      </c>
      <c r="L1297" s="11" t="s">
        <v>86</v>
      </c>
      <c r="N1297" s="15"/>
      <c r="O1297" s="11" t="s">
        <v>6112</v>
      </c>
      <c r="Y1297" s="11" t="s">
        <v>75</v>
      </c>
      <c r="AC1297" s="15"/>
      <c r="AD1297" s="15"/>
      <c r="AL1297" s="11">
        <v>92625.0</v>
      </c>
      <c r="AM1297" s="41" t="s">
        <v>5303</v>
      </c>
      <c r="AQ1297" s="11" t="s">
        <v>79</v>
      </c>
      <c r="AR1297" s="11" t="s">
        <v>334</v>
      </c>
      <c r="AS1297" s="11" t="s">
        <v>75</v>
      </c>
      <c r="AT1297" s="11" t="s">
        <v>80</v>
      </c>
      <c r="AW1297" s="25" t="s">
        <v>96</v>
      </c>
      <c r="AX1297" s="11" t="s">
        <v>82</v>
      </c>
      <c r="AZ1297" s="25" t="s">
        <v>191</v>
      </c>
      <c r="BD1297" s="15">
        <v>45671.0</v>
      </c>
      <c r="BJ1297" s="11">
        <v>2016.0</v>
      </c>
      <c r="BK1297" s="11">
        <v>2016.0</v>
      </c>
      <c r="BL1297" s="16">
        <f t="shared" si="1660"/>
        <v>1</v>
      </c>
      <c r="BM1297" s="18" t="str">
        <f t="shared" si="1661"/>
        <v>2016</v>
      </c>
      <c r="BN1297" s="18" t="str">
        <f t="shared" ref="BN1297:CC1297" si="1946">IF(ISNUMBER(SEARCH(BN$1, $BM1297)), ($K1297/$BL1297), "")</f>
        <v/>
      </c>
      <c r="BO1297" s="18" t="str">
        <f t="shared" si="1946"/>
        <v/>
      </c>
      <c r="BP1297" s="18" t="str">
        <f t="shared" si="1946"/>
        <v/>
      </c>
      <c r="BQ1297" s="18" t="str">
        <f t="shared" si="1946"/>
        <v/>
      </c>
      <c r="BR1297" s="18" t="str">
        <f t="shared" si="1946"/>
        <v/>
      </c>
      <c r="BS1297" s="18" t="str">
        <f t="shared" si="1946"/>
        <v/>
      </c>
      <c r="BT1297" s="18" t="str">
        <f t="shared" si="1946"/>
        <v/>
      </c>
      <c r="BU1297" s="18" t="str">
        <f t="shared" si="1946"/>
        <v/>
      </c>
      <c r="BV1297" s="18" t="str">
        <f t="shared" si="1946"/>
        <v/>
      </c>
      <c r="BW1297" s="18" t="str">
        <f t="shared" si="1946"/>
        <v/>
      </c>
      <c r="BX1297" s="18" t="str">
        <f t="shared" si="1946"/>
        <v/>
      </c>
      <c r="BY1297" s="18" t="str">
        <f t="shared" si="1946"/>
        <v/>
      </c>
      <c r="BZ1297" s="18" t="str">
        <f t="shared" si="1946"/>
        <v/>
      </c>
      <c r="CA1297" s="18" t="str">
        <f t="shared" si="1946"/>
        <v/>
      </c>
      <c r="CB1297" s="18" t="str">
        <f t="shared" si="1946"/>
        <v/>
      </c>
      <c r="CC1297" s="18" t="str">
        <f t="shared" si="1946"/>
        <v/>
      </c>
    </row>
    <row r="1298" ht="15.0" customHeight="1">
      <c r="A1298" s="11" t="s">
        <v>6113</v>
      </c>
      <c r="C1298" s="11"/>
      <c r="D1298" s="11" t="s">
        <v>5632</v>
      </c>
      <c r="E1298" s="27">
        <v>78280.0</v>
      </c>
      <c r="F1298" s="27">
        <v>78280.0</v>
      </c>
      <c r="G1298" s="11" t="s">
        <v>135</v>
      </c>
      <c r="H1298" s="12">
        <v>100377.0</v>
      </c>
      <c r="I1298" s="12">
        <v>100377.0</v>
      </c>
      <c r="J1298" s="13">
        <f t="shared" ref="J1298:K1298" si="1947">E1298*1.19</f>
        <v>93153.2</v>
      </c>
      <c r="K1298" s="13">
        <f t="shared" si="1947"/>
        <v>93153.2</v>
      </c>
      <c r="L1298" s="11" t="s">
        <v>86</v>
      </c>
      <c r="N1298" s="14" t="s">
        <v>6114</v>
      </c>
      <c r="O1298" s="11" t="s">
        <v>6115</v>
      </c>
      <c r="T1298" s="11" t="s">
        <v>6116</v>
      </c>
      <c r="X1298" s="11" t="s">
        <v>6116</v>
      </c>
      <c r="Y1298" s="11" t="s">
        <v>75</v>
      </c>
      <c r="AC1298" s="15"/>
      <c r="AD1298" s="15"/>
      <c r="AL1298" s="11">
        <v>100377.0</v>
      </c>
      <c r="AM1298" s="11" t="s">
        <v>143</v>
      </c>
      <c r="AN1298" s="11" t="s">
        <v>695</v>
      </c>
      <c r="AQ1298" s="11" t="s">
        <v>79</v>
      </c>
      <c r="AR1298" s="11" t="s">
        <v>146</v>
      </c>
      <c r="AS1298" s="11" t="s">
        <v>75</v>
      </c>
      <c r="AT1298" s="11" t="s">
        <v>80</v>
      </c>
      <c r="AW1298" s="25" t="s">
        <v>96</v>
      </c>
      <c r="AX1298" s="11" t="s">
        <v>2141</v>
      </c>
      <c r="AY1298" s="11" t="s">
        <v>444</v>
      </c>
      <c r="AZ1298" s="25" t="s">
        <v>5728</v>
      </c>
      <c r="BD1298" s="15">
        <v>45671.0</v>
      </c>
      <c r="BJ1298" s="11">
        <v>2020.0</v>
      </c>
      <c r="BK1298" s="11">
        <v>2021.0</v>
      </c>
      <c r="BL1298" s="16">
        <f t="shared" si="1660"/>
        <v>2</v>
      </c>
      <c r="BM1298" s="18" t="str">
        <f t="shared" si="1661"/>
        <v>2020, 2021</v>
      </c>
      <c r="BN1298" s="20">
        <f t="shared" ref="BN1298:CC1298" si="1948">IF(ISNUMBER(SEARCH(BN$1, $BM1298)), ($K1298/$BL1298), "")</f>
        <v>46576.6</v>
      </c>
      <c r="BO1298" s="20">
        <f t="shared" si="1948"/>
        <v>46576.6</v>
      </c>
      <c r="BP1298" s="18" t="str">
        <f t="shared" si="1948"/>
        <v/>
      </c>
      <c r="BQ1298" s="18" t="str">
        <f t="shared" si="1948"/>
        <v/>
      </c>
      <c r="BR1298" s="18" t="str">
        <f t="shared" si="1948"/>
        <v/>
      </c>
      <c r="BS1298" s="18" t="str">
        <f t="shared" si="1948"/>
        <v/>
      </c>
      <c r="BT1298" s="18" t="str">
        <f t="shared" si="1948"/>
        <v/>
      </c>
      <c r="BU1298" s="18" t="str">
        <f t="shared" si="1948"/>
        <v/>
      </c>
      <c r="BV1298" s="18" t="str">
        <f t="shared" si="1948"/>
        <v/>
      </c>
      <c r="BW1298" s="18" t="str">
        <f t="shared" si="1948"/>
        <v/>
      </c>
      <c r="BX1298" s="18" t="str">
        <f t="shared" si="1948"/>
        <v/>
      </c>
      <c r="BY1298" s="18" t="str">
        <f t="shared" si="1948"/>
        <v/>
      </c>
      <c r="BZ1298" s="18" t="str">
        <f t="shared" si="1948"/>
        <v/>
      </c>
      <c r="CA1298" s="18" t="str">
        <f t="shared" si="1948"/>
        <v/>
      </c>
      <c r="CB1298" s="18" t="str">
        <f t="shared" si="1948"/>
        <v/>
      </c>
      <c r="CC1298" s="18" t="str">
        <f t="shared" si="1948"/>
        <v/>
      </c>
    </row>
    <row r="1299" ht="15.0" customHeight="1">
      <c r="A1299" s="11" t="s">
        <v>6117</v>
      </c>
      <c r="C1299" s="11"/>
      <c r="D1299" s="11" t="s">
        <v>5632</v>
      </c>
      <c r="E1299" s="27">
        <v>74877.0</v>
      </c>
      <c r="F1299" s="27">
        <v>74877.0</v>
      </c>
      <c r="G1299" s="11" t="s">
        <v>135</v>
      </c>
      <c r="H1299" s="12">
        <v>96014.0</v>
      </c>
      <c r="I1299" s="12">
        <v>96014.0</v>
      </c>
      <c r="J1299" s="13">
        <f t="shared" ref="J1299:K1299" si="1949">E1299*1.19</f>
        <v>89103.63</v>
      </c>
      <c r="K1299" s="13">
        <f t="shared" si="1949"/>
        <v>89103.63</v>
      </c>
      <c r="L1299" s="11" t="s">
        <v>86</v>
      </c>
      <c r="N1299" s="14" t="s">
        <v>6118</v>
      </c>
      <c r="O1299" s="11" t="s">
        <v>6119</v>
      </c>
      <c r="T1299" s="11" t="s">
        <v>5992</v>
      </c>
      <c r="X1299" s="11" t="s">
        <v>5992</v>
      </c>
      <c r="Y1299" s="11" t="s">
        <v>75</v>
      </c>
      <c r="AC1299" s="15"/>
      <c r="AD1299" s="15"/>
      <c r="AL1299" s="11">
        <v>96014.0</v>
      </c>
      <c r="AM1299" s="11" t="s">
        <v>143</v>
      </c>
      <c r="AN1299" s="11" t="s">
        <v>695</v>
      </c>
      <c r="AQ1299" s="11" t="s">
        <v>79</v>
      </c>
      <c r="AR1299" s="11" t="s">
        <v>146</v>
      </c>
      <c r="AS1299" s="11" t="s">
        <v>75</v>
      </c>
      <c r="AT1299" s="11" t="s">
        <v>80</v>
      </c>
      <c r="AW1299" s="25" t="s">
        <v>96</v>
      </c>
      <c r="AX1299" s="11" t="s">
        <v>82</v>
      </c>
      <c r="AZ1299" s="25" t="s">
        <v>109</v>
      </c>
      <c r="BD1299" s="15">
        <v>45671.0</v>
      </c>
      <c r="BJ1299" s="11">
        <v>2020.0</v>
      </c>
      <c r="BK1299" s="11">
        <v>2022.0</v>
      </c>
      <c r="BL1299" s="16">
        <f t="shared" si="1660"/>
        <v>3</v>
      </c>
      <c r="BM1299" s="18" t="str">
        <f t="shared" si="1661"/>
        <v>2020, 2021, 2022</v>
      </c>
      <c r="BN1299" s="20">
        <f t="shared" ref="BN1299:CC1299" si="1950">IF(ISNUMBER(SEARCH(BN$1, $BM1299)), ($K1299/$BL1299), "")</f>
        <v>29701.21</v>
      </c>
      <c r="BO1299" s="20">
        <f t="shared" si="1950"/>
        <v>29701.21</v>
      </c>
      <c r="BP1299" s="20">
        <f t="shared" si="1950"/>
        <v>29701.21</v>
      </c>
      <c r="BQ1299" s="18" t="str">
        <f t="shared" si="1950"/>
        <v/>
      </c>
      <c r="BR1299" s="18" t="str">
        <f t="shared" si="1950"/>
        <v/>
      </c>
      <c r="BS1299" s="18" t="str">
        <f t="shared" si="1950"/>
        <v/>
      </c>
      <c r="BT1299" s="18" t="str">
        <f t="shared" si="1950"/>
        <v/>
      </c>
      <c r="BU1299" s="18" t="str">
        <f t="shared" si="1950"/>
        <v/>
      </c>
      <c r="BV1299" s="18" t="str">
        <f t="shared" si="1950"/>
        <v/>
      </c>
      <c r="BW1299" s="18" t="str">
        <f t="shared" si="1950"/>
        <v/>
      </c>
      <c r="BX1299" s="18" t="str">
        <f t="shared" si="1950"/>
        <v/>
      </c>
      <c r="BY1299" s="18" t="str">
        <f t="shared" si="1950"/>
        <v/>
      </c>
      <c r="BZ1299" s="18" t="str">
        <f t="shared" si="1950"/>
        <v/>
      </c>
      <c r="CA1299" s="18" t="str">
        <f t="shared" si="1950"/>
        <v/>
      </c>
      <c r="CB1299" s="18" t="str">
        <f t="shared" si="1950"/>
        <v/>
      </c>
      <c r="CC1299" s="18" t="str">
        <f t="shared" si="1950"/>
        <v/>
      </c>
    </row>
    <row r="1300" ht="15.0" customHeight="1">
      <c r="A1300" s="11" t="s">
        <v>6120</v>
      </c>
      <c r="C1300" s="11"/>
      <c r="D1300" s="11" t="s">
        <v>5632</v>
      </c>
      <c r="E1300" s="27">
        <v>74410.0</v>
      </c>
      <c r="F1300" s="27">
        <v>74410.0</v>
      </c>
      <c r="G1300" s="11" t="s">
        <v>135</v>
      </c>
      <c r="H1300" s="12">
        <v>116051.0</v>
      </c>
      <c r="I1300" s="12">
        <v>116051.0</v>
      </c>
      <c r="J1300" s="13">
        <f t="shared" ref="J1300:K1300" si="1951">E1300*1.19</f>
        <v>88547.9</v>
      </c>
      <c r="K1300" s="13">
        <f t="shared" si="1951"/>
        <v>88547.9</v>
      </c>
      <c r="L1300" s="11" t="s">
        <v>86</v>
      </c>
      <c r="N1300" s="14" t="s">
        <v>6121</v>
      </c>
      <c r="O1300" s="11" t="s">
        <v>6122</v>
      </c>
      <c r="T1300" s="11" t="s">
        <v>6123</v>
      </c>
      <c r="V1300" s="11" t="s">
        <v>6124</v>
      </c>
      <c r="X1300" s="11" t="s">
        <v>5879</v>
      </c>
      <c r="AC1300" s="15"/>
      <c r="AD1300" s="15"/>
      <c r="AL1300" s="11">
        <v>116051.0</v>
      </c>
      <c r="AM1300" s="11" t="s">
        <v>143</v>
      </c>
      <c r="AN1300" s="11" t="s">
        <v>144</v>
      </c>
      <c r="AQ1300" s="11" t="s">
        <v>79</v>
      </c>
      <c r="AR1300" s="11" t="s">
        <v>146</v>
      </c>
      <c r="AS1300" s="11" t="s">
        <v>75</v>
      </c>
      <c r="AT1300" s="11" t="s">
        <v>80</v>
      </c>
      <c r="AW1300" s="25" t="s">
        <v>96</v>
      </c>
      <c r="AX1300" s="11" t="s">
        <v>82</v>
      </c>
      <c r="AZ1300" s="25" t="s">
        <v>132</v>
      </c>
      <c r="BD1300" s="15">
        <v>45671.0</v>
      </c>
      <c r="BE1300" s="15">
        <v>46098.0</v>
      </c>
      <c r="BJ1300" s="11">
        <v>2009.0</v>
      </c>
      <c r="BK1300" s="11">
        <v>2009.0</v>
      </c>
      <c r="BL1300" s="16">
        <f t="shared" si="1660"/>
        <v>1</v>
      </c>
      <c r="BM1300" s="18" t="str">
        <f t="shared" si="1661"/>
        <v>2009</v>
      </c>
      <c r="BN1300" s="18" t="str">
        <f t="shared" ref="BN1300:CC1300" si="1952">IF(ISNUMBER(SEARCH(BN$1, $BM1300)), ($K1300/$BL1300), "")</f>
        <v/>
      </c>
      <c r="BO1300" s="18" t="str">
        <f t="shared" si="1952"/>
        <v/>
      </c>
      <c r="BP1300" s="18" t="str">
        <f t="shared" si="1952"/>
        <v/>
      </c>
      <c r="BQ1300" s="18" t="str">
        <f t="shared" si="1952"/>
        <v/>
      </c>
      <c r="BR1300" s="18" t="str">
        <f t="shared" si="1952"/>
        <v/>
      </c>
      <c r="BS1300" s="18" t="str">
        <f t="shared" si="1952"/>
        <v/>
      </c>
      <c r="BT1300" s="18" t="str">
        <f t="shared" si="1952"/>
        <v/>
      </c>
      <c r="BU1300" s="18" t="str">
        <f t="shared" si="1952"/>
        <v/>
      </c>
      <c r="BV1300" s="18" t="str">
        <f t="shared" si="1952"/>
        <v/>
      </c>
      <c r="BW1300" s="18" t="str">
        <f t="shared" si="1952"/>
        <v/>
      </c>
      <c r="BX1300" s="18" t="str">
        <f t="shared" si="1952"/>
        <v/>
      </c>
      <c r="BY1300" s="18" t="str">
        <f t="shared" si="1952"/>
        <v/>
      </c>
      <c r="BZ1300" s="18" t="str">
        <f t="shared" si="1952"/>
        <v/>
      </c>
      <c r="CA1300" s="18" t="str">
        <f t="shared" si="1952"/>
        <v/>
      </c>
      <c r="CB1300" s="18" t="str">
        <f t="shared" si="1952"/>
        <v/>
      </c>
      <c r="CC1300" s="18" t="str">
        <f t="shared" si="1952"/>
        <v/>
      </c>
    </row>
    <row r="1301" ht="15.0" customHeight="1">
      <c r="A1301" s="11" t="s">
        <v>6125</v>
      </c>
      <c r="C1301" s="11"/>
      <c r="D1301" s="11" t="s">
        <v>5632</v>
      </c>
      <c r="E1301" s="27">
        <v>68527.0</v>
      </c>
      <c r="F1301" s="27">
        <v>68527.0</v>
      </c>
      <c r="G1301" s="11" t="s">
        <v>135</v>
      </c>
      <c r="H1301" s="12">
        <v>88209.0</v>
      </c>
      <c r="I1301" s="12">
        <v>88209.0</v>
      </c>
      <c r="J1301" s="13">
        <f t="shared" ref="J1301:K1301" si="1953">E1301*1.19</f>
        <v>81547.13</v>
      </c>
      <c r="K1301" s="13">
        <f t="shared" si="1953"/>
        <v>81547.13</v>
      </c>
      <c r="L1301" s="11" t="s">
        <v>86</v>
      </c>
      <c r="N1301" s="14" t="s">
        <v>6126</v>
      </c>
      <c r="O1301" s="11" t="s">
        <v>6127</v>
      </c>
      <c r="T1301" s="11" t="s">
        <v>6128</v>
      </c>
      <c r="V1301" s="11" t="s">
        <v>6129</v>
      </c>
      <c r="X1301" s="11" t="s">
        <v>146</v>
      </c>
      <c r="AC1301" s="15"/>
      <c r="AD1301" s="15"/>
      <c r="AL1301" s="11">
        <v>88209.0</v>
      </c>
      <c r="AM1301" s="11" t="s">
        <v>143</v>
      </c>
      <c r="AN1301" s="11" t="s">
        <v>6130</v>
      </c>
      <c r="AQ1301" s="11" t="s">
        <v>79</v>
      </c>
      <c r="AR1301" s="11" t="s">
        <v>146</v>
      </c>
      <c r="AS1301" s="11" t="s">
        <v>75</v>
      </c>
      <c r="AT1301" s="11" t="s">
        <v>80</v>
      </c>
      <c r="AW1301" s="25" t="s">
        <v>96</v>
      </c>
      <c r="AX1301" s="11" t="s">
        <v>82</v>
      </c>
      <c r="AZ1301" s="19" t="s">
        <v>398</v>
      </c>
      <c r="BD1301" s="15">
        <v>45671.0</v>
      </c>
      <c r="BE1301" s="15">
        <v>46098.0</v>
      </c>
      <c r="BJ1301" s="11">
        <v>2017.0</v>
      </c>
      <c r="BK1301" s="11">
        <v>2017.0</v>
      </c>
      <c r="BL1301" s="16">
        <f t="shared" si="1660"/>
        <v>1</v>
      </c>
      <c r="BM1301" s="18" t="str">
        <f t="shared" si="1661"/>
        <v>2017</v>
      </c>
      <c r="BN1301" s="18" t="str">
        <f t="shared" ref="BN1301:CC1301" si="1954">IF(ISNUMBER(SEARCH(BN$1, $BM1301)), ($K1301/$BL1301), "")</f>
        <v/>
      </c>
      <c r="BO1301" s="18" t="str">
        <f t="shared" si="1954"/>
        <v/>
      </c>
      <c r="BP1301" s="18" t="str">
        <f t="shared" si="1954"/>
        <v/>
      </c>
      <c r="BQ1301" s="18" t="str">
        <f t="shared" si="1954"/>
        <v/>
      </c>
      <c r="BR1301" s="18" t="str">
        <f t="shared" si="1954"/>
        <v/>
      </c>
      <c r="BS1301" s="18" t="str">
        <f t="shared" si="1954"/>
        <v/>
      </c>
      <c r="BT1301" s="18" t="str">
        <f t="shared" si="1954"/>
        <v/>
      </c>
      <c r="BU1301" s="18" t="str">
        <f t="shared" si="1954"/>
        <v/>
      </c>
      <c r="BV1301" s="18" t="str">
        <f t="shared" si="1954"/>
        <v/>
      </c>
      <c r="BW1301" s="18" t="str">
        <f t="shared" si="1954"/>
        <v/>
      </c>
      <c r="BX1301" s="18" t="str">
        <f t="shared" si="1954"/>
        <v/>
      </c>
      <c r="BY1301" s="18" t="str">
        <f t="shared" si="1954"/>
        <v/>
      </c>
      <c r="BZ1301" s="18" t="str">
        <f t="shared" si="1954"/>
        <v/>
      </c>
      <c r="CA1301" s="18" t="str">
        <f t="shared" si="1954"/>
        <v/>
      </c>
      <c r="CB1301" s="18" t="str">
        <f t="shared" si="1954"/>
        <v/>
      </c>
      <c r="CC1301" s="18" t="str">
        <f t="shared" si="1954"/>
        <v/>
      </c>
    </row>
    <row r="1302" ht="15.0" customHeight="1">
      <c r="A1302" s="11" t="s">
        <v>6131</v>
      </c>
      <c r="C1302" s="11"/>
      <c r="D1302" s="11" t="s">
        <v>5632</v>
      </c>
      <c r="E1302" s="11">
        <v>60394.0</v>
      </c>
      <c r="F1302" s="11">
        <v>60394.0</v>
      </c>
      <c r="G1302" s="11" t="s">
        <v>151</v>
      </c>
      <c r="H1302" s="12">
        <v>80585.0</v>
      </c>
      <c r="I1302" s="12">
        <v>80585.0</v>
      </c>
      <c r="J1302" s="13">
        <v>60394.0</v>
      </c>
      <c r="K1302" s="13">
        <v>60394.0</v>
      </c>
      <c r="L1302" s="11" t="s">
        <v>86</v>
      </c>
      <c r="N1302" s="15"/>
      <c r="O1302" s="11" t="s">
        <v>6132</v>
      </c>
      <c r="T1302" s="11" t="s">
        <v>6133</v>
      </c>
      <c r="V1302" s="11" t="s">
        <v>6134</v>
      </c>
      <c r="X1302" s="11" t="s">
        <v>565</v>
      </c>
      <c r="AC1302" s="15"/>
      <c r="AD1302" s="15"/>
      <c r="AL1302" s="11">
        <v>80585.0</v>
      </c>
      <c r="AM1302" s="11" t="s">
        <v>1487</v>
      </c>
      <c r="AQ1302" s="11" t="s">
        <v>79</v>
      </c>
      <c r="AR1302" s="11" t="s">
        <v>565</v>
      </c>
      <c r="AS1302" s="11" t="s">
        <v>75</v>
      </c>
      <c r="AT1302" s="11" t="s">
        <v>80</v>
      </c>
      <c r="AW1302" s="25" t="s">
        <v>96</v>
      </c>
      <c r="AX1302" s="11" t="s">
        <v>82</v>
      </c>
      <c r="AZ1302" s="19" t="s">
        <v>290</v>
      </c>
      <c r="BD1302" s="15">
        <v>45671.0</v>
      </c>
      <c r="BE1302" s="15">
        <v>46098.0</v>
      </c>
      <c r="BJ1302" s="11">
        <v>2011.0</v>
      </c>
      <c r="BK1302" s="11">
        <v>2011.0</v>
      </c>
      <c r="BL1302" s="16">
        <f t="shared" si="1660"/>
        <v>1</v>
      </c>
      <c r="BM1302" s="18" t="str">
        <f t="shared" si="1661"/>
        <v>2011</v>
      </c>
      <c r="BN1302" s="18" t="str">
        <f t="shared" ref="BN1302:CC1302" si="1955">IF(ISNUMBER(SEARCH(BN$1, $BM1302)), ($K1302/$BL1302), "")</f>
        <v/>
      </c>
      <c r="BO1302" s="18" t="str">
        <f t="shared" si="1955"/>
        <v/>
      </c>
      <c r="BP1302" s="18" t="str">
        <f t="shared" si="1955"/>
        <v/>
      </c>
      <c r="BQ1302" s="18" t="str">
        <f t="shared" si="1955"/>
        <v/>
      </c>
      <c r="BR1302" s="18" t="str">
        <f t="shared" si="1955"/>
        <v/>
      </c>
      <c r="BS1302" s="18" t="str">
        <f t="shared" si="1955"/>
        <v/>
      </c>
      <c r="BT1302" s="18" t="str">
        <f t="shared" si="1955"/>
        <v/>
      </c>
      <c r="BU1302" s="18" t="str">
        <f t="shared" si="1955"/>
        <v/>
      </c>
      <c r="BV1302" s="18" t="str">
        <f t="shared" si="1955"/>
        <v/>
      </c>
      <c r="BW1302" s="18" t="str">
        <f t="shared" si="1955"/>
        <v/>
      </c>
      <c r="BX1302" s="18" t="str">
        <f t="shared" si="1955"/>
        <v/>
      </c>
      <c r="BY1302" s="18" t="str">
        <f t="shared" si="1955"/>
        <v/>
      </c>
      <c r="BZ1302" s="18" t="str">
        <f t="shared" si="1955"/>
        <v/>
      </c>
      <c r="CA1302" s="18" t="str">
        <f t="shared" si="1955"/>
        <v/>
      </c>
      <c r="CB1302" s="18" t="str">
        <f t="shared" si="1955"/>
        <v/>
      </c>
      <c r="CC1302" s="18" t="str">
        <f t="shared" si="1955"/>
        <v/>
      </c>
    </row>
    <row r="1303" ht="15.0" customHeight="1">
      <c r="A1303" s="11" t="s">
        <v>6135</v>
      </c>
      <c r="C1303" s="11"/>
      <c r="D1303" s="11" t="s">
        <v>5632</v>
      </c>
      <c r="E1303" s="11">
        <v>55500.0</v>
      </c>
      <c r="F1303" s="11">
        <v>55500.0</v>
      </c>
      <c r="G1303" s="11" t="s">
        <v>726</v>
      </c>
      <c r="H1303" s="12">
        <v>56338.0</v>
      </c>
      <c r="I1303" s="12">
        <v>56338.0</v>
      </c>
      <c r="J1303" s="13">
        <f t="shared" ref="J1303:K1303" si="1956">E1303*1.07</f>
        <v>59385</v>
      </c>
      <c r="K1303" s="13">
        <f t="shared" si="1956"/>
        <v>59385</v>
      </c>
      <c r="L1303" s="11" t="s">
        <v>86</v>
      </c>
      <c r="N1303" s="15"/>
      <c r="O1303" s="11" t="s">
        <v>6136</v>
      </c>
      <c r="Y1303" s="11" t="s">
        <v>75</v>
      </c>
      <c r="AC1303" s="15"/>
      <c r="AD1303" s="15"/>
      <c r="AL1303" s="11">
        <v>56338.0</v>
      </c>
      <c r="AM1303" s="11" t="s">
        <v>6137</v>
      </c>
      <c r="AQ1303" s="11" t="s">
        <v>79</v>
      </c>
      <c r="AR1303" s="11" t="s">
        <v>731</v>
      </c>
      <c r="AS1303" s="11" t="s">
        <v>75</v>
      </c>
      <c r="AT1303" s="11" t="s">
        <v>80</v>
      </c>
      <c r="AW1303" s="25" t="s">
        <v>96</v>
      </c>
      <c r="AX1303" s="11" t="s">
        <v>82</v>
      </c>
      <c r="AZ1303" s="19" t="s">
        <v>290</v>
      </c>
      <c r="BD1303" s="15">
        <v>45671.0</v>
      </c>
      <c r="BJ1303" s="11">
        <v>2016.0</v>
      </c>
      <c r="BK1303" s="11">
        <v>2016.0</v>
      </c>
      <c r="BL1303" s="16">
        <f t="shared" si="1660"/>
        <v>1</v>
      </c>
      <c r="BM1303" s="18" t="str">
        <f t="shared" si="1661"/>
        <v>2016</v>
      </c>
      <c r="BN1303" s="18" t="str">
        <f t="shared" ref="BN1303:CC1303" si="1957">IF(ISNUMBER(SEARCH(BN$1, $BM1303)), ($K1303/$BL1303), "")</f>
        <v/>
      </c>
      <c r="BO1303" s="18" t="str">
        <f t="shared" si="1957"/>
        <v/>
      </c>
      <c r="BP1303" s="18" t="str">
        <f t="shared" si="1957"/>
        <v/>
      </c>
      <c r="BQ1303" s="18" t="str">
        <f t="shared" si="1957"/>
        <v/>
      </c>
      <c r="BR1303" s="18" t="str">
        <f t="shared" si="1957"/>
        <v/>
      </c>
      <c r="BS1303" s="18" t="str">
        <f t="shared" si="1957"/>
        <v/>
      </c>
      <c r="BT1303" s="18" t="str">
        <f t="shared" si="1957"/>
        <v/>
      </c>
      <c r="BU1303" s="18" t="str">
        <f t="shared" si="1957"/>
        <v/>
      </c>
      <c r="BV1303" s="18" t="str">
        <f t="shared" si="1957"/>
        <v/>
      </c>
      <c r="BW1303" s="18" t="str">
        <f t="shared" si="1957"/>
        <v/>
      </c>
      <c r="BX1303" s="18" t="str">
        <f t="shared" si="1957"/>
        <v/>
      </c>
      <c r="BY1303" s="18" t="str">
        <f t="shared" si="1957"/>
        <v/>
      </c>
      <c r="BZ1303" s="18" t="str">
        <f t="shared" si="1957"/>
        <v/>
      </c>
      <c r="CA1303" s="18" t="str">
        <f t="shared" si="1957"/>
        <v/>
      </c>
      <c r="CB1303" s="18" t="str">
        <f t="shared" si="1957"/>
        <v/>
      </c>
      <c r="CC1303" s="18" t="str">
        <f t="shared" si="1957"/>
        <v/>
      </c>
    </row>
    <row r="1304" ht="15.0" customHeight="1">
      <c r="A1304" s="11" t="s">
        <v>6138</v>
      </c>
      <c r="C1304" s="11"/>
      <c r="D1304" s="11" t="s">
        <v>5632</v>
      </c>
      <c r="E1304" s="11">
        <v>50000.0</v>
      </c>
      <c r="F1304" s="11">
        <v>50000.0</v>
      </c>
      <c r="G1304" s="11" t="s">
        <v>151</v>
      </c>
      <c r="H1304" s="12">
        <v>56782.0</v>
      </c>
      <c r="I1304" s="12">
        <v>56782.0</v>
      </c>
      <c r="J1304" s="13">
        <v>50000.0</v>
      </c>
      <c r="K1304" s="13">
        <v>50000.0</v>
      </c>
      <c r="L1304" s="11" t="s">
        <v>86</v>
      </c>
      <c r="N1304" s="14" t="s">
        <v>6139</v>
      </c>
      <c r="O1304" s="11" t="s">
        <v>6140</v>
      </c>
      <c r="Y1304" s="11" t="s">
        <v>75</v>
      </c>
      <c r="AC1304" s="15"/>
      <c r="AD1304" s="15"/>
      <c r="AL1304" s="11">
        <v>56782.0</v>
      </c>
      <c r="AM1304" s="11" t="s">
        <v>185</v>
      </c>
      <c r="AN1304" s="30" t="s">
        <v>4907</v>
      </c>
      <c r="AQ1304" s="11" t="s">
        <v>79</v>
      </c>
      <c r="AR1304" s="11" t="s">
        <v>188</v>
      </c>
      <c r="AS1304" s="11" t="s">
        <v>75</v>
      </c>
      <c r="AT1304" s="11" t="s">
        <v>80</v>
      </c>
      <c r="AW1304" s="25" t="s">
        <v>96</v>
      </c>
      <c r="AX1304" s="11" t="s">
        <v>82</v>
      </c>
      <c r="AZ1304" s="25" t="s">
        <v>109</v>
      </c>
      <c r="BD1304" s="15">
        <v>45671.0</v>
      </c>
      <c r="BJ1304" s="11">
        <v>2019.0</v>
      </c>
      <c r="BK1304" s="11">
        <v>2019.0</v>
      </c>
      <c r="BL1304" s="16">
        <f t="shared" si="1660"/>
        <v>1</v>
      </c>
      <c r="BM1304" s="18" t="str">
        <f t="shared" si="1661"/>
        <v>2019</v>
      </c>
      <c r="BN1304" s="18" t="str">
        <f t="shared" ref="BN1304:CC1304" si="1958">IF(ISNUMBER(SEARCH(BN$1, $BM1304)), ($K1304/$BL1304), "")</f>
        <v/>
      </c>
      <c r="BO1304" s="18" t="str">
        <f t="shared" si="1958"/>
        <v/>
      </c>
      <c r="BP1304" s="18" t="str">
        <f t="shared" si="1958"/>
        <v/>
      </c>
      <c r="BQ1304" s="18" t="str">
        <f t="shared" si="1958"/>
        <v/>
      </c>
      <c r="BR1304" s="18" t="str">
        <f t="shared" si="1958"/>
        <v/>
      </c>
      <c r="BS1304" s="18" t="str">
        <f t="shared" si="1958"/>
        <v/>
      </c>
      <c r="BT1304" s="18" t="str">
        <f t="shared" si="1958"/>
        <v/>
      </c>
      <c r="BU1304" s="18" t="str">
        <f t="shared" si="1958"/>
        <v/>
      </c>
      <c r="BV1304" s="18" t="str">
        <f t="shared" si="1958"/>
        <v/>
      </c>
      <c r="BW1304" s="18" t="str">
        <f t="shared" si="1958"/>
        <v/>
      </c>
      <c r="BX1304" s="18" t="str">
        <f t="shared" si="1958"/>
        <v/>
      </c>
      <c r="BY1304" s="18" t="str">
        <f t="shared" si="1958"/>
        <v/>
      </c>
      <c r="BZ1304" s="18" t="str">
        <f t="shared" si="1958"/>
        <v/>
      </c>
      <c r="CA1304" s="18" t="str">
        <f t="shared" si="1958"/>
        <v/>
      </c>
      <c r="CB1304" s="18" t="str">
        <f t="shared" si="1958"/>
        <v/>
      </c>
      <c r="CC1304" s="18" t="str">
        <f t="shared" si="1958"/>
        <v/>
      </c>
    </row>
    <row r="1305" ht="15.0" customHeight="1">
      <c r="A1305" s="11" t="s">
        <v>6141</v>
      </c>
      <c r="C1305" s="11"/>
      <c r="D1305" s="11" t="s">
        <v>5632</v>
      </c>
      <c r="E1305" s="11">
        <v>50000.0</v>
      </c>
      <c r="F1305" s="11">
        <v>50000.0</v>
      </c>
      <c r="G1305" s="11" t="s">
        <v>151</v>
      </c>
      <c r="H1305" s="12">
        <v>55967.0</v>
      </c>
      <c r="I1305" s="12">
        <v>55967.0</v>
      </c>
      <c r="J1305" s="13">
        <v>50000.0</v>
      </c>
      <c r="K1305" s="13">
        <v>50000.0</v>
      </c>
      <c r="L1305" s="11" t="s">
        <v>86</v>
      </c>
      <c r="N1305" s="14" t="s">
        <v>6142</v>
      </c>
      <c r="O1305" s="11" t="s">
        <v>6143</v>
      </c>
      <c r="Y1305" s="11" t="s">
        <v>75</v>
      </c>
      <c r="AC1305" s="15"/>
      <c r="AD1305" s="15"/>
      <c r="AL1305" s="11">
        <v>55967.0</v>
      </c>
      <c r="AM1305" s="11" t="s">
        <v>185</v>
      </c>
      <c r="AN1305" s="30" t="s">
        <v>4907</v>
      </c>
      <c r="AQ1305" s="11" t="s">
        <v>79</v>
      </c>
      <c r="AR1305" s="11" t="s">
        <v>188</v>
      </c>
      <c r="AS1305" s="11" t="s">
        <v>75</v>
      </c>
      <c r="AT1305" s="11" t="s">
        <v>80</v>
      </c>
      <c r="AW1305" s="25" t="s">
        <v>96</v>
      </c>
      <c r="AX1305" s="11" t="s">
        <v>82</v>
      </c>
      <c r="AZ1305" s="25" t="s">
        <v>310</v>
      </c>
      <c r="BD1305" s="15">
        <v>45671.0</v>
      </c>
      <c r="BJ1305" s="11">
        <v>2019.0</v>
      </c>
      <c r="BK1305" s="11">
        <v>2019.0</v>
      </c>
      <c r="BL1305" s="16">
        <f t="shared" si="1660"/>
        <v>1</v>
      </c>
      <c r="BM1305" s="18" t="str">
        <f t="shared" si="1661"/>
        <v>2019</v>
      </c>
      <c r="BN1305" s="18" t="str">
        <f t="shared" ref="BN1305:CC1305" si="1959">IF(ISNUMBER(SEARCH(BN$1, $BM1305)), ($K1305/$BL1305), "")</f>
        <v/>
      </c>
      <c r="BO1305" s="18" t="str">
        <f t="shared" si="1959"/>
        <v/>
      </c>
      <c r="BP1305" s="18" t="str">
        <f t="shared" si="1959"/>
        <v/>
      </c>
      <c r="BQ1305" s="18" t="str">
        <f t="shared" si="1959"/>
        <v/>
      </c>
      <c r="BR1305" s="18" t="str">
        <f t="shared" si="1959"/>
        <v/>
      </c>
      <c r="BS1305" s="18" t="str">
        <f t="shared" si="1959"/>
        <v/>
      </c>
      <c r="BT1305" s="18" t="str">
        <f t="shared" si="1959"/>
        <v/>
      </c>
      <c r="BU1305" s="18" t="str">
        <f t="shared" si="1959"/>
        <v/>
      </c>
      <c r="BV1305" s="18" t="str">
        <f t="shared" si="1959"/>
        <v/>
      </c>
      <c r="BW1305" s="18" t="str">
        <f t="shared" si="1959"/>
        <v/>
      </c>
      <c r="BX1305" s="18" t="str">
        <f t="shared" si="1959"/>
        <v/>
      </c>
      <c r="BY1305" s="18" t="str">
        <f t="shared" si="1959"/>
        <v/>
      </c>
      <c r="BZ1305" s="18" t="str">
        <f t="shared" si="1959"/>
        <v/>
      </c>
      <c r="CA1305" s="18" t="str">
        <f t="shared" si="1959"/>
        <v/>
      </c>
      <c r="CB1305" s="18" t="str">
        <f t="shared" si="1959"/>
        <v/>
      </c>
      <c r="CC1305" s="18" t="str">
        <f t="shared" si="1959"/>
        <v/>
      </c>
    </row>
    <row r="1306" ht="15.0" customHeight="1">
      <c r="A1306" s="11" t="s">
        <v>6144</v>
      </c>
      <c r="C1306" s="11"/>
      <c r="D1306" s="11" t="s">
        <v>5632</v>
      </c>
      <c r="E1306" s="11">
        <v>50000.0</v>
      </c>
      <c r="F1306" s="11">
        <v>50000.0</v>
      </c>
      <c r="G1306" s="11" t="s">
        <v>151</v>
      </c>
      <c r="H1306" s="12">
        <v>55967.0</v>
      </c>
      <c r="I1306" s="12">
        <v>55967.0</v>
      </c>
      <c r="J1306" s="13">
        <v>50000.0</v>
      </c>
      <c r="K1306" s="13">
        <v>50000.0</v>
      </c>
      <c r="L1306" s="11" t="s">
        <v>86</v>
      </c>
      <c r="N1306" s="14" t="s">
        <v>6145</v>
      </c>
      <c r="O1306" s="11" t="s">
        <v>6146</v>
      </c>
      <c r="Y1306" s="11" t="s">
        <v>75</v>
      </c>
      <c r="AC1306" s="15"/>
      <c r="AD1306" s="15"/>
      <c r="AL1306" s="11">
        <v>55967.0</v>
      </c>
      <c r="AM1306" s="11" t="s">
        <v>185</v>
      </c>
      <c r="AN1306" s="30" t="s">
        <v>4907</v>
      </c>
      <c r="AQ1306" s="11" t="s">
        <v>79</v>
      </c>
      <c r="AR1306" s="11" t="s">
        <v>188</v>
      </c>
      <c r="AS1306" s="11" t="s">
        <v>75</v>
      </c>
      <c r="AT1306" s="11" t="s">
        <v>80</v>
      </c>
      <c r="AW1306" s="25" t="s">
        <v>96</v>
      </c>
      <c r="AX1306" s="11" t="s">
        <v>82</v>
      </c>
      <c r="AZ1306" s="25" t="s">
        <v>124</v>
      </c>
      <c r="BD1306" s="15">
        <v>45671.0</v>
      </c>
      <c r="BJ1306" s="11">
        <v>2019.0</v>
      </c>
      <c r="BK1306" s="11">
        <v>2019.0</v>
      </c>
      <c r="BL1306" s="16">
        <f t="shared" si="1660"/>
        <v>1</v>
      </c>
      <c r="BM1306" s="18" t="str">
        <f t="shared" si="1661"/>
        <v>2019</v>
      </c>
      <c r="BN1306" s="18" t="str">
        <f t="shared" ref="BN1306:CC1306" si="1960">IF(ISNUMBER(SEARCH(BN$1, $BM1306)), ($K1306/$BL1306), "")</f>
        <v/>
      </c>
      <c r="BO1306" s="18" t="str">
        <f t="shared" si="1960"/>
        <v/>
      </c>
      <c r="BP1306" s="18" t="str">
        <f t="shared" si="1960"/>
        <v/>
      </c>
      <c r="BQ1306" s="18" t="str">
        <f t="shared" si="1960"/>
        <v/>
      </c>
      <c r="BR1306" s="18" t="str">
        <f t="shared" si="1960"/>
        <v/>
      </c>
      <c r="BS1306" s="18" t="str">
        <f t="shared" si="1960"/>
        <v/>
      </c>
      <c r="BT1306" s="18" t="str">
        <f t="shared" si="1960"/>
        <v/>
      </c>
      <c r="BU1306" s="18" t="str">
        <f t="shared" si="1960"/>
        <v/>
      </c>
      <c r="BV1306" s="18" t="str">
        <f t="shared" si="1960"/>
        <v/>
      </c>
      <c r="BW1306" s="18" t="str">
        <f t="shared" si="1960"/>
        <v/>
      </c>
      <c r="BX1306" s="18" t="str">
        <f t="shared" si="1960"/>
        <v/>
      </c>
      <c r="BY1306" s="18" t="str">
        <f t="shared" si="1960"/>
        <v/>
      </c>
      <c r="BZ1306" s="18" t="str">
        <f t="shared" si="1960"/>
        <v/>
      </c>
      <c r="CA1306" s="18" t="str">
        <f t="shared" si="1960"/>
        <v/>
      </c>
      <c r="CB1306" s="18" t="str">
        <f t="shared" si="1960"/>
        <v/>
      </c>
      <c r="CC1306" s="18" t="str">
        <f t="shared" si="1960"/>
        <v/>
      </c>
    </row>
    <row r="1307" ht="15.0" customHeight="1">
      <c r="A1307" s="11" t="s">
        <v>6147</v>
      </c>
      <c r="B1307" s="11" t="s">
        <v>6148</v>
      </c>
      <c r="C1307" s="11"/>
      <c r="D1307" s="11" t="s">
        <v>5632</v>
      </c>
      <c r="E1307" s="27">
        <v>49991.0</v>
      </c>
      <c r="F1307" s="60"/>
      <c r="G1307" s="11" t="s">
        <v>135</v>
      </c>
      <c r="H1307" s="12">
        <v>62147.0</v>
      </c>
      <c r="J1307" s="13">
        <f t="shared" ref="J1307:K1307" si="1961">E1307*1.19</f>
        <v>59489.29</v>
      </c>
      <c r="K1307" s="13">
        <f t="shared" si="1961"/>
        <v>0</v>
      </c>
      <c r="L1307" s="11" t="s">
        <v>86</v>
      </c>
      <c r="N1307" s="14" t="s">
        <v>6149</v>
      </c>
      <c r="O1307" s="11" t="s">
        <v>6150</v>
      </c>
      <c r="T1307" s="11" t="s">
        <v>6151</v>
      </c>
      <c r="V1307" s="11" t="s">
        <v>6152</v>
      </c>
      <c r="AC1307" s="15"/>
      <c r="AD1307" s="15"/>
      <c r="AI1307" s="15">
        <v>45077.0</v>
      </c>
      <c r="AL1307" s="11">
        <v>62147.0</v>
      </c>
      <c r="AM1307" s="11" t="s">
        <v>143</v>
      </c>
      <c r="AN1307" s="11" t="s">
        <v>695</v>
      </c>
      <c r="AQ1307" s="11" t="s">
        <v>79</v>
      </c>
      <c r="AR1307" s="11" t="s">
        <v>146</v>
      </c>
      <c r="AS1307" s="11" t="s">
        <v>75</v>
      </c>
      <c r="AT1307" s="11" t="s">
        <v>107</v>
      </c>
      <c r="AU1307" s="11" t="s">
        <v>4104</v>
      </c>
      <c r="AW1307" s="25" t="s">
        <v>96</v>
      </c>
      <c r="AX1307" s="39" t="s">
        <v>82</v>
      </c>
      <c r="AZ1307" s="25" t="s">
        <v>124</v>
      </c>
      <c r="BD1307" s="15">
        <v>45695.0</v>
      </c>
      <c r="BE1307" s="15">
        <v>45695.0</v>
      </c>
      <c r="BJ1307" s="11">
        <v>2023.0</v>
      </c>
      <c r="BK1307" s="11">
        <v>2023.0</v>
      </c>
      <c r="BL1307" s="16">
        <f t="shared" si="1660"/>
        <v>1</v>
      </c>
      <c r="BM1307" s="18" t="str">
        <f t="shared" si="1661"/>
        <v>2023</v>
      </c>
      <c r="BN1307" s="18" t="str">
        <f t="shared" ref="BN1307:CC1307" si="1962">IF(ISNUMBER(SEARCH(BN$1, $BM1307)), ($K1307/$BL1307), "")</f>
        <v/>
      </c>
      <c r="BO1307" s="18" t="str">
        <f t="shared" si="1962"/>
        <v/>
      </c>
      <c r="BP1307" s="18" t="str">
        <f t="shared" si="1962"/>
        <v/>
      </c>
      <c r="BQ1307" s="20">
        <f t="shared" si="1962"/>
        <v>0</v>
      </c>
      <c r="BR1307" s="18" t="str">
        <f t="shared" si="1962"/>
        <v/>
      </c>
      <c r="BS1307" s="18" t="str">
        <f t="shared" si="1962"/>
        <v/>
      </c>
      <c r="BT1307" s="18" t="str">
        <f t="shared" si="1962"/>
        <v/>
      </c>
      <c r="BU1307" s="18" t="str">
        <f t="shared" si="1962"/>
        <v/>
      </c>
      <c r="BV1307" s="18" t="str">
        <f t="shared" si="1962"/>
        <v/>
      </c>
      <c r="BW1307" s="18" t="str">
        <f t="shared" si="1962"/>
        <v/>
      </c>
      <c r="BX1307" s="18" t="str">
        <f t="shared" si="1962"/>
        <v/>
      </c>
      <c r="BY1307" s="18" t="str">
        <f t="shared" si="1962"/>
        <v/>
      </c>
      <c r="BZ1307" s="18" t="str">
        <f t="shared" si="1962"/>
        <v/>
      </c>
      <c r="CA1307" s="18" t="str">
        <f t="shared" si="1962"/>
        <v/>
      </c>
      <c r="CB1307" s="18" t="str">
        <f t="shared" si="1962"/>
        <v/>
      </c>
      <c r="CC1307" s="18" t="str">
        <f t="shared" si="1962"/>
        <v/>
      </c>
      <c r="CD1307" s="11"/>
      <c r="CE1307" s="11"/>
    </row>
    <row r="1308" ht="15.0" customHeight="1">
      <c r="A1308" s="11" t="s">
        <v>6153</v>
      </c>
      <c r="C1308" s="11"/>
      <c r="D1308" s="11" t="s">
        <v>5632</v>
      </c>
      <c r="E1308" s="11">
        <v>49940.0</v>
      </c>
      <c r="F1308" s="11">
        <v>49940.0</v>
      </c>
      <c r="G1308" s="11" t="s">
        <v>367</v>
      </c>
      <c r="H1308" s="12">
        <v>13182.0</v>
      </c>
      <c r="I1308" s="12">
        <v>13182.0</v>
      </c>
      <c r="J1308" s="13">
        <f t="shared" ref="J1308:K1308" si="1963">E1308*0.23</f>
        <v>11486.2</v>
      </c>
      <c r="K1308" s="13">
        <f t="shared" si="1963"/>
        <v>11486.2</v>
      </c>
      <c r="L1308" s="11" t="s">
        <v>86</v>
      </c>
      <c r="N1308" s="15"/>
      <c r="O1308" s="11" t="s">
        <v>6154</v>
      </c>
      <c r="T1308" s="11" t="s">
        <v>6155</v>
      </c>
      <c r="V1308" s="11" t="s">
        <v>6042</v>
      </c>
      <c r="X1308" s="11" t="s">
        <v>372</v>
      </c>
      <c r="Y1308" s="11" t="s">
        <v>75</v>
      </c>
      <c r="AC1308" s="15"/>
      <c r="AD1308" s="15"/>
      <c r="AL1308" s="11">
        <v>13182.0</v>
      </c>
      <c r="AM1308" s="11" t="s">
        <v>1184</v>
      </c>
      <c r="AQ1308" s="11" t="s">
        <v>79</v>
      </c>
      <c r="AR1308" s="11" t="s">
        <v>372</v>
      </c>
      <c r="AS1308" s="11" t="s">
        <v>75</v>
      </c>
      <c r="AT1308" s="11" t="s">
        <v>80</v>
      </c>
      <c r="AW1308" s="25" t="s">
        <v>96</v>
      </c>
      <c r="AX1308" s="11" t="s">
        <v>82</v>
      </c>
      <c r="AZ1308" s="11" t="s">
        <v>520</v>
      </c>
      <c r="BD1308" s="15">
        <v>45671.0</v>
      </c>
      <c r="BE1308" s="15">
        <v>46098.0</v>
      </c>
      <c r="BL1308" s="16">
        <f t="shared" si="1660"/>
        <v>1</v>
      </c>
      <c r="BM1308" s="18" t="str">
        <f t="shared" si="1661"/>
        <v>0</v>
      </c>
      <c r="BN1308" s="18" t="str">
        <f t="shared" ref="BN1308:CC1308" si="1964">IF(ISNUMBER(SEARCH(BN$1, $BM1308)), ($K1308/$BL1308), "")</f>
        <v/>
      </c>
      <c r="BO1308" s="18" t="str">
        <f t="shared" si="1964"/>
        <v/>
      </c>
      <c r="BP1308" s="18" t="str">
        <f t="shared" si="1964"/>
        <v/>
      </c>
      <c r="BQ1308" s="18" t="str">
        <f t="shared" si="1964"/>
        <v/>
      </c>
      <c r="BR1308" s="18" t="str">
        <f t="shared" si="1964"/>
        <v/>
      </c>
      <c r="BS1308" s="18" t="str">
        <f t="shared" si="1964"/>
        <v/>
      </c>
      <c r="BT1308" s="18" t="str">
        <f t="shared" si="1964"/>
        <v/>
      </c>
      <c r="BU1308" s="18" t="str">
        <f t="shared" si="1964"/>
        <v/>
      </c>
      <c r="BV1308" s="18" t="str">
        <f t="shared" si="1964"/>
        <v/>
      </c>
      <c r="BW1308" s="18" t="str">
        <f t="shared" si="1964"/>
        <v/>
      </c>
      <c r="BX1308" s="18" t="str">
        <f t="shared" si="1964"/>
        <v/>
      </c>
      <c r="BY1308" s="18" t="str">
        <f t="shared" si="1964"/>
        <v/>
      </c>
      <c r="BZ1308" s="18" t="str">
        <f t="shared" si="1964"/>
        <v/>
      </c>
      <c r="CA1308" s="18" t="str">
        <f t="shared" si="1964"/>
        <v/>
      </c>
      <c r="CB1308" s="18" t="str">
        <f t="shared" si="1964"/>
        <v/>
      </c>
      <c r="CC1308" s="18" t="str">
        <f t="shared" si="1964"/>
        <v/>
      </c>
    </row>
    <row r="1309" ht="15.0" customHeight="1">
      <c r="A1309" s="11" t="s">
        <v>6156</v>
      </c>
      <c r="C1309" s="11"/>
      <c r="D1309" s="11" t="s">
        <v>5632</v>
      </c>
      <c r="E1309" s="11">
        <v>45739.0</v>
      </c>
      <c r="F1309" s="11">
        <v>45739.0</v>
      </c>
      <c r="G1309" s="11" t="s">
        <v>367</v>
      </c>
      <c r="H1309" s="12">
        <v>14473.0</v>
      </c>
      <c r="I1309" s="12">
        <v>14473.0</v>
      </c>
      <c r="J1309" s="13">
        <f t="shared" ref="J1309:K1309" si="1965">E1309*0.23</f>
        <v>10519.97</v>
      </c>
      <c r="K1309" s="13">
        <f t="shared" si="1965"/>
        <v>10519.97</v>
      </c>
      <c r="L1309" s="11" t="s">
        <v>86</v>
      </c>
      <c r="O1309" s="11" t="s">
        <v>6157</v>
      </c>
      <c r="T1309" s="11" t="s">
        <v>5734</v>
      </c>
      <c r="V1309" s="11" t="s">
        <v>5735</v>
      </c>
      <c r="X1309" s="11" t="s">
        <v>372</v>
      </c>
      <c r="Y1309" s="11" t="s">
        <v>75</v>
      </c>
      <c r="AC1309" s="15"/>
      <c r="AD1309" s="15"/>
      <c r="AL1309" s="11">
        <v>14473.0</v>
      </c>
      <c r="AM1309" s="11" t="s">
        <v>5727</v>
      </c>
      <c r="AQ1309" s="11" t="s">
        <v>79</v>
      </c>
      <c r="AR1309" s="11" t="s">
        <v>372</v>
      </c>
      <c r="AS1309" s="11" t="s">
        <v>75</v>
      </c>
      <c r="AT1309" s="11" t="s">
        <v>80</v>
      </c>
      <c r="AW1309" s="25" t="s">
        <v>504</v>
      </c>
      <c r="AX1309" s="11" t="s">
        <v>82</v>
      </c>
      <c r="AZ1309" s="25" t="s">
        <v>5728</v>
      </c>
      <c r="BD1309" s="15">
        <v>45671.0</v>
      </c>
      <c r="BE1309" s="15">
        <v>46098.0</v>
      </c>
      <c r="BL1309" s="16">
        <f t="shared" si="1660"/>
        <v>1</v>
      </c>
      <c r="BM1309" s="18" t="str">
        <f t="shared" si="1661"/>
        <v>0</v>
      </c>
      <c r="BN1309" s="18" t="str">
        <f t="shared" ref="BN1309:CC1309" si="1966">IF(ISNUMBER(SEARCH(BN$1, $BM1309)), ($K1309/$BL1309), "")</f>
        <v/>
      </c>
      <c r="BO1309" s="18" t="str">
        <f t="shared" si="1966"/>
        <v/>
      </c>
      <c r="BP1309" s="18" t="str">
        <f t="shared" si="1966"/>
        <v/>
      </c>
      <c r="BQ1309" s="18" t="str">
        <f t="shared" si="1966"/>
        <v/>
      </c>
      <c r="BR1309" s="18" t="str">
        <f t="shared" si="1966"/>
        <v/>
      </c>
      <c r="BS1309" s="18" t="str">
        <f t="shared" si="1966"/>
        <v/>
      </c>
      <c r="BT1309" s="18" t="str">
        <f t="shared" si="1966"/>
        <v/>
      </c>
      <c r="BU1309" s="18" t="str">
        <f t="shared" si="1966"/>
        <v/>
      </c>
      <c r="BV1309" s="18" t="str">
        <f t="shared" si="1966"/>
        <v/>
      </c>
      <c r="BW1309" s="18" t="str">
        <f t="shared" si="1966"/>
        <v/>
      </c>
      <c r="BX1309" s="18" t="str">
        <f t="shared" si="1966"/>
        <v/>
      </c>
      <c r="BY1309" s="18" t="str">
        <f t="shared" si="1966"/>
        <v/>
      </c>
      <c r="BZ1309" s="18" t="str">
        <f t="shared" si="1966"/>
        <v/>
      </c>
      <c r="CA1309" s="18" t="str">
        <f t="shared" si="1966"/>
        <v/>
      </c>
      <c r="CB1309" s="18" t="str">
        <f t="shared" si="1966"/>
        <v/>
      </c>
      <c r="CC1309" s="18" t="str">
        <f t="shared" si="1966"/>
        <v/>
      </c>
    </row>
    <row r="1310" ht="15.0" customHeight="1">
      <c r="A1310" s="11" t="s">
        <v>6158</v>
      </c>
      <c r="C1310" s="11"/>
      <c r="D1310" s="11" t="s">
        <v>5632</v>
      </c>
      <c r="E1310" s="11">
        <v>45000.0</v>
      </c>
      <c r="F1310" s="11">
        <v>45000.0</v>
      </c>
      <c r="G1310" s="11" t="s">
        <v>151</v>
      </c>
      <c r="H1310" s="12">
        <v>52705.0</v>
      </c>
      <c r="I1310" s="12">
        <v>52705.0</v>
      </c>
      <c r="J1310" s="13">
        <v>45000.0</v>
      </c>
      <c r="K1310" s="13">
        <v>45000.0</v>
      </c>
      <c r="L1310" s="11" t="s">
        <v>86</v>
      </c>
      <c r="O1310" s="11" t="s">
        <v>6159</v>
      </c>
      <c r="Y1310" s="11" t="s">
        <v>75</v>
      </c>
      <c r="AC1310" s="15"/>
      <c r="AD1310" s="15"/>
      <c r="AL1310" s="11">
        <v>52705.0</v>
      </c>
      <c r="AM1310" s="11" t="s">
        <v>185</v>
      </c>
      <c r="AQ1310" s="11" t="s">
        <v>79</v>
      </c>
      <c r="AR1310" s="11" t="s">
        <v>188</v>
      </c>
      <c r="AS1310" s="11" t="s">
        <v>75</v>
      </c>
      <c r="AT1310" s="11" t="s">
        <v>80</v>
      </c>
      <c r="AW1310" s="25" t="s">
        <v>96</v>
      </c>
      <c r="AX1310" s="11" t="s">
        <v>82</v>
      </c>
      <c r="AZ1310" s="25" t="s">
        <v>132</v>
      </c>
      <c r="BD1310" s="15">
        <v>45671.0</v>
      </c>
      <c r="BL1310" s="16">
        <f t="shared" si="1660"/>
        <v>1</v>
      </c>
      <c r="BM1310" s="18" t="str">
        <f t="shared" si="1661"/>
        <v>0</v>
      </c>
      <c r="BN1310" s="18" t="str">
        <f t="shared" ref="BN1310:CC1310" si="1967">IF(ISNUMBER(SEARCH(BN$1, $BM1310)), ($K1310/$BL1310), "")</f>
        <v/>
      </c>
      <c r="BO1310" s="18" t="str">
        <f t="shared" si="1967"/>
        <v/>
      </c>
      <c r="BP1310" s="18" t="str">
        <f t="shared" si="1967"/>
        <v/>
      </c>
      <c r="BQ1310" s="18" t="str">
        <f t="shared" si="1967"/>
        <v/>
      </c>
      <c r="BR1310" s="18" t="str">
        <f t="shared" si="1967"/>
        <v/>
      </c>
      <c r="BS1310" s="18" t="str">
        <f t="shared" si="1967"/>
        <v/>
      </c>
      <c r="BT1310" s="18" t="str">
        <f t="shared" si="1967"/>
        <v/>
      </c>
      <c r="BU1310" s="18" t="str">
        <f t="shared" si="1967"/>
        <v/>
      </c>
      <c r="BV1310" s="18" t="str">
        <f t="shared" si="1967"/>
        <v/>
      </c>
      <c r="BW1310" s="18" t="str">
        <f t="shared" si="1967"/>
        <v/>
      </c>
      <c r="BX1310" s="18" t="str">
        <f t="shared" si="1967"/>
        <v/>
      </c>
      <c r="BY1310" s="18" t="str">
        <f t="shared" si="1967"/>
        <v/>
      </c>
      <c r="BZ1310" s="18" t="str">
        <f t="shared" si="1967"/>
        <v/>
      </c>
      <c r="CA1310" s="18" t="str">
        <f t="shared" si="1967"/>
        <v/>
      </c>
      <c r="CB1310" s="18" t="str">
        <f t="shared" si="1967"/>
        <v/>
      </c>
      <c r="CC1310" s="18" t="str">
        <f t="shared" si="1967"/>
        <v/>
      </c>
    </row>
    <row r="1311" ht="15.0" customHeight="1">
      <c r="A1311" s="11" t="s">
        <v>6160</v>
      </c>
      <c r="C1311" s="11"/>
      <c r="D1311" s="11" t="s">
        <v>5632</v>
      </c>
      <c r="E1311" s="27">
        <v>37874.0</v>
      </c>
      <c r="F1311" s="27">
        <v>37874.0</v>
      </c>
      <c r="G1311" s="11" t="s">
        <v>135</v>
      </c>
      <c r="H1311" s="12">
        <v>57879.0</v>
      </c>
      <c r="I1311" s="12">
        <v>57879.0</v>
      </c>
      <c r="J1311" s="13">
        <f t="shared" ref="J1311:K1311" si="1968">E1311*1.19</f>
        <v>45070.06</v>
      </c>
      <c r="K1311" s="13">
        <f t="shared" si="1968"/>
        <v>45070.06</v>
      </c>
      <c r="L1311" s="11" t="s">
        <v>86</v>
      </c>
      <c r="O1311" s="11" t="s">
        <v>6161</v>
      </c>
      <c r="T1311" s="11" t="s">
        <v>6162</v>
      </c>
      <c r="V1311" s="11" t="s">
        <v>6163</v>
      </c>
      <c r="X1311" s="11" t="s">
        <v>6164</v>
      </c>
      <c r="Y1311" s="11" t="s">
        <v>75</v>
      </c>
      <c r="AC1311" s="15"/>
      <c r="AD1311" s="15"/>
      <c r="AL1311" s="11">
        <v>57879.0</v>
      </c>
      <c r="AM1311" s="11" t="s">
        <v>6065</v>
      </c>
      <c r="AQ1311" s="11" t="s">
        <v>79</v>
      </c>
      <c r="AR1311" s="11" t="s">
        <v>146</v>
      </c>
      <c r="AS1311" s="11" t="s">
        <v>75</v>
      </c>
      <c r="AT1311" s="11" t="s">
        <v>80</v>
      </c>
      <c r="AW1311" s="25" t="s">
        <v>96</v>
      </c>
      <c r="AX1311" s="11" t="s">
        <v>82</v>
      </c>
      <c r="AZ1311" s="19" t="s">
        <v>290</v>
      </c>
      <c r="BD1311" s="15">
        <v>45671.0</v>
      </c>
      <c r="BE1311" s="15">
        <v>46098.0</v>
      </c>
      <c r="BL1311" s="16">
        <f t="shared" si="1660"/>
        <v>1</v>
      </c>
      <c r="BM1311" s="18" t="str">
        <f t="shared" si="1661"/>
        <v>0</v>
      </c>
      <c r="BN1311" s="18" t="str">
        <f t="shared" ref="BN1311:CC1311" si="1969">IF(ISNUMBER(SEARCH(BN$1, $BM1311)), ($K1311/$BL1311), "")</f>
        <v/>
      </c>
      <c r="BO1311" s="18" t="str">
        <f t="shared" si="1969"/>
        <v/>
      </c>
      <c r="BP1311" s="18" t="str">
        <f t="shared" si="1969"/>
        <v/>
      </c>
      <c r="BQ1311" s="18" t="str">
        <f t="shared" si="1969"/>
        <v/>
      </c>
      <c r="BR1311" s="18" t="str">
        <f t="shared" si="1969"/>
        <v/>
      </c>
      <c r="BS1311" s="18" t="str">
        <f t="shared" si="1969"/>
        <v/>
      </c>
      <c r="BT1311" s="18" t="str">
        <f t="shared" si="1969"/>
        <v/>
      </c>
      <c r="BU1311" s="18" t="str">
        <f t="shared" si="1969"/>
        <v/>
      </c>
      <c r="BV1311" s="18" t="str">
        <f t="shared" si="1969"/>
        <v/>
      </c>
      <c r="BW1311" s="18" t="str">
        <f t="shared" si="1969"/>
        <v/>
      </c>
      <c r="BX1311" s="18" t="str">
        <f t="shared" si="1969"/>
        <v/>
      </c>
      <c r="BY1311" s="18" t="str">
        <f t="shared" si="1969"/>
        <v/>
      </c>
      <c r="BZ1311" s="18" t="str">
        <f t="shared" si="1969"/>
        <v/>
      </c>
      <c r="CA1311" s="18" t="str">
        <f t="shared" si="1969"/>
        <v/>
      </c>
      <c r="CB1311" s="18" t="str">
        <f t="shared" si="1969"/>
        <v/>
      </c>
      <c r="CC1311" s="18" t="str">
        <f t="shared" si="1969"/>
        <v/>
      </c>
    </row>
    <row r="1312" ht="15.0" customHeight="1">
      <c r="A1312" s="11" t="s">
        <v>6165</v>
      </c>
      <c r="C1312" s="11"/>
      <c r="D1312" s="11" t="s">
        <v>5632</v>
      </c>
      <c r="E1312" s="11">
        <v>27104.0</v>
      </c>
      <c r="F1312" s="11">
        <v>27104.0</v>
      </c>
      <c r="G1312" s="11" t="s">
        <v>151</v>
      </c>
      <c r="H1312" s="12">
        <v>31799.0</v>
      </c>
      <c r="I1312" s="12">
        <v>31799.0</v>
      </c>
      <c r="J1312" s="13">
        <v>27104.0</v>
      </c>
      <c r="K1312" s="13">
        <v>27104.0</v>
      </c>
      <c r="L1312" s="11" t="s">
        <v>86</v>
      </c>
      <c r="N1312" s="15"/>
      <c r="O1312" s="11" t="s">
        <v>6166</v>
      </c>
      <c r="Y1312" s="11" t="s">
        <v>75</v>
      </c>
      <c r="AC1312" s="15"/>
      <c r="AD1312" s="15"/>
      <c r="AL1312" s="11">
        <v>31799.0</v>
      </c>
      <c r="AM1312" s="41" t="s">
        <v>5303</v>
      </c>
      <c r="AQ1312" s="11" t="s">
        <v>79</v>
      </c>
      <c r="AR1312" s="11" t="s">
        <v>334</v>
      </c>
      <c r="AS1312" s="11" t="s">
        <v>75</v>
      </c>
      <c r="AT1312" s="11" t="s">
        <v>80</v>
      </c>
      <c r="AW1312" s="25" t="s">
        <v>96</v>
      </c>
      <c r="AX1312" s="11" t="s">
        <v>82</v>
      </c>
      <c r="AZ1312" s="19" t="s">
        <v>290</v>
      </c>
      <c r="BD1312" s="15">
        <v>45671.0</v>
      </c>
      <c r="BL1312" s="16">
        <f t="shared" si="1660"/>
        <v>1</v>
      </c>
      <c r="BM1312" s="18" t="str">
        <f t="shared" si="1661"/>
        <v>0</v>
      </c>
      <c r="BN1312" s="18" t="str">
        <f t="shared" ref="BN1312:CC1312" si="1970">IF(ISNUMBER(SEARCH(BN$1, $BM1312)), ($K1312/$BL1312), "")</f>
        <v/>
      </c>
      <c r="BO1312" s="18" t="str">
        <f t="shared" si="1970"/>
        <v/>
      </c>
      <c r="BP1312" s="18" t="str">
        <f t="shared" si="1970"/>
        <v/>
      </c>
      <c r="BQ1312" s="18" t="str">
        <f t="shared" si="1970"/>
        <v/>
      </c>
      <c r="BR1312" s="18" t="str">
        <f t="shared" si="1970"/>
        <v/>
      </c>
      <c r="BS1312" s="18" t="str">
        <f t="shared" si="1970"/>
        <v/>
      </c>
      <c r="BT1312" s="18" t="str">
        <f t="shared" si="1970"/>
        <v/>
      </c>
      <c r="BU1312" s="18" t="str">
        <f t="shared" si="1970"/>
        <v/>
      </c>
      <c r="BV1312" s="18" t="str">
        <f t="shared" si="1970"/>
        <v/>
      </c>
      <c r="BW1312" s="18" t="str">
        <f t="shared" si="1970"/>
        <v/>
      </c>
      <c r="BX1312" s="18" t="str">
        <f t="shared" si="1970"/>
        <v/>
      </c>
      <c r="BY1312" s="18" t="str">
        <f t="shared" si="1970"/>
        <v/>
      </c>
      <c r="BZ1312" s="18" t="str">
        <f t="shared" si="1970"/>
        <v/>
      </c>
      <c r="CA1312" s="18" t="str">
        <f t="shared" si="1970"/>
        <v/>
      </c>
      <c r="CB1312" s="18" t="str">
        <f t="shared" si="1970"/>
        <v/>
      </c>
      <c r="CC1312" s="18" t="str">
        <f t="shared" si="1970"/>
        <v/>
      </c>
    </row>
    <row r="1313" ht="15.0" customHeight="1">
      <c r="A1313" s="11" t="s">
        <v>6167</v>
      </c>
      <c r="C1313" s="11"/>
      <c r="D1313" s="11" t="s">
        <v>5632</v>
      </c>
      <c r="E1313" s="11">
        <v>22500.0</v>
      </c>
      <c r="F1313" s="11">
        <v>22500.0</v>
      </c>
      <c r="G1313" s="11" t="s">
        <v>151</v>
      </c>
      <c r="H1313" s="12">
        <v>20580.0</v>
      </c>
      <c r="I1313" s="12">
        <v>20580.0</v>
      </c>
      <c r="J1313" s="13">
        <v>22500.0</v>
      </c>
      <c r="K1313" s="13">
        <v>22500.0</v>
      </c>
      <c r="L1313" s="11" t="s">
        <v>86</v>
      </c>
      <c r="N1313" s="14" t="s">
        <v>6168</v>
      </c>
      <c r="O1313" s="11" t="s">
        <v>6169</v>
      </c>
      <c r="V1313" s="49" t="s">
        <v>6170</v>
      </c>
      <c r="W1313" s="11" t="s">
        <v>104</v>
      </c>
      <c r="X1313" s="11" t="s">
        <v>334</v>
      </c>
      <c r="Y1313" s="11" t="s">
        <v>75</v>
      </c>
      <c r="AC1313" s="15"/>
      <c r="AD1313" s="15"/>
      <c r="AL1313" s="11">
        <v>20580.0</v>
      </c>
      <c r="AM1313" s="11" t="s">
        <v>185</v>
      </c>
      <c r="AN1313" s="30" t="s">
        <v>6171</v>
      </c>
      <c r="AQ1313" s="11" t="s">
        <v>79</v>
      </c>
      <c r="AR1313" s="11" t="s">
        <v>188</v>
      </c>
      <c r="AS1313" s="11" t="s">
        <v>75</v>
      </c>
      <c r="AT1313" s="11" t="s">
        <v>80</v>
      </c>
      <c r="AW1313" s="25" t="s">
        <v>96</v>
      </c>
      <c r="AX1313" s="11" t="s">
        <v>82</v>
      </c>
      <c r="AZ1313" s="25" t="s">
        <v>132</v>
      </c>
      <c r="BD1313" s="15">
        <v>45671.0</v>
      </c>
      <c r="BL1313" s="16">
        <f t="shared" si="1660"/>
        <v>1</v>
      </c>
      <c r="BM1313" s="18" t="str">
        <f t="shared" si="1661"/>
        <v>0</v>
      </c>
      <c r="BN1313" s="18" t="str">
        <f t="shared" ref="BN1313:CC1313" si="1971">IF(ISNUMBER(SEARCH(BN$1, $BM1313)), ($K1313/$BL1313), "")</f>
        <v/>
      </c>
      <c r="BO1313" s="18" t="str">
        <f t="shared" si="1971"/>
        <v/>
      </c>
      <c r="BP1313" s="18" t="str">
        <f t="shared" si="1971"/>
        <v/>
      </c>
      <c r="BQ1313" s="18" t="str">
        <f t="shared" si="1971"/>
        <v/>
      </c>
      <c r="BR1313" s="18" t="str">
        <f t="shared" si="1971"/>
        <v/>
      </c>
      <c r="BS1313" s="18" t="str">
        <f t="shared" si="1971"/>
        <v/>
      </c>
      <c r="BT1313" s="18" t="str">
        <f t="shared" si="1971"/>
        <v/>
      </c>
      <c r="BU1313" s="18" t="str">
        <f t="shared" si="1971"/>
        <v/>
      </c>
      <c r="BV1313" s="18" t="str">
        <f t="shared" si="1971"/>
        <v/>
      </c>
      <c r="BW1313" s="18" t="str">
        <f t="shared" si="1971"/>
        <v/>
      </c>
      <c r="BX1313" s="18" t="str">
        <f t="shared" si="1971"/>
        <v/>
      </c>
      <c r="BY1313" s="18" t="str">
        <f t="shared" si="1971"/>
        <v/>
      </c>
      <c r="BZ1313" s="18" t="str">
        <f t="shared" si="1971"/>
        <v/>
      </c>
      <c r="CA1313" s="18" t="str">
        <f t="shared" si="1971"/>
        <v/>
      </c>
      <c r="CB1313" s="18" t="str">
        <f t="shared" si="1971"/>
        <v/>
      </c>
      <c r="CC1313" s="18" t="str">
        <f t="shared" si="1971"/>
        <v/>
      </c>
    </row>
    <row r="1314" ht="15.0" customHeight="1">
      <c r="A1314" s="11" t="s">
        <v>6172</v>
      </c>
      <c r="C1314" s="11"/>
      <c r="D1314" s="11" t="s">
        <v>5632</v>
      </c>
      <c r="E1314" s="11">
        <v>22500.0</v>
      </c>
      <c r="F1314" s="11">
        <v>22500.0</v>
      </c>
      <c r="G1314" s="11" t="s">
        <v>151</v>
      </c>
      <c r="H1314" s="12">
        <v>20165.0</v>
      </c>
      <c r="I1314" s="12">
        <v>20165.0</v>
      </c>
      <c r="J1314" s="13">
        <v>22500.0</v>
      </c>
      <c r="K1314" s="13">
        <v>22500.0</v>
      </c>
      <c r="L1314" s="11" t="s">
        <v>86</v>
      </c>
      <c r="N1314" s="15"/>
      <c r="O1314" s="11" t="s">
        <v>6173</v>
      </c>
      <c r="Y1314" s="11" t="s">
        <v>75</v>
      </c>
      <c r="AC1314" s="15"/>
      <c r="AD1314" s="15"/>
      <c r="AL1314" s="11">
        <v>20165.0</v>
      </c>
      <c r="AM1314" s="11" t="s">
        <v>185</v>
      </c>
      <c r="AQ1314" s="11" t="s">
        <v>79</v>
      </c>
      <c r="AR1314" s="11" t="s">
        <v>188</v>
      </c>
      <c r="AS1314" s="11" t="s">
        <v>75</v>
      </c>
      <c r="AT1314" s="11" t="s">
        <v>80</v>
      </c>
      <c r="AW1314" s="25" t="s">
        <v>96</v>
      </c>
      <c r="AX1314" s="11" t="s">
        <v>82</v>
      </c>
      <c r="AZ1314" s="25" t="s">
        <v>191</v>
      </c>
      <c r="BD1314" s="15">
        <v>45671.0</v>
      </c>
      <c r="BL1314" s="16">
        <f t="shared" si="1660"/>
        <v>1</v>
      </c>
      <c r="BM1314" s="18" t="str">
        <f t="shared" si="1661"/>
        <v>0</v>
      </c>
      <c r="BN1314" s="18" t="str">
        <f t="shared" ref="BN1314:CC1314" si="1972">IF(ISNUMBER(SEARCH(BN$1, $BM1314)), ($K1314/$BL1314), "")</f>
        <v/>
      </c>
      <c r="BO1314" s="18" t="str">
        <f t="shared" si="1972"/>
        <v/>
      </c>
      <c r="BP1314" s="18" t="str">
        <f t="shared" si="1972"/>
        <v/>
      </c>
      <c r="BQ1314" s="18" t="str">
        <f t="shared" si="1972"/>
        <v/>
      </c>
      <c r="BR1314" s="18" t="str">
        <f t="shared" si="1972"/>
        <v/>
      </c>
      <c r="BS1314" s="18" t="str">
        <f t="shared" si="1972"/>
        <v/>
      </c>
      <c r="BT1314" s="18" t="str">
        <f t="shared" si="1972"/>
        <v/>
      </c>
      <c r="BU1314" s="18" t="str">
        <f t="shared" si="1972"/>
        <v/>
      </c>
      <c r="BV1314" s="18" t="str">
        <f t="shared" si="1972"/>
        <v/>
      </c>
      <c r="BW1314" s="18" t="str">
        <f t="shared" si="1972"/>
        <v/>
      </c>
      <c r="BX1314" s="18" t="str">
        <f t="shared" si="1972"/>
        <v/>
      </c>
      <c r="BY1314" s="18" t="str">
        <f t="shared" si="1972"/>
        <v/>
      </c>
      <c r="BZ1314" s="18" t="str">
        <f t="shared" si="1972"/>
        <v/>
      </c>
      <c r="CA1314" s="18" t="str">
        <f t="shared" si="1972"/>
        <v/>
      </c>
      <c r="CB1314" s="18" t="str">
        <f t="shared" si="1972"/>
        <v/>
      </c>
      <c r="CC1314" s="18" t="str">
        <f t="shared" si="1972"/>
        <v/>
      </c>
    </row>
    <row r="1315" ht="15.0" customHeight="1">
      <c r="A1315" s="11" t="s">
        <v>6174</v>
      </c>
      <c r="C1315" s="11"/>
      <c r="D1315" s="11" t="s">
        <v>5632</v>
      </c>
      <c r="E1315" s="11">
        <v>21200.0</v>
      </c>
      <c r="F1315" s="11">
        <v>21200.0</v>
      </c>
      <c r="G1315" s="11" t="s">
        <v>367</v>
      </c>
      <c r="H1315" s="12">
        <v>6720.0</v>
      </c>
      <c r="I1315" s="12">
        <v>6720.0</v>
      </c>
      <c r="J1315" s="13">
        <f t="shared" ref="J1315:K1315" si="1973">E1315*0.23</f>
        <v>4876</v>
      </c>
      <c r="K1315" s="13">
        <f t="shared" si="1973"/>
        <v>4876</v>
      </c>
      <c r="L1315" s="11" t="s">
        <v>86</v>
      </c>
      <c r="N1315" s="15"/>
      <c r="O1315" s="11" t="s">
        <v>6175</v>
      </c>
      <c r="T1315" s="11" t="s">
        <v>6176</v>
      </c>
      <c r="V1315" s="11" t="s">
        <v>6177</v>
      </c>
      <c r="X1315" s="11" t="s">
        <v>372</v>
      </c>
      <c r="Y1315" s="11" t="s">
        <v>75</v>
      </c>
      <c r="AC1315" s="15"/>
      <c r="AD1315" s="15"/>
      <c r="AL1315" s="11">
        <v>6720.0</v>
      </c>
      <c r="AM1315" s="11" t="s">
        <v>5727</v>
      </c>
      <c r="AQ1315" s="11" t="s">
        <v>79</v>
      </c>
      <c r="AR1315" s="11" t="s">
        <v>372</v>
      </c>
      <c r="AS1315" s="11" t="s">
        <v>75</v>
      </c>
      <c r="AT1315" s="11" t="s">
        <v>80</v>
      </c>
      <c r="AW1315" s="25" t="s">
        <v>504</v>
      </c>
      <c r="AX1315" s="11" t="s">
        <v>82</v>
      </c>
      <c r="AZ1315" s="25" t="s">
        <v>5728</v>
      </c>
      <c r="BD1315" s="15">
        <v>45671.0</v>
      </c>
      <c r="BE1315" s="15">
        <v>46098.0</v>
      </c>
      <c r="BL1315" s="16">
        <f t="shared" si="1660"/>
        <v>1</v>
      </c>
      <c r="BM1315" s="18" t="str">
        <f t="shared" si="1661"/>
        <v>0</v>
      </c>
      <c r="BN1315" s="18" t="str">
        <f t="shared" ref="BN1315:CC1315" si="1974">IF(ISNUMBER(SEARCH(BN$1, $BM1315)), ($K1315/$BL1315), "")</f>
        <v/>
      </c>
      <c r="BO1315" s="18" t="str">
        <f t="shared" si="1974"/>
        <v/>
      </c>
      <c r="BP1315" s="18" t="str">
        <f t="shared" si="1974"/>
        <v/>
      </c>
      <c r="BQ1315" s="18" t="str">
        <f t="shared" si="1974"/>
        <v/>
      </c>
      <c r="BR1315" s="18" t="str">
        <f t="shared" si="1974"/>
        <v/>
      </c>
      <c r="BS1315" s="18" t="str">
        <f t="shared" si="1974"/>
        <v/>
      </c>
      <c r="BT1315" s="18" t="str">
        <f t="shared" si="1974"/>
        <v/>
      </c>
      <c r="BU1315" s="18" t="str">
        <f t="shared" si="1974"/>
        <v/>
      </c>
      <c r="BV1315" s="18" t="str">
        <f t="shared" si="1974"/>
        <v/>
      </c>
      <c r="BW1315" s="18" t="str">
        <f t="shared" si="1974"/>
        <v/>
      </c>
      <c r="BX1315" s="18" t="str">
        <f t="shared" si="1974"/>
        <v/>
      </c>
      <c r="BY1315" s="18" t="str">
        <f t="shared" si="1974"/>
        <v/>
      </c>
      <c r="BZ1315" s="18" t="str">
        <f t="shared" si="1974"/>
        <v/>
      </c>
      <c r="CA1315" s="18" t="str">
        <f t="shared" si="1974"/>
        <v/>
      </c>
      <c r="CB1315" s="18" t="str">
        <f t="shared" si="1974"/>
        <v/>
      </c>
      <c r="CC1315" s="18" t="str">
        <f t="shared" si="1974"/>
        <v/>
      </c>
    </row>
    <row r="1316" ht="15.0" customHeight="1">
      <c r="A1316" s="11" t="s">
        <v>6178</v>
      </c>
      <c r="C1316" s="11"/>
      <c r="D1316" s="11" t="s">
        <v>5632</v>
      </c>
      <c r="E1316" s="11">
        <v>15000.0</v>
      </c>
      <c r="F1316" s="11">
        <v>15000.0</v>
      </c>
      <c r="G1316" s="11" t="s">
        <v>151</v>
      </c>
      <c r="H1316" s="12">
        <v>17122.0</v>
      </c>
      <c r="I1316" s="12">
        <v>17122.0</v>
      </c>
      <c r="J1316" s="13">
        <v>15000.0</v>
      </c>
      <c r="K1316" s="13">
        <v>15000.0</v>
      </c>
      <c r="L1316" s="11" t="s">
        <v>86</v>
      </c>
      <c r="N1316" s="15"/>
      <c r="O1316" s="11" t="s">
        <v>6179</v>
      </c>
      <c r="Y1316" s="11" t="s">
        <v>75</v>
      </c>
      <c r="AC1316" s="15"/>
      <c r="AD1316" s="15"/>
      <c r="AL1316" s="11">
        <v>17122.0</v>
      </c>
      <c r="AM1316" s="41" t="s">
        <v>5303</v>
      </c>
      <c r="AQ1316" s="11" t="s">
        <v>79</v>
      </c>
      <c r="AR1316" s="11" t="s">
        <v>334</v>
      </c>
      <c r="AS1316" s="11" t="s">
        <v>75</v>
      </c>
      <c r="AT1316" s="11" t="s">
        <v>80</v>
      </c>
      <c r="AW1316" s="25" t="s">
        <v>96</v>
      </c>
      <c r="AX1316" s="11" t="s">
        <v>376</v>
      </c>
      <c r="AZ1316" s="25" t="s">
        <v>124</v>
      </c>
      <c r="BD1316" s="15">
        <v>45671.0</v>
      </c>
      <c r="BL1316" s="16">
        <f t="shared" si="1660"/>
        <v>1</v>
      </c>
      <c r="BM1316" s="18" t="str">
        <f t="shared" si="1661"/>
        <v>0</v>
      </c>
      <c r="BN1316" s="18" t="str">
        <f t="shared" ref="BN1316:CC1316" si="1975">IF(ISNUMBER(SEARCH(BN$1, $BM1316)), ($K1316/$BL1316), "")</f>
        <v/>
      </c>
      <c r="BO1316" s="18" t="str">
        <f t="shared" si="1975"/>
        <v/>
      </c>
      <c r="BP1316" s="18" t="str">
        <f t="shared" si="1975"/>
        <v/>
      </c>
      <c r="BQ1316" s="18" t="str">
        <f t="shared" si="1975"/>
        <v/>
      </c>
      <c r="BR1316" s="18" t="str">
        <f t="shared" si="1975"/>
        <v/>
      </c>
      <c r="BS1316" s="18" t="str">
        <f t="shared" si="1975"/>
        <v/>
      </c>
      <c r="BT1316" s="18" t="str">
        <f t="shared" si="1975"/>
        <v/>
      </c>
      <c r="BU1316" s="18" t="str">
        <f t="shared" si="1975"/>
        <v/>
      </c>
      <c r="BV1316" s="18" t="str">
        <f t="shared" si="1975"/>
        <v/>
      </c>
      <c r="BW1316" s="18" t="str">
        <f t="shared" si="1975"/>
        <v/>
      </c>
      <c r="BX1316" s="18" t="str">
        <f t="shared" si="1975"/>
        <v/>
      </c>
      <c r="BY1316" s="18" t="str">
        <f t="shared" si="1975"/>
        <v/>
      </c>
      <c r="BZ1316" s="18" t="str">
        <f t="shared" si="1975"/>
        <v/>
      </c>
      <c r="CA1316" s="18" t="str">
        <f t="shared" si="1975"/>
        <v/>
      </c>
      <c r="CB1316" s="18" t="str">
        <f t="shared" si="1975"/>
        <v/>
      </c>
      <c r="CC1316" s="18" t="str">
        <f t="shared" si="1975"/>
        <v/>
      </c>
    </row>
    <row r="1317" ht="15.0" customHeight="1">
      <c r="A1317" s="11" t="s">
        <v>6180</v>
      </c>
      <c r="C1317" s="11"/>
      <c r="D1317" s="11" t="s">
        <v>5632</v>
      </c>
      <c r="E1317" s="11">
        <v>14494.0</v>
      </c>
      <c r="F1317" s="11">
        <v>14494.0</v>
      </c>
      <c r="G1317" s="11" t="s">
        <v>151</v>
      </c>
      <c r="H1317" s="12">
        <v>17647.0</v>
      </c>
      <c r="I1317" s="12">
        <v>17647.0</v>
      </c>
      <c r="J1317" s="13">
        <v>14494.0</v>
      </c>
      <c r="K1317" s="13">
        <v>14494.0</v>
      </c>
      <c r="L1317" s="11" t="s">
        <v>86</v>
      </c>
      <c r="N1317" s="15"/>
      <c r="O1317" s="11" t="s">
        <v>6181</v>
      </c>
      <c r="V1317" s="11" t="s">
        <v>5948</v>
      </c>
      <c r="X1317" s="11" t="s">
        <v>565</v>
      </c>
      <c r="Y1317" s="11" t="s">
        <v>75</v>
      </c>
      <c r="AC1317" s="15"/>
      <c r="AD1317" s="15"/>
      <c r="AL1317" s="11">
        <v>17647.0</v>
      </c>
      <c r="AM1317" s="11" t="s">
        <v>1487</v>
      </c>
      <c r="AQ1317" s="11" t="s">
        <v>79</v>
      </c>
      <c r="AR1317" s="11" t="s">
        <v>565</v>
      </c>
      <c r="AS1317" s="11" t="s">
        <v>75</v>
      </c>
      <c r="AT1317" s="11" t="s">
        <v>80</v>
      </c>
      <c r="AX1317" s="11" t="s">
        <v>82</v>
      </c>
      <c r="BD1317" s="15">
        <v>45671.0</v>
      </c>
      <c r="BE1317" s="15">
        <v>46098.0</v>
      </c>
      <c r="BL1317" s="16">
        <f t="shared" si="1660"/>
        <v>1</v>
      </c>
      <c r="BM1317" s="18" t="str">
        <f t="shared" si="1661"/>
        <v>0</v>
      </c>
      <c r="BN1317" s="18" t="str">
        <f t="shared" ref="BN1317:CC1317" si="1976">IF(ISNUMBER(SEARCH(BN$1, $BM1317)), ($K1317/$BL1317), "")</f>
        <v/>
      </c>
      <c r="BO1317" s="18" t="str">
        <f t="shared" si="1976"/>
        <v/>
      </c>
      <c r="BP1317" s="18" t="str">
        <f t="shared" si="1976"/>
        <v/>
      </c>
      <c r="BQ1317" s="18" t="str">
        <f t="shared" si="1976"/>
        <v/>
      </c>
      <c r="BR1317" s="18" t="str">
        <f t="shared" si="1976"/>
        <v/>
      </c>
      <c r="BS1317" s="18" t="str">
        <f t="shared" si="1976"/>
        <v/>
      </c>
      <c r="BT1317" s="18" t="str">
        <f t="shared" si="1976"/>
        <v/>
      </c>
      <c r="BU1317" s="18" t="str">
        <f t="shared" si="1976"/>
        <v/>
      </c>
      <c r="BV1317" s="18" t="str">
        <f t="shared" si="1976"/>
        <v/>
      </c>
      <c r="BW1317" s="18" t="str">
        <f t="shared" si="1976"/>
        <v/>
      </c>
      <c r="BX1317" s="18" t="str">
        <f t="shared" si="1976"/>
        <v/>
      </c>
      <c r="BY1317" s="18" t="str">
        <f t="shared" si="1976"/>
        <v/>
      </c>
      <c r="BZ1317" s="18" t="str">
        <f t="shared" si="1976"/>
        <v/>
      </c>
      <c r="CA1317" s="18" t="str">
        <f t="shared" si="1976"/>
        <v/>
      </c>
      <c r="CB1317" s="18" t="str">
        <f t="shared" si="1976"/>
        <v/>
      </c>
      <c r="CC1317" s="18" t="str">
        <f t="shared" si="1976"/>
        <v/>
      </c>
    </row>
    <row r="1318" ht="15.0" customHeight="1">
      <c r="A1318" s="11" t="s">
        <v>6182</v>
      </c>
      <c r="C1318" s="11"/>
      <c r="D1318" s="11" t="s">
        <v>5632</v>
      </c>
      <c r="E1318" s="11">
        <v>13170.0</v>
      </c>
      <c r="F1318" s="11">
        <v>13170.0</v>
      </c>
      <c r="G1318" s="11" t="s">
        <v>151</v>
      </c>
      <c r="H1318" s="12">
        <v>11996.0</v>
      </c>
      <c r="I1318" s="12">
        <v>11996.0</v>
      </c>
      <c r="J1318" s="13">
        <v>13170.0</v>
      </c>
      <c r="K1318" s="13">
        <v>13170.0</v>
      </c>
      <c r="L1318" s="11" t="s">
        <v>86</v>
      </c>
      <c r="N1318" s="15"/>
      <c r="O1318" s="11" t="s">
        <v>6183</v>
      </c>
      <c r="Y1318" s="11" t="s">
        <v>75</v>
      </c>
      <c r="AC1318" s="15"/>
      <c r="AD1318" s="15"/>
      <c r="AL1318" s="11">
        <v>11996.0</v>
      </c>
      <c r="AM1318" s="11" t="s">
        <v>185</v>
      </c>
      <c r="AQ1318" s="11" t="s">
        <v>79</v>
      </c>
      <c r="AR1318" s="11" t="s">
        <v>188</v>
      </c>
      <c r="AS1318" s="11" t="s">
        <v>75</v>
      </c>
      <c r="AT1318" s="11" t="s">
        <v>80</v>
      </c>
      <c r="AW1318" s="25" t="s">
        <v>96</v>
      </c>
      <c r="AX1318" s="11" t="s">
        <v>82</v>
      </c>
      <c r="AZ1318" s="25" t="s">
        <v>132</v>
      </c>
      <c r="BD1318" s="15">
        <v>45671.0</v>
      </c>
      <c r="BL1318" s="16">
        <f t="shared" si="1660"/>
        <v>1</v>
      </c>
      <c r="BM1318" s="18" t="str">
        <f t="shared" si="1661"/>
        <v>0</v>
      </c>
      <c r="BN1318" s="18" t="str">
        <f t="shared" ref="BN1318:CC1318" si="1977">IF(ISNUMBER(SEARCH(BN$1, $BM1318)), ($K1318/$BL1318), "")</f>
        <v/>
      </c>
      <c r="BO1318" s="18" t="str">
        <f t="shared" si="1977"/>
        <v/>
      </c>
      <c r="BP1318" s="18" t="str">
        <f t="shared" si="1977"/>
        <v/>
      </c>
      <c r="BQ1318" s="18" t="str">
        <f t="shared" si="1977"/>
        <v/>
      </c>
      <c r="BR1318" s="18" t="str">
        <f t="shared" si="1977"/>
        <v/>
      </c>
      <c r="BS1318" s="18" t="str">
        <f t="shared" si="1977"/>
        <v/>
      </c>
      <c r="BT1318" s="18" t="str">
        <f t="shared" si="1977"/>
        <v/>
      </c>
      <c r="BU1318" s="18" t="str">
        <f t="shared" si="1977"/>
        <v/>
      </c>
      <c r="BV1318" s="18" t="str">
        <f t="shared" si="1977"/>
        <v/>
      </c>
      <c r="BW1318" s="18" t="str">
        <f t="shared" si="1977"/>
        <v/>
      </c>
      <c r="BX1318" s="18" t="str">
        <f t="shared" si="1977"/>
        <v/>
      </c>
      <c r="BY1318" s="18" t="str">
        <f t="shared" si="1977"/>
        <v/>
      </c>
      <c r="BZ1318" s="18" t="str">
        <f t="shared" si="1977"/>
        <v/>
      </c>
      <c r="CA1318" s="18" t="str">
        <f t="shared" si="1977"/>
        <v/>
      </c>
      <c r="CB1318" s="18" t="str">
        <f t="shared" si="1977"/>
        <v/>
      </c>
      <c r="CC1318" s="18" t="str">
        <f t="shared" si="1977"/>
        <v/>
      </c>
    </row>
    <row r="1319" ht="15.0" customHeight="1">
      <c r="A1319" s="11" t="s">
        <v>6184</v>
      </c>
      <c r="C1319" s="11"/>
      <c r="D1319" s="11" t="s">
        <v>5632</v>
      </c>
      <c r="E1319" s="27">
        <v>4771.0</v>
      </c>
      <c r="F1319" s="27">
        <v>0.0</v>
      </c>
      <c r="G1319" s="11" t="s">
        <v>135</v>
      </c>
      <c r="H1319" s="12">
        <v>7811.0</v>
      </c>
      <c r="I1319" s="12">
        <v>0.0</v>
      </c>
      <c r="J1319" s="13">
        <f t="shared" ref="J1319:K1319" si="1978">E1319*1.19</f>
        <v>5677.49</v>
      </c>
      <c r="K1319" s="13">
        <f t="shared" si="1978"/>
        <v>0</v>
      </c>
      <c r="L1319" s="11" t="s">
        <v>86</v>
      </c>
      <c r="N1319" s="14" t="s">
        <v>6185</v>
      </c>
      <c r="O1319" s="11" t="s">
        <v>6186</v>
      </c>
      <c r="T1319" s="11" t="s">
        <v>6187</v>
      </c>
      <c r="V1319" s="11" t="s">
        <v>5519</v>
      </c>
      <c r="X1319" s="11" t="s">
        <v>146</v>
      </c>
      <c r="Y1319" s="11" t="s">
        <v>75</v>
      </c>
      <c r="AC1319" s="15"/>
      <c r="AD1319" s="15"/>
      <c r="AL1319" s="11">
        <v>7811.0</v>
      </c>
      <c r="AM1319" s="11" t="s">
        <v>3140</v>
      </c>
      <c r="AQ1319" s="11" t="s">
        <v>95</v>
      </c>
      <c r="AR1319" s="11" t="s">
        <v>146</v>
      </c>
      <c r="AS1319" s="11" t="s">
        <v>75</v>
      </c>
      <c r="AT1319" s="11" t="s">
        <v>375</v>
      </c>
      <c r="AW1319" s="25" t="s">
        <v>96</v>
      </c>
      <c r="AX1319" s="11" t="s">
        <v>376</v>
      </c>
      <c r="AZ1319" s="19" t="s">
        <v>742</v>
      </c>
      <c r="BD1319" s="15">
        <v>45671.0</v>
      </c>
      <c r="BE1319" s="15">
        <v>46098.0</v>
      </c>
      <c r="BJ1319" s="11">
        <v>2014.0</v>
      </c>
      <c r="BL1319" s="16">
        <f t="shared" si="1660"/>
        <v>-2013</v>
      </c>
      <c r="BM1319" s="18" t="str">
        <f t="shared" si="1661"/>
        <v>#NUM!</v>
      </c>
      <c r="BN1319" s="18" t="str">
        <f t="shared" ref="BN1319:CC1319" si="1979">IF(ISNUMBER(SEARCH(BN$1, $BM1319)), ($K1319/$BL1319), "")</f>
        <v/>
      </c>
      <c r="BO1319" s="18" t="str">
        <f t="shared" si="1979"/>
        <v/>
      </c>
      <c r="BP1319" s="18" t="str">
        <f t="shared" si="1979"/>
        <v/>
      </c>
      <c r="BQ1319" s="18" t="str">
        <f t="shared" si="1979"/>
        <v/>
      </c>
      <c r="BR1319" s="18" t="str">
        <f t="shared" si="1979"/>
        <v/>
      </c>
      <c r="BS1319" s="18" t="str">
        <f t="shared" si="1979"/>
        <v/>
      </c>
      <c r="BT1319" s="18" t="str">
        <f t="shared" si="1979"/>
        <v/>
      </c>
      <c r="BU1319" s="18" t="str">
        <f t="shared" si="1979"/>
        <v/>
      </c>
      <c r="BV1319" s="18" t="str">
        <f t="shared" si="1979"/>
        <v/>
      </c>
      <c r="BW1319" s="18" t="str">
        <f t="shared" si="1979"/>
        <v/>
      </c>
      <c r="BX1319" s="18" t="str">
        <f t="shared" si="1979"/>
        <v/>
      </c>
      <c r="BY1319" s="18" t="str">
        <f t="shared" si="1979"/>
        <v/>
      </c>
      <c r="BZ1319" s="18" t="str">
        <f t="shared" si="1979"/>
        <v/>
      </c>
      <c r="CA1319" s="18" t="str">
        <f t="shared" si="1979"/>
        <v/>
      </c>
      <c r="CB1319" s="18" t="str">
        <f t="shared" si="1979"/>
        <v/>
      </c>
      <c r="CC1319" s="18" t="str">
        <f t="shared" si="1979"/>
        <v/>
      </c>
    </row>
    <row r="1320" ht="15.0" customHeight="1">
      <c r="A1320" s="11" t="s">
        <v>6188</v>
      </c>
      <c r="C1320" s="11"/>
      <c r="D1320" s="11" t="s">
        <v>5632</v>
      </c>
      <c r="E1320" s="11">
        <v>4000.0</v>
      </c>
      <c r="F1320" s="11">
        <v>4000.0</v>
      </c>
      <c r="G1320" s="11" t="s">
        <v>151</v>
      </c>
      <c r="H1320" s="12">
        <v>4257.0</v>
      </c>
      <c r="I1320" s="12">
        <v>4257.0</v>
      </c>
      <c r="J1320" s="13">
        <v>4000.0</v>
      </c>
      <c r="K1320" s="13">
        <v>4000.0</v>
      </c>
      <c r="L1320" s="11" t="s">
        <v>86</v>
      </c>
      <c r="N1320" s="15"/>
      <c r="O1320" s="11" t="e">
        <v>#N/A</v>
      </c>
      <c r="T1320" s="11" t="s">
        <v>4120</v>
      </c>
      <c r="V1320" s="11" t="s">
        <v>4121</v>
      </c>
      <c r="X1320" s="11" t="s">
        <v>565</v>
      </c>
      <c r="Y1320" s="11" t="s">
        <v>75</v>
      </c>
      <c r="AC1320" s="15"/>
      <c r="AD1320" s="15"/>
      <c r="AL1320" s="11">
        <v>4257.0</v>
      </c>
      <c r="AM1320" s="11" t="s">
        <v>1487</v>
      </c>
      <c r="AQ1320" s="11" t="s">
        <v>79</v>
      </c>
      <c r="AR1320" s="11" t="s">
        <v>565</v>
      </c>
      <c r="AS1320" s="11" t="s">
        <v>75</v>
      </c>
      <c r="AT1320" s="11" t="s">
        <v>80</v>
      </c>
      <c r="AW1320" s="25" t="s">
        <v>96</v>
      </c>
      <c r="AX1320" s="11" t="s">
        <v>82</v>
      </c>
      <c r="AZ1320" s="19" t="s">
        <v>398</v>
      </c>
      <c r="BD1320" s="15">
        <v>45671.0</v>
      </c>
      <c r="BE1320" s="15">
        <v>46098.0</v>
      </c>
      <c r="BL1320" s="16">
        <f t="shared" si="1660"/>
        <v>1</v>
      </c>
      <c r="BM1320" s="18" t="str">
        <f t="shared" si="1661"/>
        <v>0</v>
      </c>
      <c r="BN1320" s="18" t="str">
        <f t="shared" ref="BN1320:CC1320" si="1980">IF(ISNUMBER(SEARCH(BN$1, $BM1320)), ($K1320/$BL1320), "")</f>
        <v/>
      </c>
      <c r="BO1320" s="18" t="str">
        <f t="shared" si="1980"/>
        <v/>
      </c>
      <c r="BP1320" s="18" t="str">
        <f t="shared" si="1980"/>
        <v/>
      </c>
      <c r="BQ1320" s="18" t="str">
        <f t="shared" si="1980"/>
        <v/>
      </c>
      <c r="BR1320" s="18" t="str">
        <f t="shared" si="1980"/>
        <v/>
      </c>
      <c r="BS1320" s="18" t="str">
        <f t="shared" si="1980"/>
        <v/>
      </c>
      <c r="BT1320" s="18" t="str">
        <f t="shared" si="1980"/>
        <v/>
      </c>
      <c r="BU1320" s="18" t="str">
        <f t="shared" si="1980"/>
        <v/>
      </c>
      <c r="BV1320" s="18" t="str">
        <f t="shared" si="1980"/>
        <v/>
      </c>
      <c r="BW1320" s="18" t="str">
        <f t="shared" si="1980"/>
        <v/>
      </c>
      <c r="BX1320" s="18" t="str">
        <f t="shared" si="1980"/>
        <v/>
      </c>
      <c r="BY1320" s="18" t="str">
        <f t="shared" si="1980"/>
        <v/>
      </c>
      <c r="BZ1320" s="18" t="str">
        <f t="shared" si="1980"/>
        <v/>
      </c>
      <c r="CA1320" s="18" t="str">
        <f t="shared" si="1980"/>
        <v/>
      </c>
      <c r="CB1320" s="18" t="str">
        <f t="shared" si="1980"/>
        <v/>
      </c>
      <c r="CC1320" s="18" t="str">
        <f t="shared" si="1980"/>
        <v/>
      </c>
    </row>
    <row r="1321" ht="15.0" customHeight="1">
      <c r="A1321" s="11" t="s">
        <v>6189</v>
      </c>
      <c r="B1321" s="11" t="s">
        <v>6190</v>
      </c>
      <c r="C1321" s="11"/>
      <c r="D1321" s="11" t="s">
        <v>5632</v>
      </c>
      <c r="E1321" s="11">
        <v>0.0</v>
      </c>
      <c r="F1321" s="11">
        <v>0.0</v>
      </c>
      <c r="H1321" s="12">
        <v>0.0</v>
      </c>
      <c r="I1321" s="12">
        <v>0.0</v>
      </c>
      <c r="J1321" s="13"/>
      <c r="K1321" s="13"/>
      <c r="L1321" s="11" t="s">
        <v>86</v>
      </c>
      <c r="N1321" s="14" t="s">
        <v>6191</v>
      </c>
      <c r="O1321" s="11" t="s">
        <v>6192</v>
      </c>
      <c r="V1321" s="11" t="s">
        <v>6193</v>
      </c>
      <c r="X1321" s="11" t="s">
        <v>155</v>
      </c>
      <c r="Y1321" s="11" t="s">
        <v>75</v>
      </c>
      <c r="AC1321" s="15"/>
      <c r="AD1321" s="15"/>
      <c r="AI1321" s="15">
        <v>43313.0</v>
      </c>
      <c r="AL1321" s="11">
        <v>0.0</v>
      </c>
      <c r="AM1321" s="11" t="s">
        <v>2227</v>
      </c>
      <c r="AQ1321" s="11" t="s">
        <v>2228</v>
      </c>
      <c r="AR1321" s="11" t="s">
        <v>155</v>
      </c>
      <c r="AS1321" s="11" t="s">
        <v>75</v>
      </c>
      <c r="AT1321" s="11" t="s">
        <v>80</v>
      </c>
      <c r="AW1321" s="25" t="s">
        <v>96</v>
      </c>
      <c r="AX1321" s="11" t="s">
        <v>82</v>
      </c>
      <c r="AZ1321" s="25" t="s">
        <v>132</v>
      </c>
      <c r="BD1321" s="15">
        <v>45671.0</v>
      </c>
      <c r="BE1321" s="15">
        <v>45779.0</v>
      </c>
      <c r="BJ1321" s="11">
        <v>2018.0</v>
      </c>
      <c r="BL1321" s="16">
        <f t="shared" si="1660"/>
        <v>-2017</v>
      </c>
      <c r="BM1321" s="18" t="str">
        <f t="shared" si="1661"/>
        <v>#NUM!</v>
      </c>
      <c r="BN1321" s="18" t="str">
        <f t="shared" ref="BN1321:CC1321" si="1981">IF(ISNUMBER(SEARCH(BN$1, $BM1321)), ($K1321/$BL1321), "")</f>
        <v/>
      </c>
      <c r="BO1321" s="18" t="str">
        <f t="shared" si="1981"/>
        <v/>
      </c>
      <c r="BP1321" s="18" t="str">
        <f t="shared" si="1981"/>
        <v/>
      </c>
      <c r="BQ1321" s="18" t="str">
        <f t="shared" si="1981"/>
        <v/>
      </c>
      <c r="BR1321" s="18" t="str">
        <f t="shared" si="1981"/>
        <v/>
      </c>
      <c r="BS1321" s="18" t="str">
        <f t="shared" si="1981"/>
        <v/>
      </c>
      <c r="BT1321" s="18" t="str">
        <f t="shared" si="1981"/>
        <v/>
      </c>
      <c r="BU1321" s="18" t="str">
        <f t="shared" si="1981"/>
        <v/>
      </c>
      <c r="BV1321" s="18" t="str">
        <f t="shared" si="1981"/>
        <v/>
      </c>
      <c r="BW1321" s="18" t="str">
        <f t="shared" si="1981"/>
        <v/>
      </c>
      <c r="BX1321" s="18" t="str">
        <f t="shared" si="1981"/>
        <v/>
      </c>
      <c r="BY1321" s="18" t="str">
        <f t="shared" si="1981"/>
        <v/>
      </c>
      <c r="BZ1321" s="18" t="str">
        <f t="shared" si="1981"/>
        <v/>
      </c>
      <c r="CA1321" s="18" t="str">
        <f t="shared" si="1981"/>
        <v/>
      </c>
      <c r="CB1321" s="18" t="str">
        <f t="shared" si="1981"/>
        <v/>
      </c>
      <c r="CC1321" s="18" t="str">
        <f t="shared" si="1981"/>
        <v/>
      </c>
      <c r="CD1321" s="11"/>
      <c r="CE1321" s="11"/>
    </row>
    <row r="1322" ht="15.0" customHeight="1">
      <c r="A1322" s="11" t="s">
        <v>6194</v>
      </c>
      <c r="B1322" s="11" t="s">
        <v>6195</v>
      </c>
      <c r="C1322" s="11"/>
      <c r="D1322" s="11" t="s">
        <v>5632</v>
      </c>
      <c r="E1322" s="27">
        <v>0.0</v>
      </c>
      <c r="F1322" s="27">
        <v>0.0</v>
      </c>
      <c r="G1322" s="11" t="s">
        <v>135</v>
      </c>
      <c r="H1322" s="12">
        <v>0.0</v>
      </c>
      <c r="I1322" s="12">
        <v>0.0</v>
      </c>
      <c r="J1322" s="13">
        <f t="shared" ref="J1322:K1322" si="1982">E1322*1.19</f>
        <v>0</v>
      </c>
      <c r="K1322" s="13">
        <f t="shared" si="1982"/>
        <v>0</v>
      </c>
      <c r="L1322" s="11" t="s">
        <v>86</v>
      </c>
      <c r="N1322" s="14" t="s">
        <v>6196</v>
      </c>
      <c r="O1322" s="11" t="s">
        <v>6197</v>
      </c>
      <c r="T1322" s="11" t="s">
        <v>6198</v>
      </c>
      <c r="V1322" s="11" t="s">
        <v>6199</v>
      </c>
      <c r="X1322" s="11" t="s">
        <v>6200</v>
      </c>
      <c r="Y1322" s="11" t="s">
        <v>75</v>
      </c>
      <c r="AC1322" s="15"/>
      <c r="AD1322" s="15"/>
      <c r="AI1322" s="15">
        <v>42643.0</v>
      </c>
      <c r="AL1322" s="11">
        <v>0.0</v>
      </c>
      <c r="AM1322" s="11" t="s">
        <v>143</v>
      </c>
      <c r="AN1322" s="11" t="s">
        <v>202</v>
      </c>
      <c r="AQ1322" s="11" t="s">
        <v>79</v>
      </c>
      <c r="AR1322" s="11" t="s">
        <v>146</v>
      </c>
      <c r="AS1322" s="11" t="s">
        <v>75</v>
      </c>
      <c r="AT1322" s="11" t="s">
        <v>80</v>
      </c>
      <c r="AW1322" s="25" t="s">
        <v>96</v>
      </c>
      <c r="AX1322" s="11" t="s">
        <v>82</v>
      </c>
      <c r="AZ1322" s="25" t="s">
        <v>310</v>
      </c>
      <c r="BD1322" s="15">
        <v>45671.0</v>
      </c>
      <c r="BE1322" s="15">
        <v>45779.0</v>
      </c>
      <c r="BJ1322" s="11">
        <v>2016.0</v>
      </c>
      <c r="BL1322" s="16">
        <f t="shared" si="1660"/>
        <v>-2015</v>
      </c>
      <c r="BM1322" s="18" t="str">
        <f t="shared" si="1661"/>
        <v>#NUM!</v>
      </c>
      <c r="BN1322" s="18" t="str">
        <f t="shared" ref="BN1322:CC1322" si="1983">IF(ISNUMBER(SEARCH(BN$1, $BM1322)), ($K1322/$BL1322), "")</f>
        <v/>
      </c>
      <c r="BO1322" s="18" t="str">
        <f t="shared" si="1983"/>
        <v/>
      </c>
      <c r="BP1322" s="18" t="str">
        <f t="shared" si="1983"/>
        <v/>
      </c>
      <c r="BQ1322" s="18" t="str">
        <f t="shared" si="1983"/>
        <v/>
      </c>
      <c r="BR1322" s="18" t="str">
        <f t="shared" si="1983"/>
        <v/>
      </c>
      <c r="BS1322" s="18" t="str">
        <f t="shared" si="1983"/>
        <v/>
      </c>
      <c r="BT1322" s="18" t="str">
        <f t="shared" si="1983"/>
        <v/>
      </c>
      <c r="BU1322" s="18" t="str">
        <f t="shared" si="1983"/>
        <v/>
      </c>
      <c r="BV1322" s="18" t="str">
        <f t="shared" si="1983"/>
        <v/>
      </c>
      <c r="BW1322" s="18" t="str">
        <f t="shared" si="1983"/>
        <v/>
      </c>
      <c r="BX1322" s="18" t="str">
        <f t="shared" si="1983"/>
        <v/>
      </c>
      <c r="BY1322" s="18" t="str">
        <f t="shared" si="1983"/>
        <v/>
      </c>
      <c r="BZ1322" s="18" t="str">
        <f t="shared" si="1983"/>
        <v/>
      </c>
      <c r="CA1322" s="18" t="str">
        <f t="shared" si="1983"/>
        <v/>
      </c>
      <c r="CB1322" s="18" t="str">
        <f t="shared" si="1983"/>
        <v/>
      </c>
      <c r="CC1322" s="18" t="str">
        <f t="shared" si="1983"/>
        <v/>
      </c>
      <c r="CD1322" s="11"/>
      <c r="CE1322" s="11"/>
    </row>
    <row r="1323" ht="15.0" customHeight="1">
      <c r="A1323" s="11" t="s">
        <v>6201</v>
      </c>
      <c r="B1323" s="11" t="s">
        <v>6202</v>
      </c>
      <c r="C1323" s="11"/>
      <c r="D1323" s="11" t="s">
        <v>5632</v>
      </c>
      <c r="E1323" s="11">
        <v>0.0</v>
      </c>
      <c r="F1323" s="11">
        <v>0.0</v>
      </c>
      <c r="G1323" s="11" t="s">
        <v>151</v>
      </c>
      <c r="H1323" s="12">
        <v>0.0</v>
      </c>
      <c r="I1323" s="12">
        <v>0.0</v>
      </c>
      <c r="J1323" s="13">
        <v>0.0</v>
      </c>
      <c r="K1323" s="13">
        <v>0.0</v>
      </c>
      <c r="L1323" s="11" t="s">
        <v>86</v>
      </c>
      <c r="N1323" s="14" t="s">
        <v>6203</v>
      </c>
      <c r="O1323" s="11" t="s">
        <v>6204</v>
      </c>
      <c r="T1323" s="11" t="s">
        <v>6205</v>
      </c>
      <c r="V1323" s="11" t="s">
        <v>6206</v>
      </c>
      <c r="X1323" s="11" t="s">
        <v>334</v>
      </c>
      <c r="Y1323" s="11" t="s">
        <v>75</v>
      </c>
      <c r="AC1323" s="15"/>
      <c r="AD1323" s="15"/>
      <c r="AI1323" s="15">
        <v>41289.0</v>
      </c>
      <c r="AL1323" s="11">
        <v>0.0</v>
      </c>
      <c r="AM1323" s="11" t="s">
        <v>456</v>
      </c>
      <c r="AQ1323" s="11" t="s">
        <v>79</v>
      </c>
      <c r="AR1323" s="11" t="s">
        <v>334</v>
      </c>
      <c r="AS1323" s="11" t="s">
        <v>75</v>
      </c>
      <c r="AT1323" s="25" t="s">
        <v>122</v>
      </c>
      <c r="AW1323" s="25" t="s">
        <v>955</v>
      </c>
      <c r="AX1323" s="11" t="s">
        <v>82</v>
      </c>
      <c r="AZ1323" s="19" t="s">
        <v>290</v>
      </c>
      <c r="BD1323" s="15">
        <v>45671.0</v>
      </c>
      <c r="BE1323" s="15">
        <v>45779.0</v>
      </c>
      <c r="BJ1323" s="11">
        <v>2013.0</v>
      </c>
      <c r="BL1323" s="16">
        <f t="shared" si="1660"/>
        <v>-2012</v>
      </c>
      <c r="BM1323" s="18" t="str">
        <f t="shared" si="1661"/>
        <v>#NUM!</v>
      </c>
      <c r="BN1323" s="18" t="str">
        <f t="shared" ref="BN1323:CC1323" si="1984">IF(ISNUMBER(SEARCH(BN$1, $BM1323)), ($K1323/$BL1323), "")</f>
        <v/>
      </c>
      <c r="BO1323" s="18" t="str">
        <f t="shared" si="1984"/>
        <v/>
      </c>
      <c r="BP1323" s="18" t="str">
        <f t="shared" si="1984"/>
        <v/>
      </c>
      <c r="BQ1323" s="18" t="str">
        <f t="shared" si="1984"/>
        <v/>
      </c>
      <c r="BR1323" s="18" t="str">
        <f t="shared" si="1984"/>
        <v/>
      </c>
      <c r="BS1323" s="18" t="str">
        <f t="shared" si="1984"/>
        <v/>
      </c>
      <c r="BT1323" s="18" t="str">
        <f t="shared" si="1984"/>
        <v/>
      </c>
      <c r="BU1323" s="18" t="str">
        <f t="shared" si="1984"/>
        <v/>
      </c>
      <c r="BV1323" s="18" t="str">
        <f t="shared" si="1984"/>
        <v/>
      </c>
      <c r="BW1323" s="18" t="str">
        <f t="shared" si="1984"/>
        <v/>
      </c>
      <c r="BX1323" s="18" t="str">
        <f t="shared" si="1984"/>
        <v/>
      </c>
      <c r="BY1323" s="18" t="str">
        <f t="shared" si="1984"/>
        <v/>
      </c>
      <c r="BZ1323" s="18" t="str">
        <f t="shared" si="1984"/>
        <v/>
      </c>
      <c r="CA1323" s="18" t="str">
        <f t="shared" si="1984"/>
        <v/>
      </c>
      <c r="CB1323" s="18" t="str">
        <f t="shared" si="1984"/>
        <v/>
      </c>
      <c r="CC1323" s="18" t="str">
        <f t="shared" si="1984"/>
        <v/>
      </c>
      <c r="CD1323" s="17"/>
      <c r="CE1323" s="17"/>
    </row>
    <row r="1324" ht="15.0" customHeight="1">
      <c r="A1324" s="11" t="s">
        <v>6207</v>
      </c>
      <c r="B1324" s="11" t="s">
        <v>6208</v>
      </c>
      <c r="C1324" s="11"/>
      <c r="D1324" s="11" t="s">
        <v>5632</v>
      </c>
      <c r="E1324" s="11">
        <v>0.0</v>
      </c>
      <c r="F1324" s="11">
        <v>0.0</v>
      </c>
      <c r="H1324" s="12">
        <v>0.0</v>
      </c>
      <c r="I1324" s="12">
        <v>0.0</v>
      </c>
      <c r="J1324" s="13"/>
      <c r="K1324" s="13"/>
      <c r="L1324" s="11" t="s">
        <v>86</v>
      </c>
      <c r="N1324" s="15"/>
      <c r="O1324" s="11" t="s">
        <v>6209</v>
      </c>
      <c r="T1324" s="11" t="s">
        <v>6210</v>
      </c>
      <c r="V1324" s="11" t="s">
        <v>2399</v>
      </c>
      <c r="X1324" s="11" t="s">
        <v>274</v>
      </c>
      <c r="Y1324" s="11" t="s">
        <v>75</v>
      </c>
      <c r="AC1324" s="15"/>
      <c r="AD1324" s="15"/>
      <c r="AI1324" s="15">
        <v>41548.0</v>
      </c>
      <c r="AL1324" s="11">
        <v>0.0</v>
      </c>
      <c r="AM1324" s="11" t="s">
        <v>2889</v>
      </c>
      <c r="AQ1324" s="11" t="s">
        <v>79</v>
      </c>
      <c r="AR1324" s="11" t="s">
        <v>274</v>
      </c>
      <c r="AS1324" s="11" t="s">
        <v>75</v>
      </c>
      <c r="AT1324" s="11" t="s">
        <v>80</v>
      </c>
      <c r="AW1324" s="25" t="s">
        <v>96</v>
      </c>
      <c r="AX1324" s="11" t="s">
        <v>82</v>
      </c>
      <c r="AZ1324" s="25" t="s">
        <v>132</v>
      </c>
      <c r="BD1324" s="15">
        <v>45671.0</v>
      </c>
      <c r="BE1324" s="15">
        <v>45779.0</v>
      </c>
      <c r="BJ1324" s="11">
        <v>2013.0</v>
      </c>
      <c r="BL1324" s="16">
        <f t="shared" si="1660"/>
        <v>-2012</v>
      </c>
      <c r="BM1324" s="18" t="str">
        <f t="shared" si="1661"/>
        <v>#NUM!</v>
      </c>
      <c r="BN1324" s="18" t="str">
        <f t="shared" ref="BN1324:CC1324" si="1985">IF(ISNUMBER(SEARCH(BN$1, $BM1324)), ($K1324/$BL1324), "")</f>
        <v/>
      </c>
      <c r="BO1324" s="18" t="str">
        <f t="shared" si="1985"/>
        <v/>
      </c>
      <c r="BP1324" s="18" t="str">
        <f t="shared" si="1985"/>
        <v/>
      </c>
      <c r="BQ1324" s="18" t="str">
        <f t="shared" si="1985"/>
        <v/>
      </c>
      <c r="BR1324" s="18" t="str">
        <f t="shared" si="1985"/>
        <v/>
      </c>
      <c r="BS1324" s="18" t="str">
        <f t="shared" si="1985"/>
        <v/>
      </c>
      <c r="BT1324" s="18" t="str">
        <f t="shared" si="1985"/>
        <v/>
      </c>
      <c r="BU1324" s="18" t="str">
        <f t="shared" si="1985"/>
        <v/>
      </c>
      <c r="BV1324" s="18" t="str">
        <f t="shared" si="1985"/>
        <v/>
      </c>
      <c r="BW1324" s="18" t="str">
        <f t="shared" si="1985"/>
        <v/>
      </c>
      <c r="BX1324" s="18" t="str">
        <f t="shared" si="1985"/>
        <v/>
      </c>
      <c r="BY1324" s="18" t="str">
        <f t="shared" si="1985"/>
        <v/>
      </c>
      <c r="BZ1324" s="18" t="str">
        <f t="shared" si="1985"/>
        <v/>
      </c>
      <c r="CA1324" s="18" t="str">
        <f t="shared" si="1985"/>
        <v/>
      </c>
      <c r="CB1324" s="18" t="str">
        <f t="shared" si="1985"/>
        <v/>
      </c>
      <c r="CC1324" s="18" t="str">
        <f t="shared" si="1985"/>
        <v/>
      </c>
      <c r="CD1324" s="11"/>
      <c r="CE1324" s="11"/>
    </row>
    <row r="1325" ht="15.0" customHeight="1">
      <c r="A1325" s="11" t="s">
        <v>6211</v>
      </c>
      <c r="B1325" s="11" t="s">
        <v>6212</v>
      </c>
      <c r="C1325" s="11"/>
      <c r="D1325" s="11" t="s">
        <v>5632</v>
      </c>
      <c r="E1325" s="11">
        <v>0.0</v>
      </c>
      <c r="F1325" s="11">
        <v>0.0</v>
      </c>
      <c r="H1325" s="12">
        <v>0.0</v>
      </c>
      <c r="I1325" s="12">
        <v>0.0</v>
      </c>
      <c r="J1325" s="13"/>
      <c r="K1325" s="13"/>
      <c r="L1325" s="11" t="s">
        <v>86</v>
      </c>
      <c r="N1325" s="14" t="s">
        <v>6213</v>
      </c>
      <c r="O1325" s="11" t="s">
        <v>6214</v>
      </c>
      <c r="T1325" s="11" t="s">
        <v>6215</v>
      </c>
      <c r="V1325" s="11" t="s">
        <v>6216</v>
      </c>
      <c r="X1325" s="11" t="s">
        <v>2197</v>
      </c>
      <c r="Y1325" s="11" t="s">
        <v>75</v>
      </c>
      <c r="AC1325" s="15"/>
      <c r="AD1325" s="15"/>
      <c r="AI1325" s="15">
        <v>36529.0</v>
      </c>
      <c r="AL1325" s="11">
        <v>0.0</v>
      </c>
      <c r="AM1325" s="11" t="s">
        <v>2198</v>
      </c>
      <c r="AQ1325" s="11" t="s">
        <v>79</v>
      </c>
      <c r="AR1325" s="11" t="s">
        <v>2197</v>
      </c>
      <c r="AS1325" s="11" t="s">
        <v>75</v>
      </c>
      <c r="AT1325" s="11" t="s">
        <v>80</v>
      </c>
      <c r="AW1325" s="25" t="s">
        <v>96</v>
      </c>
      <c r="AX1325" s="11" t="s">
        <v>82</v>
      </c>
      <c r="AZ1325" s="11" t="s">
        <v>520</v>
      </c>
      <c r="BD1325" s="15">
        <v>45671.0</v>
      </c>
      <c r="BE1325" s="15">
        <v>45779.0</v>
      </c>
      <c r="BJ1325" s="11">
        <v>2000.0</v>
      </c>
      <c r="BL1325" s="16">
        <f t="shared" si="1660"/>
        <v>-1999</v>
      </c>
      <c r="BM1325" s="18" t="str">
        <f t="shared" si="1661"/>
        <v>#NUM!</v>
      </c>
      <c r="BN1325" s="18" t="str">
        <f t="shared" ref="BN1325:CC1325" si="1986">IF(ISNUMBER(SEARCH(BN$1, $BM1325)), ($K1325/$BL1325), "")</f>
        <v/>
      </c>
      <c r="BO1325" s="18" t="str">
        <f t="shared" si="1986"/>
        <v/>
      </c>
      <c r="BP1325" s="18" t="str">
        <f t="shared" si="1986"/>
        <v/>
      </c>
      <c r="BQ1325" s="18" t="str">
        <f t="shared" si="1986"/>
        <v/>
      </c>
      <c r="BR1325" s="18" t="str">
        <f t="shared" si="1986"/>
        <v/>
      </c>
      <c r="BS1325" s="18" t="str">
        <f t="shared" si="1986"/>
        <v/>
      </c>
      <c r="BT1325" s="18" t="str">
        <f t="shared" si="1986"/>
        <v/>
      </c>
      <c r="BU1325" s="18" t="str">
        <f t="shared" si="1986"/>
        <v/>
      </c>
      <c r="BV1325" s="18" t="str">
        <f t="shared" si="1986"/>
        <v/>
      </c>
      <c r="BW1325" s="18" t="str">
        <f t="shared" si="1986"/>
        <v/>
      </c>
      <c r="BX1325" s="18" t="str">
        <f t="shared" si="1986"/>
        <v/>
      </c>
      <c r="BY1325" s="18" t="str">
        <f t="shared" si="1986"/>
        <v/>
      </c>
      <c r="BZ1325" s="18" t="str">
        <f t="shared" si="1986"/>
        <v/>
      </c>
      <c r="CA1325" s="18" t="str">
        <f t="shared" si="1986"/>
        <v/>
      </c>
      <c r="CB1325" s="18" t="str">
        <f t="shared" si="1986"/>
        <v/>
      </c>
      <c r="CC1325" s="18" t="str">
        <f t="shared" si="1986"/>
        <v/>
      </c>
    </row>
    <row r="1326" ht="15.0" customHeight="1">
      <c r="A1326" s="11" t="s">
        <v>6217</v>
      </c>
      <c r="B1326" s="11" t="s">
        <v>6218</v>
      </c>
      <c r="C1326" s="11"/>
      <c r="D1326" s="11" t="s">
        <v>5632</v>
      </c>
      <c r="E1326" s="11">
        <v>0.0</v>
      </c>
      <c r="F1326" s="11">
        <v>0.0</v>
      </c>
      <c r="H1326" s="12">
        <v>0.0</v>
      </c>
      <c r="I1326" s="12">
        <v>0.0</v>
      </c>
      <c r="J1326" s="13"/>
      <c r="K1326" s="13"/>
      <c r="L1326" s="11" t="s">
        <v>86</v>
      </c>
      <c r="N1326" s="14" t="s">
        <v>6219</v>
      </c>
      <c r="O1326" s="11" t="s">
        <v>6220</v>
      </c>
      <c r="Y1326" s="11" t="s">
        <v>75</v>
      </c>
      <c r="AC1326" s="15"/>
      <c r="AD1326" s="15"/>
      <c r="AI1326" s="15">
        <v>43770.0</v>
      </c>
      <c r="AL1326" s="11">
        <v>0.0</v>
      </c>
      <c r="AM1326" s="11" t="s">
        <v>2227</v>
      </c>
      <c r="AQ1326" s="11" t="s">
        <v>2228</v>
      </c>
      <c r="AR1326" s="11" t="s">
        <v>155</v>
      </c>
      <c r="AS1326" s="11" t="s">
        <v>75</v>
      </c>
      <c r="AT1326" s="11" t="s">
        <v>80</v>
      </c>
      <c r="AW1326" s="25" t="s">
        <v>96</v>
      </c>
      <c r="AX1326" s="11" t="s">
        <v>82</v>
      </c>
      <c r="AZ1326" s="25" t="s">
        <v>132</v>
      </c>
      <c r="BD1326" s="15">
        <v>45671.0</v>
      </c>
      <c r="BE1326" s="15">
        <v>45779.0</v>
      </c>
      <c r="BJ1326" s="11">
        <v>2019.0</v>
      </c>
      <c r="BL1326" s="16">
        <f t="shared" si="1660"/>
        <v>-2018</v>
      </c>
      <c r="BM1326" s="18" t="str">
        <f t="shared" si="1661"/>
        <v>#NUM!</v>
      </c>
      <c r="BN1326" s="18" t="str">
        <f t="shared" ref="BN1326:CC1326" si="1987">IF(ISNUMBER(SEARCH(BN$1, $BM1326)), ($K1326/$BL1326), "")</f>
        <v/>
      </c>
      <c r="BO1326" s="18" t="str">
        <f t="shared" si="1987"/>
        <v/>
      </c>
      <c r="BP1326" s="18" t="str">
        <f t="shared" si="1987"/>
        <v/>
      </c>
      <c r="BQ1326" s="18" t="str">
        <f t="shared" si="1987"/>
        <v/>
      </c>
      <c r="BR1326" s="18" t="str">
        <f t="shared" si="1987"/>
        <v/>
      </c>
      <c r="BS1326" s="18" t="str">
        <f t="shared" si="1987"/>
        <v/>
      </c>
      <c r="BT1326" s="18" t="str">
        <f t="shared" si="1987"/>
        <v/>
      </c>
      <c r="BU1326" s="18" t="str">
        <f t="shared" si="1987"/>
        <v/>
      </c>
      <c r="BV1326" s="18" t="str">
        <f t="shared" si="1987"/>
        <v/>
      </c>
      <c r="BW1326" s="18" t="str">
        <f t="shared" si="1987"/>
        <v/>
      </c>
      <c r="BX1326" s="18" t="str">
        <f t="shared" si="1987"/>
        <v/>
      </c>
      <c r="BY1326" s="18" t="str">
        <f t="shared" si="1987"/>
        <v/>
      </c>
      <c r="BZ1326" s="18" t="str">
        <f t="shared" si="1987"/>
        <v/>
      </c>
      <c r="CA1326" s="18" t="str">
        <f t="shared" si="1987"/>
        <v/>
      </c>
      <c r="CB1326" s="18" t="str">
        <f t="shared" si="1987"/>
        <v/>
      </c>
      <c r="CC1326" s="18" t="str">
        <f t="shared" si="1987"/>
        <v/>
      </c>
      <c r="CD1326" s="11"/>
      <c r="CE1326" s="11"/>
    </row>
    <row r="1327" ht="15.0" customHeight="1">
      <c r="A1327" s="11" t="s">
        <v>6221</v>
      </c>
      <c r="B1327" s="11" t="s">
        <v>6222</v>
      </c>
      <c r="C1327" s="11"/>
      <c r="D1327" s="11" t="s">
        <v>5632</v>
      </c>
      <c r="E1327" s="11">
        <v>0.0</v>
      </c>
      <c r="F1327" s="11">
        <v>0.0</v>
      </c>
      <c r="G1327" s="11" t="s">
        <v>151</v>
      </c>
      <c r="H1327" s="12">
        <v>0.0</v>
      </c>
      <c r="I1327" s="12">
        <v>0.0</v>
      </c>
      <c r="J1327" s="13">
        <v>0.0</v>
      </c>
      <c r="K1327" s="13">
        <v>0.0</v>
      </c>
      <c r="L1327" s="11" t="s">
        <v>86</v>
      </c>
      <c r="N1327" s="14" t="s">
        <v>6223</v>
      </c>
      <c r="O1327" s="11" t="s">
        <v>6224</v>
      </c>
      <c r="V1327" s="11" t="s">
        <v>6225</v>
      </c>
      <c r="X1327" s="11" t="s">
        <v>6226</v>
      </c>
      <c r="Y1327" s="11" t="s">
        <v>106</v>
      </c>
      <c r="AC1327" s="15"/>
      <c r="AD1327" s="15"/>
      <c r="AI1327" s="15">
        <v>35674.0</v>
      </c>
      <c r="AL1327" s="11">
        <v>0.0</v>
      </c>
      <c r="AM1327" s="11" t="s">
        <v>185</v>
      </c>
      <c r="AQ1327" s="11" t="s">
        <v>79</v>
      </c>
      <c r="AR1327" s="11" t="s">
        <v>188</v>
      </c>
      <c r="AS1327" s="11" t="s">
        <v>75</v>
      </c>
      <c r="AT1327" s="11" t="s">
        <v>80</v>
      </c>
      <c r="AW1327" s="25" t="s">
        <v>96</v>
      </c>
      <c r="AX1327" s="11" t="s">
        <v>82</v>
      </c>
      <c r="AZ1327" s="25" t="s">
        <v>132</v>
      </c>
      <c r="BD1327" s="15">
        <v>45671.0</v>
      </c>
      <c r="BE1327" s="15">
        <v>45779.0</v>
      </c>
      <c r="BJ1327" s="11">
        <v>1997.0</v>
      </c>
      <c r="BL1327" s="16">
        <f t="shared" si="1660"/>
        <v>-1996</v>
      </c>
      <c r="BM1327" s="18" t="str">
        <f t="shared" si="1661"/>
        <v>#NUM!</v>
      </c>
      <c r="BN1327" s="18" t="str">
        <f t="shared" ref="BN1327:CC1327" si="1988">IF(ISNUMBER(SEARCH(BN$1, $BM1327)), ($K1327/$BL1327), "")</f>
        <v/>
      </c>
      <c r="BO1327" s="18" t="str">
        <f t="shared" si="1988"/>
        <v/>
      </c>
      <c r="BP1327" s="18" t="str">
        <f t="shared" si="1988"/>
        <v/>
      </c>
      <c r="BQ1327" s="18" t="str">
        <f t="shared" si="1988"/>
        <v/>
      </c>
      <c r="BR1327" s="18" t="str">
        <f t="shared" si="1988"/>
        <v/>
      </c>
      <c r="BS1327" s="18" t="str">
        <f t="shared" si="1988"/>
        <v/>
      </c>
      <c r="BT1327" s="18" t="str">
        <f t="shared" si="1988"/>
        <v/>
      </c>
      <c r="BU1327" s="18" t="str">
        <f t="shared" si="1988"/>
        <v/>
      </c>
      <c r="BV1327" s="18" t="str">
        <f t="shared" si="1988"/>
        <v/>
      </c>
      <c r="BW1327" s="18" t="str">
        <f t="shared" si="1988"/>
        <v/>
      </c>
      <c r="BX1327" s="18" t="str">
        <f t="shared" si="1988"/>
        <v/>
      </c>
      <c r="BY1327" s="18" t="str">
        <f t="shared" si="1988"/>
        <v/>
      </c>
      <c r="BZ1327" s="18" t="str">
        <f t="shared" si="1988"/>
        <v/>
      </c>
      <c r="CA1327" s="18" t="str">
        <f t="shared" si="1988"/>
        <v/>
      </c>
      <c r="CB1327" s="18" t="str">
        <f t="shared" si="1988"/>
        <v/>
      </c>
      <c r="CC1327" s="18" t="str">
        <f t="shared" si="1988"/>
        <v/>
      </c>
      <c r="CD1327" s="11"/>
      <c r="CE1327" s="11"/>
    </row>
    <row r="1328" ht="15.0" customHeight="1">
      <c r="A1328" s="11" t="s">
        <v>6227</v>
      </c>
      <c r="B1328" s="11" t="s">
        <v>6228</v>
      </c>
      <c r="C1328" s="11"/>
      <c r="D1328" s="11" t="s">
        <v>5632</v>
      </c>
      <c r="E1328" s="27">
        <v>0.0</v>
      </c>
      <c r="F1328" s="27">
        <v>0.0</v>
      </c>
      <c r="G1328" s="11" t="s">
        <v>135</v>
      </c>
      <c r="H1328" s="12">
        <v>0.0</v>
      </c>
      <c r="I1328" s="12">
        <v>0.0</v>
      </c>
      <c r="J1328" s="13">
        <f t="shared" ref="J1328:K1328" si="1989">E1328*1.19</f>
        <v>0</v>
      </c>
      <c r="K1328" s="13">
        <f t="shared" si="1989"/>
        <v>0</v>
      </c>
      <c r="L1328" s="11" t="s">
        <v>86</v>
      </c>
      <c r="N1328" s="14" t="s">
        <v>6229</v>
      </c>
      <c r="O1328" s="11" t="s">
        <v>6230</v>
      </c>
      <c r="T1328" s="11" t="s">
        <v>6231</v>
      </c>
      <c r="V1328" s="11" t="s">
        <v>5519</v>
      </c>
      <c r="X1328" s="11" t="s">
        <v>146</v>
      </c>
      <c r="Y1328" s="11" t="s">
        <v>75</v>
      </c>
      <c r="AC1328" s="15"/>
      <c r="AD1328" s="15"/>
      <c r="AI1328" s="15">
        <v>43008.0</v>
      </c>
      <c r="AL1328" s="11">
        <v>0.0</v>
      </c>
      <c r="AM1328" s="11" t="s">
        <v>6065</v>
      </c>
      <c r="AQ1328" s="11" t="s">
        <v>79</v>
      </c>
      <c r="AR1328" s="11" t="s">
        <v>146</v>
      </c>
      <c r="AS1328" s="11" t="s">
        <v>75</v>
      </c>
      <c r="AT1328" s="11" t="s">
        <v>80</v>
      </c>
      <c r="AW1328" s="25" t="s">
        <v>96</v>
      </c>
      <c r="AX1328" s="11" t="s">
        <v>82</v>
      </c>
      <c r="AZ1328" s="19" t="s">
        <v>290</v>
      </c>
      <c r="BD1328" s="15">
        <v>45671.0</v>
      </c>
      <c r="BE1328" s="15">
        <v>45779.0</v>
      </c>
      <c r="BJ1328" s="11">
        <v>2017.0</v>
      </c>
      <c r="BL1328" s="16">
        <f t="shared" si="1660"/>
        <v>-2016</v>
      </c>
      <c r="BM1328" s="18" t="str">
        <f t="shared" si="1661"/>
        <v>#NUM!</v>
      </c>
      <c r="BN1328" s="18" t="str">
        <f t="shared" ref="BN1328:CC1328" si="1990">IF(ISNUMBER(SEARCH(BN$1, $BM1328)), ($K1328/$BL1328), "")</f>
        <v/>
      </c>
      <c r="BO1328" s="18" t="str">
        <f t="shared" si="1990"/>
        <v/>
      </c>
      <c r="BP1328" s="18" t="str">
        <f t="shared" si="1990"/>
        <v/>
      </c>
      <c r="BQ1328" s="18" t="str">
        <f t="shared" si="1990"/>
        <v/>
      </c>
      <c r="BR1328" s="18" t="str">
        <f t="shared" si="1990"/>
        <v/>
      </c>
      <c r="BS1328" s="18" t="str">
        <f t="shared" si="1990"/>
        <v/>
      </c>
      <c r="BT1328" s="18" t="str">
        <f t="shared" si="1990"/>
        <v/>
      </c>
      <c r="BU1328" s="18" t="str">
        <f t="shared" si="1990"/>
        <v/>
      </c>
      <c r="BV1328" s="18" t="str">
        <f t="shared" si="1990"/>
        <v/>
      </c>
      <c r="BW1328" s="18" t="str">
        <f t="shared" si="1990"/>
        <v/>
      </c>
      <c r="BX1328" s="18" t="str">
        <f t="shared" si="1990"/>
        <v/>
      </c>
      <c r="BY1328" s="18" t="str">
        <f t="shared" si="1990"/>
        <v/>
      </c>
      <c r="BZ1328" s="18" t="str">
        <f t="shared" si="1990"/>
        <v/>
      </c>
      <c r="CA1328" s="18" t="str">
        <f t="shared" si="1990"/>
        <v/>
      </c>
      <c r="CB1328" s="18" t="str">
        <f t="shared" si="1990"/>
        <v/>
      </c>
      <c r="CC1328" s="18" t="str">
        <f t="shared" si="1990"/>
        <v/>
      </c>
      <c r="CD1328" s="11"/>
      <c r="CE1328" s="11"/>
    </row>
    <row r="1329" ht="15.0" customHeight="1">
      <c r="A1329" s="11" t="s">
        <v>6232</v>
      </c>
      <c r="B1329" s="11" t="s">
        <v>6233</v>
      </c>
      <c r="C1329" s="11"/>
      <c r="D1329" s="11" t="s">
        <v>5632</v>
      </c>
      <c r="E1329" s="11">
        <v>0.0</v>
      </c>
      <c r="F1329" s="11">
        <v>0.0</v>
      </c>
      <c r="H1329" s="12">
        <v>0.0</v>
      </c>
      <c r="I1329" s="12">
        <v>0.0</v>
      </c>
      <c r="J1329" s="13"/>
      <c r="K1329" s="13"/>
      <c r="L1329" s="11" t="s">
        <v>86</v>
      </c>
      <c r="N1329" s="14" t="s">
        <v>6234</v>
      </c>
      <c r="O1329" s="11" t="s">
        <v>6235</v>
      </c>
      <c r="Y1329" s="11" t="s">
        <v>75</v>
      </c>
      <c r="AC1329" s="15"/>
      <c r="AD1329" s="15"/>
      <c r="AI1329" s="15">
        <v>39264.0</v>
      </c>
      <c r="AL1329" s="11">
        <v>0.0</v>
      </c>
      <c r="AM1329" s="11" t="s">
        <v>2227</v>
      </c>
      <c r="AQ1329" s="11" t="s">
        <v>2228</v>
      </c>
      <c r="AR1329" s="11" t="s">
        <v>155</v>
      </c>
      <c r="AS1329" s="11" t="s">
        <v>75</v>
      </c>
      <c r="AT1329" s="11" t="s">
        <v>80</v>
      </c>
      <c r="AW1329" s="25" t="s">
        <v>96</v>
      </c>
      <c r="AX1329" s="11" t="s">
        <v>82</v>
      </c>
      <c r="AZ1329" s="25" t="s">
        <v>124</v>
      </c>
      <c r="BD1329" s="15">
        <v>45671.0</v>
      </c>
      <c r="BE1329" s="15">
        <v>45779.0</v>
      </c>
      <c r="BJ1329" s="11">
        <v>2007.0</v>
      </c>
      <c r="BL1329" s="16">
        <f t="shared" si="1660"/>
        <v>-2006</v>
      </c>
      <c r="BM1329" s="18" t="str">
        <f t="shared" si="1661"/>
        <v>#NUM!</v>
      </c>
      <c r="BN1329" s="18" t="str">
        <f t="shared" ref="BN1329:CC1329" si="1991">IF(ISNUMBER(SEARCH(BN$1, $BM1329)), ($K1329/$BL1329), "")</f>
        <v/>
      </c>
      <c r="BO1329" s="18" t="str">
        <f t="shared" si="1991"/>
        <v/>
      </c>
      <c r="BP1329" s="18" t="str">
        <f t="shared" si="1991"/>
        <v/>
      </c>
      <c r="BQ1329" s="18" t="str">
        <f t="shared" si="1991"/>
        <v/>
      </c>
      <c r="BR1329" s="18" t="str">
        <f t="shared" si="1991"/>
        <v/>
      </c>
      <c r="BS1329" s="18" t="str">
        <f t="shared" si="1991"/>
        <v/>
      </c>
      <c r="BT1329" s="18" t="str">
        <f t="shared" si="1991"/>
        <v/>
      </c>
      <c r="BU1329" s="18" t="str">
        <f t="shared" si="1991"/>
        <v/>
      </c>
      <c r="BV1329" s="18" t="str">
        <f t="shared" si="1991"/>
        <v/>
      </c>
      <c r="BW1329" s="18" t="str">
        <f t="shared" si="1991"/>
        <v/>
      </c>
      <c r="BX1329" s="18" t="str">
        <f t="shared" si="1991"/>
        <v/>
      </c>
      <c r="BY1329" s="18" t="str">
        <f t="shared" si="1991"/>
        <v/>
      </c>
      <c r="BZ1329" s="18" t="str">
        <f t="shared" si="1991"/>
        <v/>
      </c>
      <c r="CA1329" s="18" t="str">
        <f t="shared" si="1991"/>
        <v/>
      </c>
      <c r="CB1329" s="18" t="str">
        <f t="shared" si="1991"/>
        <v/>
      </c>
      <c r="CC1329" s="18" t="str">
        <f t="shared" si="1991"/>
        <v/>
      </c>
      <c r="CD1329" s="11"/>
      <c r="CE1329" s="11"/>
    </row>
    <row r="1330" ht="15.0" customHeight="1">
      <c r="A1330" s="11" t="s">
        <v>6236</v>
      </c>
      <c r="B1330" s="11" t="s">
        <v>6237</v>
      </c>
      <c r="C1330" s="11"/>
      <c r="D1330" s="11" t="s">
        <v>5632</v>
      </c>
      <c r="E1330" s="11">
        <v>0.0</v>
      </c>
      <c r="F1330" s="11">
        <v>0.0</v>
      </c>
      <c r="G1330" s="11" t="s">
        <v>367</v>
      </c>
      <c r="H1330" s="12">
        <v>0.0</v>
      </c>
      <c r="I1330" s="12">
        <v>0.0</v>
      </c>
      <c r="J1330" s="13">
        <f t="shared" ref="J1330:K1330" si="1992">E1330*0.23</f>
        <v>0</v>
      </c>
      <c r="K1330" s="13">
        <f t="shared" si="1992"/>
        <v>0</v>
      </c>
      <c r="L1330" s="11" t="s">
        <v>86</v>
      </c>
      <c r="N1330" s="15"/>
      <c r="O1330" s="11" t="s">
        <v>6238</v>
      </c>
      <c r="T1330" s="11" t="s">
        <v>6239</v>
      </c>
      <c r="V1330" s="11" t="s">
        <v>6240</v>
      </c>
      <c r="X1330" s="11" t="s">
        <v>372</v>
      </c>
      <c r="Y1330" s="11" t="s">
        <v>75</v>
      </c>
      <c r="AC1330" s="15"/>
      <c r="AD1330" s="15"/>
      <c r="AI1330" s="15">
        <v>38562.0</v>
      </c>
      <c r="AL1330" s="11">
        <v>0.0</v>
      </c>
      <c r="AM1330" s="11" t="s">
        <v>5727</v>
      </c>
      <c r="AQ1330" s="11" t="s">
        <v>79</v>
      </c>
      <c r="AR1330" s="11" t="s">
        <v>372</v>
      </c>
      <c r="AS1330" s="11" t="s">
        <v>75</v>
      </c>
      <c r="AT1330" s="11" t="s">
        <v>80</v>
      </c>
      <c r="AW1330" s="25" t="s">
        <v>96</v>
      </c>
      <c r="AX1330" s="11" t="s">
        <v>82</v>
      </c>
      <c r="AZ1330" s="25" t="s">
        <v>310</v>
      </c>
      <c r="BD1330" s="15">
        <v>45671.0</v>
      </c>
      <c r="BE1330" s="15">
        <v>45779.0</v>
      </c>
      <c r="BJ1330" s="11">
        <v>2005.0</v>
      </c>
      <c r="BL1330" s="16">
        <f t="shared" si="1660"/>
        <v>-2004</v>
      </c>
      <c r="BM1330" s="18" t="str">
        <f t="shared" si="1661"/>
        <v>#NUM!</v>
      </c>
      <c r="BN1330" s="18" t="str">
        <f t="shared" ref="BN1330:CC1330" si="1993">IF(ISNUMBER(SEARCH(BN$1, $BM1330)), ($K1330/$BL1330), "")</f>
        <v/>
      </c>
      <c r="BO1330" s="18" t="str">
        <f t="shared" si="1993"/>
        <v/>
      </c>
      <c r="BP1330" s="18" t="str">
        <f t="shared" si="1993"/>
        <v/>
      </c>
      <c r="BQ1330" s="18" t="str">
        <f t="shared" si="1993"/>
        <v/>
      </c>
      <c r="BR1330" s="18" t="str">
        <f t="shared" si="1993"/>
        <v/>
      </c>
      <c r="BS1330" s="18" t="str">
        <f t="shared" si="1993"/>
        <v/>
      </c>
      <c r="BT1330" s="18" t="str">
        <f t="shared" si="1993"/>
        <v/>
      </c>
      <c r="BU1330" s="18" t="str">
        <f t="shared" si="1993"/>
        <v/>
      </c>
      <c r="BV1330" s="18" t="str">
        <f t="shared" si="1993"/>
        <v/>
      </c>
      <c r="BW1330" s="18" t="str">
        <f t="shared" si="1993"/>
        <v/>
      </c>
      <c r="BX1330" s="18" t="str">
        <f t="shared" si="1993"/>
        <v/>
      </c>
      <c r="BY1330" s="18" t="str">
        <f t="shared" si="1993"/>
        <v/>
      </c>
      <c r="BZ1330" s="18" t="str">
        <f t="shared" si="1993"/>
        <v/>
      </c>
      <c r="CA1330" s="18" t="str">
        <f t="shared" si="1993"/>
        <v/>
      </c>
      <c r="CB1330" s="18" t="str">
        <f t="shared" si="1993"/>
        <v/>
      </c>
      <c r="CC1330" s="18" t="str">
        <f t="shared" si="1993"/>
        <v/>
      </c>
      <c r="CD1330" s="11"/>
      <c r="CE1330" s="11"/>
    </row>
    <row r="1331" ht="15.0" customHeight="1">
      <c r="A1331" s="11" t="s">
        <v>6241</v>
      </c>
      <c r="B1331" s="11" t="s">
        <v>6242</v>
      </c>
      <c r="C1331" s="11"/>
      <c r="D1331" s="11" t="s">
        <v>5632</v>
      </c>
      <c r="E1331" s="11">
        <v>0.0</v>
      </c>
      <c r="F1331" s="11">
        <v>0.0</v>
      </c>
      <c r="H1331" s="12">
        <v>0.0</v>
      </c>
      <c r="I1331" s="12">
        <v>0.0</v>
      </c>
      <c r="J1331" s="13"/>
      <c r="K1331" s="13"/>
      <c r="L1331" s="11" t="s">
        <v>86</v>
      </c>
      <c r="N1331" s="14" t="s">
        <v>6243</v>
      </c>
      <c r="O1331" s="11" t="s">
        <v>6244</v>
      </c>
      <c r="T1331" s="11" t="s">
        <v>6245</v>
      </c>
      <c r="V1331" s="11" t="s">
        <v>6246</v>
      </c>
      <c r="X1331" s="11" t="s">
        <v>2197</v>
      </c>
      <c r="Y1331" s="11" t="s">
        <v>75</v>
      </c>
      <c r="AC1331" s="15"/>
      <c r="AD1331" s="15"/>
      <c r="AI1331" s="15">
        <v>42901.0</v>
      </c>
      <c r="AL1331" s="11">
        <v>0.0</v>
      </c>
      <c r="AM1331" s="11" t="s">
        <v>2198</v>
      </c>
      <c r="AQ1331" s="11" t="s">
        <v>79</v>
      </c>
      <c r="AR1331" s="11" t="s">
        <v>2197</v>
      </c>
      <c r="AS1331" s="11" t="s">
        <v>75</v>
      </c>
      <c r="AT1331" s="11" t="s">
        <v>80</v>
      </c>
      <c r="AW1331" s="25" t="s">
        <v>96</v>
      </c>
      <c r="AX1331" s="11" t="s">
        <v>82</v>
      </c>
      <c r="AZ1331" s="25" t="s">
        <v>132</v>
      </c>
      <c r="BD1331" s="15">
        <v>45671.0</v>
      </c>
      <c r="BE1331" s="15">
        <v>45779.0</v>
      </c>
      <c r="BJ1331" s="11">
        <v>2017.0</v>
      </c>
      <c r="BL1331" s="16">
        <f t="shared" si="1660"/>
        <v>-2016</v>
      </c>
      <c r="BM1331" s="18" t="str">
        <f t="shared" si="1661"/>
        <v>#NUM!</v>
      </c>
      <c r="BN1331" s="18" t="str">
        <f t="shared" ref="BN1331:CC1331" si="1994">IF(ISNUMBER(SEARCH(BN$1, $BM1331)), ($K1331/$BL1331), "")</f>
        <v/>
      </c>
      <c r="BO1331" s="18" t="str">
        <f t="shared" si="1994"/>
        <v/>
      </c>
      <c r="BP1331" s="18" t="str">
        <f t="shared" si="1994"/>
        <v/>
      </c>
      <c r="BQ1331" s="18" t="str">
        <f t="shared" si="1994"/>
        <v/>
      </c>
      <c r="BR1331" s="18" t="str">
        <f t="shared" si="1994"/>
        <v/>
      </c>
      <c r="BS1331" s="18" t="str">
        <f t="shared" si="1994"/>
        <v/>
      </c>
      <c r="BT1331" s="18" t="str">
        <f t="shared" si="1994"/>
        <v/>
      </c>
      <c r="BU1331" s="18" t="str">
        <f t="shared" si="1994"/>
        <v/>
      </c>
      <c r="BV1331" s="18" t="str">
        <f t="shared" si="1994"/>
        <v/>
      </c>
      <c r="BW1331" s="18" t="str">
        <f t="shared" si="1994"/>
        <v/>
      </c>
      <c r="BX1331" s="18" t="str">
        <f t="shared" si="1994"/>
        <v/>
      </c>
      <c r="BY1331" s="18" t="str">
        <f t="shared" si="1994"/>
        <v/>
      </c>
      <c r="BZ1331" s="18" t="str">
        <f t="shared" si="1994"/>
        <v/>
      </c>
      <c r="CA1331" s="18" t="str">
        <f t="shared" si="1994"/>
        <v/>
      </c>
      <c r="CB1331" s="18" t="str">
        <f t="shared" si="1994"/>
        <v/>
      </c>
      <c r="CC1331" s="18" t="str">
        <f t="shared" si="1994"/>
        <v/>
      </c>
    </row>
    <row r="1332" ht="15.0" customHeight="1">
      <c r="A1332" s="11" t="s">
        <v>6247</v>
      </c>
      <c r="B1332" s="11" t="s">
        <v>6248</v>
      </c>
      <c r="C1332" s="11"/>
      <c r="D1332" s="11" t="s">
        <v>5632</v>
      </c>
      <c r="E1332" s="11">
        <v>0.0</v>
      </c>
      <c r="F1332" s="11">
        <v>0.0</v>
      </c>
      <c r="H1332" s="12">
        <v>0.0</v>
      </c>
      <c r="I1332" s="12">
        <v>0.0</v>
      </c>
      <c r="J1332" s="13"/>
      <c r="K1332" s="13"/>
      <c r="L1332" s="11" t="s">
        <v>86</v>
      </c>
      <c r="N1332" s="15"/>
      <c r="O1332" s="11" t="s">
        <v>6249</v>
      </c>
      <c r="T1332" s="11" t="s">
        <v>6250</v>
      </c>
      <c r="V1332" s="11" t="s">
        <v>2372</v>
      </c>
      <c r="X1332" s="11" t="s">
        <v>274</v>
      </c>
      <c r="Y1332" s="11" t="s">
        <v>75</v>
      </c>
      <c r="AC1332" s="15"/>
      <c r="AD1332" s="15"/>
      <c r="AI1332" s="15">
        <v>43466.0</v>
      </c>
      <c r="AL1332" s="11">
        <v>0.0</v>
      </c>
      <c r="AM1332" s="11" t="s">
        <v>2305</v>
      </c>
      <c r="AQ1332" s="11" t="s">
        <v>79</v>
      </c>
      <c r="AR1332" s="11" t="s">
        <v>274</v>
      </c>
      <c r="AS1332" s="11" t="s">
        <v>75</v>
      </c>
      <c r="AT1332" s="11" t="s">
        <v>80</v>
      </c>
      <c r="AW1332" s="25" t="s">
        <v>96</v>
      </c>
      <c r="AX1332" s="11" t="s">
        <v>82</v>
      </c>
      <c r="AZ1332" s="11" t="s">
        <v>520</v>
      </c>
      <c r="BD1332" s="15">
        <v>45671.0</v>
      </c>
      <c r="BE1332" s="15">
        <v>45779.0</v>
      </c>
      <c r="BJ1332" s="11">
        <v>2019.0</v>
      </c>
      <c r="BL1332" s="16">
        <f t="shared" si="1660"/>
        <v>-2018</v>
      </c>
      <c r="BM1332" s="18" t="str">
        <f t="shared" si="1661"/>
        <v>#NUM!</v>
      </c>
      <c r="BN1332" s="18" t="str">
        <f t="shared" ref="BN1332:CC1332" si="1995">IF(ISNUMBER(SEARCH(BN$1, $BM1332)), ($K1332/$BL1332), "")</f>
        <v/>
      </c>
      <c r="BO1332" s="18" t="str">
        <f t="shared" si="1995"/>
        <v/>
      </c>
      <c r="BP1332" s="18" t="str">
        <f t="shared" si="1995"/>
        <v/>
      </c>
      <c r="BQ1332" s="18" t="str">
        <f t="shared" si="1995"/>
        <v/>
      </c>
      <c r="BR1332" s="18" t="str">
        <f t="shared" si="1995"/>
        <v/>
      </c>
      <c r="BS1332" s="18" t="str">
        <f t="shared" si="1995"/>
        <v/>
      </c>
      <c r="BT1332" s="18" t="str">
        <f t="shared" si="1995"/>
        <v/>
      </c>
      <c r="BU1332" s="18" t="str">
        <f t="shared" si="1995"/>
        <v/>
      </c>
      <c r="BV1332" s="18" t="str">
        <f t="shared" si="1995"/>
        <v/>
      </c>
      <c r="BW1332" s="18" t="str">
        <f t="shared" si="1995"/>
        <v/>
      </c>
      <c r="BX1332" s="18" t="str">
        <f t="shared" si="1995"/>
        <v/>
      </c>
      <c r="BY1332" s="18" t="str">
        <f t="shared" si="1995"/>
        <v/>
      </c>
      <c r="BZ1332" s="18" t="str">
        <f t="shared" si="1995"/>
        <v/>
      </c>
      <c r="CA1332" s="18" t="str">
        <f t="shared" si="1995"/>
        <v/>
      </c>
      <c r="CB1332" s="18" t="str">
        <f t="shared" si="1995"/>
        <v/>
      </c>
      <c r="CC1332" s="18" t="str">
        <f t="shared" si="1995"/>
        <v/>
      </c>
      <c r="CD1332" s="11"/>
      <c r="CE1332" s="11"/>
    </row>
    <row r="1333" ht="15.0" customHeight="1">
      <c r="A1333" s="11" t="s">
        <v>6251</v>
      </c>
      <c r="B1333" s="11" t="s">
        <v>6252</v>
      </c>
      <c r="C1333" s="11"/>
      <c r="D1333" s="11" t="s">
        <v>5632</v>
      </c>
      <c r="E1333" s="11">
        <v>0.0</v>
      </c>
      <c r="F1333" s="11">
        <v>0.0</v>
      </c>
      <c r="H1333" s="12">
        <v>0.0</v>
      </c>
      <c r="I1333" s="12">
        <v>0.0</v>
      </c>
      <c r="J1333" s="13"/>
      <c r="K1333" s="13"/>
      <c r="L1333" s="11" t="s">
        <v>86</v>
      </c>
      <c r="N1333" s="15"/>
      <c r="O1333" s="11" t="s">
        <v>6253</v>
      </c>
      <c r="T1333" s="11" t="s">
        <v>6254</v>
      </c>
      <c r="V1333" s="11" t="s">
        <v>2399</v>
      </c>
      <c r="X1333" s="11" t="s">
        <v>274</v>
      </c>
      <c r="Y1333" s="11" t="s">
        <v>75</v>
      </c>
      <c r="AC1333" s="15"/>
      <c r="AD1333" s="15"/>
      <c r="AI1333" s="15">
        <v>42279.0</v>
      </c>
      <c r="AL1333" s="11">
        <v>0.0</v>
      </c>
      <c r="AM1333" s="11" t="s">
        <v>2889</v>
      </c>
      <c r="AQ1333" s="11" t="s">
        <v>79</v>
      </c>
      <c r="AR1333" s="11" t="s">
        <v>274</v>
      </c>
      <c r="AS1333" s="11" t="s">
        <v>75</v>
      </c>
      <c r="AT1333" s="11" t="s">
        <v>80</v>
      </c>
      <c r="AW1333" s="25" t="s">
        <v>96</v>
      </c>
      <c r="AX1333" s="11" t="s">
        <v>82</v>
      </c>
      <c r="AZ1333" s="11" t="s">
        <v>520</v>
      </c>
      <c r="BD1333" s="15">
        <v>45671.0</v>
      </c>
      <c r="BE1333" s="15">
        <v>45779.0</v>
      </c>
      <c r="BJ1333" s="11">
        <v>2015.0</v>
      </c>
      <c r="BL1333" s="16">
        <f t="shared" si="1660"/>
        <v>-2014</v>
      </c>
      <c r="BM1333" s="18" t="str">
        <f t="shared" si="1661"/>
        <v>#NUM!</v>
      </c>
      <c r="BN1333" s="18" t="str">
        <f t="shared" ref="BN1333:CC1333" si="1996">IF(ISNUMBER(SEARCH(BN$1, $BM1333)), ($K1333/$BL1333), "")</f>
        <v/>
      </c>
      <c r="BO1333" s="18" t="str">
        <f t="shared" si="1996"/>
        <v/>
      </c>
      <c r="BP1333" s="18" t="str">
        <f t="shared" si="1996"/>
        <v/>
      </c>
      <c r="BQ1333" s="18" t="str">
        <f t="shared" si="1996"/>
        <v/>
      </c>
      <c r="BR1333" s="18" t="str">
        <f t="shared" si="1996"/>
        <v/>
      </c>
      <c r="BS1333" s="18" t="str">
        <f t="shared" si="1996"/>
        <v/>
      </c>
      <c r="BT1333" s="18" t="str">
        <f t="shared" si="1996"/>
        <v/>
      </c>
      <c r="BU1333" s="18" t="str">
        <f t="shared" si="1996"/>
        <v/>
      </c>
      <c r="BV1333" s="18" t="str">
        <f t="shared" si="1996"/>
        <v/>
      </c>
      <c r="BW1333" s="18" t="str">
        <f t="shared" si="1996"/>
        <v/>
      </c>
      <c r="BX1333" s="18" t="str">
        <f t="shared" si="1996"/>
        <v/>
      </c>
      <c r="BY1333" s="18" t="str">
        <f t="shared" si="1996"/>
        <v/>
      </c>
      <c r="BZ1333" s="18" t="str">
        <f t="shared" si="1996"/>
        <v/>
      </c>
      <c r="CA1333" s="18" t="str">
        <f t="shared" si="1996"/>
        <v/>
      </c>
      <c r="CB1333" s="18" t="str">
        <f t="shared" si="1996"/>
        <v/>
      </c>
      <c r="CC1333" s="18" t="str">
        <f t="shared" si="1996"/>
        <v/>
      </c>
      <c r="CD1333" s="17"/>
      <c r="CE1333" s="17"/>
    </row>
    <row r="1334" ht="15.0" customHeight="1">
      <c r="A1334" s="11" t="s">
        <v>6255</v>
      </c>
      <c r="B1334" s="11" t="s">
        <v>6256</v>
      </c>
      <c r="C1334" s="11"/>
      <c r="D1334" s="11" t="s">
        <v>5632</v>
      </c>
      <c r="E1334" s="11">
        <v>0.0</v>
      </c>
      <c r="F1334" s="11">
        <v>0.0</v>
      </c>
      <c r="H1334" s="12">
        <v>0.0</v>
      </c>
      <c r="I1334" s="12">
        <v>0.0</v>
      </c>
      <c r="J1334" s="13"/>
      <c r="K1334" s="13"/>
      <c r="L1334" s="11" t="s">
        <v>86</v>
      </c>
      <c r="N1334" s="14" t="s">
        <v>6257</v>
      </c>
      <c r="O1334" s="11" t="s">
        <v>6258</v>
      </c>
      <c r="V1334" s="11" t="s">
        <v>6193</v>
      </c>
      <c r="X1334" s="11" t="s">
        <v>155</v>
      </c>
      <c r="Y1334" s="11" t="s">
        <v>75</v>
      </c>
      <c r="AC1334" s="15"/>
      <c r="AD1334" s="15"/>
      <c r="AI1334" s="15">
        <v>43344.0</v>
      </c>
      <c r="AL1334" s="11">
        <v>0.0</v>
      </c>
      <c r="AM1334" s="11" t="s">
        <v>2227</v>
      </c>
      <c r="AQ1334" s="11" t="s">
        <v>2228</v>
      </c>
      <c r="AR1334" s="11" t="s">
        <v>155</v>
      </c>
      <c r="AS1334" s="11" t="s">
        <v>75</v>
      </c>
      <c r="AT1334" s="11" t="s">
        <v>80</v>
      </c>
      <c r="AW1334" s="25" t="s">
        <v>96</v>
      </c>
      <c r="AX1334" s="11" t="s">
        <v>376</v>
      </c>
      <c r="AZ1334" s="25" t="s">
        <v>395</v>
      </c>
      <c r="BD1334" s="15">
        <v>45671.0</v>
      </c>
      <c r="BE1334" s="15">
        <v>45779.0</v>
      </c>
      <c r="BJ1334" s="11">
        <v>2018.0</v>
      </c>
      <c r="BL1334" s="16">
        <f t="shared" si="1660"/>
        <v>-2017</v>
      </c>
      <c r="BM1334" s="18" t="str">
        <f t="shared" si="1661"/>
        <v>#NUM!</v>
      </c>
      <c r="BN1334" s="18" t="str">
        <f t="shared" ref="BN1334:CC1334" si="1997">IF(ISNUMBER(SEARCH(BN$1, $BM1334)), ($K1334/$BL1334), "")</f>
        <v/>
      </c>
      <c r="BO1334" s="18" t="str">
        <f t="shared" si="1997"/>
        <v/>
      </c>
      <c r="BP1334" s="18" t="str">
        <f t="shared" si="1997"/>
        <v/>
      </c>
      <c r="BQ1334" s="18" t="str">
        <f t="shared" si="1997"/>
        <v/>
      </c>
      <c r="BR1334" s="18" t="str">
        <f t="shared" si="1997"/>
        <v/>
      </c>
      <c r="BS1334" s="18" t="str">
        <f t="shared" si="1997"/>
        <v/>
      </c>
      <c r="BT1334" s="18" t="str">
        <f t="shared" si="1997"/>
        <v/>
      </c>
      <c r="BU1334" s="18" t="str">
        <f t="shared" si="1997"/>
        <v/>
      </c>
      <c r="BV1334" s="18" t="str">
        <f t="shared" si="1997"/>
        <v/>
      </c>
      <c r="BW1334" s="18" t="str">
        <f t="shared" si="1997"/>
        <v/>
      </c>
      <c r="BX1334" s="18" t="str">
        <f t="shared" si="1997"/>
        <v/>
      </c>
      <c r="BY1334" s="18" t="str">
        <f t="shared" si="1997"/>
        <v/>
      </c>
      <c r="BZ1334" s="18" t="str">
        <f t="shared" si="1997"/>
        <v/>
      </c>
      <c r="CA1334" s="18" t="str">
        <f t="shared" si="1997"/>
        <v/>
      </c>
      <c r="CB1334" s="18" t="str">
        <f t="shared" si="1997"/>
        <v/>
      </c>
      <c r="CC1334" s="18" t="str">
        <f t="shared" si="1997"/>
        <v/>
      </c>
      <c r="CD1334" s="11"/>
      <c r="CE1334" s="11"/>
    </row>
    <row r="1335" ht="15.0" customHeight="1">
      <c r="A1335" s="11" t="s">
        <v>6259</v>
      </c>
      <c r="B1335" s="11" t="s">
        <v>6260</v>
      </c>
      <c r="C1335" s="11"/>
      <c r="D1335" s="11" t="s">
        <v>5632</v>
      </c>
      <c r="E1335" s="11">
        <v>0.0</v>
      </c>
      <c r="F1335" s="11">
        <v>0.0</v>
      </c>
      <c r="H1335" s="12">
        <v>0.0</v>
      </c>
      <c r="I1335" s="12">
        <v>0.0</v>
      </c>
      <c r="J1335" s="13"/>
      <c r="K1335" s="13"/>
      <c r="L1335" s="11" t="s">
        <v>86</v>
      </c>
      <c r="N1335" s="15"/>
      <c r="O1335" s="11" t="s">
        <v>6261</v>
      </c>
      <c r="T1335" s="11" t="s">
        <v>6262</v>
      </c>
      <c r="V1335" s="11" t="s">
        <v>2399</v>
      </c>
      <c r="X1335" s="11" t="s">
        <v>274</v>
      </c>
      <c r="Y1335" s="11" t="s">
        <v>75</v>
      </c>
      <c r="AC1335" s="15"/>
      <c r="AD1335" s="15"/>
      <c r="AI1335" s="15">
        <v>41932.0</v>
      </c>
      <c r="AL1335" s="11">
        <v>0.0</v>
      </c>
      <c r="AM1335" s="11" t="s">
        <v>2889</v>
      </c>
      <c r="AQ1335" s="11" t="s">
        <v>79</v>
      </c>
      <c r="AR1335" s="11" t="s">
        <v>274</v>
      </c>
      <c r="AS1335" s="11" t="s">
        <v>75</v>
      </c>
      <c r="AT1335" s="11" t="s">
        <v>80</v>
      </c>
      <c r="AW1335" s="25" t="s">
        <v>96</v>
      </c>
      <c r="AX1335" s="11" t="s">
        <v>82</v>
      </c>
      <c r="AZ1335" s="11" t="s">
        <v>520</v>
      </c>
      <c r="BD1335" s="15">
        <v>45671.0</v>
      </c>
      <c r="BE1335" s="15">
        <v>45779.0</v>
      </c>
      <c r="BJ1335" s="11">
        <v>2014.0</v>
      </c>
      <c r="BL1335" s="16">
        <f t="shared" si="1660"/>
        <v>-2013</v>
      </c>
      <c r="BM1335" s="18" t="str">
        <f t="shared" si="1661"/>
        <v>#NUM!</v>
      </c>
      <c r="BN1335" s="18" t="str">
        <f t="shared" ref="BN1335:CC1335" si="1998">IF(ISNUMBER(SEARCH(BN$1, $BM1335)), ($K1335/$BL1335), "")</f>
        <v/>
      </c>
      <c r="BO1335" s="18" t="str">
        <f t="shared" si="1998"/>
        <v/>
      </c>
      <c r="BP1335" s="18" t="str">
        <f t="shared" si="1998"/>
        <v/>
      </c>
      <c r="BQ1335" s="18" t="str">
        <f t="shared" si="1998"/>
        <v/>
      </c>
      <c r="BR1335" s="18" t="str">
        <f t="shared" si="1998"/>
        <v/>
      </c>
      <c r="BS1335" s="18" t="str">
        <f t="shared" si="1998"/>
        <v/>
      </c>
      <c r="BT1335" s="18" t="str">
        <f t="shared" si="1998"/>
        <v/>
      </c>
      <c r="BU1335" s="18" t="str">
        <f t="shared" si="1998"/>
        <v/>
      </c>
      <c r="BV1335" s="18" t="str">
        <f t="shared" si="1998"/>
        <v/>
      </c>
      <c r="BW1335" s="18" t="str">
        <f t="shared" si="1998"/>
        <v/>
      </c>
      <c r="BX1335" s="18" t="str">
        <f t="shared" si="1998"/>
        <v/>
      </c>
      <c r="BY1335" s="18" t="str">
        <f t="shared" si="1998"/>
        <v/>
      </c>
      <c r="BZ1335" s="18" t="str">
        <f t="shared" si="1998"/>
        <v/>
      </c>
      <c r="CA1335" s="18" t="str">
        <f t="shared" si="1998"/>
        <v/>
      </c>
      <c r="CB1335" s="18" t="str">
        <f t="shared" si="1998"/>
        <v/>
      </c>
      <c r="CC1335" s="18" t="str">
        <f t="shared" si="1998"/>
        <v/>
      </c>
      <c r="CD1335" s="11"/>
      <c r="CE1335" s="11"/>
    </row>
    <row r="1336" ht="15.0" customHeight="1">
      <c r="A1336" s="11" t="s">
        <v>6263</v>
      </c>
      <c r="B1336" s="11" t="s">
        <v>6264</v>
      </c>
      <c r="C1336" s="11"/>
      <c r="D1336" s="11" t="s">
        <v>5632</v>
      </c>
      <c r="E1336" s="11">
        <v>0.0</v>
      </c>
      <c r="F1336" s="11">
        <v>0.0</v>
      </c>
      <c r="H1336" s="12">
        <v>0.0</v>
      </c>
      <c r="I1336" s="12">
        <v>0.0</v>
      </c>
      <c r="J1336" s="13"/>
      <c r="K1336" s="13"/>
      <c r="L1336" s="11" t="s">
        <v>86</v>
      </c>
      <c r="N1336" s="14" t="s">
        <v>6265</v>
      </c>
      <c r="O1336" s="11" t="s">
        <v>6266</v>
      </c>
      <c r="T1336" s="11" t="s">
        <v>6267</v>
      </c>
      <c r="V1336" s="11" t="s">
        <v>6193</v>
      </c>
      <c r="X1336" s="11" t="s">
        <v>155</v>
      </c>
      <c r="Y1336" s="11" t="s">
        <v>75</v>
      </c>
      <c r="AC1336" s="15"/>
      <c r="AD1336" s="15"/>
      <c r="AI1336" s="15">
        <v>42370.0</v>
      </c>
      <c r="AL1336" s="11">
        <v>0.0</v>
      </c>
      <c r="AM1336" s="11" t="s">
        <v>2168</v>
      </c>
      <c r="AQ1336" s="11" t="s">
        <v>79</v>
      </c>
      <c r="AR1336" s="11" t="s">
        <v>155</v>
      </c>
      <c r="AS1336" s="11" t="s">
        <v>75</v>
      </c>
      <c r="AT1336" s="11" t="s">
        <v>80</v>
      </c>
      <c r="AW1336" s="25" t="s">
        <v>96</v>
      </c>
      <c r="AX1336" s="11" t="s">
        <v>82</v>
      </c>
      <c r="AZ1336" s="25" t="s">
        <v>395</v>
      </c>
      <c r="BD1336" s="15">
        <v>45671.0</v>
      </c>
      <c r="BE1336" s="15">
        <v>45779.0</v>
      </c>
      <c r="BJ1336" s="11">
        <v>2016.0</v>
      </c>
      <c r="BL1336" s="16">
        <f t="shared" si="1660"/>
        <v>-2015</v>
      </c>
      <c r="BM1336" s="18" t="str">
        <f t="shared" si="1661"/>
        <v>#NUM!</v>
      </c>
      <c r="BN1336" s="18" t="str">
        <f t="shared" ref="BN1336:CC1336" si="1999">IF(ISNUMBER(SEARCH(BN$1, $BM1336)), ($K1336/$BL1336), "")</f>
        <v/>
      </c>
      <c r="BO1336" s="18" t="str">
        <f t="shared" si="1999"/>
        <v/>
      </c>
      <c r="BP1336" s="18" t="str">
        <f t="shared" si="1999"/>
        <v/>
      </c>
      <c r="BQ1336" s="18" t="str">
        <f t="shared" si="1999"/>
        <v/>
      </c>
      <c r="BR1336" s="18" t="str">
        <f t="shared" si="1999"/>
        <v/>
      </c>
      <c r="BS1336" s="18" t="str">
        <f t="shared" si="1999"/>
        <v/>
      </c>
      <c r="BT1336" s="18" t="str">
        <f t="shared" si="1999"/>
        <v/>
      </c>
      <c r="BU1336" s="18" t="str">
        <f t="shared" si="1999"/>
        <v/>
      </c>
      <c r="BV1336" s="18" t="str">
        <f t="shared" si="1999"/>
        <v/>
      </c>
      <c r="BW1336" s="18" t="str">
        <f t="shared" si="1999"/>
        <v/>
      </c>
      <c r="BX1336" s="18" t="str">
        <f t="shared" si="1999"/>
        <v/>
      </c>
      <c r="BY1336" s="18" t="str">
        <f t="shared" si="1999"/>
        <v/>
      </c>
      <c r="BZ1336" s="18" t="str">
        <f t="shared" si="1999"/>
        <v/>
      </c>
      <c r="CA1336" s="18" t="str">
        <f t="shared" si="1999"/>
        <v/>
      </c>
      <c r="CB1336" s="18" t="str">
        <f t="shared" si="1999"/>
        <v/>
      </c>
      <c r="CC1336" s="18" t="str">
        <f t="shared" si="1999"/>
        <v/>
      </c>
      <c r="CD1336" s="11"/>
      <c r="CE1336" s="11"/>
    </row>
    <row r="1337" ht="15.0" customHeight="1">
      <c r="A1337" s="11" t="s">
        <v>6268</v>
      </c>
      <c r="B1337" s="11" t="s">
        <v>6269</v>
      </c>
      <c r="C1337" s="11"/>
      <c r="D1337" s="11" t="s">
        <v>5632</v>
      </c>
      <c r="E1337" s="11">
        <v>0.0</v>
      </c>
      <c r="F1337" s="11">
        <v>0.0</v>
      </c>
      <c r="G1337" s="11" t="s">
        <v>151</v>
      </c>
      <c r="H1337" s="12">
        <v>0.0</v>
      </c>
      <c r="I1337" s="12">
        <v>0.0</v>
      </c>
      <c r="J1337" s="13">
        <v>0.0</v>
      </c>
      <c r="K1337" s="13">
        <v>0.0</v>
      </c>
      <c r="L1337" s="11" t="s">
        <v>86</v>
      </c>
      <c r="N1337" s="14" t="s">
        <v>6270</v>
      </c>
      <c r="O1337" s="11" t="s">
        <v>6271</v>
      </c>
      <c r="Y1337" s="11" t="s">
        <v>75</v>
      </c>
      <c r="AC1337" s="15"/>
      <c r="AD1337" s="15"/>
      <c r="AI1337" s="15">
        <v>45170.0</v>
      </c>
      <c r="AL1337" s="11">
        <v>0.0</v>
      </c>
      <c r="AM1337" s="11" t="s">
        <v>456</v>
      </c>
      <c r="AQ1337" s="11" t="s">
        <v>79</v>
      </c>
      <c r="AR1337" s="11" t="s">
        <v>334</v>
      </c>
      <c r="AS1337" s="11" t="s">
        <v>75</v>
      </c>
      <c r="AT1337" s="11" t="s">
        <v>80</v>
      </c>
      <c r="AW1337" s="25" t="s">
        <v>96</v>
      </c>
      <c r="AX1337" s="11" t="s">
        <v>82</v>
      </c>
      <c r="AZ1337" s="19" t="s">
        <v>290</v>
      </c>
      <c r="BD1337" s="15">
        <v>45671.0</v>
      </c>
      <c r="BE1337" s="15">
        <v>45779.0</v>
      </c>
      <c r="BJ1337" s="11">
        <v>2023.0</v>
      </c>
      <c r="BK1337" s="11">
        <v>2025.0</v>
      </c>
      <c r="BL1337" s="16">
        <f t="shared" si="1660"/>
        <v>3</v>
      </c>
      <c r="BM1337" s="18" t="str">
        <f t="shared" si="1661"/>
        <v>2023, 2024, 2025</v>
      </c>
      <c r="BN1337" s="18" t="str">
        <f t="shared" ref="BN1337:CC1337" si="2000">IF(ISNUMBER(SEARCH(BN$1, $BM1337)), ($K1337/$BL1337), "")</f>
        <v/>
      </c>
      <c r="BO1337" s="18" t="str">
        <f t="shared" si="2000"/>
        <v/>
      </c>
      <c r="BP1337" s="18" t="str">
        <f t="shared" si="2000"/>
        <v/>
      </c>
      <c r="BQ1337" s="20">
        <f t="shared" si="2000"/>
        <v>0</v>
      </c>
      <c r="BR1337" s="20">
        <f t="shared" si="2000"/>
        <v>0</v>
      </c>
      <c r="BS1337" s="20">
        <f t="shared" si="2000"/>
        <v>0</v>
      </c>
      <c r="BT1337" s="18" t="str">
        <f t="shared" si="2000"/>
        <v/>
      </c>
      <c r="BU1337" s="18" t="str">
        <f t="shared" si="2000"/>
        <v/>
      </c>
      <c r="BV1337" s="18" t="str">
        <f t="shared" si="2000"/>
        <v/>
      </c>
      <c r="BW1337" s="18" t="str">
        <f t="shared" si="2000"/>
        <v/>
      </c>
      <c r="BX1337" s="18" t="str">
        <f t="shared" si="2000"/>
        <v/>
      </c>
      <c r="BY1337" s="18" t="str">
        <f t="shared" si="2000"/>
        <v/>
      </c>
      <c r="BZ1337" s="18" t="str">
        <f t="shared" si="2000"/>
        <v/>
      </c>
      <c r="CA1337" s="18" t="str">
        <f t="shared" si="2000"/>
        <v/>
      </c>
      <c r="CB1337" s="18" t="str">
        <f t="shared" si="2000"/>
        <v/>
      </c>
      <c r="CC1337" s="18" t="str">
        <f t="shared" si="2000"/>
        <v/>
      </c>
      <c r="CD1337" s="11"/>
      <c r="CE1337" s="11"/>
    </row>
    <row r="1338" ht="15.0" customHeight="1">
      <c r="A1338" s="11" t="s">
        <v>6272</v>
      </c>
      <c r="B1338" s="11" t="s">
        <v>6273</v>
      </c>
      <c r="C1338" s="11"/>
      <c r="D1338" s="11" t="s">
        <v>5632</v>
      </c>
      <c r="E1338" s="11">
        <v>0.0</v>
      </c>
      <c r="F1338" s="11">
        <v>0.0</v>
      </c>
      <c r="H1338" s="12">
        <v>0.0</v>
      </c>
      <c r="I1338" s="12">
        <v>0.0</v>
      </c>
      <c r="J1338" s="13"/>
      <c r="K1338" s="13"/>
      <c r="L1338" s="11" t="s">
        <v>86</v>
      </c>
      <c r="N1338" s="11" t="s">
        <v>6274</v>
      </c>
      <c r="O1338" s="11" t="s">
        <v>6275</v>
      </c>
      <c r="T1338" s="11" t="s">
        <v>6276</v>
      </c>
      <c r="V1338" s="11" t="s">
        <v>2399</v>
      </c>
      <c r="X1338" s="11" t="s">
        <v>274</v>
      </c>
      <c r="Y1338" s="11" t="s">
        <v>75</v>
      </c>
      <c r="AC1338" s="15"/>
      <c r="AD1338" s="15"/>
      <c r="AI1338" s="15">
        <v>43068.0</v>
      </c>
      <c r="AL1338" s="11">
        <v>0.0</v>
      </c>
      <c r="AM1338" s="11" t="s">
        <v>2889</v>
      </c>
      <c r="AQ1338" s="11" t="s">
        <v>79</v>
      </c>
      <c r="AR1338" s="11" t="s">
        <v>274</v>
      </c>
      <c r="AS1338" s="11" t="s">
        <v>75</v>
      </c>
      <c r="AT1338" s="11" t="s">
        <v>80</v>
      </c>
      <c r="AW1338" s="25" t="s">
        <v>96</v>
      </c>
      <c r="AX1338" s="11" t="s">
        <v>82</v>
      </c>
      <c r="AZ1338" s="19" t="s">
        <v>290</v>
      </c>
      <c r="BD1338" s="15">
        <v>45671.0</v>
      </c>
      <c r="BE1338" s="15">
        <v>45779.0</v>
      </c>
      <c r="BJ1338" s="11">
        <v>2017.0</v>
      </c>
      <c r="BL1338" s="16">
        <f t="shared" si="1660"/>
        <v>-2016</v>
      </c>
      <c r="BM1338" s="18" t="str">
        <f t="shared" si="1661"/>
        <v>#NUM!</v>
      </c>
      <c r="BN1338" s="18" t="str">
        <f t="shared" ref="BN1338:CC1338" si="2001">IF(ISNUMBER(SEARCH(BN$1, $BM1338)), ($K1338/$BL1338), "")</f>
        <v/>
      </c>
      <c r="BO1338" s="18" t="str">
        <f t="shared" si="2001"/>
        <v/>
      </c>
      <c r="BP1338" s="18" t="str">
        <f t="shared" si="2001"/>
        <v/>
      </c>
      <c r="BQ1338" s="18" t="str">
        <f t="shared" si="2001"/>
        <v/>
      </c>
      <c r="BR1338" s="18" t="str">
        <f t="shared" si="2001"/>
        <v/>
      </c>
      <c r="BS1338" s="18" t="str">
        <f t="shared" si="2001"/>
        <v/>
      </c>
      <c r="BT1338" s="18" t="str">
        <f t="shared" si="2001"/>
        <v/>
      </c>
      <c r="BU1338" s="18" t="str">
        <f t="shared" si="2001"/>
        <v/>
      </c>
      <c r="BV1338" s="18" t="str">
        <f t="shared" si="2001"/>
        <v/>
      </c>
      <c r="BW1338" s="18" t="str">
        <f t="shared" si="2001"/>
        <v/>
      </c>
      <c r="BX1338" s="18" t="str">
        <f t="shared" si="2001"/>
        <v/>
      </c>
      <c r="BY1338" s="18" t="str">
        <f t="shared" si="2001"/>
        <v/>
      </c>
      <c r="BZ1338" s="18" t="str">
        <f t="shared" si="2001"/>
        <v/>
      </c>
      <c r="CA1338" s="18" t="str">
        <f t="shared" si="2001"/>
        <v/>
      </c>
      <c r="CB1338" s="18" t="str">
        <f t="shared" si="2001"/>
        <v/>
      </c>
      <c r="CC1338" s="18" t="str">
        <f t="shared" si="2001"/>
        <v/>
      </c>
      <c r="CD1338" s="11"/>
      <c r="CE1338" s="11"/>
    </row>
    <row r="1339" ht="15.0" customHeight="1">
      <c r="A1339" s="11" t="s">
        <v>6277</v>
      </c>
      <c r="C1339" s="11"/>
      <c r="D1339" s="11" t="s">
        <v>5632</v>
      </c>
      <c r="E1339" s="11">
        <v>0.0</v>
      </c>
      <c r="F1339" s="11">
        <v>0.0</v>
      </c>
      <c r="H1339" s="12">
        <v>0.0</v>
      </c>
      <c r="I1339" s="12">
        <v>0.0</v>
      </c>
      <c r="J1339" s="13"/>
      <c r="K1339" s="13"/>
      <c r="L1339" s="11" t="s">
        <v>86</v>
      </c>
      <c r="N1339" s="15"/>
      <c r="O1339" s="11" t="e">
        <v>#N/A</v>
      </c>
      <c r="T1339" s="11" t="s">
        <v>6278</v>
      </c>
      <c r="Y1339" s="11" t="s">
        <v>75</v>
      </c>
      <c r="AC1339" s="15"/>
      <c r="AD1339" s="15"/>
      <c r="AL1339" s="11">
        <v>0.0</v>
      </c>
      <c r="AM1339" s="11" t="s">
        <v>2889</v>
      </c>
      <c r="AQ1339" s="11" t="s">
        <v>79</v>
      </c>
      <c r="AR1339" s="11" t="s">
        <v>274</v>
      </c>
      <c r="AS1339" s="11" t="s">
        <v>75</v>
      </c>
      <c r="AT1339" s="11" t="s">
        <v>80</v>
      </c>
      <c r="AW1339" s="25" t="s">
        <v>96</v>
      </c>
      <c r="AX1339" s="11" t="s">
        <v>82</v>
      </c>
      <c r="AZ1339" s="25" t="s">
        <v>310</v>
      </c>
      <c r="BD1339" s="15">
        <v>45671.0</v>
      </c>
      <c r="BE1339" s="15">
        <v>45695.0</v>
      </c>
      <c r="BL1339" s="16">
        <f t="shared" si="1660"/>
        <v>1</v>
      </c>
      <c r="BM1339" s="18" t="str">
        <f t="shared" si="1661"/>
        <v>0</v>
      </c>
      <c r="BN1339" s="18" t="str">
        <f t="shared" ref="BN1339:CC1339" si="2002">IF(ISNUMBER(SEARCH(BN$1, $BM1339)), ($K1339/$BL1339), "")</f>
        <v/>
      </c>
      <c r="BO1339" s="18" t="str">
        <f t="shared" si="2002"/>
        <v/>
      </c>
      <c r="BP1339" s="18" t="str">
        <f t="shared" si="2002"/>
        <v/>
      </c>
      <c r="BQ1339" s="18" t="str">
        <f t="shared" si="2002"/>
        <v/>
      </c>
      <c r="BR1339" s="18" t="str">
        <f t="shared" si="2002"/>
        <v/>
      </c>
      <c r="BS1339" s="18" t="str">
        <f t="shared" si="2002"/>
        <v/>
      </c>
      <c r="BT1339" s="18" t="str">
        <f t="shared" si="2002"/>
        <v/>
      </c>
      <c r="BU1339" s="18" t="str">
        <f t="shared" si="2002"/>
        <v/>
      </c>
      <c r="BV1339" s="18" t="str">
        <f t="shared" si="2002"/>
        <v/>
      </c>
      <c r="BW1339" s="18" t="str">
        <f t="shared" si="2002"/>
        <v/>
      </c>
      <c r="BX1339" s="18" t="str">
        <f t="shared" si="2002"/>
        <v/>
      </c>
      <c r="BY1339" s="18" t="str">
        <f t="shared" si="2002"/>
        <v/>
      </c>
      <c r="BZ1339" s="18" t="str">
        <f t="shared" si="2002"/>
        <v/>
      </c>
      <c r="CA1339" s="18" t="str">
        <f t="shared" si="2002"/>
        <v/>
      </c>
      <c r="CB1339" s="18" t="str">
        <f t="shared" si="2002"/>
        <v/>
      </c>
      <c r="CC1339" s="18" t="str">
        <f t="shared" si="2002"/>
        <v/>
      </c>
    </row>
    <row r="1340" ht="15.0" customHeight="1">
      <c r="A1340" s="11" t="s">
        <v>6279</v>
      </c>
      <c r="B1340" s="11" t="s">
        <v>6280</v>
      </c>
      <c r="C1340" s="11"/>
      <c r="D1340" s="11" t="s">
        <v>5632</v>
      </c>
      <c r="E1340" s="11">
        <v>0.0</v>
      </c>
      <c r="F1340" s="11">
        <v>0.0</v>
      </c>
      <c r="H1340" s="12">
        <v>0.0</v>
      </c>
      <c r="I1340" s="12">
        <v>0.0</v>
      </c>
      <c r="J1340" s="13"/>
      <c r="K1340" s="13"/>
      <c r="L1340" s="11" t="s">
        <v>86</v>
      </c>
      <c r="N1340" s="14" t="s">
        <v>6281</v>
      </c>
      <c r="O1340" s="11" t="s">
        <v>6282</v>
      </c>
      <c r="T1340" s="11" t="s">
        <v>6283</v>
      </c>
      <c r="V1340" s="11" t="s">
        <v>2399</v>
      </c>
      <c r="X1340" s="11" t="s">
        <v>274</v>
      </c>
      <c r="Y1340" s="11" t="s">
        <v>75</v>
      </c>
      <c r="AC1340" s="15"/>
      <c r="AD1340" s="15"/>
      <c r="AI1340" s="15">
        <v>43101.0</v>
      </c>
      <c r="AL1340" s="11">
        <v>0.0</v>
      </c>
      <c r="AM1340" s="11" t="s">
        <v>2889</v>
      </c>
      <c r="AQ1340" s="11" t="s">
        <v>79</v>
      </c>
      <c r="AR1340" s="11" t="s">
        <v>274</v>
      </c>
      <c r="AS1340" s="11" t="s">
        <v>75</v>
      </c>
      <c r="AT1340" s="11" t="s">
        <v>80</v>
      </c>
      <c r="AW1340" s="25" t="s">
        <v>96</v>
      </c>
      <c r="AX1340" s="11" t="s">
        <v>82</v>
      </c>
      <c r="AZ1340" s="25" t="s">
        <v>132</v>
      </c>
      <c r="BD1340" s="15">
        <v>45671.0</v>
      </c>
      <c r="BE1340" s="15">
        <v>45779.0</v>
      </c>
      <c r="BJ1340" s="11">
        <v>2018.0</v>
      </c>
      <c r="BL1340" s="16">
        <f t="shared" si="1660"/>
        <v>-2017</v>
      </c>
      <c r="BM1340" s="18" t="str">
        <f t="shared" si="1661"/>
        <v>#NUM!</v>
      </c>
      <c r="BN1340" s="18" t="str">
        <f t="shared" ref="BN1340:CC1340" si="2003">IF(ISNUMBER(SEARCH(BN$1, $BM1340)), ($K1340/$BL1340), "")</f>
        <v/>
      </c>
      <c r="BO1340" s="18" t="str">
        <f t="shared" si="2003"/>
        <v/>
      </c>
      <c r="BP1340" s="18" t="str">
        <f t="shared" si="2003"/>
        <v/>
      </c>
      <c r="BQ1340" s="18" t="str">
        <f t="shared" si="2003"/>
        <v/>
      </c>
      <c r="BR1340" s="18" t="str">
        <f t="shared" si="2003"/>
        <v/>
      </c>
      <c r="BS1340" s="18" t="str">
        <f t="shared" si="2003"/>
        <v/>
      </c>
      <c r="BT1340" s="18" t="str">
        <f t="shared" si="2003"/>
        <v/>
      </c>
      <c r="BU1340" s="18" t="str">
        <f t="shared" si="2003"/>
        <v/>
      </c>
      <c r="BV1340" s="18" t="str">
        <f t="shared" si="2003"/>
        <v/>
      </c>
      <c r="BW1340" s="18" t="str">
        <f t="shared" si="2003"/>
        <v/>
      </c>
      <c r="BX1340" s="18" t="str">
        <f t="shared" si="2003"/>
        <v/>
      </c>
      <c r="BY1340" s="18" t="str">
        <f t="shared" si="2003"/>
        <v/>
      </c>
      <c r="BZ1340" s="18" t="str">
        <f t="shared" si="2003"/>
        <v/>
      </c>
      <c r="CA1340" s="18" t="str">
        <f t="shared" si="2003"/>
        <v/>
      </c>
      <c r="CB1340" s="18" t="str">
        <f t="shared" si="2003"/>
        <v/>
      </c>
      <c r="CC1340" s="18" t="str">
        <f t="shared" si="2003"/>
        <v/>
      </c>
      <c r="CD1340" s="11"/>
      <c r="CE1340" s="11"/>
    </row>
    <row r="1341" ht="15.0" customHeight="1">
      <c r="A1341" s="11" t="s">
        <v>6284</v>
      </c>
      <c r="B1341" s="11" t="s">
        <v>6285</v>
      </c>
      <c r="C1341" s="11"/>
      <c r="D1341" s="11" t="s">
        <v>5632</v>
      </c>
      <c r="E1341" s="11">
        <v>0.0</v>
      </c>
      <c r="F1341" s="11">
        <v>0.0</v>
      </c>
      <c r="H1341" s="12">
        <v>0.0</v>
      </c>
      <c r="I1341" s="12">
        <v>0.0</v>
      </c>
      <c r="J1341" s="13"/>
      <c r="K1341" s="13"/>
      <c r="L1341" s="11" t="s">
        <v>86</v>
      </c>
      <c r="N1341" s="14" t="s">
        <v>6286</v>
      </c>
      <c r="O1341" s="11" t="s">
        <v>6287</v>
      </c>
      <c r="T1341" s="11" t="s">
        <v>6288</v>
      </c>
      <c r="V1341" s="11" t="s">
        <v>6289</v>
      </c>
      <c r="X1341" s="11" t="s">
        <v>155</v>
      </c>
      <c r="Y1341" s="11" t="s">
        <v>75</v>
      </c>
      <c r="AC1341" s="15"/>
      <c r="AD1341" s="15"/>
      <c r="AI1341" s="15">
        <v>41275.0</v>
      </c>
      <c r="AL1341" s="11">
        <v>0.0</v>
      </c>
      <c r="AM1341" s="11" t="s">
        <v>2168</v>
      </c>
      <c r="AQ1341" s="11" t="s">
        <v>79</v>
      </c>
      <c r="AR1341" s="11" t="s">
        <v>155</v>
      </c>
      <c r="AS1341" s="11" t="s">
        <v>75</v>
      </c>
      <c r="AT1341" s="11" t="s">
        <v>107</v>
      </c>
      <c r="AU1341" s="11" t="s">
        <v>108</v>
      </c>
      <c r="AW1341" s="25" t="s">
        <v>96</v>
      </c>
      <c r="AX1341" s="11" t="s">
        <v>82</v>
      </c>
      <c r="AZ1341" s="11" t="s">
        <v>535</v>
      </c>
      <c r="BD1341" s="15">
        <v>45671.0</v>
      </c>
      <c r="BE1341" s="15">
        <v>45779.0</v>
      </c>
      <c r="BJ1341" s="11">
        <v>2013.0</v>
      </c>
      <c r="BL1341" s="16">
        <f t="shared" si="1660"/>
        <v>-2012</v>
      </c>
      <c r="BM1341" s="18" t="str">
        <f t="shared" si="1661"/>
        <v>#NUM!</v>
      </c>
      <c r="BN1341" s="18" t="str">
        <f t="shared" ref="BN1341:CC1341" si="2004">IF(ISNUMBER(SEARCH(BN$1, $BM1341)), ($K1341/$BL1341), "")</f>
        <v/>
      </c>
      <c r="BO1341" s="18" t="str">
        <f t="shared" si="2004"/>
        <v/>
      </c>
      <c r="BP1341" s="18" t="str">
        <f t="shared" si="2004"/>
        <v/>
      </c>
      <c r="BQ1341" s="18" t="str">
        <f t="shared" si="2004"/>
        <v/>
      </c>
      <c r="BR1341" s="18" t="str">
        <f t="shared" si="2004"/>
        <v/>
      </c>
      <c r="BS1341" s="18" t="str">
        <f t="shared" si="2004"/>
        <v/>
      </c>
      <c r="BT1341" s="18" t="str">
        <f t="shared" si="2004"/>
        <v/>
      </c>
      <c r="BU1341" s="18" t="str">
        <f t="shared" si="2004"/>
        <v/>
      </c>
      <c r="BV1341" s="18" t="str">
        <f t="shared" si="2004"/>
        <v/>
      </c>
      <c r="BW1341" s="18" t="str">
        <f t="shared" si="2004"/>
        <v/>
      </c>
      <c r="BX1341" s="18" t="str">
        <f t="shared" si="2004"/>
        <v/>
      </c>
      <c r="BY1341" s="18" t="str">
        <f t="shared" si="2004"/>
        <v/>
      </c>
      <c r="BZ1341" s="18" t="str">
        <f t="shared" si="2004"/>
        <v/>
      </c>
      <c r="CA1341" s="18" t="str">
        <f t="shared" si="2004"/>
        <v/>
      </c>
      <c r="CB1341" s="18" t="str">
        <f t="shared" si="2004"/>
        <v/>
      </c>
      <c r="CC1341" s="18" t="str">
        <f t="shared" si="2004"/>
        <v/>
      </c>
      <c r="CD1341" s="11"/>
      <c r="CE1341" s="11"/>
    </row>
    <row r="1342" ht="15.0" customHeight="1">
      <c r="A1342" s="11" t="s">
        <v>6290</v>
      </c>
      <c r="B1342" s="11" t="s">
        <v>6291</v>
      </c>
      <c r="C1342" s="11"/>
      <c r="D1342" s="11" t="s">
        <v>5632</v>
      </c>
      <c r="E1342" s="11">
        <v>0.0</v>
      </c>
      <c r="F1342" s="11">
        <v>0.0</v>
      </c>
      <c r="H1342" s="12">
        <v>0.0</v>
      </c>
      <c r="I1342" s="12">
        <v>0.0</v>
      </c>
      <c r="J1342" s="13"/>
      <c r="K1342" s="13"/>
      <c r="L1342" s="11" t="s">
        <v>86</v>
      </c>
      <c r="N1342" s="15"/>
      <c r="O1342" s="11" t="s">
        <v>6292</v>
      </c>
      <c r="T1342" s="11" t="s">
        <v>6293</v>
      </c>
      <c r="V1342" s="11" t="s">
        <v>2399</v>
      </c>
      <c r="X1342" s="11" t="s">
        <v>274</v>
      </c>
      <c r="Y1342" s="11" t="s">
        <v>75</v>
      </c>
      <c r="AC1342" s="15"/>
      <c r="AD1342" s="15"/>
      <c r="AI1342" s="15">
        <v>41913.0</v>
      </c>
      <c r="AL1342" s="11">
        <v>0.0</v>
      </c>
      <c r="AM1342" s="11" t="s">
        <v>2889</v>
      </c>
      <c r="AQ1342" s="11" t="s">
        <v>79</v>
      </c>
      <c r="AR1342" s="11" t="s">
        <v>274</v>
      </c>
      <c r="AS1342" s="11" t="s">
        <v>75</v>
      </c>
      <c r="AT1342" s="11" t="s">
        <v>80</v>
      </c>
      <c r="AW1342" s="25" t="s">
        <v>96</v>
      </c>
      <c r="AX1342" s="11" t="s">
        <v>82</v>
      </c>
      <c r="AZ1342" s="25" t="s">
        <v>132</v>
      </c>
      <c r="BD1342" s="15">
        <v>45671.0</v>
      </c>
      <c r="BE1342" s="15">
        <v>45779.0</v>
      </c>
      <c r="BJ1342" s="11">
        <v>2014.0</v>
      </c>
      <c r="BL1342" s="16">
        <f t="shared" si="1660"/>
        <v>-2013</v>
      </c>
      <c r="BM1342" s="18" t="str">
        <f t="shared" si="1661"/>
        <v>#NUM!</v>
      </c>
      <c r="BN1342" s="18" t="str">
        <f t="shared" ref="BN1342:CC1342" si="2005">IF(ISNUMBER(SEARCH(BN$1, $BM1342)), ($K1342/$BL1342), "")</f>
        <v/>
      </c>
      <c r="BO1342" s="18" t="str">
        <f t="shared" si="2005"/>
        <v/>
      </c>
      <c r="BP1342" s="18" t="str">
        <f t="shared" si="2005"/>
        <v/>
      </c>
      <c r="BQ1342" s="18" t="str">
        <f t="shared" si="2005"/>
        <v/>
      </c>
      <c r="BR1342" s="18" t="str">
        <f t="shared" si="2005"/>
        <v/>
      </c>
      <c r="BS1342" s="18" t="str">
        <f t="shared" si="2005"/>
        <v/>
      </c>
      <c r="BT1342" s="18" t="str">
        <f t="shared" si="2005"/>
        <v/>
      </c>
      <c r="BU1342" s="18" t="str">
        <f t="shared" si="2005"/>
        <v/>
      </c>
      <c r="BV1342" s="18" t="str">
        <f t="shared" si="2005"/>
        <v/>
      </c>
      <c r="BW1342" s="18" t="str">
        <f t="shared" si="2005"/>
        <v/>
      </c>
      <c r="BX1342" s="18" t="str">
        <f t="shared" si="2005"/>
        <v/>
      </c>
      <c r="BY1342" s="18" t="str">
        <f t="shared" si="2005"/>
        <v/>
      </c>
      <c r="BZ1342" s="18" t="str">
        <f t="shared" si="2005"/>
        <v/>
      </c>
      <c r="CA1342" s="18" t="str">
        <f t="shared" si="2005"/>
        <v/>
      </c>
      <c r="CB1342" s="18" t="str">
        <f t="shared" si="2005"/>
        <v/>
      </c>
      <c r="CC1342" s="18" t="str">
        <f t="shared" si="2005"/>
        <v/>
      </c>
      <c r="CD1342" s="11"/>
      <c r="CE1342" s="11"/>
    </row>
    <row r="1343" ht="15.0" customHeight="1">
      <c r="A1343" s="11" t="s">
        <v>6294</v>
      </c>
      <c r="B1343" s="11" t="s">
        <v>6295</v>
      </c>
      <c r="C1343" s="11"/>
      <c r="D1343" s="11" t="s">
        <v>5632</v>
      </c>
      <c r="E1343" s="11">
        <v>0.0</v>
      </c>
      <c r="F1343" s="11">
        <v>0.0</v>
      </c>
      <c r="H1343" s="12">
        <v>0.0</v>
      </c>
      <c r="I1343" s="12">
        <v>0.0</v>
      </c>
      <c r="J1343" s="13"/>
      <c r="K1343" s="13"/>
      <c r="L1343" s="11" t="s">
        <v>86</v>
      </c>
      <c r="O1343" s="11" t="s">
        <v>6296</v>
      </c>
      <c r="T1343" s="11" t="s">
        <v>6297</v>
      </c>
      <c r="Y1343" s="11" t="s">
        <v>75</v>
      </c>
      <c r="AI1343" s="15">
        <v>43101.0</v>
      </c>
      <c r="AL1343" s="11">
        <v>0.0</v>
      </c>
      <c r="AM1343" s="11" t="s">
        <v>2305</v>
      </c>
      <c r="AQ1343" s="11" t="s">
        <v>79</v>
      </c>
      <c r="AR1343" s="11" t="s">
        <v>274</v>
      </c>
      <c r="AS1343" s="11" t="s">
        <v>75</v>
      </c>
      <c r="AT1343" s="11" t="s">
        <v>80</v>
      </c>
      <c r="AX1343" s="11" t="s">
        <v>82</v>
      </c>
      <c r="BD1343" s="15">
        <v>45671.0</v>
      </c>
      <c r="BE1343" s="15">
        <v>45779.0</v>
      </c>
      <c r="BJ1343" s="11">
        <v>2018.0</v>
      </c>
      <c r="BL1343" s="16">
        <f t="shared" si="1660"/>
        <v>-2017</v>
      </c>
      <c r="BM1343" s="18" t="str">
        <f t="shared" si="1661"/>
        <v>#NUM!</v>
      </c>
      <c r="BN1343" s="18" t="str">
        <f t="shared" ref="BN1343:CC1343" si="2006">IF(ISNUMBER(SEARCH(BN$1, $BM1343)), ($K1343/$BL1343), "")</f>
        <v/>
      </c>
      <c r="BO1343" s="18" t="str">
        <f t="shared" si="2006"/>
        <v/>
      </c>
      <c r="BP1343" s="18" t="str">
        <f t="shared" si="2006"/>
        <v/>
      </c>
      <c r="BQ1343" s="18" t="str">
        <f t="shared" si="2006"/>
        <v/>
      </c>
      <c r="BR1343" s="18" t="str">
        <f t="shared" si="2006"/>
        <v/>
      </c>
      <c r="BS1343" s="18" t="str">
        <f t="shared" si="2006"/>
        <v/>
      </c>
      <c r="BT1343" s="18" t="str">
        <f t="shared" si="2006"/>
        <v/>
      </c>
      <c r="BU1343" s="18" t="str">
        <f t="shared" si="2006"/>
        <v/>
      </c>
      <c r="BV1343" s="18" t="str">
        <f t="shared" si="2006"/>
        <v/>
      </c>
      <c r="BW1343" s="18" t="str">
        <f t="shared" si="2006"/>
        <v/>
      </c>
      <c r="BX1343" s="18" t="str">
        <f t="shared" si="2006"/>
        <v/>
      </c>
      <c r="BY1343" s="18" t="str">
        <f t="shared" si="2006"/>
        <v/>
      </c>
      <c r="BZ1343" s="18" t="str">
        <f t="shared" si="2006"/>
        <v/>
      </c>
      <c r="CA1343" s="18" t="str">
        <f t="shared" si="2006"/>
        <v/>
      </c>
      <c r="CB1343" s="18" t="str">
        <f t="shared" si="2006"/>
        <v/>
      </c>
      <c r="CC1343" s="18" t="str">
        <f t="shared" si="2006"/>
        <v/>
      </c>
      <c r="CD1343" s="11"/>
      <c r="CE1343" s="11"/>
    </row>
    <row r="1344" ht="15.0" customHeight="1">
      <c r="A1344" s="11" t="s">
        <v>6298</v>
      </c>
      <c r="B1344" s="11" t="s">
        <v>6299</v>
      </c>
      <c r="C1344" s="11"/>
      <c r="D1344" s="11" t="s">
        <v>5632</v>
      </c>
      <c r="E1344" s="11">
        <v>0.0</v>
      </c>
      <c r="F1344" s="11">
        <v>0.0</v>
      </c>
      <c r="H1344" s="12">
        <v>0.0</v>
      </c>
      <c r="I1344" s="12">
        <v>0.0</v>
      </c>
      <c r="J1344" s="13"/>
      <c r="K1344" s="13"/>
      <c r="L1344" s="11" t="s">
        <v>86</v>
      </c>
      <c r="N1344" s="14" t="s">
        <v>6300</v>
      </c>
      <c r="O1344" s="11" t="s">
        <v>6301</v>
      </c>
      <c r="T1344" s="11" t="s">
        <v>6302</v>
      </c>
      <c r="Y1344" s="11" t="s">
        <v>75</v>
      </c>
      <c r="AI1344" s="15">
        <v>42737.0</v>
      </c>
      <c r="AL1344" s="11">
        <v>0.0</v>
      </c>
      <c r="AM1344" s="11" t="s">
        <v>6303</v>
      </c>
      <c r="AQ1344" s="11" t="s">
        <v>79</v>
      </c>
      <c r="AR1344" s="11" t="s">
        <v>5555</v>
      </c>
      <c r="AS1344" s="11" t="s">
        <v>75</v>
      </c>
      <c r="AT1344" s="11" t="s">
        <v>80</v>
      </c>
      <c r="AW1344" s="25" t="s">
        <v>96</v>
      </c>
      <c r="AX1344" s="11" t="s">
        <v>82</v>
      </c>
      <c r="AZ1344" s="11" t="s">
        <v>520</v>
      </c>
      <c r="BD1344" s="15">
        <v>45671.0</v>
      </c>
      <c r="BE1344" s="15">
        <v>45779.0</v>
      </c>
      <c r="BJ1344" s="11">
        <v>2017.0</v>
      </c>
      <c r="BL1344" s="16">
        <f t="shared" si="1660"/>
        <v>-2016</v>
      </c>
      <c r="BM1344" s="18" t="str">
        <f t="shared" si="1661"/>
        <v>#NUM!</v>
      </c>
      <c r="BN1344" s="18" t="str">
        <f t="shared" ref="BN1344:CC1344" si="2007">IF(ISNUMBER(SEARCH(BN$1, $BM1344)), ($K1344/$BL1344), "")</f>
        <v/>
      </c>
      <c r="BO1344" s="18" t="str">
        <f t="shared" si="2007"/>
        <v/>
      </c>
      <c r="BP1344" s="18" t="str">
        <f t="shared" si="2007"/>
        <v/>
      </c>
      <c r="BQ1344" s="18" t="str">
        <f t="shared" si="2007"/>
        <v/>
      </c>
      <c r="BR1344" s="18" t="str">
        <f t="shared" si="2007"/>
        <v/>
      </c>
      <c r="BS1344" s="18" t="str">
        <f t="shared" si="2007"/>
        <v/>
      </c>
      <c r="BT1344" s="18" t="str">
        <f t="shared" si="2007"/>
        <v/>
      </c>
      <c r="BU1344" s="18" t="str">
        <f t="shared" si="2007"/>
        <v/>
      </c>
      <c r="BV1344" s="18" t="str">
        <f t="shared" si="2007"/>
        <v/>
      </c>
      <c r="BW1344" s="18" t="str">
        <f t="shared" si="2007"/>
        <v/>
      </c>
      <c r="BX1344" s="18" t="str">
        <f t="shared" si="2007"/>
        <v/>
      </c>
      <c r="BY1344" s="18" t="str">
        <f t="shared" si="2007"/>
        <v/>
      </c>
      <c r="BZ1344" s="18" t="str">
        <f t="shared" si="2007"/>
        <v/>
      </c>
      <c r="CA1344" s="18" t="str">
        <f t="shared" si="2007"/>
        <v/>
      </c>
      <c r="CB1344" s="18" t="str">
        <f t="shared" si="2007"/>
        <v/>
      </c>
      <c r="CC1344" s="18" t="str">
        <f t="shared" si="2007"/>
        <v/>
      </c>
      <c r="CD1344" s="11"/>
      <c r="CE1344" s="11"/>
    </row>
    <row r="1345" ht="15.0" customHeight="1">
      <c r="A1345" s="11" t="s">
        <v>6304</v>
      </c>
      <c r="B1345" s="11" t="s">
        <v>6305</v>
      </c>
      <c r="C1345" s="11"/>
      <c r="D1345" s="11" t="s">
        <v>5632</v>
      </c>
      <c r="E1345" s="11">
        <v>0.0</v>
      </c>
      <c r="F1345" s="11">
        <v>0.0</v>
      </c>
      <c r="H1345" s="12">
        <v>0.0</v>
      </c>
      <c r="I1345" s="12">
        <v>0.0</v>
      </c>
      <c r="J1345" s="13"/>
      <c r="K1345" s="13"/>
      <c r="L1345" s="11" t="s">
        <v>86</v>
      </c>
      <c r="N1345" s="14" t="s">
        <v>6306</v>
      </c>
      <c r="O1345" s="11" t="s">
        <v>6307</v>
      </c>
      <c r="V1345" s="11" t="s">
        <v>6308</v>
      </c>
      <c r="X1345" s="11" t="s">
        <v>6309</v>
      </c>
      <c r="Y1345" s="11" t="s">
        <v>75</v>
      </c>
      <c r="AI1345" s="15">
        <v>42917.0</v>
      </c>
      <c r="AL1345" s="11">
        <v>0.0</v>
      </c>
      <c r="AM1345" s="11" t="s">
        <v>2227</v>
      </c>
      <c r="AQ1345" s="11" t="s">
        <v>2228</v>
      </c>
      <c r="AR1345" s="11" t="s">
        <v>155</v>
      </c>
      <c r="AS1345" s="11" t="s">
        <v>75</v>
      </c>
      <c r="AT1345" s="11" t="s">
        <v>80</v>
      </c>
      <c r="AW1345" s="25" t="s">
        <v>96</v>
      </c>
      <c r="AX1345" s="11" t="s">
        <v>376</v>
      </c>
      <c r="AZ1345" s="25" t="s">
        <v>191</v>
      </c>
      <c r="BD1345" s="15">
        <v>45671.0</v>
      </c>
      <c r="BE1345" s="15">
        <v>45779.0</v>
      </c>
      <c r="BJ1345" s="11">
        <v>2017.0</v>
      </c>
      <c r="BL1345" s="16">
        <f t="shared" si="1660"/>
        <v>-2016</v>
      </c>
      <c r="BM1345" s="18" t="str">
        <f t="shared" si="1661"/>
        <v>#NUM!</v>
      </c>
      <c r="BN1345" s="18" t="str">
        <f t="shared" ref="BN1345:CC1345" si="2008">IF(ISNUMBER(SEARCH(BN$1, $BM1345)), ($K1345/$BL1345), "")</f>
        <v/>
      </c>
      <c r="BO1345" s="18" t="str">
        <f t="shared" si="2008"/>
        <v/>
      </c>
      <c r="BP1345" s="18" t="str">
        <f t="shared" si="2008"/>
        <v/>
      </c>
      <c r="BQ1345" s="18" t="str">
        <f t="shared" si="2008"/>
        <v/>
      </c>
      <c r="BR1345" s="18" t="str">
        <f t="shared" si="2008"/>
        <v/>
      </c>
      <c r="BS1345" s="18" t="str">
        <f t="shared" si="2008"/>
        <v/>
      </c>
      <c r="BT1345" s="18" t="str">
        <f t="shared" si="2008"/>
        <v/>
      </c>
      <c r="BU1345" s="18" t="str">
        <f t="shared" si="2008"/>
        <v/>
      </c>
      <c r="BV1345" s="18" t="str">
        <f t="shared" si="2008"/>
        <v/>
      </c>
      <c r="BW1345" s="18" t="str">
        <f t="shared" si="2008"/>
        <v/>
      </c>
      <c r="BX1345" s="18" t="str">
        <f t="shared" si="2008"/>
        <v/>
      </c>
      <c r="BY1345" s="18" t="str">
        <f t="shared" si="2008"/>
        <v/>
      </c>
      <c r="BZ1345" s="18" t="str">
        <f t="shared" si="2008"/>
        <v/>
      </c>
      <c r="CA1345" s="18" t="str">
        <f t="shared" si="2008"/>
        <v/>
      </c>
      <c r="CB1345" s="18" t="str">
        <f t="shared" si="2008"/>
        <v/>
      </c>
      <c r="CC1345" s="18" t="str">
        <f t="shared" si="2008"/>
        <v/>
      </c>
      <c r="CD1345" s="11"/>
      <c r="CE1345" s="11"/>
    </row>
    <row r="1346" ht="15.0" customHeight="1">
      <c r="A1346" s="11" t="s">
        <v>6310</v>
      </c>
      <c r="B1346" s="11" t="s">
        <v>6311</v>
      </c>
      <c r="C1346" s="11"/>
      <c r="D1346" s="11" t="s">
        <v>5632</v>
      </c>
      <c r="E1346" s="11">
        <v>0.0</v>
      </c>
      <c r="F1346" s="11">
        <v>0.0</v>
      </c>
      <c r="H1346" s="12">
        <v>0.0</v>
      </c>
      <c r="I1346" s="12">
        <v>0.0</v>
      </c>
      <c r="J1346" s="13"/>
      <c r="K1346" s="13"/>
      <c r="L1346" s="11" t="s">
        <v>86</v>
      </c>
      <c r="N1346" s="14" t="s">
        <v>6312</v>
      </c>
      <c r="O1346" s="11" t="s">
        <v>6313</v>
      </c>
      <c r="V1346" s="11" t="s">
        <v>6314</v>
      </c>
      <c r="X1346" s="11" t="s">
        <v>6309</v>
      </c>
      <c r="Y1346" s="11" t="s">
        <v>75</v>
      </c>
      <c r="AI1346" s="15">
        <v>42583.0</v>
      </c>
      <c r="AL1346" s="11">
        <v>0.0</v>
      </c>
      <c r="AM1346" s="11" t="s">
        <v>2227</v>
      </c>
      <c r="AQ1346" s="11" t="s">
        <v>2228</v>
      </c>
      <c r="AR1346" s="11" t="s">
        <v>155</v>
      </c>
      <c r="AS1346" s="11" t="s">
        <v>75</v>
      </c>
      <c r="AT1346" s="11" t="s">
        <v>80</v>
      </c>
      <c r="AW1346" s="25" t="s">
        <v>96</v>
      </c>
      <c r="AX1346" s="11" t="s">
        <v>376</v>
      </c>
      <c r="AZ1346" s="25" t="s">
        <v>191</v>
      </c>
      <c r="BD1346" s="15">
        <v>45671.0</v>
      </c>
      <c r="BE1346" s="15">
        <v>45779.0</v>
      </c>
      <c r="BJ1346" s="11">
        <v>2016.0</v>
      </c>
      <c r="BL1346" s="16">
        <f t="shared" si="1660"/>
        <v>-2015</v>
      </c>
      <c r="BM1346" s="18" t="str">
        <f t="shared" si="1661"/>
        <v>#NUM!</v>
      </c>
      <c r="BN1346" s="18" t="str">
        <f t="shared" ref="BN1346:CC1346" si="2009">IF(ISNUMBER(SEARCH(BN$1, $BM1346)), ($K1346/$BL1346), "")</f>
        <v/>
      </c>
      <c r="BO1346" s="18" t="str">
        <f t="shared" si="2009"/>
        <v/>
      </c>
      <c r="BP1346" s="18" t="str">
        <f t="shared" si="2009"/>
        <v/>
      </c>
      <c r="BQ1346" s="18" t="str">
        <f t="shared" si="2009"/>
        <v/>
      </c>
      <c r="BR1346" s="18" t="str">
        <f t="shared" si="2009"/>
        <v/>
      </c>
      <c r="BS1346" s="18" t="str">
        <f t="shared" si="2009"/>
        <v/>
      </c>
      <c r="BT1346" s="18" t="str">
        <f t="shared" si="2009"/>
        <v/>
      </c>
      <c r="BU1346" s="18" t="str">
        <f t="shared" si="2009"/>
        <v/>
      </c>
      <c r="BV1346" s="18" t="str">
        <f t="shared" si="2009"/>
        <v/>
      </c>
      <c r="BW1346" s="18" t="str">
        <f t="shared" si="2009"/>
        <v/>
      </c>
      <c r="BX1346" s="18" t="str">
        <f t="shared" si="2009"/>
        <v/>
      </c>
      <c r="BY1346" s="18" t="str">
        <f t="shared" si="2009"/>
        <v/>
      </c>
      <c r="BZ1346" s="18" t="str">
        <f t="shared" si="2009"/>
        <v/>
      </c>
      <c r="CA1346" s="18" t="str">
        <f t="shared" si="2009"/>
        <v/>
      </c>
      <c r="CB1346" s="18" t="str">
        <f t="shared" si="2009"/>
        <v/>
      </c>
      <c r="CC1346" s="18" t="str">
        <f t="shared" si="2009"/>
        <v/>
      </c>
      <c r="CD1346" s="11"/>
      <c r="CE1346" s="11"/>
    </row>
    <row r="1347" ht="15.0" customHeight="1">
      <c r="A1347" s="11" t="s">
        <v>6315</v>
      </c>
      <c r="B1347" s="11" t="s">
        <v>6316</v>
      </c>
      <c r="C1347" s="11"/>
      <c r="D1347" s="11" t="s">
        <v>5632</v>
      </c>
      <c r="E1347" s="11">
        <v>0.0</v>
      </c>
      <c r="F1347" s="11">
        <v>0.0</v>
      </c>
      <c r="H1347" s="12">
        <v>0.0</v>
      </c>
      <c r="I1347" s="12">
        <v>0.0</v>
      </c>
      <c r="J1347" s="13"/>
      <c r="K1347" s="13"/>
      <c r="L1347" s="11" t="s">
        <v>86</v>
      </c>
      <c r="O1347" s="11" t="s">
        <v>6317</v>
      </c>
      <c r="T1347" s="11" t="s">
        <v>6318</v>
      </c>
      <c r="Y1347" s="11" t="s">
        <v>75</v>
      </c>
      <c r="AI1347" s="15">
        <v>42370.0</v>
      </c>
      <c r="AL1347" s="11">
        <v>0.0</v>
      </c>
      <c r="AM1347" s="11" t="s">
        <v>2160</v>
      </c>
      <c r="AQ1347" s="11" t="s">
        <v>79</v>
      </c>
      <c r="AR1347" s="11" t="s">
        <v>385</v>
      </c>
      <c r="AS1347" s="11" t="s">
        <v>75</v>
      </c>
      <c r="AT1347" s="11" t="s">
        <v>80</v>
      </c>
      <c r="AW1347" s="25" t="s">
        <v>96</v>
      </c>
      <c r="AX1347" s="11" t="s">
        <v>82</v>
      </c>
      <c r="AZ1347" s="11" t="s">
        <v>535</v>
      </c>
      <c r="BD1347" s="15">
        <v>45671.0</v>
      </c>
      <c r="BE1347" s="15">
        <v>45779.0</v>
      </c>
      <c r="BJ1347" s="11">
        <v>2016.0</v>
      </c>
      <c r="BL1347" s="16">
        <f t="shared" si="1660"/>
        <v>-2015</v>
      </c>
      <c r="BM1347" s="18" t="str">
        <f t="shared" si="1661"/>
        <v>#NUM!</v>
      </c>
      <c r="BN1347" s="18" t="str">
        <f t="shared" ref="BN1347:CC1347" si="2010">IF(ISNUMBER(SEARCH(BN$1, $BM1347)), ($K1347/$BL1347), "")</f>
        <v/>
      </c>
      <c r="BO1347" s="18" t="str">
        <f t="shared" si="2010"/>
        <v/>
      </c>
      <c r="BP1347" s="18" t="str">
        <f t="shared" si="2010"/>
        <v/>
      </c>
      <c r="BQ1347" s="18" t="str">
        <f t="shared" si="2010"/>
        <v/>
      </c>
      <c r="BR1347" s="18" t="str">
        <f t="shared" si="2010"/>
        <v/>
      </c>
      <c r="BS1347" s="18" t="str">
        <f t="shared" si="2010"/>
        <v/>
      </c>
      <c r="BT1347" s="18" t="str">
        <f t="shared" si="2010"/>
        <v/>
      </c>
      <c r="BU1347" s="18" t="str">
        <f t="shared" si="2010"/>
        <v/>
      </c>
      <c r="BV1347" s="18" t="str">
        <f t="shared" si="2010"/>
        <v/>
      </c>
      <c r="BW1347" s="18" t="str">
        <f t="shared" si="2010"/>
        <v/>
      </c>
      <c r="BX1347" s="18" t="str">
        <f t="shared" si="2010"/>
        <v/>
      </c>
      <c r="BY1347" s="18" t="str">
        <f t="shared" si="2010"/>
        <v/>
      </c>
      <c r="BZ1347" s="18" t="str">
        <f t="shared" si="2010"/>
        <v/>
      </c>
      <c r="CA1347" s="18" t="str">
        <f t="shared" si="2010"/>
        <v/>
      </c>
      <c r="CB1347" s="18" t="str">
        <f t="shared" si="2010"/>
        <v/>
      </c>
      <c r="CC1347" s="18" t="str">
        <f t="shared" si="2010"/>
        <v/>
      </c>
    </row>
    <row r="1348" ht="15.0" customHeight="1">
      <c r="A1348" s="11" t="s">
        <v>6319</v>
      </c>
      <c r="B1348" s="11" t="s">
        <v>908</v>
      </c>
      <c r="C1348" s="11"/>
      <c r="D1348" s="11" t="s">
        <v>5632</v>
      </c>
      <c r="E1348" s="11">
        <v>0.0</v>
      </c>
      <c r="F1348" s="11">
        <v>0.0</v>
      </c>
      <c r="H1348" s="12">
        <v>0.0</v>
      </c>
      <c r="I1348" s="12">
        <v>0.0</v>
      </c>
      <c r="J1348" s="13"/>
      <c r="K1348" s="13"/>
      <c r="L1348" s="11" t="s">
        <v>86</v>
      </c>
      <c r="O1348" s="11" t="s">
        <v>6320</v>
      </c>
      <c r="Y1348" s="11" t="s">
        <v>75</v>
      </c>
      <c r="AI1348" s="15">
        <v>37408.0</v>
      </c>
      <c r="AL1348" s="11">
        <v>0.0</v>
      </c>
      <c r="AM1348" s="11" t="s">
        <v>1487</v>
      </c>
      <c r="AQ1348" s="11" t="s">
        <v>79</v>
      </c>
      <c r="AR1348" s="11" t="s">
        <v>565</v>
      </c>
      <c r="AS1348" s="11" t="s">
        <v>75</v>
      </c>
      <c r="AT1348" s="11" t="s">
        <v>80</v>
      </c>
      <c r="AW1348" s="25" t="s">
        <v>96</v>
      </c>
      <c r="AX1348" s="11" t="s">
        <v>2141</v>
      </c>
      <c r="AY1348" s="11" t="s">
        <v>6321</v>
      </c>
      <c r="AZ1348" s="25" t="s">
        <v>191</v>
      </c>
      <c r="BD1348" s="15">
        <v>45671.0</v>
      </c>
      <c r="BE1348" s="15">
        <v>45779.0</v>
      </c>
      <c r="BJ1348" s="11">
        <v>2002.0</v>
      </c>
      <c r="BL1348" s="16">
        <f t="shared" si="1660"/>
        <v>-2001</v>
      </c>
      <c r="BM1348" s="18" t="str">
        <f t="shared" si="1661"/>
        <v>#NUM!</v>
      </c>
      <c r="BN1348" s="18" t="str">
        <f t="shared" ref="BN1348:CC1348" si="2011">IF(ISNUMBER(SEARCH(BN$1, $BM1348)), ($K1348/$BL1348), "")</f>
        <v/>
      </c>
      <c r="BO1348" s="18" t="str">
        <f t="shared" si="2011"/>
        <v/>
      </c>
      <c r="BP1348" s="18" t="str">
        <f t="shared" si="2011"/>
        <v/>
      </c>
      <c r="BQ1348" s="18" t="str">
        <f t="shared" si="2011"/>
        <v/>
      </c>
      <c r="BR1348" s="18" t="str">
        <f t="shared" si="2011"/>
        <v/>
      </c>
      <c r="BS1348" s="18" t="str">
        <f t="shared" si="2011"/>
        <v/>
      </c>
      <c r="BT1348" s="18" t="str">
        <f t="shared" si="2011"/>
        <v/>
      </c>
      <c r="BU1348" s="18" t="str">
        <f t="shared" si="2011"/>
        <v/>
      </c>
      <c r="BV1348" s="18" t="str">
        <f t="shared" si="2011"/>
        <v/>
      </c>
      <c r="BW1348" s="18" t="str">
        <f t="shared" si="2011"/>
        <v/>
      </c>
      <c r="BX1348" s="18" t="str">
        <f t="shared" si="2011"/>
        <v/>
      </c>
      <c r="BY1348" s="18" t="str">
        <f t="shared" si="2011"/>
        <v/>
      </c>
      <c r="BZ1348" s="18" t="str">
        <f t="shared" si="2011"/>
        <v/>
      </c>
      <c r="CA1348" s="18" t="str">
        <f t="shared" si="2011"/>
        <v/>
      </c>
      <c r="CB1348" s="18" t="str">
        <f t="shared" si="2011"/>
        <v/>
      </c>
      <c r="CC1348" s="18" t="str">
        <f t="shared" si="2011"/>
        <v/>
      </c>
      <c r="CD1348" s="11"/>
      <c r="CE1348" s="11"/>
    </row>
    <row r="1349" ht="15.0" customHeight="1">
      <c r="A1349" s="11" t="s">
        <v>6322</v>
      </c>
      <c r="B1349" s="11" t="s">
        <v>908</v>
      </c>
      <c r="C1349" s="11"/>
      <c r="D1349" s="11" t="s">
        <v>5632</v>
      </c>
      <c r="E1349" s="11">
        <v>0.0</v>
      </c>
      <c r="F1349" s="11">
        <v>0.0</v>
      </c>
      <c r="H1349" s="12">
        <v>0.0</v>
      </c>
      <c r="I1349" s="12">
        <v>0.0</v>
      </c>
      <c r="J1349" s="13"/>
      <c r="K1349" s="13"/>
      <c r="L1349" s="11" t="s">
        <v>86</v>
      </c>
      <c r="O1349" s="11" t="s">
        <v>6323</v>
      </c>
      <c r="T1349" s="11" t="s">
        <v>6324</v>
      </c>
      <c r="V1349" s="11" t="s">
        <v>6325</v>
      </c>
      <c r="X1349" s="11" t="s">
        <v>353</v>
      </c>
      <c r="Y1349" s="11" t="s">
        <v>75</v>
      </c>
      <c r="AI1349" s="15">
        <v>42370.0</v>
      </c>
      <c r="AL1349" s="11">
        <v>0.0</v>
      </c>
      <c r="AM1349" s="11" t="s">
        <v>4697</v>
      </c>
      <c r="AQ1349" s="11" t="s">
        <v>79</v>
      </c>
      <c r="AR1349" s="11" t="s">
        <v>353</v>
      </c>
      <c r="AS1349" s="11" t="s">
        <v>75</v>
      </c>
      <c r="AT1349" s="11" t="s">
        <v>80</v>
      </c>
      <c r="AW1349" s="25" t="s">
        <v>96</v>
      </c>
      <c r="AX1349" s="11" t="s">
        <v>82</v>
      </c>
      <c r="AZ1349" s="11" t="s">
        <v>520</v>
      </c>
      <c r="BD1349" s="15">
        <v>45671.0</v>
      </c>
      <c r="BE1349" s="15">
        <v>45779.0</v>
      </c>
      <c r="BJ1349" s="11">
        <v>2016.0</v>
      </c>
      <c r="BL1349" s="16">
        <f t="shared" si="1660"/>
        <v>-2015</v>
      </c>
      <c r="BM1349" s="18" t="str">
        <f t="shared" si="1661"/>
        <v>#NUM!</v>
      </c>
      <c r="BN1349" s="18" t="str">
        <f t="shared" ref="BN1349:CC1349" si="2012">IF(ISNUMBER(SEARCH(BN$1, $BM1349)), ($K1349/$BL1349), "")</f>
        <v/>
      </c>
      <c r="BO1349" s="18" t="str">
        <f t="shared" si="2012"/>
        <v/>
      </c>
      <c r="BP1349" s="18" t="str">
        <f t="shared" si="2012"/>
        <v/>
      </c>
      <c r="BQ1349" s="18" t="str">
        <f t="shared" si="2012"/>
        <v/>
      </c>
      <c r="BR1349" s="18" t="str">
        <f t="shared" si="2012"/>
        <v/>
      </c>
      <c r="BS1349" s="18" t="str">
        <f t="shared" si="2012"/>
        <v/>
      </c>
      <c r="BT1349" s="18" t="str">
        <f t="shared" si="2012"/>
        <v/>
      </c>
      <c r="BU1349" s="18" t="str">
        <f t="shared" si="2012"/>
        <v/>
      </c>
      <c r="BV1349" s="18" t="str">
        <f t="shared" si="2012"/>
        <v/>
      </c>
      <c r="BW1349" s="18" t="str">
        <f t="shared" si="2012"/>
        <v/>
      </c>
      <c r="BX1349" s="18" t="str">
        <f t="shared" si="2012"/>
        <v/>
      </c>
      <c r="BY1349" s="18" t="str">
        <f t="shared" si="2012"/>
        <v/>
      </c>
      <c r="BZ1349" s="18" t="str">
        <f t="shared" si="2012"/>
        <v/>
      </c>
      <c r="CA1349" s="18" t="str">
        <f t="shared" si="2012"/>
        <v/>
      </c>
      <c r="CB1349" s="18" t="str">
        <f t="shared" si="2012"/>
        <v/>
      </c>
      <c r="CC1349" s="18" t="str">
        <f t="shared" si="2012"/>
        <v/>
      </c>
    </row>
    <row r="1350" ht="15.0" customHeight="1">
      <c r="A1350" s="11" t="s">
        <v>6326</v>
      </c>
      <c r="B1350" s="11" t="s">
        <v>6327</v>
      </c>
      <c r="C1350" s="11"/>
      <c r="D1350" s="11" t="s">
        <v>5632</v>
      </c>
      <c r="E1350" s="11">
        <v>0.0</v>
      </c>
      <c r="F1350" s="11">
        <v>0.0</v>
      </c>
      <c r="H1350" s="12">
        <v>0.0</v>
      </c>
      <c r="I1350" s="12">
        <v>0.0</v>
      </c>
      <c r="J1350" s="13"/>
      <c r="K1350" s="13"/>
      <c r="L1350" s="11" t="s">
        <v>86</v>
      </c>
      <c r="N1350" s="14" t="s">
        <v>6328</v>
      </c>
      <c r="O1350" s="11" t="s">
        <v>6329</v>
      </c>
      <c r="V1350" s="11" t="s">
        <v>6193</v>
      </c>
      <c r="X1350" s="11" t="s">
        <v>155</v>
      </c>
      <c r="Y1350" s="11" t="s">
        <v>75</v>
      </c>
      <c r="AI1350" s="15">
        <v>45352.0</v>
      </c>
      <c r="AL1350" s="11">
        <v>0.0</v>
      </c>
      <c r="AM1350" s="11" t="s">
        <v>2227</v>
      </c>
      <c r="AQ1350" s="11" t="s">
        <v>2228</v>
      </c>
      <c r="AR1350" s="11" t="s">
        <v>155</v>
      </c>
      <c r="AS1350" s="11" t="s">
        <v>75</v>
      </c>
      <c r="AT1350" s="11" t="s">
        <v>80</v>
      </c>
      <c r="AW1350" s="25" t="s">
        <v>96</v>
      </c>
      <c r="AX1350" s="11" t="s">
        <v>82</v>
      </c>
      <c r="AZ1350" s="25" t="s">
        <v>132</v>
      </c>
      <c r="BD1350" s="15">
        <v>45671.0</v>
      </c>
      <c r="BE1350" s="15">
        <v>45779.0</v>
      </c>
      <c r="BJ1350" s="11">
        <v>2014.0</v>
      </c>
      <c r="BK1350" s="11">
        <v>2026.0</v>
      </c>
      <c r="BL1350" s="16">
        <f t="shared" si="1660"/>
        <v>13</v>
      </c>
      <c r="BM1350" s="18" t="str">
        <f t="shared" si="1661"/>
        <v>2014, 2015, 2016, 2017, 2018, 2019, 2020, 2021, 2022, 2023, 2024, 2025, 2026</v>
      </c>
      <c r="BN1350" s="20">
        <f t="shared" ref="BN1350:CC1350" si="2013">IF(ISNUMBER(SEARCH(BN$1, $BM1350)), ($K1350/$BL1350), "")</f>
        <v>0</v>
      </c>
      <c r="BO1350" s="20">
        <f t="shared" si="2013"/>
        <v>0</v>
      </c>
      <c r="BP1350" s="20">
        <f t="shared" si="2013"/>
        <v>0</v>
      </c>
      <c r="BQ1350" s="20">
        <f t="shared" si="2013"/>
        <v>0</v>
      </c>
      <c r="BR1350" s="20">
        <f t="shared" si="2013"/>
        <v>0</v>
      </c>
      <c r="BS1350" s="20">
        <f t="shared" si="2013"/>
        <v>0</v>
      </c>
      <c r="BT1350" s="20">
        <f t="shared" si="2013"/>
        <v>0</v>
      </c>
      <c r="BU1350" s="18" t="str">
        <f t="shared" si="2013"/>
        <v/>
      </c>
      <c r="BV1350" s="18" t="str">
        <f t="shared" si="2013"/>
        <v/>
      </c>
      <c r="BW1350" s="18" t="str">
        <f t="shared" si="2013"/>
        <v/>
      </c>
      <c r="BX1350" s="18" t="str">
        <f t="shared" si="2013"/>
        <v/>
      </c>
      <c r="BY1350" s="18" t="str">
        <f t="shared" si="2013"/>
        <v/>
      </c>
      <c r="BZ1350" s="18" t="str">
        <f t="shared" si="2013"/>
        <v/>
      </c>
      <c r="CA1350" s="18" t="str">
        <f t="shared" si="2013"/>
        <v/>
      </c>
      <c r="CB1350" s="18" t="str">
        <f t="shared" si="2013"/>
        <v/>
      </c>
      <c r="CC1350" s="18" t="str">
        <f t="shared" si="2013"/>
        <v/>
      </c>
      <c r="CD1350" s="11"/>
      <c r="CE1350" s="11"/>
    </row>
    <row r="1351" ht="15.0" customHeight="1">
      <c r="A1351" s="11" t="s">
        <v>6330</v>
      </c>
      <c r="B1351" s="11" t="s">
        <v>6331</v>
      </c>
      <c r="C1351" s="11"/>
      <c r="D1351" s="11" t="s">
        <v>5632</v>
      </c>
      <c r="E1351" s="11">
        <v>0.0</v>
      </c>
      <c r="F1351" s="11">
        <v>0.0</v>
      </c>
      <c r="G1351" s="11" t="s">
        <v>151</v>
      </c>
      <c r="H1351" s="12">
        <v>0.0</v>
      </c>
      <c r="I1351" s="12">
        <v>0.0</v>
      </c>
      <c r="J1351" s="13">
        <v>0.0</v>
      </c>
      <c r="K1351" s="13">
        <v>0.0</v>
      </c>
      <c r="L1351" s="11" t="s">
        <v>86</v>
      </c>
      <c r="N1351" s="14" t="s">
        <v>6332</v>
      </c>
      <c r="O1351" s="11" t="s">
        <v>6333</v>
      </c>
      <c r="T1351" s="11" t="s">
        <v>6334</v>
      </c>
      <c r="V1351" s="11" t="s">
        <v>6335</v>
      </c>
      <c r="X1351" s="11" t="s">
        <v>334</v>
      </c>
      <c r="Y1351" s="11" t="s">
        <v>75</v>
      </c>
      <c r="AI1351" s="15">
        <v>44805.0</v>
      </c>
      <c r="AL1351" s="11">
        <v>0.0</v>
      </c>
      <c r="AM1351" s="11" t="s">
        <v>456</v>
      </c>
      <c r="AQ1351" s="11" t="s">
        <v>79</v>
      </c>
      <c r="AR1351" s="11" t="s">
        <v>334</v>
      </c>
      <c r="AS1351" s="11" t="s">
        <v>75</v>
      </c>
      <c r="AT1351" s="11" t="s">
        <v>80</v>
      </c>
      <c r="AW1351" s="25" t="s">
        <v>96</v>
      </c>
      <c r="AX1351" s="11" t="s">
        <v>82</v>
      </c>
      <c r="AZ1351" s="11" t="s">
        <v>520</v>
      </c>
      <c r="BD1351" s="15">
        <v>45671.0</v>
      </c>
      <c r="BE1351" s="15">
        <v>45779.0</v>
      </c>
      <c r="BJ1351" s="11">
        <v>2022.0</v>
      </c>
      <c r="BK1351" s="11">
        <v>2027.0</v>
      </c>
      <c r="BL1351" s="16">
        <f t="shared" si="1660"/>
        <v>6</v>
      </c>
      <c r="BM1351" s="18" t="str">
        <f t="shared" si="1661"/>
        <v>2022, 2023, 2024, 2025, 2026, 2027</v>
      </c>
      <c r="BN1351" s="18" t="str">
        <f t="shared" ref="BN1351:CC1351" si="2014">IF(ISNUMBER(SEARCH(BN$1, $BM1351)), ($K1351/$BL1351), "")</f>
        <v/>
      </c>
      <c r="BO1351" s="18" t="str">
        <f t="shared" si="2014"/>
        <v/>
      </c>
      <c r="BP1351" s="20">
        <f t="shared" si="2014"/>
        <v>0</v>
      </c>
      <c r="BQ1351" s="20">
        <f t="shared" si="2014"/>
        <v>0</v>
      </c>
      <c r="BR1351" s="20">
        <f t="shared" si="2014"/>
        <v>0</v>
      </c>
      <c r="BS1351" s="20">
        <f t="shared" si="2014"/>
        <v>0</v>
      </c>
      <c r="BT1351" s="20">
        <f t="shared" si="2014"/>
        <v>0</v>
      </c>
      <c r="BU1351" s="20">
        <f t="shared" si="2014"/>
        <v>0</v>
      </c>
      <c r="BV1351" s="18" t="str">
        <f t="shared" si="2014"/>
        <v/>
      </c>
      <c r="BW1351" s="18" t="str">
        <f t="shared" si="2014"/>
        <v/>
      </c>
      <c r="BX1351" s="18" t="str">
        <f t="shared" si="2014"/>
        <v/>
      </c>
      <c r="BY1351" s="18" t="str">
        <f t="shared" si="2014"/>
        <v/>
      </c>
      <c r="BZ1351" s="18" t="str">
        <f t="shared" si="2014"/>
        <v/>
      </c>
      <c r="CA1351" s="18" t="str">
        <f t="shared" si="2014"/>
        <v/>
      </c>
      <c r="CB1351" s="18" t="str">
        <f t="shared" si="2014"/>
        <v/>
      </c>
      <c r="CC1351" s="18" t="str">
        <f t="shared" si="2014"/>
        <v/>
      </c>
      <c r="CD1351" s="11"/>
      <c r="CE1351" s="11"/>
    </row>
    <row r="1352" ht="15.0" customHeight="1">
      <c r="A1352" s="11" t="s">
        <v>6336</v>
      </c>
      <c r="B1352" s="11" t="s">
        <v>6337</v>
      </c>
      <c r="C1352" s="11"/>
      <c r="D1352" s="11" t="s">
        <v>5632</v>
      </c>
      <c r="E1352" s="27">
        <v>0.0</v>
      </c>
      <c r="F1352" s="27">
        <v>0.0</v>
      </c>
      <c r="G1352" s="11" t="s">
        <v>135</v>
      </c>
      <c r="H1352" s="12">
        <v>0.0</v>
      </c>
      <c r="I1352" s="12">
        <v>0.0</v>
      </c>
      <c r="J1352" s="13">
        <f t="shared" ref="J1352:K1352" si="2015">E1352*1.19</f>
        <v>0</v>
      </c>
      <c r="K1352" s="13">
        <f t="shared" si="2015"/>
        <v>0</v>
      </c>
      <c r="L1352" s="11" t="s">
        <v>86</v>
      </c>
      <c r="N1352" s="14" t="s">
        <v>6338</v>
      </c>
      <c r="O1352" s="11" t="s">
        <v>6339</v>
      </c>
      <c r="T1352" s="11" t="s">
        <v>6340</v>
      </c>
      <c r="V1352" s="11" t="s">
        <v>1117</v>
      </c>
      <c r="X1352" s="11" t="s">
        <v>146</v>
      </c>
      <c r="Y1352" s="11" t="s">
        <v>75</v>
      </c>
      <c r="AI1352" s="15">
        <v>43373.0</v>
      </c>
      <c r="AL1352" s="11">
        <v>0.0</v>
      </c>
      <c r="AM1352" s="11" t="s">
        <v>6065</v>
      </c>
      <c r="AQ1352" s="11" t="s">
        <v>79</v>
      </c>
      <c r="AR1352" s="11" t="s">
        <v>146</v>
      </c>
      <c r="AS1352" s="11" t="s">
        <v>75</v>
      </c>
      <c r="AT1352" s="11" t="s">
        <v>107</v>
      </c>
      <c r="AU1352" s="11" t="s">
        <v>189</v>
      </c>
      <c r="AW1352" s="25" t="s">
        <v>504</v>
      </c>
      <c r="AX1352" s="11" t="s">
        <v>82</v>
      </c>
      <c r="AZ1352" s="25" t="s">
        <v>109</v>
      </c>
      <c r="BD1352" s="15">
        <v>45671.0</v>
      </c>
      <c r="BE1352" s="15">
        <v>45779.0</v>
      </c>
      <c r="BJ1352" s="11">
        <v>2018.0</v>
      </c>
      <c r="BL1352" s="16">
        <f t="shared" si="1660"/>
        <v>-2017</v>
      </c>
      <c r="BM1352" s="18" t="str">
        <f t="shared" si="1661"/>
        <v>#NUM!</v>
      </c>
      <c r="BN1352" s="18" t="str">
        <f t="shared" ref="BN1352:CC1352" si="2016">IF(ISNUMBER(SEARCH(BN$1, $BM1352)), ($K1352/$BL1352), "")</f>
        <v/>
      </c>
      <c r="BO1352" s="18" t="str">
        <f t="shared" si="2016"/>
        <v/>
      </c>
      <c r="BP1352" s="18" t="str">
        <f t="shared" si="2016"/>
        <v/>
      </c>
      <c r="BQ1352" s="18" t="str">
        <f t="shared" si="2016"/>
        <v/>
      </c>
      <c r="BR1352" s="18" t="str">
        <f t="shared" si="2016"/>
        <v/>
      </c>
      <c r="BS1352" s="18" t="str">
        <f t="shared" si="2016"/>
        <v/>
      </c>
      <c r="BT1352" s="18" t="str">
        <f t="shared" si="2016"/>
        <v/>
      </c>
      <c r="BU1352" s="18" t="str">
        <f t="shared" si="2016"/>
        <v/>
      </c>
      <c r="BV1352" s="18" t="str">
        <f t="shared" si="2016"/>
        <v/>
      </c>
      <c r="BW1352" s="18" t="str">
        <f t="shared" si="2016"/>
        <v/>
      </c>
      <c r="BX1352" s="18" t="str">
        <f t="shared" si="2016"/>
        <v/>
      </c>
      <c r="BY1352" s="18" t="str">
        <f t="shared" si="2016"/>
        <v/>
      </c>
      <c r="BZ1352" s="18" t="str">
        <f t="shared" si="2016"/>
        <v/>
      </c>
      <c r="CA1352" s="18" t="str">
        <f t="shared" si="2016"/>
        <v/>
      </c>
      <c r="CB1352" s="18" t="str">
        <f t="shared" si="2016"/>
        <v/>
      </c>
      <c r="CC1352" s="18" t="str">
        <f t="shared" si="2016"/>
        <v/>
      </c>
      <c r="CD1352" s="11"/>
      <c r="CE1352" s="11"/>
    </row>
    <row r="1353" ht="15.0" customHeight="1">
      <c r="A1353" s="11" t="s">
        <v>6341</v>
      </c>
      <c r="B1353" s="11" t="s">
        <v>6342</v>
      </c>
      <c r="C1353" s="11"/>
      <c r="D1353" s="11" t="s">
        <v>5632</v>
      </c>
      <c r="E1353" s="11">
        <v>0.0</v>
      </c>
      <c r="F1353" s="11">
        <v>0.0</v>
      </c>
      <c r="G1353" s="11" t="s">
        <v>151</v>
      </c>
      <c r="H1353" s="12">
        <v>0.0</v>
      </c>
      <c r="I1353" s="12">
        <v>0.0</v>
      </c>
      <c r="J1353" s="13">
        <v>0.0</v>
      </c>
      <c r="K1353" s="13">
        <v>0.0</v>
      </c>
      <c r="L1353" s="11" t="s">
        <v>86</v>
      </c>
      <c r="N1353" s="14" t="s">
        <v>6343</v>
      </c>
      <c r="O1353" s="11" t="s">
        <v>6344</v>
      </c>
      <c r="V1353" s="11" t="s">
        <v>6345</v>
      </c>
      <c r="X1353" s="11" t="s">
        <v>6346</v>
      </c>
      <c r="Y1353" s="11" t="s">
        <v>75</v>
      </c>
      <c r="AI1353" s="15">
        <v>35309.0</v>
      </c>
      <c r="AL1353" s="11">
        <v>0.0</v>
      </c>
      <c r="AM1353" s="11" t="s">
        <v>185</v>
      </c>
      <c r="AQ1353" s="11" t="s">
        <v>79</v>
      </c>
      <c r="AR1353" s="11" t="s">
        <v>188</v>
      </c>
      <c r="AS1353" s="11" t="s">
        <v>75</v>
      </c>
      <c r="AT1353" s="11" t="s">
        <v>80</v>
      </c>
      <c r="AW1353" s="25" t="s">
        <v>96</v>
      </c>
      <c r="AX1353" s="11" t="s">
        <v>82</v>
      </c>
      <c r="AZ1353" s="25" t="s">
        <v>132</v>
      </c>
      <c r="BD1353" s="15">
        <v>45671.0</v>
      </c>
      <c r="BE1353" s="15">
        <v>45779.0</v>
      </c>
      <c r="BJ1353" s="11">
        <v>1996.0</v>
      </c>
      <c r="BL1353" s="16">
        <f t="shared" si="1660"/>
        <v>-1995</v>
      </c>
      <c r="BM1353" s="18" t="str">
        <f t="shared" si="1661"/>
        <v>#NUM!</v>
      </c>
      <c r="BN1353" s="18" t="str">
        <f t="shared" ref="BN1353:CC1353" si="2017">IF(ISNUMBER(SEARCH(BN$1, $BM1353)), ($K1353/$BL1353), "")</f>
        <v/>
      </c>
      <c r="BO1353" s="18" t="str">
        <f t="shared" si="2017"/>
        <v/>
      </c>
      <c r="BP1353" s="18" t="str">
        <f t="shared" si="2017"/>
        <v/>
      </c>
      <c r="BQ1353" s="18" t="str">
        <f t="shared" si="2017"/>
        <v/>
      </c>
      <c r="BR1353" s="18" t="str">
        <f t="shared" si="2017"/>
        <v/>
      </c>
      <c r="BS1353" s="18" t="str">
        <f t="shared" si="2017"/>
        <v/>
      </c>
      <c r="BT1353" s="18" t="str">
        <f t="shared" si="2017"/>
        <v/>
      </c>
      <c r="BU1353" s="18" t="str">
        <f t="shared" si="2017"/>
        <v/>
      </c>
      <c r="BV1353" s="18" t="str">
        <f t="shared" si="2017"/>
        <v/>
      </c>
      <c r="BW1353" s="18" t="str">
        <f t="shared" si="2017"/>
        <v/>
      </c>
      <c r="BX1353" s="18" t="str">
        <f t="shared" si="2017"/>
        <v/>
      </c>
      <c r="BY1353" s="18" t="str">
        <f t="shared" si="2017"/>
        <v/>
      </c>
      <c r="BZ1353" s="18" t="str">
        <f t="shared" si="2017"/>
        <v/>
      </c>
      <c r="CA1353" s="18" t="str">
        <f t="shared" si="2017"/>
        <v/>
      </c>
      <c r="CB1353" s="18" t="str">
        <f t="shared" si="2017"/>
        <v/>
      </c>
      <c r="CC1353" s="18" t="str">
        <f t="shared" si="2017"/>
        <v/>
      </c>
      <c r="CD1353" s="11"/>
      <c r="CE1353" s="11"/>
    </row>
    <row r="1354" ht="15.0" customHeight="1">
      <c r="A1354" s="11" t="s">
        <v>6347</v>
      </c>
      <c r="B1354" s="11" t="s">
        <v>6348</v>
      </c>
      <c r="C1354" s="11"/>
      <c r="D1354" s="11" t="s">
        <v>5632</v>
      </c>
      <c r="E1354" s="11">
        <v>0.0</v>
      </c>
      <c r="F1354" s="11">
        <v>0.0</v>
      </c>
      <c r="G1354" s="11" t="s">
        <v>151</v>
      </c>
      <c r="H1354" s="12">
        <v>0.0</v>
      </c>
      <c r="I1354" s="12">
        <v>0.0</v>
      </c>
      <c r="J1354" s="13">
        <v>0.0</v>
      </c>
      <c r="K1354" s="13">
        <v>0.0</v>
      </c>
      <c r="L1354" s="11" t="s">
        <v>86</v>
      </c>
      <c r="N1354" s="14" t="s">
        <v>6349</v>
      </c>
      <c r="O1354" s="11" t="s">
        <v>6350</v>
      </c>
      <c r="X1354" s="11" t="s">
        <v>6351</v>
      </c>
      <c r="Y1354" s="11" t="s">
        <v>75</v>
      </c>
      <c r="AI1354" s="15">
        <v>33270.0</v>
      </c>
      <c r="AL1354" s="11">
        <v>0.0</v>
      </c>
      <c r="AM1354" s="11" t="s">
        <v>185</v>
      </c>
      <c r="AQ1354" s="11" t="s">
        <v>79</v>
      </c>
      <c r="AR1354" s="11" t="s">
        <v>188</v>
      </c>
      <c r="AS1354" s="11" t="s">
        <v>75</v>
      </c>
      <c r="AT1354" s="11" t="s">
        <v>80</v>
      </c>
      <c r="AW1354" s="25" t="s">
        <v>96</v>
      </c>
      <c r="AX1354" s="11" t="s">
        <v>82</v>
      </c>
      <c r="AZ1354" s="25" t="s">
        <v>310</v>
      </c>
      <c r="BD1354" s="15">
        <v>45671.0</v>
      </c>
      <c r="BE1354" s="15">
        <v>45779.0</v>
      </c>
      <c r="BJ1354" s="11">
        <v>1991.0</v>
      </c>
      <c r="BL1354" s="16">
        <f t="shared" si="1660"/>
        <v>-1990</v>
      </c>
      <c r="BM1354" s="18" t="str">
        <f t="shared" si="1661"/>
        <v>#NUM!</v>
      </c>
      <c r="BN1354" s="18" t="str">
        <f t="shared" ref="BN1354:CC1354" si="2018">IF(ISNUMBER(SEARCH(BN$1, $BM1354)), ($K1354/$BL1354), "")</f>
        <v/>
      </c>
      <c r="BO1354" s="18" t="str">
        <f t="shared" si="2018"/>
        <v/>
      </c>
      <c r="BP1354" s="18" t="str">
        <f t="shared" si="2018"/>
        <v/>
      </c>
      <c r="BQ1354" s="18" t="str">
        <f t="shared" si="2018"/>
        <v/>
      </c>
      <c r="BR1354" s="18" t="str">
        <f t="shared" si="2018"/>
        <v/>
      </c>
      <c r="BS1354" s="18" t="str">
        <f t="shared" si="2018"/>
        <v/>
      </c>
      <c r="BT1354" s="18" t="str">
        <f t="shared" si="2018"/>
        <v/>
      </c>
      <c r="BU1354" s="18" t="str">
        <f t="shared" si="2018"/>
        <v/>
      </c>
      <c r="BV1354" s="18" t="str">
        <f t="shared" si="2018"/>
        <v/>
      </c>
      <c r="BW1354" s="18" t="str">
        <f t="shared" si="2018"/>
        <v/>
      </c>
      <c r="BX1354" s="18" t="str">
        <f t="shared" si="2018"/>
        <v/>
      </c>
      <c r="BY1354" s="18" t="str">
        <f t="shared" si="2018"/>
        <v/>
      </c>
      <c r="BZ1354" s="18" t="str">
        <f t="shared" si="2018"/>
        <v/>
      </c>
      <c r="CA1354" s="18" t="str">
        <f t="shared" si="2018"/>
        <v/>
      </c>
      <c r="CB1354" s="18" t="str">
        <f t="shared" si="2018"/>
        <v/>
      </c>
      <c r="CC1354" s="18" t="str">
        <f t="shared" si="2018"/>
        <v/>
      </c>
      <c r="CD1354" s="11"/>
      <c r="CE1354" s="11"/>
    </row>
    <row r="1355" ht="15.0" customHeight="1">
      <c r="A1355" s="11" t="s">
        <v>6352</v>
      </c>
      <c r="B1355" s="11" t="s">
        <v>6353</v>
      </c>
      <c r="C1355" s="11"/>
      <c r="D1355" s="11" t="s">
        <v>5632</v>
      </c>
      <c r="E1355" s="11">
        <v>0.0</v>
      </c>
      <c r="F1355" s="11">
        <v>0.0</v>
      </c>
      <c r="H1355" s="12">
        <v>0.0</v>
      </c>
      <c r="I1355" s="12">
        <v>0.0</v>
      </c>
      <c r="J1355" s="13"/>
      <c r="K1355" s="13"/>
      <c r="L1355" s="11" t="s">
        <v>86</v>
      </c>
      <c r="N1355" s="14" t="s">
        <v>6354</v>
      </c>
      <c r="O1355" s="11" t="s">
        <v>6355</v>
      </c>
      <c r="T1355" s="11" t="s">
        <v>6356</v>
      </c>
      <c r="V1355" s="11" t="s">
        <v>1259</v>
      </c>
      <c r="X1355" s="11" t="s">
        <v>155</v>
      </c>
      <c r="Y1355" s="11" t="s">
        <v>75</v>
      </c>
      <c r="AI1355" s="15">
        <v>36892.0</v>
      </c>
      <c r="AL1355" s="11">
        <v>0.0</v>
      </c>
      <c r="AM1355" s="11" t="s">
        <v>2168</v>
      </c>
      <c r="AQ1355" s="11" t="s">
        <v>79</v>
      </c>
      <c r="AR1355" s="11" t="s">
        <v>155</v>
      </c>
      <c r="AS1355" s="11" t="s">
        <v>75</v>
      </c>
      <c r="AT1355" s="11" t="s">
        <v>80</v>
      </c>
      <c r="AW1355" s="25" t="s">
        <v>96</v>
      </c>
      <c r="AX1355" s="11" t="s">
        <v>82</v>
      </c>
      <c r="AZ1355" s="25" t="s">
        <v>634</v>
      </c>
      <c r="BD1355" s="15">
        <v>45671.0</v>
      </c>
      <c r="BE1355" s="15">
        <v>45779.0</v>
      </c>
      <c r="BJ1355" s="11">
        <v>2001.0</v>
      </c>
      <c r="BL1355" s="16">
        <f t="shared" si="1660"/>
        <v>-2000</v>
      </c>
      <c r="BM1355" s="18" t="str">
        <f t="shared" si="1661"/>
        <v>#NUM!</v>
      </c>
      <c r="BN1355" s="18" t="str">
        <f t="shared" ref="BN1355:CC1355" si="2019">IF(ISNUMBER(SEARCH(BN$1, $BM1355)), ($K1355/$BL1355), "")</f>
        <v/>
      </c>
      <c r="BO1355" s="18" t="str">
        <f t="shared" si="2019"/>
        <v/>
      </c>
      <c r="BP1355" s="18" t="str">
        <f t="shared" si="2019"/>
        <v/>
      </c>
      <c r="BQ1355" s="18" t="str">
        <f t="shared" si="2019"/>
        <v/>
      </c>
      <c r="BR1355" s="18" t="str">
        <f t="shared" si="2019"/>
        <v/>
      </c>
      <c r="BS1355" s="18" t="str">
        <f t="shared" si="2019"/>
        <v/>
      </c>
      <c r="BT1355" s="18" t="str">
        <f t="shared" si="2019"/>
        <v/>
      </c>
      <c r="BU1355" s="18" t="str">
        <f t="shared" si="2019"/>
        <v/>
      </c>
      <c r="BV1355" s="18" t="str">
        <f t="shared" si="2019"/>
        <v/>
      </c>
      <c r="BW1355" s="18" t="str">
        <f t="shared" si="2019"/>
        <v/>
      </c>
      <c r="BX1355" s="18" t="str">
        <f t="shared" si="2019"/>
        <v/>
      </c>
      <c r="BY1355" s="18" t="str">
        <f t="shared" si="2019"/>
        <v/>
      </c>
      <c r="BZ1355" s="18" t="str">
        <f t="shared" si="2019"/>
        <v/>
      </c>
      <c r="CA1355" s="18" t="str">
        <f t="shared" si="2019"/>
        <v/>
      </c>
      <c r="CB1355" s="18" t="str">
        <f t="shared" si="2019"/>
        <v/>
      </c>
      <c r="CC1355" s="18" t="str">
        <f t="shared" si="2019"/>
        <v/>
      </c>
      <c r="CD1355" s="11"/>
      <c r="CE1355" s="11"/>
    </row>
    <row r="1356" ht="15.0" customHeight="1">
      <c r="A1356" s="11" t="s">
        <v>6357</v>
      </c>
      <c r="B1356" s="11" t="s">
        <v>6358</v>
      </c>
      <c r="C1356" s="11"/>
      <c r="D1356" s="11" t="s">
        <v>5632</v>
      </c>
      <c r="E1356" s="11">
        <v>0.0</v>
      </c>
      <c r="F1356" s="11">
        <v>0.0</v>
      </c>
      <c r="H1356" s="12">
        <v>0.0</v>
      </c>
      <c r="I1356" s="12">
        <v>0.0</v>
      </c>
      <c r="J1356" s="13"/>
      <c r="K1356" s="13"/>
      <c r="L1356" s="11" t="s">
        <v>86</v>
      </c>
      <c r="N1356" s="14" t="s">
        <v>6359</v>
      </c>
      <c r="O1356" s="11" t="s">
        <v>6360</v>
      </c>
      <c r="T1356" s="11" t="s">
        <v>6361</v>
      </c>
      <c r="V1356" s="11" t="s">
        <v>6362</v>
      </c>
      <c r="X1356" s="11" t="s">
        <v>6309</v>
      </c>
      <c r="Y1356" s="11" t="s">
        <v>75</v>
      </c>
      <c r="AI1356" s="15">
        <v>38353.0</v>
      </c>
      <c r="AL1356" s="11">
        <v>0.0</v>
      </c>
      <c r="AM1356" s="11" t="s">
        <v>2168</v>
      </c>
      <c r="AQ1356" s="11" t="s">
        <v>79</v>
      </c>
      <c r="AR1356" s="11" t="s">
        <v>155</v>
      </c>
      <c r="AS1356" s="11" t="s">
        <v>75</v>
      </c>
      <c r="AT1356" s="11" t="s">
        <v>80</v>
      </c>
      <c r="AW1356" s="25" t="s">
        <v>96</v>
      </c>
      <c r="AX1356" s="11" t="s">
        <v>82</v>
      </c>
      <c r="AZ1356" s="25" t="s">
        <v>634</v>
      </c>
      <c r="BD1356" s="15">
        <v>45671.0</v>
      </c>
      <c r="BE1356" s="15">
        <v>45779.0</v>
      </c>
      <c r="BJ1356" s="11">
        <v>2005.0</v>
      </c>
      <c r="BL1356" s="16">
        <f t="shared" si="1660"/>
        <v>-2004</v>
      </c>
      <c r="BM1356" s="18" t="str">
        <f t="shared" si="1661"/>
        <v>#NUM!</v>
      </c>
      <c r="BN1356" s="18" t="str">
        <f t="shared" ref="BN1356:CC1356" si="2020">IF(ISNUMBER(SEARCH(BN$1, $BM1356)), ($K1356/$BL1356), "")</f>
        <v/>
      </c>
      <c r="BO1356" s="18" t="str">
        <f t="shared" si="2020"/>
        <v/>
      </c>
      <c r="BP1356" s="18" t="str">
        <f t="shared" si="2020"/>
        <v/>
      </c>
      <c r="BQ1356" s="18" t="str">
        <f t="shared" si="2020"/>
        <v/>
      </c>
      <c r="BR1356" s="18" t="str">
        <f t="shared" si="2020"/>
        <v/>
      </c>
      <c r="BS1356" s="18" t="str">
        <f t="shared" si="2020"/>
        <v/>
      </c>
      <c r="BT1356" s="18" t="str">
        <f t="shared" si="2020"/>
        <v/>
      </c>
      <c r="BU1356" s="18" t="str">
        <f t="shared" si="2020"/>
        <v/>
      </c>
      <c r="BV1356" s="18" t="str">
        <f t="shared" si="2020"/>
        <v/>
      </c>
      <c r="BW1356" s="18" t="str">
        <f t="shared" si="2020"/>
        <v/>
      </c>
      <c r="BX1356" s="18" t="str">
        <f t="shared" si="2020"/>
        <v/>
      </c>
      <c r="BY1356" s="18" t="str">
        <f t="shared" si="2020"/>
        <v/>
      </c>
      <c r="BZ1356" s="18" t="str">
        <f t="shared" si="2020"/>
        <v/>
      </c>
      <c r="CA1356" s="18" t="str">
        <f t="shared" si="2020"/>
        <v/>
      </c>
      <c r="CB1356" s="18" t="str">
        <f t="shared" si="2020"/>
        <v/>
      </c>
      <c r="CC1356" s="18" t="str">
        <f t="shared" si="2020"/>
        <v/>
      </c>
      <c r="CD1356" s="11"/>
      <c r="CE1356" s="11"/>
    </row>
    <row r="1357" ht="15.0" customHeight="1">
      <c r="A1357" s="11" t="s">
        <v>6363</v>
      </c>
      <c r="B1357" s="11" t="s">
        <v>6364</v>
      </c>
      <c r="C1357" s="11"/>
      <c r="D1357" s="11" t="s">
        <v>5632</v>
      </c>
      <c r="E1357" s="11">
        <v>0.0</v>
      </c>
      <c r="F1357" s="11">
        <v>0.0</v>
      </c>
      <c r="H1357" s="12">
        <v>0.0</v>
      </c>
      <c r="I1357" s="12">
        <v>0.0</v>
      </c>
      <c r="J1357" s="13"/>
      <c r="K1357" s="13"/>
      <c r="L1357" s="11" t="s">
        <v>86</v>
      </c>
      <c r="N1357" s="14" t="s">
        <v>6365</v>
      </c>
      <c r="O1357" s="11" t="s">
        <v>6366</v>
      </c>
      <c r="V1357" s="11" t="s">
        <v>6367</v>
      </c>
      <c r="X1357" s="11" t="s">
        <v>6309</v>
      </c>
      <c r="Y1357" s="11" t="s">
        <v>75</v>
      </c>
      <c r="AI1357" s="15">
        <v>42248.0</v>
      </c>
      <c r="AL1357" s="11">
        <v>0.0</v>
      </c>
      <c r="AM1357" s="11" t="s">
        <v>2227</v>
      </c>
      <c r="AQ1357" s="11" t="s">
        <v>2228</v>
      </c>
      <c r="AR1357" s="11" t="s">
        <v>155</v>
      </c>
      <c r="AS1357" s="11" t="s">
        <v>75</v>
      </c>
      <c r="AT1357" s="11" t="s">
        <v>80</v>
      </c>
      <c r="AW1357" s="25" t="s">
        <v>96</v>
      </c>
      <c r="AX1357" s="11" t="s">
        <v>82</v>
      </c>
      <c r="AZ1357" s="25" t="s">
        <v>132</v>
      </c>
      <c r="BD1357" s="15">
        <v>45671.0</v>
      </c>
      <c r="BE1357" s="15">
        <v>45779.0</v>
      </c>
      <c r="BJ1357" s="11">
        <v>2015.0</v>
      </c>
      <c r="BL1357" s="16">
        <f t="shared" si="1660"/>
        <v>-2014</v>
      </c>
      <c r="BM1357" s="18" t="str">
        <f t="shared" si="1661"/>
        <v>#NUM!</v>
      </c>
      <c r="BN1357" s="18" t="str">
        <f t="shared" ref="BN1357:CC1357" si="2021">IF(ISNUMBER(SEARCH(BN$1, $BM1357)), ($K1357/$BL1357), "")</f>
        <v/>
      </c>
      <c r="BO1357" s="18" t="str">
        <f t="shared" si="2021"/>
        <v/>
      </c>
      <c r="BP1357" s="18" t="str">
        <f t="shared" si="2021"/>
        <v/>
      </c>
      <c r="BQ1357" s="18" t="str">
        <f t="shared" si="2021"/>
        <v/>
      </c>
      <c r="BR1357" s="18" t="str">
        <f t="shared" si="2021"/>
        <v/>
      </c>
      <c r="BS1357" s="18" t="str">
        <f t="shared" si="2021"/>
        <v/>
      </c>
      <c r="BT1357" s="18" t="str">
        <f t="shared" si="2021"/>
        <v/>
      </c>
      <c r="BU1357" s="18" t="str">
        <f t="shared" si="2021"/>
        <v/>
      </c>
      <c r="BV1357" s="18" t="str">
        <f t="shared" si="2021"/>
        <v/>
      </c>
      <c r="BW1357" s="18" t="str">
        <f t="shared" si="2021"/>
        <v/>
      </c>
      <c r="BX1357" s="18" t="str">
        <f t="shared" si="2021"/>
        <v/>
      </c>
      <c r="BY1357" s="18" t="str">
        <f t="shared" si="2021"/>
        <v/>
      </c>
      <c r="BZ1357" s="18" t="str">
        <f t="shared" si="2021"/>
        <v/>
      </c>
      <c r="CA1357" s="18" t="str">
        <f t="shared" si="2021"/>
        <v/>
      </c>
      <c r="CB1357" s="18" t="str">
        <f t="shared" si="2021"/>
        <v/>
      </c>
      <c r="CC1357" s="18" t="str">
        <f t="shared" si="2021"/>
        <v/>
      </c>
      <c r="CD1357" s="11"/>
      <c r="CE1357" s="11"/>
    </row>
    <row r="1358" ht="15.0" customHeight="1">
      <c r="A1358" s="11" t="s">
        <v>6368</v>
      </c>
      <c r="B1358" s="11" t="s">
        <v>6369</v>
      </c>
      <c r="C1358" s="11"/>
      <c r="D1358" s="11" t="s">
        <v>5632</v>
      </c>
      <c r="E1358" s="11">
        <v>0.0</v>
      </c>
      <c r="F1358" s="11">
        <v>0.0</v>
      </c>
      <c r="H1358" s="12">
        <v>0.0</v>
      </c>
      <c r="I1358" s="12">
        <v>0.0</v>
      </c>
      <c r="J1358" s="13"/>
      <c r="K1358" s="13"/>
      <c r="L1358" s="11" t="s">
        <v>86</v>
      </c>
      <c r="N1358" s="14" t="s">
        <v>6370</v>
      </c>
      <c r="O1358" s="11" t="s">
        <v>6371</v>
      </c>
      <c r="T1358" s="11" t="s">
        <v>6372</v>
      </c>
      <c r="V1358" s="11" t="s">
        <v>2258</v>
      </c>
      <c r="X1358" s="11" t="s">
        <v>155</v>
      </c>
      <c r="Y1358" s="11" t="s">
        <v>75</v>
      </c>
      <c r="AI1358" s="15">
        <v>40179.0</v>
      </c>
      <c r="AL1358" s="11">
        <v>0.0</v>
      </c>
      <c r="AM1358" s="11" t="s">
        <v>2168</v>
      </c>
      <c r="AQ1358" s="11" t="s">
        <v>79</v>
      </c>
      <c r="AR1358" s="11" t="s">
        <v>155</v>
      </c>
      <c r="AS1358" s="11" t="s">
        <v>75</v>
      </c>
      <c r="AT1358" s="11" t="s">
        <v>80</v>
      </c>
      <c r="AW1358" s="25" t="s">
        <v>96</v>
      </c>
      <c r="AX1358" s="11" t="s">
        <v>82</v>
      </c>
      <c r="AZ1358" s="25" t="s">
        <v>634</v>
      </c>
      <c r="BD1358" s="15">
        <v>45671.0</v>
      </c>
      <c r="BE1358" s="15">
        <v>45779.0</v>
      </c>
      <c r="BJ1358" s="11">
        <v>2010.0</v>
      </c>
      <c r="BL1358" s="16">
        <f t="shared" si="1660"/>
        <v>-2009</v>
      </c>
      <c r="BM1358" s="18" t="str">
        <f t="shared" si="1661"/>
        <v>#NUM!</v>
      </c>
      <c r="BN1358" s="18" t="str">
        <f t="shared" ref="BN1358:CC1358" si="2022">IF(ISNUMBER(SEARCH(BN$1, $BM1358)), ($K1358/$BL1358), "")</f>
        <v/>
      </c>
      <c r="BO1358" s="18" t="str">
        <f t="shared" si="2022"/>
        <v/>
      </c>
      <c r="BP1358" s="18" t="str">
        <f t="shared" si="2022"/>
        <v/>
      </c>
      <c r="BQ1358" s="18" t="str">
        <f t="shared" si="2022"/>
        <v/>
      </c>
      <c r="BR1358" s="18" t="str">
        <f t="shared" si="2022"/>
        <v/>
      </c>
      <c r="BS1358" s="18" t="str">
        <f t="shared" si="2022"/>
        <v/>
      </c>
      <c r="BT1358" s="18" t="str">
        <f t="shared" si="2022"/>
        <v/>
      </c>
      <c r="BU1358" s="18" t="str">
        <f t="shared" si="2022"/>
        <v/>
      </c>
      <c r="BV1358" s="18" t="str">
        <f t="shared" si="2022"/>
        <v/>
      </c>
      <c r="BW1358" s="18" t="str">
        <f t="shared" si="2022"/>
        <v/>
      </c>
      <c r="BX1358" s="18" t="str">
        <f t="shared" si="2022"/>
        <v/>
      </c>
      <c r="BY1358" s="18" t="str">
        <f t="shared" si="2022"/>
        <v/>
      </c>
      <c r="BZ1358" s="18" t="str">
        <f t="shared" si="2022"/>
        <v/>
      </c>
      <c r="CA1358" s="18" t="str">
        <f t="shared" si="2022"/>
        <v/>
      </c>
      <c r="CB1358" s="18" t="str">
        <f t="shared" si="2022"/>
        <v/>
      </c>
      <c r="CC1358" s="18" t="str">
        <f t="shared" si="2022"/>
        <v/>
      </c>
      <c r="CD1358" s="11"/>
      <c r="CE1358" s="11"/>
    </row>
    <row r="1359" ht="15.0" customHeight="1">
      <c r="A1359" s="11" t="s">
        <v>6373</v>
      </c>
      <c r="B1359" s="11" t="s">
        <v>6374</v>
      </c>
      <c r="C1359" s="11"/>
      <c r="D1359" s="11" t="s">
        <v>5632</v>
      </c>
      <c r="E1359" s="27">
        <v>0.0</v>
      </c>
      <c r="F1359" s="27">
        <v>0.0</v>
      </c>
      <c r="G1359" s="11" t="s">
        <v>135</v>
      </c>
      <c r="H1359" s="12">
        <v>0.0</v>
      </c>
      <c r="I1359" s="12">
        <v>0.0</v>
      </c>
      <c r="J1359" s="13">
        <f t="shared" ref="J1359:K1359" si="2023">E1359*1.19</f>
        <v>0</v>
      </c>
      <c r="K1359" s="13">
        <f t="shared" si="2023"/>
        <v>0</v>
      </c>
      <c r="L1359" s="11" t="s">
        <v>86</v>
      </c>
      <c r="N1359" s="14" t="s">
        <v>6375</v>
      </c>
      <c r="O1359" s="11" t="s">
        <v>6376</v>
      </c>
      <c r="T1359" s="11" t="s">
        <v>6377</v>
      </c>
      <c r="V1359" s="11" t="s">
        <v>249</v>
      </c>
      <c r="X1359" s="11" t="s">
        <v>146</v>
      </c>
      <c r="Y1359" s="11" t="s">
        <v>75</v>
      </c>
      <c r="AI1359" s="15">
        <v>43373.0</v>
      </c>
      <c r="AL1359" s="11">
        <v>0.0</v>
      </c>
      <c r="AM1359" s="11" t="s">
        <v>143</v>
      </c>
      <c r="AN1359" s="11" t="s">
        <v>202</v>
      </c>
      <c r="AQ1359" s="11" t="s">
        <v>79</v>
      </c>
      <c r="AR1359" s="11" t="s">
        <v>146</v>
      </c>
      <c r="AS1359" s="11" t="s">
        <v>75</v>
      </c>
      <c r="AT1359" s="11" t="s">
        <v>80</v>
      </c>
      <c r="AW1359" s="25" t="s">
        <v>96</v>
      </c>
      <c r="AX1359" s="11" t="s">
        <v>82</v>
      </c>
      <c r="AZ1359" s="19" t="s">
        <v>398</v>
      </c>
      <c r="BD1359" s="15">
        <v>45671.0</v>
      </c>
      <c r="BE1359" s="15">
        <v>45779.0</v>
      </c>
      <c r="BJ1359" s="11">
        <v>2018.0</v>
      </c>
      <c r="BL1359" s="16">
        <f t="shared" si="1660"/>
        <v>-2017</v>
      </c>
      <c r="BM1359" s="18" t="str">
        <f t="shared" si="1661"/>
        <v>#NUM!</v>
      </c>
      <c r="BN1359" s="18" t="str">
        <f t="shared" ref="BN1359:CC1359" si="2024">IF(ISNUMBER(SEARCH(BN$1, $BM1359)), ($K1359/$BL1359), "")</f>
        <v/>
      </c>
      <c r="BO1359" s="18" t="str">
        <f t="shared" si="2024"/>
        <v/>
      </c>
      <c r="BP1359" s="18" t="str">
        <f t="shared" si="2024"/>
        <v/>
      </c>
      <c r="BQ1359" s="18" t="str">
        <f t="shared" si="2024"/>
        <v/>
      </c>
      <c r="BR1359" s="18" t="str">
        <f t="shared" si="2024"/>
        <v/>
      </c>
      <c r="BS1359" s="18" t="str">
        <f t="shared" si="2024"/>
        <v/>
      </c>
      <c r="BT1359" s="18" t="str">
        <f t="shared" si="2024"/>
        <v/>
      </c>
      <c r="BU1359" s="18" t="str">
        <f t="shared" si="2024"/>
        <v/>
      </c>
      <c r="BV1359" s="18" t="str">
        <f t="shared" si="2024"/>
        <v/>
      </c>
      <c r="BW1359" s="18" t="str">
        <f t="shared" si="2024"/>
        <v/>
      </c>
      <c r="BX1359" s="18" t="str">
        <f t="shared" si="2024"/>
        <v/>
      </c>
      <c r="BY1359" s="18" t="str">
        <f t="shared" si="2024"/>
        <v/>
      </c>
      <c r="BZ1359" s="18" t="str">
        <f t="shared" si="2024"/>
        <v/>
      </c>
      <c r="CA1359" s="18" t="str">
        <f t="shared" si="2024"/>
        <v/>
      </c>
      <c r="CB1359" s="18" t="str">
        <f t="shared" si="2024"/>
        <v/>
      </c>
      <c r="CC1359" s="18" t="str">
        <f t="shared" si="2024"/>
        <v/>
      </c>
      <c r="CD1359" s="11"/>
      <c r="CE1359" s="11"/>
    </row>
    <row r="1360" ht="15.0" customHeight="1">
      <c r="A1360" s="11" t="s">
        <v>6378</v>
      </c>
      <c r="B1360" s="11" t="s">
        <v>908</v>
      </c>
      <c r="C1360" s="11"/>
      <c r="D1360" s="11" t="s">
        <v>5632</v>
      </c>
      <c r="E1360" s="11">
        <v>0.0</v>
      </c>
      <c r="F1360" s="11">
        <v>0.0</v>
      </c>
      <c r="H1360" s="12">
        <v>0.0</v>
      </c>
      <c r="I1360" s="12">
        <v>0.0</v>
      </c>
      <c r="J1360" s="13"/>
      <c r="K1360" s="13"/>
      <c r="L1360" s="11" t="s">
        <v>86</v>
      </c>
      <c r="O1360" s="11" t="s">
        <v>6379</v>
      </c>
      <c r="T1360" s="11" t="s">
        <v>2354</v>
      </c>
      <c r="V1360" s="11" t="s">
        <v>2399</v>
      </c>
      <c r="X1360" s="11" t="s">
        <v>274</v>
      </c>
      <c r="Y1360" s="11" t="s">
        <v>75</v>
      </c>
      <c r="AI1360" s="15">
        <v>43009.0</v>
      </c>
      <c r="AL1360" s="11">
        <v>0.0</v>
      </c>
      <c r="AM1360" s="11" t="s">
        <v>2305</v>
      </c>
      <c r="AQ1360" s="11" t="s">
        <v>79</v>
      </c>
      <c r="AR1360" s="11" t="s">
        <v>274</v>
      </c>
      <c r="AS1360" s="11" t="s">
        <v>75</v>
      </c>
      <c r="AT1360" s="11" t="s">
        <v>80</v>
      </c>
      <c r="AW1360" s="25" t="s">
        <v>96</v>
      </c>
      <c r="AX1360" s="11" t="s">
        <v>82</v>
      </c>
      <c r="AZ1360" s="25" t="s">
        <v>132</v>
      </c>
      <c r="BD1360" s="15">
        <v>45671.0</v>
      </c>
      <c r="BE1360" s="15">
        <v>45779.0</v>
      </c>
      <c r="BJ1360" s="11">
        <v>2017.0</v>
      </c>
      <c r="BL1360" s="16">
        <f t="shared" si="1660"/>
        <v>-2016</v>
      </c>
      <c r="BM1360" s="18" t="str">
        <f t="shared" si="1661"/>
        <v>#NUM!</v>
      </c>
      <c r="BN1360" s="18" t="str">
        <f t="shared" ref="BN1360:CC1360" si="2025">IF(ISNUMBER(SEARCH(BN$1, $BM1360)), ($K1360/$BL1360), "")</f>
        <v/>
      </c>
      <c r="BO1360" s="18" t="str">
        <f t="shared" si="2025"/>
        <v/>
      </c>
      <c r="BP1360" s="18" t="str">
        <f t="shared" si="2025"/>
        <v/>
      </c>
      <c r="BQ1360" s="18" t="str">
        <f t="shared" si="2025"/>
        <v/>
      </c>
      <c r="BR1360" s="18" t="str">
        <f t="shared" si="2025"/>
        <v/>
      </c>
      <c r="BS1360" s="18" t="str">
        <f t="shared" si="2025"/>
        <v/>
      </c>
      <c r="BT1360" s="18" t="str">
        <f t="shared" si="2025"/>
        <v/>
      </c>
      <c r="BU1360" s="18" t="str">
        <f t="shared" si="2025"/>
        <v/>
      </c>
      <c r="BV1360" s="18" t="str">
        <f t="shared" si="2025"/>
        <v/>
      </c>
      <c r="BW1360" s="18" t="str">
        <f t="shared" si="2025"/>
        <v/>
      </c>
      <c r="BX1360" s="18" t="str">
        <f t="shared" si="2025"/>
        <v/>
      </c>
      <c r="BY1360" s="18" t="str">
        <f t="shared" si="2025"/>
        <v/>
      </c>
      <c r="BZ1360" s="18" t="str">
        <f t="shared" si="2025"/>
        <v/>
      </c>
      <c r="CA1360" s="18" t="str">
        <f t="shared" si="2025"/>
        <v/>
      </c>
      <c r="CB1360" s="18" t="str">
        <f t="shared" si="2025"/>
        <v/>
      </c>
      <c r="CC1360" s="18" t="str">
        <f t="shared" si="2025"/>
        <v/>
      </c>
      <c r="CD1360" s="11"/>
      <c r="CE1360" s="11"/>
    </row>
    <row r="1361" ht="15.0" customHeight="1">
      <c r="A1361" s="11" t="s">
        <v>6380</v>
      </c>
      <c r="B1361" s="11" t="s">
        <v>6381</v>
      </c>
      <c r="C1361" s="11"/>
      <c r="D1361" s="11" t="s">
        <v>5632</v>
      </c>
      <c r="E1361" s="11">
        <v>0.0</v>
      </c>
      <c r="F1361" s="11">
        <v>0.0</v>
      </c>
      <c r="H1361" s="12">
        <v>0.0</v>
      </c>
      <c r="I1361" s="12">
        <v>0.0</v>
      </c>
      <c r="J1361" s="13"/>
      <c r="K1361" s="13"/>
      <c r="L1361" s="11" t="s">
        <v>86</v>
      </c>
      <c r="N1361" s="14" t="s">
        <v>6382</v>
      </c>
      <c r="O1361" s="11" t="s">
        <v>6383</v>
      </c>
      <c r="V1361" s="11" t="s">
        <v>1602</v>
      </c>
      <c r="X1361" s="11" t="s">
        <v>155</v>
      </c>
      <c r="Y1361" s="11" t="s">
        <v>75</v>
      </c>
      <c r="AI1361" s="15">
        <v>41821.0</v>
      </c>
      <c r="AL1361" s="11">
        <v>0.0</v>
      </c>
      <c r="AM1361" s="11" t="s">
        <v>2227</v>
      </c>
      <c r="AQ1361" s="11" t="s">
        <v>2228</v>
      </c>
      <c r="AR1361" s="11" t="s">
        <v>155</v>
      </c>
      <c r="AS1361" s="11" t="s">
        <v>75</v>
      </c>
      <c r="AT1361" s="11" t="s">
        <v>80</v>
      </c>
      <c r="AW1361" s="25" t="s">
        <v>96</v>
      </c>
      <c r="AX1361" s="11" t="s">
        <v>2141</v>
      </c>
      <c r="AY1361" s="11" t="s">
        <v>1400</v>
      </c>
      <c r="AZ1361" s="25" t="s">
        <v>132</v>
      </c>
      <c r="BD1361" s="15">
        <v>45671.0</v>
      </c>
      <c r="BE1361" s="15">
        <v>45779.0</v>
      </c>
      <c r="BJ1361" s="11">
        <v>2014.0</v>
      </c>
      <c r="BL1361" s="16">
        <f t="shared" si="1660"/>
        <v>-2013</v>
      </c>
      <c r="BM1361" s="18" t="str">
        <f t="shared" si="1661"/>
        <v>#NUM!</v>
      </c>
      <c r="BN1361" s="18" t="str">
        <f t="shared" ref="BN1361:CC1361" si="2026">IF(ISNUMBER(SEARCH(BN$1, $BM1361)), ($K1361/$BL1361), "")</f>
        <v/>
      </c>
      <c r="BO1361" s="18" t="str">
        <f t="shared" si="2026"/>
        <v/>
      </c>
      <c r="BP1361" s="18" t="str">
        <f t="shared" si="2026"/>
        <v/>
      </c>
      <c r="BQ1361" s="18" t="str">
        <f t="shared" si="2026"/>
        <v/>
      </c>
      <c r="BR1361" s="18" t="str">
        <f t="shared" si="2026"/>
        <v/>
      </c>
      <c r="BS1361" s="18" t="str">
        <f t="shared" si="2026"/>
        <v/>
      </c>
      <c r="BT1361" s="18" t="str">
        <f t="shared" si="2026"/>
        <v/>
      </c>
      <c r="BU1361" s="18" t="str">
        <f t="shared" si="2026"/>
        <v/>
      </c>
      <c r="BV1361" s="18" t="str">
        <f t="shared" si="2026"/>
        <v/>
      </c>
      <c r="BW1361" s="18" t="str">
        <f t="shared" si="2026"/>
        <v/>
      </c>
      <c r="BX1361" s="18" t="str">
        <f t="shared" si="2026"/>
        <v/>
      </c>
      <c r="BY1361" s="18" t="str">
        <f t="shared" si="2026"/>
        <v/>
      </c>
      <c r="BZ1361" s="18" t="str">
        <f t="shared" si="2026"/>
        <v/>
      </c>
      <c r="CA1361" s="18" t="str">
        <f t="shared" si="2026"/>
        <v/>
      </c>
      <c r="CB1361" s="18" t="str">
        <f t="shared" si="2026"/>
        <v/>
      </c>
      <c r="CC1361" s="18" t="str">
        <f t="shared" si="2026"/>
        <v/>
      </c>
      <c r="CD1361" s="11"/>
      <c r="CE1361" s="11"/>
    </row>
    <row r="1362" ht="15.0" customHeight="1">
      <c r="A1362" s="11" t="s">
        <v>6384</v>
      </c>
      <c r="B1362" s="11" t="s">
        <v>6385</v>
      </c>
      <c r="C1362" s="11"/>
      <c r="D1362" s="11" t="s">
        <v>5632</v>
      </c>
      <c r="E1362" s="27">
        <v>0.0</v>
      </c>
      <c r="F1362" s="27">
        <v>0.0</v>
      </c>
      <c r="G1362" s="11" t="s">
        <v>135</v>
      </c>
      <c r="H1362" s="12">
        <v>0.0</v>
      </c>
      <c r="I1362" s="12">
        <v>0.0</v>
      </c>
      <c r="J1362" s="13">
        <f t="shared" ref="J1362:K1362" si="2027">E1362*1.19</f>
        <v>0</v>
      </c>
      <c r="K1362" s="13">
        <f t="shared" si="2027"/>
        <v>0</v>
      </c>
      <c r="L1362" s="11" t="s">
        <v>86</v>
      </c>
      <c r="N1362" s="14" t="s">
        <v>6386</v>
      </c>
      <c r="O1362" s="11" t="s">
        <v>6387</v>
      </c>
      <c r="T1362" s="11" t="s">
        <v>6388</v>
      </c>
      <c r="V1362" s="11" t="s">
        <v>5151</v>
      </c>
      <c r="X1362" s="11" t="s">
        <v>146</v>
      </c>
      <c r="Y1362" s="11" t="s">
        <v>75</v>
      </c>
      <c r="AI1362" s="15">
        <v>43738.0</v>
      </c>
      <c r="AL1362" s="11">
        <v>0.0</v>
      </c>
      <c r="AM1362" s="11" t="s">
        <v>143</v>
      </c>
      <c r="AN1362" s="41" t="s">
        <v>1503</v>
      </c>
      <c r="AQ1362" s="11" t="s">
        <v>79</v>
      </c>
      <c r="AR1362" s="11" t="s">
        <v>146</v>
      </c>
      <c r="AS1362" s="11" t="s">
        <v>75</v>
      </c>
      <c r="AT1362" s="11" t="s">
        <v>80</v>
      </c>
      <c r="AW1362" s="25" t="s">
        <v>96</v>
      </c>
      <c r="AX1362" s="11" t="s">
        <v>82</v>
      </c>
      <c r="AZ1362" s="19" t="s">
        <v>398</v>
      </c>
      <c r="BD1362" s="15">
        <v>45671.0</v>
      </c>
      <c r="BE1362" s="15">
        <v>45779.0</v>
      </c>
      <c r="BJ1362" s="11">
        <v>2019.0</v>
      </c>
      <c r="BL1362" s="16">
        <f t="shared" si="1660"/>
        <v>-2018</v>
      </c>
      <c r="BM1362" s="18" t="str">
        <f t="shared" si="1661"/>
        <v>#NUM!</v>
      </c>
      <c r="BN1362" s="18" t="str">
        <f t="shared" ref="BN1362:CC1362" si="2028">IF(ISNUMBER(SEARCH(BN$1, $BM1362)), ($K1362/$BL1362), "")</f>
        <v/>
      </c>
      <c r="BO1362" s="18" t="str">
        <f t="shared" si="2028"/>
        <v/>
      </c>
      <c r="BP1362" s="18" t="str">
        <f t="shared" si="2028"/>
        <v/>
      </c>
      <c r="BQ1362" s="18" t="str">
        <f t="shared" si="2028"/>
        <v/>
      </c>
      <c r="BR1362" s="18" t="str">
        <f t="shared" si="2028"/>
        <v/>
      </c>
      <c r="BS1362" s="18" t="str">
        <f t="shared" si="2028"/>
        <v/>
      </c>
      <c r="BT1362" s="18" t="str">
        <f t="shared" si="2028"/>
        <v/>
      </c>
      <c r="BU1362" s="18" t="str">
        <f t="shared" si="2028"/>
        <v/>
      </c>
      <c r="BV1362" s="18" t="str">
        <f t="shared" si="2028"/>
        <v/>
      </c>
      <c r="BW1362" s="18" t="str">
        <f t="shared" si="2028"/>
        <v/>
      </c>
      <c r="BX1362" s="18" t="str">
        <f t="shared" si="2028"/>
        <v/>
      </c>
      <c r="BY1362" s="18" t="str">
        <f t="shared" si="2028"/>
        <v/>
      </c>
      <c r="BZ1362" s="18" t="str">
        <f t="shared" si="2028"/>
        <v/>
      </c>
      <c r="CA1362" s="18" t="str">
        <f t="shared" si="2028"/>
        <v/>
      </c>
      <c r="CB1362" s="18" t="str">
        <f t="shared" si="2028"/>
        <v/>
      </c>
      <c r="CC1362" s="18" t="str">
        <f t="shared" si="2028"/>
        <v/>
      </c>
      <c r="CD1362" s="11"/>
      <c r="CE1362" s="11"/>
    </row>
    <row r="1363" ht="15.0" customHeight="1">
      <c r="A1363" s="11" t="s">
        <v>6389</v>
      </c>
      <c r="B1363" s="11" t="s">
        <v>6390</v>
      </c>
      <c r="C1363" s="11"/>
      <c r="D1363" s="11" t="s">
        <v>5632</v>
      </c>
      <c r="E1363" s="11">
        <v>0.0</v>
      </c>
      <c r="F1363" s="11">
        <v>0.0</v>
      </c>
      <c r="H1363" s="12">
        <v>0.0</v>
      </c>
      <c r="I1363" s="12">
        <v>0.0</v>
      </c>
      <c r="J1363" s="13"/>
      <c r="K1363" s="13"/>
      <c r="L1363" s="11" t="s">
        <v>86</v>
      </c>
      <c r="N1363" s="14" t="s">
        <v>6391</v>
      </c>
      <c r="O1363" s="11" t="s">
        <v>6392</v>
      </c>
      <c r="T1363" s="11" t="s">
        <v>6393</v>
      </c>
      <c r="V1363" s="11" t="s">
        <v>6394</v>
      </c>
      <c r="X1363" s="11" t="s">
        <v>6395</v>
      </c>
      <c r="Y1363" s="11" t="s">
        <v>75</v>
      </c>
      <c r="AI1363" s="15">
        <v>34700.0</v>
      </c>
      <c r="AL1363" s="11">
        <v>0.0</v>
      </c>
      <c r="AM1363" s="11" t="s">
        <v>2168</v>
      </c>
      <c r="AQ1363" s="11" t="s">
        <v>79</v>
      </c>
      <c r="AR1363" s="11" t="s">
        <v>155</v>
      </c>
      <c r="AS1363" s="11" t="s">
        <v>75</v>
      </c>
      <c r="AT1363" s="11" t="s">
        <v>80</v>
      </c>
      <c r="AW1363" s="25" t="s">
        <v>96</v>
      </c>
      <c r="AX1363" s="11" t="s">
        <v>82</v>
      </c>
      <c r="AZ1363" s="25" t="s">
        <v>132</v>
      </c>
      <c r="BD1363" s="15">
        <v>45671.0</v>
      </c>
      <c r="BE1363" s="15">
        <v>45779.0</v>
      </c>
      <c r="BJ1363" s="11">
        <v>1995.0</v>
      </c>
      <c r="BL1363" s="16">
        <f t="shared" si="1660"/>
        <v>-1994</v>
      </c>
      <c r="BM1363" s="18" t="str">
        <f t="shared" si="1661"/>
        <v>#NUM!</v>
      </c>
      <c r="BN1363" s="18" t="str">
        <f t="shared" ref="BN1363:CC1363" si="2029">IF(ISNUMBER(SEARCH(BN$1, $BM1363)), ($K1363/$BL1363), "")</f>
        <v/>
      </c>
      <c r="BO1363" s="18" t="str">
        <f t="shared" si="2029"/>
        <v/>
      </c>
      <c r="BP1363" s="18" t="str">
        <f t="shared" si="2029"/>
        <v/>
      </c>
      <c r="BQ1363" s="18" t="str">
        <f t="shared" si="2029"/>
        <v/>
      </c>
      <c r="BR1363" s="18" t="str">
        <f t="shared" si="2029"/>
        <v/>
      </c>
      <c r="BS1363" s="18" t="str">
        <f t="shared" si="2029"/>
        <v/>
      </c>
      <c r="BT1363" s="18" t="str">
        <f t="shared" si="2029"/>
        <v/>
      </c>
      <c r="BU1363" s="18" t="str">
        <f t="shared" si="2029"/>
        <v/>
      </c>
      <c r="BV1363" s="18" t="str">
        <f t="shared" si="2029"/>
        <v/>
      </c>
      <c r="BW1363" s="18" t="str">
        <f t="shared" si="2029"/>
        <v/>
      </c>
      <c r="BX1363" s="18" t="str">
        <f t="shared" si="2029"/>
        <v/>
      </c>
      <c r="BY1363" s="18" t="str">
        <f t="shared" si="2029"/>
        <v/>
      </c>
      <c r="BZ1363" s="18" t="str">
        <f t="shared" si="2029"/>
        <v/>
      </c>
      <c r="CA1363" s="18" t="str">
        <f t="shared" si="2029"/>
        <v/>
      </c>
      <c r="CB1363" s="18" t="str">
        <f t="shared" si="2029"/>
        <v/>
      </c>
      <c r="CC1363" s="18" t="str">
        <f t="shared" si="2029"/>
        <v/>
      </c>
      <c r="CD1363" s="11"/>
      <c r="CE1363" s="11"/>
    </row>
    <row r="1364" ht="15.0" customHeight="1">
      <c r="A1364" s="11" t="s">
        <v>6396</v>
      </c>
      <c r="C1364" s="11"/>
      <c r="D1364" s="11" t="s">
        <v>5632</v>
      </c>
      <c r="E1364" s="11">
        <v>0.0</v>
      </c>
      <c r="F1364" s="11">
        <v>0.0</v>
      </c>
      <c r="H1364" s="12">
        <v>0.0</v>
      </c>
      <c r="I1364" s="12">
        <v>0.0</v>
      </c>
      <c r="J1364" s="13"/>
      <c r="K1364" s="13"/>
      <c r="L1364" s="11" t="s">
        <v>86</v>
      </c>
      <c r="O1364" s="11" t="e">
        <v>#N/A</v>
      </c>
      <c r="T1364" s="11" t="s">
        <v>6397</v>
      </c>
      <c r="V1364" s="11" t="s">
        <v>2399</v>
      </c>
      <c r="X1364" s="11" t="s">
        <v>274</v>
      </c>
      <c r="Y1364" s="11" t="s">
        <v>75</v>
      </c>
      <c r="AL1364" s="11">
        <v>0.0</v>
      </c>
      <c r="AM1364" s="11" t="s">
        <v>2889</v>
      </c>
      <c r="AQ1364" s="11" t="s">
        <v>79</v>
      </c>
      <c r="AR1364" s="11" t="s">
        <v>274</v>
      </c>
      <c r="AS1364" s="11" t="s">
        <v>75</v>
      </c>
      <c r="AT1364" s="11" t="s">
        <v>80</v>
      </c>
      <c r="AW1364" s="25" t="s">
        <v>96</v>
      </c>
      <c r="AX1364" s="11" t="s">
        <v>82</v>
      </c>
      <c r="AZ1364" s="19" t="s">
        <v>290</v>
      </c>
      <c r="BD1364" s="15">
        <v>45671.0</v>
      </c>
      <c r="BE1364" s="15">
        <v>45695.0</v>
      </c>
      <c r="BL1364" s="16">
        <f t="shared" si="1660"/>
        <v>1</v>
      </c>
      <c r="BM1364" s="18" t="str">
        <f t="shared" si="1661"/>
        <v>0</v>
      </c>
      <c r="BN1364" s="18" t="str">
        <f t="shared" ref="BN1364:CC1364" si="2030">IF(ISNUMBER(SEARCH(BN$1, $BM1364)), ($K1364/$BL1364), "")</f>
        <v/>
      </c>
      <c r="BO1364" s="18" t="str">
        <f t="shared" si="2030"/>
        <v/>
      </c>
      <c r="BP1364" s="18" t="str">
        <f t="shared" si="2030"/>
        <v/>
      </c>
      <c r="BQ1364" s="18" t="str">
        <f t="shared" si="2030"/>
        <v/>
      </c>
      <c r="BR1364" s="18" t="str">
        <f t="shared" si="2030"/>
        <v/>
      </c>
      <c r="BS1364" s="18" t="str">
        <f t="shared" si="2030"/>
        <v/>
      </c>
      <c r="BT1364" s="18" t="str">
        <f t="shared" si="2030"/>
        <v/>
      </c>
      <c r="BU1364" s="18" t="str">
        <f t="shared" si="2030"/>
        <v/>
      </c>
      <c r="BV1364" s="18" t="str">
        <f t="shared" si="2030"/>
        <v/>
      </c>
      <c r="BW1364" s="18" t="str">
        <f t="shared" si="2030"/>
        <v/>
      </c>
      <c r="BX1364" s="18" t="str">
        <f t="shared" si="2030"/>
        <v/>
      </c>
      <c r="BY1364" s="18" t="str">
        <f t="shared" si="2030"/>
        <v/>
      </c>
      <c r="BZ1364" s="18" t="str">
        <f t="shared" si="2030"/>
        <v/>
      </c>
      <c r="CA1364" s="18" t="str">
        <f t="shared" si="2030"/>
        <v/>
      </c>
      <c r="CB1364" s="18" t="str">
        <f t="shared" si="2030"/>
        <v/>
      </c>
      <c r="CC1364" s="18" t="str">
        <f t="shared" si="2030"/>
        <v/>
      </c>
    </row>
    <row r="1365" ht="15.0" customHeight="1">
      <c r="A1365" s="11" t="s">
        <v>6398</v>
      </c>
      <c r="B1365" s="11" t="s">
        <v>6399</v>
      </c>
      <c r="C1365" s="11"/>
      <c r="D1365" s="11" t="s">
        <v>5632</v>
      </c>
      <c r="E1365" s="11">
        <v>0.0</v>
      </c>
      <c r="F1365" s="11">
        <v>0.0</v>
      </c>
      <c r="H1365" s="12">
        <v>0.0</v>
      </c>
      <c r="I1365" s="12">
        <v>0.0</v>
      </c>
      <c r="J1365" s="13"/>
      <c r="K1365" s="13"/>
      <c r="L1365" s="11" t="s">
        <v>86</v>
      </c>
      <c r="N1365" s="14" t="s">
        <v>6400</v>
      </c>
      <c r="O1365" s="11" t="s">
        <v>6401</v>
      </c>
      <c r="V1365" s="11" t="s">
        <v>6402</v>
      </c>
      <c r="X1365" s="11" t="s">
        <v>6309</v>
      </c>
      <c r="Y1365" s="11" t="s">
        <v>75</v>
      </c>
      <c r="AI1365" s="15">
        <v>38534.0</v>
      </c>
      <c r="AL1365" s="11">
        <v>0.0</v>
      </c>
      <c r="AM1365" s="11" t="s">
        <v>2227</v>
      </c>
      <c r="AQ1365" s="11" t="s">
        <v>2228</v>
      </c>
      <c r="AR1365" s="11" t="s">
        <v>155</v>
      </c>
      <c r="AS1365" s="11" t="s">
        <v>75</v>
      </c>
      <c r="AT1365" s="11" t="s">
        <v>80</v>
      </c>
      <c r="AW1365" s="25" t="s">
        <v>96</v>
      </c>
      <c r="AX1365" s="11" t="s">
        <v>82</v>
      </c>
      <c r="AZ1365" s="25" t="s">
        <v>132</v>
      </c>
      <c r="BD1365" s="15">
        <v>45671.0</v>
      </c>
      <c r="BE1365" s="15">
        <v>45779.0</v>
      </c>
      <c r="BJ1365" s="11">
        <v>2005.0</v>
      </c>
      <c r="BL1365" s="16">
        <f t="shared" si="1660"/>
        <v>-2004</v>
      </c>
      <c r="BM1365" s="18" t="str">
        <f t="shared" si="1661"/>
        <v>#NUM!</v>
      </c>
      <c r="BN1365" s="18" t="str">
        <f t="shared" ref="BN1365:CC1365" si="2031">IF(ISNUMBER(SEARCH(BN$1, $BM1365)), ($K1365/$BL1365), "")</f>
        <v/>
      </c>
      <c r="BO1365" s="18" t="str">
        <f t="shared" si="2031"/>
        <v/>
      </c>
      <c r="BP1365" s="18" t="str">
        <f t="shared" si="2031"/>
        <v/>
      </c>
      <c r="BQ1365" s="18" t="str">
        <f t="shared" si="2031"/>
        <v/>
      </c>
      <c r="BR1365" s="18" t="str">
        <f t="shared" si="2031"/>
        <v/>
      </c>
      <c r="BS1365" s="18" t="str">
        <f t="shared" si="2031"/>
        <v/>
      </c>
      <c r="BT1365" s="18" t="str">
        <f t="shared" si="2031"/>
        <v/>
      </c>
      <c r="BU1365" s="18" t="str">
        <f t="shared" si="2031"/>
        <v/>
      </c>
      <c r="BV1365" s="18" t="str">
        <f t="shared" si="2031"/>
        <v/>
      </c>
      <c r="BW1365" s="18" t="str">
        <f t="shared" si="2031"/>
        <v/>
      </c>
      <c r="BX1365" s="18" t="str">
        <f t="shared" si="2031"/>
        <v/>
      </c>
      <c r="BY1365" s="18" t="str">
        <f t="shared" si="2031"/>
        <v/>
      </c>
      <c r="BZ1365" s="18" t="str">
        <f t="shared" si="2031"/>
        <v/>
      </c>
      <c r="CA1365" s="18" t="str">
        <f t="shared" si="2031"/>
        <v/>
      </c>
      <c r="CB1365" s="18" t="str">
        <f t="shared" si="2031"/>
        <v/>
      </c>
      <c r="CC1365" s="18" t="str">
        <f t="shared" si="2031"/>
        <v/>
      </c>
      <c r="CD1365" s="11"/>
      <c r="CE1365" s="11"/>
    </row>
    <row r="1366" ht="15.0" customHeight="1">
      <c r="A1366" s="11" t="s">
        <v>6403</v>
      </c>
      <c r="C1366" s="11"/>
      <c r="D1366" s="11" t="s">
        <v>5632</v>
      </c>
      <c r="E1366" s="11">
        <v>0.0</v>
      </c>
      <c r="F1366" s="11">
        <v>0.0</v>
      </c>
      <c r="H1366" s="12">
        <v>0.0</v>
      </c>
      <c r="I1366" s="12">
        <v>0.0</v>
      </c>
      <c r="J1366" s="13"/>
      <c r="K1366" s="13"/>
      <c r="L1366" s="11" t="s">
        <v>86</v>
      </c>
      <c r="T1366" s="11" t="s">
        <v>6404</v>
      </c>
      <c r="V1366" s="11" t="s">
        <v>2399</v>
      </c>
      <c r="X1366" s="11" t="s">
        <v>274</v>
      </c>
      <c r="Y1366" s="11" t="s">
        <v>75</v>
      </c>
      <c r="AL1366" s="11">
        <v>0.0</v>
      </c>
      <c r="AM1366" s="11" t="s">
        <v>2889</v>
      </c>
      <c r="AQ1366" s="11" t="s">
        <v>79</v>
      </c>
      <c r="AR1366" s="11" t="s">
        <v>274</v>
      </c>
      <c r="AS1366" s="11" t="s">
        <v>75</v>
      </c>
      <c r="AT1366" s="11" t="s">
        <v>80</v>
      </c>
      <c r="AW1366" s="25" t="s">
        <v>96</v>
      </c>
      <c r="AX1366" s="11" t="s">
        <v>82</v>
      </c>
      <c r="AZ1366" s="11" t="s">
        <v>520</v>
      </c>
      <c r="BD1366" s="15">
        <v>45671.0</v>
      </c>
      <c r="BE1366" s="15">
        <v>45779.0</v>
      </c>
      <c r="BL1366" s="16">
        <f t="shared" si="1660"/>
        <v>1</v>
      </c>
      <c r="BM1366" s="18" t="str">
        <f t="shared" si="1661"/>
        <v>0</v>
      </c>
      <c r="BN1366" s="18" t="str">
        <f t="shared" ref="BN1366:CC1366" si="2032">IF(ISNUMBER(SEARCH(BN$1, $BM1366)), ($K1366/$BL1366), "")</f>
        <v/>
      </c>
      <c r="BO1366" s="18" t="str">
        <f t="shared" si="2032"/>
        <v/>
      </c>
      <c r="BP1366" s="18" t="str">
        <f t="shared" si="2032"/>
        <v/>
      </c>
      <c r="BQ1366" s="18" t="str">
        <f t="shared" si="2032"/>
        <v/>
      </c>
      <c r="BR1366" s="18" t="str">
        <f t="shared" si="2032"/>
        <v/>
      </c>
      <c r="BS1366" s="18" t="str">
        <f t="shared" si="2032"/>
        <v/>
      </c>
      <c r="BT1366" s="18" t="str">
        <f t="shared" si="2032"/>
        <v/>
      </c>
      <c r="BU1366" s="18" t="str">
        <f t="shared" si="2032"/>
        <v/>
      </c>
      <c r="BV1366" s="18" t="str">
        <f t="shared" si="2032"/>
        <v/>
      </c>
      <c r="BW1366" s="18" t="str">
        <f t="shared" si="2032"/>
        <v/>
      </c>
      <c r="BX1366" s="18" t="str">
        <f t="shared" si="2032"/>
        <v/>
      </c>
      <c r="BY1366" s="18" t="str">
        <f t="shared" si="2032"/>
        <v/>
      </c>
      <c r="BZ1366" s="18" t="str">
        <f t="shared" si="2032"/>
        <v/>
      </c>
      <c r="CA1366" s="18" t="str">
        <f t="shared" si="2032"/>
        <v/>
      </c>
      <c r="CB1366" s="18" t="str">
        <f t="shared" si="2032"/>
        <v/>
      </c>
      <c r="CC1366" s="18" t="str">
        <f t="shared" si="2032"/>
        <v/>
      </c>
    </row>
    <row r="1367" ht="15.0" customHeight="1">
      <c r="A1367" s="11" t="s">
        <v>6405</v>
      </c>
      <c r="B1367" s="11" t="s">
        <v>6406</v>
      </c>
      <c r="C1367" s="11"/>
      <c r="D1367" s="11" t="s">
        <v>5632</v>
      </c>
      <c r="E1367" s="27">
        <v>0.0</v>
      </c>
      <c r="F1367" s="27">
        <v>0.0</v>
      </c>
      <c r="G1367" s="11" t="s">
        <v>135</v>
      </c>
      <c r="H1367" s="12">
        <v>0.0</v>
      </c>
      <c r="I1367" s="12">
        <v>0.0</v>
      </c>
      <c r="J1367" s="13">
        <f t="shared" ref="J1367:K1367" si="2033">E1367*1.19</f>
        <v>0</v>
      </c>
      <c r="K1367" s="13">
        <f t="shared" si="2033"/>
        <v>0</v>
      </c>
      <c r="L1367" s="11" t="s">
        <v>86</v>
      </c>
      <c r="N1367" s="14" t="s">
        <v>6407</v>
      </c>
      <c r="O1367" s="11" t="s">
        <v>6408</v>
      </c>
      <c r="Y1367" s="11" t="s">
        <v>75</v>
      </c>
      <c r="AI1367" s="15">
        <v>39448.0</v>
      </c>
      <c r="AL1367" s="11">
        <v>0.0</v>
      </c>
      <c r="AM1367" s="39" t="s">
        <v>1041</v>
      </c>
      <c r="AQ1367" s="11" t="s">
        <v>79</v>
      </c>
      <c r="AR1367" s="11" t="s">
        <v>146</v>
      </c>
      <c r="AS1367" s="11" t="s">
        <v>75</v>
      </c>
      <c r="AT1367" s="11" t="s">
        <v>80</v>
      </c>
      <c r="AW1367" s="25" t="s">
        <v>96</v>
      </c>
      <c r="AX1367" s="11" t="s">
        <v>82</v>
      </c>
      <c r="AZ1367" s="25" t="s">
        <v>634</v>
      </c>
      <c r="BD1367" s="15">
        <v>45671.0</v>
      </c>
      <c r="BE1367" s="15">
        <v>45779.0</v>
      </c>
      <c r="BJ1367" s="11">
        <v>2008.0</v>
      </c>
      <c r="BL1367" s="16">
        <f t="shared" si="1660"/>
        <v>-2007</v>
      </c>
      <c r="BM1367" s="18" t="str">
        <f t="shared" si="1661"/>
        <v>#NUM!</v>
      </c>
      <c r="BN1367" s="18" t="str">
        <f t="shared" ref="BN1367:CC1367" si="2034">IF(ISNUMBER(SEARCH(BN$1, $BM1367)), ($K1367/$BL1367), "")</f>
        <v/>
      </c>
      <c r="BO1367" s="18" t="str">
        <f t="shared" si="2034"/>
        <v/>
      </c>
      <c r="BP1367" s="18" t="str">
        <f t="shared" si="2034"/>
        <v/>
      </c>
      <c r="BQ1367" s="18" t="str">
        <f t="shared" si="2034"/>
        <v/>
      </c>
      <c r="BR1367" s="18" t="str">
        <f t="shared" si="2034"/>
        <v/>
      </c>
      <c r="BS1367" s="18" t="str">
        <f t="shared" si="2034"/>
        <v/>
      </c>
      <c r="BT1367" s="18" t="str">
        <f t="shared" si="2034"/>
        <v/>
      </c>
      <c r="BU1367" s="18" t="str">
        <f t="shared" si="2034"/>
        <v/>
      </c>
      <c r="BV1367" s="18" t="str">
        <f t="shared" si="2034"/>
        <v/>
      </c>
      <c r="BW1367" s="18" t="str">
        <f t="shared" si="2034"/>
        <v/>
      </c>
      <c r="BX1367" s="18" t="str">
        <f t="shared" si="2034"/>
        <v/>
      </c>
      <c r="BY1367" s="18" t="str">
        <f t="shared" si="2034"/>
        <v/>
      </c>
      <c r="BZ1367" s="18" t="str">
        <f t="shared" si="2034"/>
        <v/>
      </c>
      <c r="CA1367" s="18" t="str">
        <f t="shared" si="2034"/>
        <v/>
      </c>
      <c r="CB1367" s="18" t="str">
        <f t="shared" si="2034"/>
        <v/>
      </c>
      <c r="CC1367" s="18" t="str">
        <f t="shared" si="2034"/>
        <v/>
      </c>
      <c r="CD1367" s="11"/>
      <c r="CE1367" s="11"/>
    </row>
    <row r="1368" ht="15.0" customHeight="1">
      <c r="A1368" s="11" t="s">
        <v>6409</v>
      </c>
      <c r="B1368" s="11" t="s">
        <v>6410</v>
      </c>
      <c r="C1368" s="11"/>
      <c r="D1368" s="11" t="s">
        <v>5632</v>
      </c>
      <c r="E1368" s="11">
        <v>0.0</v>
      </c>
      <c r="F1368" s="11">
        <v>0.0</v>
      </c>
      <c r="H1368" s="12">
        <v>0.0</v>
      </c>
      <c r="I1368" s="12">
        <v>0.0</v>
      </c>
      <c r="J1368" s="13"/>
      <c r="K1368" s="13"/>
      <c r="L1368" s="11" t="s">
        <v>86</v>
      </c>
      <c r="N1368" s="14" t="s">
        <v>6411</v>
      </c>
      <c r="O1368" s="11" t="s">
        <v>6412</v>
      </c>
      <c r="V1368" s="11" t="s">
        <v>6367</v>
      </c>
      <c r="X1368" s="11" t="s">
        <v>6309</v>
      </c>
      <c r="Y1368" s="11" t="s">
        <v>75</v>
      </c>
      <c r="AI1368" s="15">
        <v>42614.0</v>
      </c>
      <c r="AL1368" s="11">
        <v>0.0</v>
      </c>
      <c r="AM1368" s="11" t="s">
        <v>2227</v>
      </c>
      <c r="AQ1368" s="11" t="s">
        <v>2228</v>
      </c>
      <c r="AR1368" s="11" t="s">
        <v>155</v>
      </c>
      <c r="AS1368" s="11" t="s">
        <v>75</v>
      </c>
      <c r="AT1368" s="11" t="s">
        <v>80</v>
      </c>
      <c r="AW1368" s="25" t="s">
        <v>96</v>
      </c>
      <c r="AX1368" s="11" t="s">
        <v>2141</v>
      </c>
      <c r="AY1368" s="11" t="s">
        <v>496</v>
      </c>
      <c r="AZ1368" s="25" t="s">
        <v>191</v>
      </c>
      <c r="BD1368" s="15">
        <v>45671.0</v>
      </c>
      <c r="BE1368" s="15">
        <v>45779.0</v>
      </c>
      <c r="BJ1368" s="11">
        <v>2016.0</v>
      </c>
      <c r="BL1368" s="16">
        <f t="shared" si="1660"/>
        <v>-2015</v>
      </c>
      <c r="BM1368" s="18" t="str">
        <f t="shared" si="1661"/>
        <v>#NUM!</v>
      </c>
      <c r="BN1368" s="18" t="str">
        <f t="shared" ref="BN1368:CC1368" si="2035">IF(ISNUMBER(SEARCH(BN$1, $BM1368)), ($K1368/$BL1368), "")</f>
        <v/>
      </c>
      <c r="BO1368" s="18" t="str">
        <f t="shared" si="2035"/>
        <v/>
      </c>
      <c r="BP1368" s="18" t="str">
        <f t="shared" si="2035"/>
        <v/>
      </c>
      <c r="BQ1368" s="18" t="str">
        <f t="shared" si="2035"/>
        <v/>
      </c>
      <c r="BR1368" s="18" t="str">
        <f t="shared" si="2035"/>
        <v/>
      </c>
      <c r="BS1368" s="18" t="str">
        <f t="shared" si="2035"/>
        <v/>
      </c>
      <c r="BT1368" s="18" t="str">
        <f t="shared" si="2035"/>
        <v/>
      </c>
      <c r="BU1368" s="18" t="str">
        <f t="shared" si="2035"/>
        <v/>
      </c>
      <c r="BV1368" s="18" t="str">
        <f t="shared" si="2035"/>
        <v/>
      </c>
      <c r="BW1368" s="18" t="str">
        <f t="shared" si="2035"/>
        <v/>
      </c>
      <c r="BX1368" s="18" t="str">
        <f t="shared" si="2035"/>
        <v/>
      </c>
      <c r="BY1368" s="18" t="str">
        <f t="shared" si="2035"/>
        <v/>
      </c>
      <c r="BZ1368" s="18" t="str">
        <f t="shared" si="2035"/>
        <v/>
      </c>
      <c r="CA1368" s="18" t="str">
        <f t="shared" si="2035"/>
        <v/>
      </c>
      <c r="CB1368" s="18" t="str">
        <f t="shared" si="2035"/>
        <v/>
      </c>
      <c r="CC1368" s="18" t="str">
        <f t="shared" si="2035"/>
        <v/>
      </c>
      <c r="CD1368" s="11"/>
      <c r="CE1368" s="11"/>
    </row>
    <row r="1369" ht="15.0" customHeight="1">
      <c r="A1369" s="11" t="s">
        <v>6413</v>
      </c>
      <c r="B1369" s="11" t="s">
        <v>6414</v>
      </c>
      <c r="C1369" s="11"/>
      <c r="D1369" s="11" t="s">
        <v>5632</v>
      </c>
      <c r="E1369" s="11">
        <v>0.0</v>
      </c>
      <c r="F1369" s="11">
        <v>0.0</v>
      </c>
      <c r="H1369" s="12">
        <v>0.0</v>
      </c>
      <c r="I1369" s="12">
        <v>0.0</v>
      </c>
      <c r="J1369" s="13"/>
      <c r="K1369" s="13"/>
      <c r="L1369" s="11" t="s">
        <v>86</v>
      </c>
      <c r="N1369" s="14" t="s">
        <v>6415</v>
      </c>
      <c r="O1369" s="11" t="s">
        <v>6416</v>
      </c>
      <c r="V1369" s="11" t="s">
        <v>6417</v>
      </c>
      <c r="X1369" s="11" t="s">
        <v>6309</v>
      </c>
      <c r="Y1369" s="11" t="s">
        <v>75</v>
      </c>
      <c r="AI1369" s="15">
        <v>42736.0</v>
      </c>
      <c r="AL1369" s="11">
        <v>0.0</v>
      </c>
      <c r="AM1369" s="11" t="s">
        <v>2227</v>
      </c>
      <c r="AQ1369" s="11" t="s">
        <v>2228</v>
      </c>
      <c r="AR1369" s="11" t="s">
        <v>155</v>
      </c>
      <c r="AS1369" s="11" t="s">
        <v>75</v>
      </c>
      <c r="AT1369" s="11" t="s">
        <v>80</v>
      </c>
      <c r="AW1369" s="25" t="s">
        <v>96</v>
      </c>
      <c r="AX1369" s="11" t="s">
        <v>82</v>
      </c>
      <c r="AZ1369" s="25" t="s">
        <v>132</v>
      </c>
      <c r="BD1369" s="15">
        <v>45671.0</v>
      </c>
      <c r="BE1369" s="15">
        <v>45779.0</v>
      </c>
      <c r="BJ1369" s="11">
        <v>2017.0</v>
      </c>
      <c r="BL1369" s="16">
        <f t="shared" si="1660"/>
        <v>-2016</v>
      </c>
      <c r="BM1369" s="18" t="str">
        <f t="shared" si="1661"/>
        <v>#NUM!</v>
      </c>
      <c r="BN1369" s="18" t="str">
        <f t="shared" ref="BN1369:CC1369" si="2036">IF(ISNUMBER(SEARCH(BN$1, $BM1369)), ($K1369/$BL1369), "")</f>
        <v/>
      </c>
      <c r="BO1369" s="18" t="str">
        <f t="shared" si="2036"/>
        <v/>
      </c>
      <c r="BP1369" s="18" t="str">
        <f t="shared" si="2036"/>
        <v/>
      </c>
      <c r="BQ1369" s="18" t="str">
        <f t="shared" si="2036"/>
        <v/>
      </c>
      <c r="BR1369" s="18" t="str">
        <f t="shared" si="2036"/>
        <v/>
      </c>
      <c r="BS1369" s="18" t="str">
        <f t="shared" si="2036"/>
        <v/>
      </c>
      <c r="BT1369" s="18" t="str">
        <f t="shared" si="2036"/>
        <v/>
      </c>
      <c r="BU1369" s="18" t="str">
        <f t="shared" si="2036"/>
        <v/>
      </c>
      <c r="BV1369" s="18" t="str">
        <f t="shared" si="2036"/>
        <v/>
      </c>
      <c r="BW1369" s="18" t="str">
        <f t="shared" si="2036"/>
        <v/>
      </c>
      <c r="BX1369" s="18" t="str">
        <f t="shared" si="2036"/>
        <v/>
      </c>
      <c r="BY1369" s="18" t="str">
        <f t="shared" si="2036"/>
        <v/>
      </c>
      <c r="BZ1369" s="18" t="str">
        <f t="shared" si="2036"/>
        <v/>
      </c>
      <c r="CA1369" s="18" t="str">
        <f t="shared" si="2036"/>
        <v/>
      </c>
      <c r="CB1369" s="18" t="str">
        <f t="shared" si="2036"/>
        <v/>
      </c>
      <c r="CC1369" s="18" t="str">
        <f t="shared" si="2036"/>
        <v/>
      </c>
      <c r="CD1369" s="11"/>
      <c r="CE1369" s="11"/>
    </row>
    <row r="1370" ht="15.0" customHeight="1">
      <c r="A1370" s="11" t="s">
        <v>6418</v>
      </c>
      <c r="B1370" s="11" t="s">
        <v>6419</v>
      </c>
      <c r="C1370" s="11"/>
      <c r="D1370" s="11" t="s">
        <v>5632</v>
      </c>
      <c r="E1370" s="11">
        <v>0.0</v>
      </c>
      <c r="F1370" s="11">
        <v>0.0</v>
      </c>
      <c r="H1370" s="12">
        <v>0.0</v>
      </c>
      <c r="I1370" s="12">
        <v>0.0</v>
      </c>
      <c r="J1370" s="13"/>
      <c r="K1370" s="13"/>
      <c r="L1370" s="11" t="s">
        <v>86</v>
      </c>
      <c r="N1370" s="14" t="s">
        <v>6420</v>
      </c>
      <c r="O1370" s="11" t="s">
        <v>6421</v>
      </c>
      <c r="V1370" s="11" t="s">
        <v>6193</v>
      </c>
      <c r="X1370" s="11" t="s">
        <v>155</v>
      </c>
      <c r="Y1370" s="11" t="s">
        <v>75</v>
      </c>
      <c r="AI1370" s="15">
        <v>43344.0</v>
      </c>
      <c r="AL1370" s="11">
        <v>0.0</v>
      </c>
      <c r="AM1370" s="11" t="s">
        <v>2227</v>
      </c>
      <c r="AQ1370" s="11" t="s">
        <v>2228</v>
      </c>
      <c r="AR1370" s="11" t="s">
        <v>155</v>
      </c>
      <c r="AS1370" s="11" t="s">
        <v>75</v>
      </c>
      <c r="AT1370" s="11" t="s">
        <v>80</v>
      </c>
      <c r="AW1370" s="25" t="s">
        <v>96</v>
      </c>
      <c r="AX1370" s="11" t="s">
        <v>376</v>
      </c>
      <c r="AZ1370" s="25" t="s">
        <v>395</v>
      </c>
      <c r="BD1370" s="15">
        <v>45671.0</v>
      </c>
      <c r="BE1370" s="15">
        <v>45779.0</v>
      </c>
      <c r="BJ1370" s="11">
        <v>2018.0</v>
      </c>
      <c r="BL1370" s="16">
        <f t="shared" si="1660"/>
        <v>-2017</v>
      </c>
      <c r="BM1370" s="18" t="str">
        <f t="shared" si="1661"/>
        <v>#NUM!</v>
      </c>
      <c r="BN1370" s="18" t="str">
        <f t="shared" ref="BN1370:CC1370" si="2037">IF(ISNUMBER(SEARCH(BN$1, $BM1370)), ($K1370/$BL1370), "")</f>
        <v/>
      </c>
      <c r="BO1370" s="18" t="str">
        <f t="shared" si="2037"/>
        <v/>
      </c>
      <c r="BP1370" s="18" t="str">
        <f t="shared" si="2037"/>
        <v/>
      </c>
      <c r="BQ1370" s="18" t="str">
        <f t="shared" si="2037"/>
        <v/>
      </c>
      <c r="BR1370" s="18" t="str">
        <f t="shared" si="2037"/>
        <v/>
      </c>
      <c r="BS1370" s="18" t="str">
        <f t="shared" si="2037"/>
        <v/>
      </c>
      <c r="BT1370" s="18" t="str">
        <f t="shared" si="2037"/>
        <v/>
      </c>
      <c r="BU1370" s="18" t="str">
        <f t="shared" si="2037"/>
        <v/>
      </c>
      <c r="BV1370" s="18" t="str">
        <f t="shared" si="2037"/>
        <v/>
      </c>
      <c r="BW1370" s="18" t="str">
        <f t="shared" si="2037"/>
        <v/>
      </c>
      <c r="BX1370" s="18" t="str">
        <f t="shared" si="2037"/>
        <v/>
      </c>
      <c r="BY1370" s="18" t="str">
        <f t="shared" si="2037"/>
        <v/>
      </c>
      <c r="BZ1370" s="18" t="str">
        <f t="shared" si="2037"/>
        <v/>
      </c>
      <c r="CA1370" s="18" t="str">
        <f t="shared" si="2037"/>
        <v/>
      </c>
      <c r="CB1370" s="18" t="str">
        <f t="shared" si="2037"/>
        <v/>
      </c>
      <c r="CC1370" s="18" t="str">
        <f t="shared" si="2037"/>
        <v/>
      </c>
      <c r="CD1370" s="11"/>
      <c r="CE1370" s="11"/>
    </row>
    <row r="1371" ht="15.0" customHeight="1">
      <c r="A1371" s="11" t="s">
        <v>6422</v>
      </c>
      <c r="B1371" s="11" t="s">
        <v>6423</v>
      </c>
      <c r="C1371" s="11"/>
      <c r="D1371" s="11" t="s">
        <v>5632</v>
      </c>
      <c r="E1371" s="11">
        <v>0.0</v>
      </c>
      <c r="F1371" s="11">
        <v>0.0</v>
      </c>
      <c r="H1371" s="12">
        <v>0.0</v>
      </c>
      <c r="I1371" s="12">
        <v>0.0</v>
      </c>
      <c r="J1371" s="13"/>
      <c r="K1371" s="13"/>
      <c r="L1371" s="11" t="s">
        <v>86</v>
      </c>
      <c r="N1371" s="14" t="s">
        <v>6424</v>
      </c>
      <c r="O1371" s="11" t="s">
        <v>6425</v>
      </c>
      <c r="Y1371" s="11" t="s">
        <v>75</v>
      </c>
      <c r="AI1371" s="15">
        <v>41275.0</v>
      </c>
      <c r="AL1371" s="11">
        <v>0.0</v>
      </c>
      <c r="AM1371" s="11" t="s">
        <v>2227</v>
      </c>
      <c r="AQ1371" s="11" t="s">
        <v>2228</v>
      </c>
      <c r="AR1371" s="11" t="s">
        <v>155</v>
      </c>
      <c r="AS1371" s="11" t="s">
        <v>75</v>
      </c>
      <c r="AT1371" s="11" t="s">
        <v>80</v>
      </c>
      <c r="AW1371" s="25" t="s">
        <v>96</v>
      </c>
      <c r="AX1371" s="11" t="s">
        <v>2141</v>
      </c>
      <c r="AY1371" s="11" t="s">
        <v>444</v>
      </c>
      <c r="AZ1371" s="25" t="s">
        <v>132</v>
      </c>
      <c r="BD1371" s="15">
        <v>45671.0</v>
      </c>
      <c r="BE1371" s="15">
        <v>45779.0</v>
      </c>
      <c r="BJ1371" s="11">
        <v>2013.0</v>
      </c>
      <c r="BL1371" s="16">
        <f t="shared" si="1660"/>
        <v>-2012</v>
      </c>
      <c r="BM1371" s="18" t="str">
        <f t="shared" si="1661"/>
        <v>#NUM!</v>
      </c>
      <c r="BN1371" s="18" t="str">
        <f t="shared" ref="BN1371:CC1371" si="2038">IF(ISNUMBER(SEARCH(BN$1, $BM1371)), ($K1371/$BL1371), "")</f>
        <v/>
      </c>
      <c r="BO1371" s="18" t="str">
        <f t="shared" si="2038"/>
        <v/>
      </c>
      <c r="BP1371" s="18" t="str">
        <f t="shared" si="2038"/>
        <v/>
      </c>
      <c r="BQ1371" s="18" t="str">
        <f t="shared" si="2038"/>
        <v/>
      </c>
      <c r="BR1371" s="18" t="str">
        <f t="shared" si="2038"/>
        <v/>
      </c>
      <c r="BS1371" s="18" t="str">
        <f t="shared" si="2038"/>
        <v/>
      </c>
      <c r="BT1371" s="18" t="str">
        <f t="shared" si="2038"/>
        <v/>
      </c>
      <c r="BU1371" s="18" t="str">
        <f t="shared" si="2038"/>
        <v/>
      </c>
      <c r="BV1371" s="18" t="str">
        <f t="shared" si="2038"/>
        <v/>
      </c>
      <c r="BW1371" s="18" t="str">
        <f t="shared" si="2038"/>
        <v/>
      </c>
      <c r="BX1371" s="18" t="str">
        <f t="shared" si="2038"/>
        <v/>
      </c>
      <c r="BY1371" s="18" t="str">
        <f t="shared" si="2038"/>
        <v/>
      </c>
      <c r="BZ1371" s="18" t="str">
        <f t="shared" si="2038"/>
        <v/>
      </c>
      <c r="CA1371" s="18" t="str">
        <f t="shared" si="2038"/>
        <v/>
      </c>
      <c r="CB1371" s="18" t="str">
        <f t="shared" si="2038"/>
        <v/>
      </c>
      <c r="CC1371" s="18" t="str">
        <f t="shared" si="2038"/>
        <v/>
      </c>
      <c r="CD1371" s="11"/>
      <c r="CE1371" s="11"/>
    </row>
    <row r="1372" ht="15.0" customHeight="1">
      <c r="A1372" s="11" t="s">
        <v>6426</v>
      </c>
      <c r="C1372" s="11"/>
      <c r="D1372" s="11" t="s">
        <v>5632</v>
      </c>
      <c r="E1372" s="11">
        <v>0.0</v>
      </c>
      <c r="F1372" s="11">
        <v>0.0</v>
      </c>
      <c r="H1372" s="12">
        <v>0.0</v>
      </c>
      <c r="I1372" s="12">
        <v>0.0</v>
      </c>
      <c r="J1372" s="13"/>
      <c r="K1372" s="13"/>
      <c r="L1372" s="11" t="s">
        <v>86</v>
      </c>
      <c r="O1372" s="11" t="e">
        <v>#N/A</v>
      </c>
      <c r="T1372" s="11" t="s">
        <v>6427</v>
      </c>
      <c r="V1372" s="11" t="s">
        <v>6428</v>
      </c>
      <c r="X1372" s="11" t="s">
        <v>385</v>
      </c>
      <c r="Y1372" s="11" t="s">
        <v>75</v>
      </c>
      <c r="AL1372" s="11">
        <v>0.0</v>
      </c>
      <c r="AM1372" s="11" t="s">
        <v>2160</v>
      </c>
      <c r="AQ1372" s="11" t="s">
        <v>79</v>
      </c>
      <c r="AR1372" s="11" t="s">
        <v>385</v>
      </c>
      <c r="AS1372" s="11" t="s">
        <v>75</v>
      </c>
      <c r="AT1372" s="11" t="s">
        <v>80</v>
      </c>
      <c r="AW1372" s="25" t="s">
        <v>96</v>
      </c>
      <c r="AX1372" s="11" t="s">
        <v>82</v>
      </c>
      <c r="AZ1372" s="25" t="s">
        <v>310</v>
      </c>
      <c r="BD1372" s="15">
        <v>45671.0</v>
      </c>
      <c r="BE1372" s="15">
        <v>45695.0</v>
      </c>
      <c r="BL1372" s="16">
        <f t="shared" si="1660"/>
        <v>1</v>
      </c>
      <c r="BM1372" s="18" t="str">
        <f t="shared" si="1661"/>
        <v>0</v>
      </c>
      <c r="BN1372" s="18" t="str">
        <f t="shared" ref="BN1372:CC1372" si="2039">IF(ISNUMBER(SEARCH(BN$1, $BM1372)), ($K1372/$BL1372), "")</f>
        <v/>
      </c>
      <c r="BO1372" s="18" t="str">
        <f t="shared" si="2039"/>
        <v/>
      </c>
      <c r="BP1372" s="18" t="str">
        <f t="shared" si="2039"/>
        <v/>
      </c>
      <c r="BQ1372" s="18" t="str">
        <f t="shared" si="2039"/>
        <v/>
      </c>
      <c r="BR1372" s="18" t="str">
        <f t="shared" si="2039"/>
        <v/>
      </c>
      <c r="BS1372" s="18" t="str">
        <f t="shared" si="2039"/>
        <v/>
      </c>
      <c r="BT1372" s="18" t="str">
        <f t="shared" si="2039"/>
        <v/>
      </c>
      <c r="BU1372" s="18" t="str">
        <f t="shared" si="2039"/>
        <v/>
      </c>
      <c r="BV1372" s="18" t="str">
        <f t="shared" si="2039"/>
        <v/>
      </c>
      <c r="BW1372" s="18" t="str">
        <f t="shared" si="2039"/>
        <v/>
      </c>
      <c r="BX1372" s="18" t="str">
        <f t="shared" si="2039"/>
        <v/>
      </c>
      <c r="BY1372" s="18" t="str">
        <f t="shared" si="2039"/>
        <v/>
      </c>
      <c r="BZ1372" s="18" t="str">
        <f t="shared" si="2039"/>
        <v/>
      </c>
      <c r="CA1372" s="18" t="str">
        <f t="shared" si="2039"/>
        <v/>
      </c>
      <c r="CB1372" s="18" t="str">
        <f t="shared" si="2039"/>
        <v/>
      </c>
      <c r="CC1372" s="18" t="str">
        <f t="shared" si="2039"/>
        <v/>
      </c>
    </row>
    <row r="1373" ht="15.0" customHeight="1">
      <c r="A1373" s="11" t="s">
        <v>6429</v>
      </c>
      <c r="B1373" s="11" t="s">
        <v>908</v>
      </c>
      <c r="C1373" s="11"/>
      <c r="D1373" s="11" t="s">
        <v>5632</v>
      </c>
      <c r="E1373" s="11">
        <v>0.0</v>
      </c>
      <c r="F1373" s="11">
        <v>0.0</v>
      </c>
      <c r="H1373" s="12">
        <v>0.0</v>
      </c>
      <c r="I1373" s="12">
        <v>0.0</v>
      </c>
      <c r="J1373" s="13"/>
      <c r="K1373" s="13"/>
      <c r="L1373" s="11" t="s">
        <v>86</v>
      </c>
      <c r="O1373" s="11" t="s">
        <v>6430</v>
      </c>
      <c r="T1373" s="11" t="s">
        <v>6210</v>
      </c>
      <c r="V1373" s="11" t="s">
        <v>2399</v>
      </c>
      <c r="X1373" s="11" t="s">
        <v>274</v>
      </c>
      <c r="Y1373" s="11" t="s">
        <v>75</v>
      </c>
      <c r="AI1373" s="15">
        <v>41548.0</v>
      </c>
      <c r="AL1373" s="11">
        <v>0.0</v>
      </c>
      <c r="AM1373" s="11" t="s">
        <v>2889</v>
      </c>
      <c r="AQ1373" s="11" t="s">
        <v>79</v>
      </c>
      <c r="AR1373" s="11" t="s">
        <v>274</v>
      </c>
      <c r="AS1373" s="11" t="s">
        <v>75</v>
      </c>
      <c r="AT1373" s="11" t="s">
        <v>80</v>
      </c>
      <c r="AW1373" s="25" t="s">
        <v>96</v>
      </c>
      <c r="AX1373" s="11" t="s">
        <v>82</v>
      </c>
      <c r="AZ1373" s="25" t="s">
        <v>132</v>
      </c>
      <c r="BD1373" s="15">
        <v>45671.0</v>
      </c>
      <c r="BE1373" s="15">
        <v>45779.0</v>
      </c>
      <c r="BJ1373" s="11">
        <v>2013.0</v>
      </c>
      <c r="BL1373" s="16">
        <f t="shared" si="1660"/>
        <v>-2012</v>
      </c>
      <c r="BM1373" s="18" t="str">
        <f t="shared" si="1661"/>
        <v>#NUM!</v>
      </c>
      <c r="BN1373" s="18" t="str">
        <f t="shared" ref="BN1373:CC1373" si="2040">IF(ISNUMBER(SEARCH(BN$1, $BM1373)), ($K1373/$BL1373), "")</f>
        <v/>
      </c>
      <c r="BO1373" s="18" t="str">
        <f t="shared" si="2040"/>
        <v/>
      </c>
      <c r="BP1373" s="18" t="str">
        <f t="shared" si="2040"/>
        <v/>
      </c>
      <c r="BQ1373" s="18" t="str">
        <f t="shared" si="2040"/>
        <v/>
      </c>
      <c r="BR1373" s="18" t="str">
        <f t="shared" si="2040"/>
        <v/>
      </c>
      <c r="BS1373" s="18" t="str">
        <f t="shared" si="2040"/>
        <v/>
      </c>
      <c r="BT1373" s="18" t="str">
        <f t="shared" si="2040"/>
        <v/>
      </c>
      <c r="BU1373" s="18" t="str">
        <f t="shared" si="2040"/>
        <v/>
      </c>
      <c r="BV1373" s="18" t="str">
        <f t="shared" si="2040"/>
        <v/>
      </c>
      <c r="BW1373" s="18" t="str">
        <f t="shared" si="2040"/>
        <v/>
      </c>
      <c r="BX1373" s="18" t="str">
        <f t="shared" si="2040"/>
        <v/>
      </c>
      <c r="BY1373" s="18" t="str">
        <f t="shared" si="2040"/>
        <v/>
      </c>
      <c r="BZ1373" s="18" t="str">
        <f t="shared" si="2040"/>
        <v/>
      </c>
      <c r="CA1373" s="18" t="str">
        <f t="shared" si="2040"/>
        <v/>
      </c>
      <c r="CB1373" s="18" t="str">
        <f t="shared" si="2040"/>
        <v/>
      </c>
      <c r="CC1373" s="18" t="str">
        <f t="shared" si="2040"/>
        <v/>
      </c>
      <c r="CD1373" s="17"/>
      <c r="CE1373" s="17"/>
    </row>
    <row r="1374" ht="15.0" customHeight="1">
      <c r="A1374" s="11" t="s">
        <v>6431</v>
      </c>
      <c r="B1374" s="11" t="s">
        <v>6432</v>
      </c>
      <c r="C1374" s="11"/>
      <c r="D1374" s="11" t="s">
        <v>5632</v>
      </c>
      <c r="E1374" s="11">
        <v>0.0</v>
      </c>
      <c r="F1374" s="11">
        <v>0.0</v>
      </c>
      <c r="H1374" s="12">
        <v>0.0</v>
      </c>
      <c r="I1374" s="12">
        <v>0.0</v>
      </c>
      <c r="J1374" s="13"/>
      <c r="K1374" s="13"/>
      <c r="L1374" s="11" t="s">
        <v>86</v>
      </c>
      <c r="N1374" s="14" t="s">
        <v>6433</v>
      </c>
      <c r="O1374" s="11" t="s">
        <v>6434</v>
      </c>
      <c r="T1374" s="11" t="s">
        <v>6435</v>
      </c>
      <c r="V1374" s="11" t="s">
        <v>2399</v>
      </c>
      <c r="X1374" s="11" t="s">
        <v>274</v>
      </c>
      <c r="Y1374" s="11" t="s">
        <v>75</v>
      </c>
      <c r="AI1374" s="15">
        <v>43740.0</v>
      </c>
      <c r="AL1374" s="11">
        <v>0.0</v>
      </c>
      <c r="AM1374" s="11" t="s">
        <v>2889</v>
      </c>
      <c r="AQ1374" s="11" t="s">
        <v>79</v>
      </c>
      <c r="AR1374" s="11" t="s">
        <v>274</v>
      </c>
      <c r="AS1374" s="11" t="s">
        <v>75</v>
      </c>
      <c r="AT1374" s="11" t="s">
        <v>80</v>
      </c>
      <c r="AW1374" s="25" t="s">
        <v>96</v>
      </c>
      <c r="AX1374" s="11" t="s">
        <v>82</v>
      </c>
      <c r="AZ1374" s="25" t="s">
        <v>191</v>
      </c>
      <c r="BD1374" s="15">
        <v>45671.0</v>
      </c>
      <c r="BE1374" s="15">
        <v>45779.0</v>
      </c>
      <c r="BJ1374" s="11">
        <v>2019.0</v>
      </c>
      <c r="BL1374" s="16">
        <f t="shared" si="1660"/>
        <v>-2018</v>
      </c>
      <c r="BM1374" s="18" t="str">
        <f t="shared" si="1661"/>
        <v>#NUM!</v>
      </c>
      <c r="BN1374" s="18" t="str">
        <f t="shared" ref="BN1374:CC1374" si="2041">IF(ISNUMBER(SEARCH(BN$1, $BM1374)), ($K1374/$BL1374), "")</f>
        <v/>
      </c>
      <c r="BO1374" s="18" t="str">
        <f t="shared" si="2041"/>
        <v/>
      </c>
      <c r="BP1374" s="18" t="str">
        <f t="shared" si="2041"/>
        <v/>
      </c>
      <c r="BQ1374" s="18" t="str">
        <f t="shared" si="2041"/>
        <v/>
      </c>
      <c r="BR1374" s="18" t="str">
        <f t="shared" si="2041"/>
        <v/>
      </c>
      <c r="BS1374" s="18" t="str">
        <f t="shared" si="2041"/>
        <v/>
      </c>
      <c r="BT1374" s="18" t="str">
        <f t="shared" si="2041"/>
        <v/>
      </c>
      <c r="BU1374" s="18" t="str">
        <f t="shared" si="2041"/>
        <v/>
      </c>
      <c r="BV1374" s="18" t="str">
        <f t="shared" si="2041"/>
        <v/>
      </c>
      <c r="BW1374" s="18" t="str">
        <f t="shared" si="2041"/>
        <v/>
      </c>
      <c r="BX1374" s="18" t="str">
        <f t="shared" si="2041"/>
        <v/>
      </c>
      <c r="BY1374" s="18" t="str">
        <f t="shared" si="2041"/>
        <v/>
      </c>
      <c r="BZ1374" s="18" t="str">
        <f t="shared" si="2041"/>
        <v/>
      </c>
      <c r="CA1374" s="18" t="str">
        <f t="shared" si="2041"/>
        <v/>
      </c>
      <c r="CB1374" s="18" t="str">
        <f t="shared" si="2041"/>
        <v/>
      </c>
      <c r="CC1374" s="18" t="str">
        <f t="shared" si="2041"/>
        <v/>
      </c>
      <c r="CD1374" s="17"/>
      <c r="CE1374" s="17"/>
    </row>
    <row r="1375" ht="15.0" customHeight="1">
      <c r="A1375" s="11" t="s">
        <v>6436</v>
      </c>
      <c r="C1375" s="11"/>
      <c r="D1375" s="11" t="s">
        <v>5632</v>
      </c>
      <c r="E1375" s="11">
        <v>0.0</v>
      </c>
      <c r="F1375" s="11">
        <v>0.0</v>
      </c>
      <c r="H1375" s="12">
        <v>0.0</v>
      </c>
      <c r="I1375" s="12">
        <v>0.0</v>
      </c>
      <c r="J1375" s="13"/>
      <c r="K1375" s="13"/>
      <c r="L1375" s="11" t="s">
        <v>86</v>
      </c>
      <c r="O1375" s="11" t="e">
        <v>#N/A</v>
      </c>
      <c r="T1375" s="11" t="s">
        <v>6437</v>
      </c>
      <c r="V1375" s="11" t="s">
        <v>6438</v>
      </c>
      <c r="X1375" s="11" t="s">
        <v>2178</v>
      </c>
      <c r="Y1375" s="11" t="s">
        <v>75</v>
      </c>
      <c r="AL1375" s="11">
        <v>0.0</v>
      </c>
      <c r="AM1375" s="11" t="s">
        <v>2296</v>
      </c>
      <c r="AQ1375" s="11" t="s">
        <v>79</v>
      </c>
      <c r="AR1375" s="11" t="s">
        <v>2178</v>
      </c>
      <c r="AS1375" s="11" t="s">
        <v>75</v>
      </c>
      <c r="AT1375" s="11" t="s">
        <v>80</v>
      </c>
      <c r="AW1375" s="25" t="s">
        <v>96</v>
      </c>
      <c r="AX1375" s="11" t="s">
        <v>82</v>
      </c>
      <c r="AZ1375" s="25" t="s">
        <v>124</v>
      </c>
      <c r="BD1375" s="15">
        <v>45671.0</v>
      </c>
      <c r="BE1375" s="15">
        <v>45695.0</v>
      </c>
      <c r="BL1375" s="16">
        <f t="shared" si="1660"/>
        <v>1</v>
      </c>
      <c r="BM1375" s="18" t="str">
        <f t="shared" si="1661"/>
        <v>0</v>
      </c>
      <c r="BN1375" s="18" t="str">
        <f t="shared" ref="BN1375:CC1375" si="2042">IF(ISNUMBER(SEARCH(BN$1, $BM1375)), ($K1375/$BL1375), "")</f>
        <v/>
      </c>
      <c r="BO1375" s="18" t="str">
        <f t="shared" si="2042"/>
        <v/>
      </c>
      <c r="BP1375" s="18" t="str">
        <f t="shared" si="2042"/>
        <v/>
      </c>
      <c r="BQ1375" s="18" t="str">
        <f t="shared" si="2042"/>
        <v/>
      </c>
      <c r="BR1375" s="18" t="str">
        <f t="shared" si="2042"/>
        <v/>
      </c>
      <c r="BS1375" s="18" t="str">
        <f t="shared" si="2042"/>
        <v/>
      </c>
      <c r="BT1375" s="18" t="str">
        <f t="shared" si="2042"/>
        <v/>
      </c>
      <c r="BU1375" s="18" t="str">
        <f t="shared" si="2042"/>
        <v/>
      </c>
      <c r="BV1375" s="18" t="str">
        <f t="shared" si="2042"/>
        <v/>
      </c>
      <c r="BW1375" s="18" t="str">
        <f t="shared" si="2042"/>
        <v/>
      </c>
      <c r="BX1375" s="18" t="str">
        <f t="shared" si="2042"/>
        <v/>
      </c>
      <c r="BY1375" s="18" t="str">
        <f t="shared" si="2042"/>
        <v/>
      </c>
      <c r="BZ1375" s="18" t="str">
        <f t="shared" si="2042"/>
        <v/>
      </c>
      <c r="CA1375" s="18" t="str">
        <f t="shared" si="2042"/>
        <v/>
      </c>
      <c r="CB1375" s="18" t="str">
        <f t="shared" si="2042"/>
        <v/>
      </c>
      <c r="CC1375" s="18" t="str">
        <f t="shared" si="2042"/>
        <v/>
      </c>
    </row>
    <row r="1376" ht="15.0" customHeight="1">
      <c r="A1376" s="11" t="s">
        <v>6439</v>
      </c>
      <c r="B1376" s="11" t="s">
        <v>6440</v>
      </c>
      <c r="C1376" s="11"/>
      <c r="D1376" s="11" t="s">
        <v>5632</v>
      </c>
      <c r="E1376" s="11">
        <v>0.0</v>
      </c>
      <c r="F1376" s="11">
        <v>0.0</v>
      </c>
      <c r="G1376" s="11" t="s">
        <v>151</v>
      </c>
      <c r="H1376" s="12">
        <v>0.0</v>
      </c>
      <c r="I1376" s="12">
        <v>0.0</v>
      </c>
      <c r="J1376" s="13">
        <v>0.0</v>
      </c>
      <c r="K1376" s="13">
        <v>0.0</v>
      </c>
      <c r="L1376" s="11" t="s">
        <v>86</v>
      </c>
      <c r="N1376" s="14" t="s">
        <v>6441</v>
      </c>
      <c r="O1376" s="11" t="s">
        <v>6442</v>
      </c>
      <c r="T1376" s="11" t="s">
        <v>6443</v>
      </c>
      <c r="Y1376" s="11" t="s">
        <v>75</v>
      </c>
      <c r="AI1376" s="15">
        <v>43255.0</v>
      </c>
      <c r="AL1376" s="11">
        <v>0.0</v>
      </c>
      <c r="AM1376" s="11" t="s">
        <v>456</v>
      </c>
      <c r="AQ1376" s="11" t="s">
        <v>79</v>
      </c>
      <c r="AR1376" s="11" t="s">
        <v>334</v>
      </c>
      <c r="AS1376" s="11" t="s">
        <v>75</v>
      </c>
      <c r="AT1376" s="11" t="s">
        <v>80</v>
      </c>
      <c r="AW1376" s="25" t="s">
        <v>96</v>
      </c>
      <c r="AX1376" s="11" t="s">
        <v>82</v>
      </c>
      <c r="AZ1376" s="19" t="s">
        <v>290</v>
      </c>
      <c r="BD1376" s="15">
        <v>45671.0</v>
      </c>
      <c r="BE1376" s="15">
        <v>45779.0</v>
      </c>
      <c r="BJ1376" s="11">
        <v>2018.0</v>
      </c>
      <c r="BL1376" s="16">
        <f t="shared" si="1660"/>
        <v>-2017</v>
      </c>
      <c r="BM1376" s="18" t="str">
        <f t="shared" si="1661"/>
        <v>#NUM!</v>
      </c>
      <c r="BN1376" s="18" t="str">
        <f t="shared" ref="BN1376:CC1376" si="2043">IF(ISNUMBER(SEARCH(BN$1, $BM1376)), ($K1376/$BL1376), "")</f>
        <v/>
      </c>
      <c r="BO1376" s="18" t="str">
        <f t="shared" si="2043"/>
        <v/>
      </c>
      <c r="BP1376" s="18" t="str">
        <f t="shared" si="2043"/>
        <v/>
      </c>
      <c r="BQ1376" s="18" t="str">
        <f t="shared" si="2043"/>
        <v/>
      </c>
      <c r="BR1376" s="18" t="str">
        <f t="shared" si="2043"/>
        <v/>
      </c>
      <c r="BS1376" s="18" t="str">
        <f t="shared" si="2043"/>
        <v/>
      </c>
      <c r="BT1376" s="18" t="str">
        <f t="shared" si="2043"/>
        <v/>
      </c>
      <c r="BU1376" s="18" t="str">
        <f t="shared" si="2043"/>
        <v/>
      </c>
      <c r="BV1376" s="18" t="str">
        <f t="shared" si="2043"/>
        <v/>
      </c>
      <c r="BW1376" s="18" t="str">
        <f t="shared" si="2043"/>
        <v/>
      </c>
      <c r="BX1376" s="18" t="str">
        <f t="shared" si="2043"/>
        <v/>
      </c>
      <c r="BY1376" s="18" t="str">
        <f t="shared" si="2043"/>
        <v/>
      </c>
      <c r="BZ1376" s="18" t="str">
        <f t="shared" si="2043"/>
        <v/>
      </c>
      <c r="CA1376" s="18" t="str">
        <f t="shared" si="2043"/>
        <v/>
      </c>
      <c r="CB1376" s="18" t="str">
        <f t="shared" si="2043"/>
        <v/>
      </c>
      <c r="CC1376" s="18" t="str">
        <f t="shared" si="2043"/>
        <v/>
      </c>
      <c r="CD1376" s="11"/>
      <c r="CE1376" s="11"/>
    </row>
    <row r="1377" ht="15.0" customHeight="1">
      <c r="A1377" s="11" t="s">
        <v>6444</v>
      </c>
      <c r="B1377" s="11" t="s">
        <v>6445</v>
      </c>
      <c r="C1377" s="11"/>
      <c r="D1377" s="11" t="s">
        <v>5632</v>
      </c>
      <c r="E1377" s="11">
        <v>0.0</v>
      </c>
      <c r="F1377" s="11">
        <v>0.0</v>
      </c>
      <c r="H1377" s="12">
        <v>0.0</v>
      </c>
      <c r="I1377" s="12">
        <v>0.0</v>
      </c>
      <c r="J1377" s="13"/>
      <c r="K1377" s="13"/>
      <c r="L1377" s="11" t="s">
        <v>86</v>
      </c>
      <c r="N1377" s="14" t="s">
        <v>6446</v>
      </c>
      <c r="O1377" s="11" t="s">
        <v>6447</v>
      </c>
      <c r="Y1377" s="11" t="s">
        <v>75</v>
      </c>
      <c r="AI1377" s="15">
        <v>42250.0</v>
      </c>
      <c r="AL1377" s="11">
        <v>0.0</v>
      </c>
      <c r="AM1377" s="11" t="s">
        <v>6448</v>
      </c>
      <c r="AQ1377" s="11" t="s">
        <v>79</v>
      </c>
      <c r="AR1377" s="11" t="s">
        <v>548</v>
      </c>
      <c r="AS1377" s="11" t="s">
        <v>75</v>
      </c>
      <c r="AT1377" s="11" t="s">
        <v>80</v>
      </c>
      <c r="AW1377" s="25" t="s">
        <v>96</v>
      </c>
      <c r="AX1377" s="11" t="s">
        <v>82</v>
      </c>
      <c r="AZ1377" s="11" t="s">
        <v>520</v>
      </c>
      <c r="BD1377" s="15">
        <v>45671.0</v>
      </c>
      <c r="BE1377" s="15">
        <v>45779.0</v>
      </c>
      <c r="BJ1377" s="11">
        <v>2015.0</v>
      </c>
      <c r="BL1377" s="16">
        <f t="shared" si="1660"/>
        <v>-2014</v>
      </c>
      <c r="BM1377" s="18" t="str">
        <f t="shared" si="1661"/>
        <v>#NUM!</v>
      </c>
      <c r="BN1377" s="18" t="str">
        <f t="shared" ref="BN1377:CC1377" si="2044">IF(ISNUMBER(SEARCH(BN$1, $BM1377)), ($K1377/$BL1377), "")</f>
        <v/>
      </c>
      <c r="BO1377" s="18" t="str">
        <f t="shared" si="2044"/>
        <v/>
      </c>
      <c r="BP1377" s="18" t="str">
        <f t="shared" si="2044"/>
        <v/>
      </c>
      <c r="BQ1377" s="18" t="str">
        <f t="shared" si="2044"/>
        <v/>
      </c>
      <c r="BR1377" s="18" t="str">
        <f t="shared" si="2044"/>
        <v/>
      </c>
      <c r="BS1377" s="18" t="str">
        <f t="shared" si="2044"/>
        <v/>
      </c>
      <c r="BT1377" s="18" t="str">
        <f t="shared" si="2044"/>
        <v/>
      </c>
      <c r="BU1377" s="18" t="str">
        <f t="shared" si="2044"/>
        <v/>
      </c>
      <c r="BV1377" s="18" t="str">
        <f t="shared" si="2044"/>
        <v/>
      </c>
      <c r="BW1377" s="18" t="str">
        <f t="shared" si="2044"/>
        <v/>
      </c>
      <c r="BX1377" s="18" t="str">
        <f t="shared" si="2044"/>
        <v/>
      </c>
      <c r="BY1377" s="18" t="str">
        <f t="shared" si="2044"/>
        <v/>
      </c>
      <c r="BZ1377" s="18" t="str">
        <f t="shared" si="2044"/>
        <v/>
      </c>
      <c r="CA1377" s="18" t="str">
        <f t="shared" si="2044"/>
        <v/>
      </c>
      <c r="CB1377" s="18" t="str">
        <f t="shared" si="2044"/>
        <v/>
      </c>
      <c r="CC1377" s="18" t="str">
        <f t="shared" si="2044"/>
        <v/>
      </c>
      <c r="CD1377" s="17"/>
      <c r="CE1377" s="17"/>
    </row>
    <row r="1378" ht="15.0" customHeight="1">
      <c r="A1378" s="11" t="s">
        <v>6449</v>
      </c>
      <c r="B1378" s="11" t="s">
        <v>6450</v>
      </c>
      <c r="C1378" s="11"/>
      <c r="D1378" s="11" t="s">
        <v>5632</v>
      </c>
      <c r="E1378" s="11">
        <v>0.0</v>
      </c>
      <c r="F1378" s="11">
        <v>0.0</v>
      </c>
      <c r="H1378" s="12">
        <v>0.0</v>
      </c>
      <c r="I1378" s="12">
        <v>0.0</v>
      </c>
      <c r="J1378" s="13"/>
      <c r="K1378" s="13"/>
      <c r="L1378" s="11" t="s">
        <v>86</v>
      </c>
      <c r="N1378" s="14" t="s">
        <v>6451</v>
      </c>
      <c r="O1378" s="11" t="s">
        <v>6452</v>
      </c>
      <c r="Y1378" s="11" t="s">
        <v>75</v>
      </c>
      <c r="AI1378" s="15">
        <v>43101.0</v>
      </c>
      <c r="AL1378" s="11">
        <v>0.0</v>
      </c>
      <c r="AM1378" s="11" t="s">
        <v>2227</v>
      </c>
      <c r="AQ1378" s="11" t="s">
        <v>2228</v>
      </c>
      <c r="AR1378" s="11" t="s">
        <v>155</v>
      </c>
      <c r="AS1378" s="11" t="s">
        <v>75</v>
      </c>
      <c r="AT1378" s="11" t="s">
        <v>80</v>
      </c>
      <c r="AW1378" s="25" t="s">
        <v>96</v>
      </c>
      <c r="AX1378" s="11" t="s">
        <v>82</v>
      </c>
      <c r="AZ1378" s="25" t="s">
        <v>132</v>
      </c>
      <c r="BD1378" s="15">
        <v>45671.0</v>
      </c>
      <c r="BE1378" s="15">
        <v>45779.0</v>
      </c>
      <c r="BJ1378" s="11">
        <v>2018.0</v>
      </c>
      <c r="BL1378" s="16">
        <f t="shared" si="1660"/>
        <v>-2017</v>
      </c>
      <c r="BM1378" s="18" t="str">
        <f t="shared" si="1661"/>
        <v>#NUM!</v>
      </c>
      <c r="BN1378" s="18" t="str">
        <f t="shared" ref="BN1378:CC1378" si="2045">IF(ISNUMBER(SEARCH(BN$1, $BM1378)), ($K1378/$BL1378), "")</f>
        <v/>
      </c>
      <c r="BO1378" s="18" t="str">
        <f t="shared" si="2045"/>
        <v/>
      </c>
      <c r="BP1378" s="18" t="str">
        <f t="shared" si="2045"/>
        <v/>
      </c>
      <c r="BQ1378" s="18" t="str">
        <f t="shared" si="2045"/>
        <v/>
      </c>
      <c r="BR1378" s="18" t="str">
        <f t="shared" si="2045"/>
        <v/>
      </c>
      <c r="BS1378" s="18" t="str">
        <f t="shared" si="2045"/>
        <v/>
      </c>
      <c r="BT1378" s="18" t="str">
        <f t="shared" si="2045"/>
        <v/>
      </c>
      <c r="BU1378" s="18" t="str">
        <f t="shared" si="2045"/>
        <v/>
      </c>
      <c r="BV1378" s="18" t="str">
        <f t="shared" si="2045"/>
        <v/>
      </c>
      <c r="BW1378" s="18" t="str">
        <f t="shared" si="2045"/>
        <v/>
      </c>
      <c r="BX1378" s="18" t="str">
        <f t="shared" si="2045"/>
        <v/>
      </c>
      <c r="BY1378" s="18" t="str">
        <f t="shared" si="2045"/>
        <v/>
      </c>
      <c r="BZ1378" s="18" t="str">
        <f t="shared" si="2045"/>
        <v/>
      </c>
      <c r="CA1378" s="18" t="str">
        <f t="shared" si="2045"/>
        <v/>
      </c>
      <c r="CB1378" s="18" t="str">
        <f t="shared" si="2045"/>
        <v/>
      </c>
      <c r="CC1378" s="18" t="str">
        <f t="shared" si="2045"/>
        <v/>
      </c>
      <c r="CD1378" s="11"/>
      <c r="CE1378" s="11"/>
    </row>
    <row r="1379" ht="15.0" customHeight="1">
      <c r="A1379" s="11" t="s">
        <v>6453</v>
      </c>
      <c r="B1379" s="11" t="s">
        <v>6454</v>
      </c>
      <c r="C1379" s="11"/>
      <c r="D1379" s="11" t="s">
        <v>5632</v>
      </c>
      <c r="E1379" s="11">
        <v>0.0</v>
      </c>
      <c r="F1379" s="11">
        <v>0.0</v>
      </c>
      <c r="H1379" s="12">
        <v>0.0</v>
      </c>
      <c r="I1379" s="12">
        <v>0.0</v>
      </c>
      <c r="J1379" s="13"/>
      <c r="K1379" s="13"/>
      <c r="L1379" s="11" t="s">
        <v>86</v>
      </c>
      <c r="N1379" s="14" t="s">
        <v>6455</v>
      </c>
      <c r="O1379" s="11" t="s">
        <v>6456</v>
      </c>
      <c r="V1379" s="11" t="s">
        <v>6457</v>
      </c>
      <c r="X1379" s="11" t="s">
        <v>6309</v>
      </c>
      <c r="Y1379" s="11" t="s">
        <v>75</v>
      </c>
      <c r="AI1379" s="15">
        <v>37135.0</v>
      </c>
      <c r="AL1379" s="11">
        <v>0.0</v>
      </c>
      <c r="AM1379" s="11" t="s">
        <v>2227</v>
      </c>
      <c r="AQ1379" s="11" t="s">
        <v>2228</v>
      </c>
      <c r="AR1379" s="11" t="s">
        <v>155</v>
      </c>
      <c r="AS1379" s="11" t="s">
        <v>75</v>
      </c>
      <c r="AT1379" s="11" t="s">
        <v>80</v>
      </c>
      <c r="AW1379" s="25" t="s">
        <v>96</v>
      </c>
      <c r="AX1379" s="11" t="s">
        <v>82</v>
      </c>
      <c r="AZ1379" s="25" t="s">
        <v>132</v>
      </c>
      <c r="BD1379" s="15">
        <v>45671.0</v>
      </c>
      <c r="BE1379" s="15">
        <v>45779.0</v>
      </c>
      <c r="BJ1379" s="11">
        <v>2001.0</v>
      </c>
      <c r="BL1379" s="16">
        <f t="shared" si="1660"/>
        <v>-2000</v>
      </c>
      <c r="BM1379" s="18" t="str">
        <f t="shared" si="1661"/>
        <v>#NUM!</v>
      </c>
      <c r="BN1379" s="18" t="str">
        <f t="shared" ref="BN1379:CC1379" si="2046">IF(ISNUMBER(SEARCH(BN$1, $BM1379)), ($K1379/$BL1379), "")</f>
        <v/>
      </c>
      <c r="BO1379" s="18" t="str">
        <f t="shared" si="2046"/>
        <v/>
      </c>
      <c r="BP1379" s="18" t="str">
        <f t="shared" si="2046"/>
        <v/>
      </c>
      <c r="BQ1379" s="18" t="str">
        <f t="shared" si="2046"/>
        <v/>
      </c>
      <c r="BR1379" s="18" t="str">
        <f t="shared" si="2046"/>
        <v/>
      </c>
      <c r="BS1379" s="18" t="str">
        <f t="shared" si="2046"/>
        <v/>
      </c>
      <c r="BT1379" s="18" t="str">
        <f t="shared" si="2046"/>
        <v/>
      </c>
      <c r="BU1379" s="18" t="str">
        <f t="shared" si="2046"/>
        <v/>
      </c>
      <c r="BV1379" s="18" t="str">
        <f t="shared" si="2046"/>
        <v/>
      </c>
      <c r="BW1379" s="18" t="str">
        <f t="shared" si="2046"/>
        <v/>
      </c>
      <c r="BX1379" s="18" t="str">
        <f t="shared" si="2046"/>
        <v/>
      </c>
      <c r="BY1379" s="18" t="str">
        <f t="shared" si="2046"/>
        <v/>
      </c>
      <c r="BZ1379" s="18" t="str">
        <f t="shared" si="2046"/>
        <v/>
      </c>
      <c r="CA1379" s="18" t="str">
        <f t="shared" si="2046"/>
        <v/>
      </c>
      <c r="CB1379" s="18" t="str">
        <f t="shared" si="2046"/>
        <v/>
      </c>
      <c r="CC1379" s="18" t="str">
        <f t="shared" si="2046"/>
        <v/>
      </c>
      <c r="CD1379" s="11"/>
      <c r="CE1379" s="11"/>
    </row>
    <row r="1380" ht="15.0" customHeight="1">
      <c r="A1380" s="11" t="s">
        <v>6458</v>
      </c>
      <c r="B1380" s="11" t="s">
        <v>6459</v>
      </c>
      <c r="C1380" s="11"/>
      <c r="D1380" s="11" t="s">
        <v>5632</v>
      </c>
      <c r="E1380" s="11">
        <v>0.0</v>
      </c>
      <c r="F1380" s="11">
        <v>0.0</v>
      </c>
      <c r="H1380" s="12">
        <v>0.0</v>
      </c>
      <c r="I1380" s="12">
        <v>0.0</v>
      </c>
      <c r="J1380" s="13"/>
      <c r="K1380" s="13"/>
      <c r="L1380" s="11" t="s">
        <v>86</v>
      </c>
      <c r="N1380" s="14" t="s">
        <v>6460</v>
      </c>
      <c r="O1380" s="11" t="s">
        <v>6461</v>
      </c>
      <c r="V1380" s="11" t="s">
        <v>6462</v>
      </c>
      <c r="X1380" s="11" t="s">
        <v>274</v>
      </c>
      <c r="Y1380" s="11" t="s">
        <v>75</v>
      </c>
      <c r="AI1380" s="15">
        <v>42491.0</v>
      </c>
      <c r="AL1380" s="11">
        <v>0.0</v>
      </c>
      <c r="AM1380" s="11" t="s">
        <v>2889</v>
      </c>
      <c r="AQ1380" s="11" t="s">
        <v>79</v>
      </c>
      <c r="AR1380" s="11" t="s">
        <v>274</v>
      </c>
      <c r="AS1380" s="11" t="s">
        <v>75</v>
      </c>
      <c r="AT1380" s="11" t="s">
        <v>80</v>
      </c>
      <c r="AW1380" s="25" t="s">
        <v>96</v>
      </c>
      <c r="AX1380" s="11" t="s">
        <v>82</v>
      </c>
      <c r="AZ1380" s="25" t="s">
        <v>124</v>
      </c>
      <c r="BD1380" s="15">
        <v>45671.0</v>
      </c>
      <c r="BE1380" s="15">
        <v>45779.0</v>
      </c>
      <c r="BJ1380" s="11">
        <v>2016.0</v>
      </c>
      <c r="BL1380" s="16">
        <f t="shared" si="1660"/>
        <v>-2015</v>
      </c>
      <c r="BM1380" s="18" t="str">
        <f t="shared" si="1661"/>
        <v>#NUM!</v>
      </c>
      <c r="BN1380" s="18" t="str">
        <f t="shared" ref="BN1380:CC1380" si="2047">IF(ISNUMBER(SEARCH(BN$1, $BM1380)), ($K1380/$BL1380), "")</f>
        <v/>
      </c>
      <c r="BO1380" s="18" t="str">
        <f t="shared" si="2047"/>
        <v/>
      </c>
      <c r="BP1380" s="18" t="str">
        <f t="shared" si="2047"/>
        <v/>
      </c>
      <c r="BQ1380" s="18" t="str">
        <f t="shared" si="2047"/>
        <v/>
      </c>
      <c r="BR1380" s="18" t="str">
        <f t="shared" si="2047"/>
        <v/>
      </c>
      <c r="BS1380" s="18" t="str">
        <f t="shared" si="2047"/>
        <v/>
      </c>
      <c r="BT1380" s="18" t="str">
        <f t="shared" si="2047"/>
        <v/>
      </c>
      <c r="BU1380" s="18" t="str">
        <f t="shared" si="2047"/>
        <v/>
      </c>
      <c r="BV1380" s="18" t="str">
        <f t="shared" si="2047"/>
        <v/>
      </c>
      <c r="BW1380" s="18" t="str">
        <f t="shared" si="2047"/>
        <v/>
      </c>
      <c r="BX1380" s="18" t="str">
        <f t="shared" si="2047"/>
        <v/>
      </c>
      <c r="BY1380" s="18" t="str">
        <f t="shared" si="2047"/>
        <v/>
      </c>
      <c r="BZ1380" s="18" t="str">
        <f t="shared" si="2047"/>
        <v/>
      </c>
      <c r="CA1380" s="18" t="str">
        <f t="shared" si="2047"/>
        <v/>
      </c>
      <c r="CB1380" s="18" t="str">
        <f t="shared" si="2047"/>
        <v/>
      </c>
      <c r="CC1380" s="18" t="str">
        <f t="shared" si="2047"/>
        <v/>
      </c>
    </row>
    <row r="1381" ht="15.0" customHeight="1">
      <c r="A1381" s="11" t="s">
        <v>6463</v>
      </c>
      <c r="B1381" s="11" t="s">
        <v>6464</v>
      </c>
      <c r="C1381" s="11"/>
      <c r="D1381" s="11" t="s">
        <v>5632</v>
      </c>
      <c r="E1381" s="11">
        <v>0.0</v>
      </c>
      <c r="F1381" s="11">
        <v>0.0</v>
      </c>
      <c r="H1381" s="12">
        <v>0.0</v>
      </c>
      <c r="I1381" s="12">
        <v>0.0</v>
      </c>
      <c r="J1381" s="13"/>
      <c r="K1381" s="13"/>
      <c r="L1381" s="11" t="s">
        <v>86</v>
      </c>
      <c r="N1381" s="14" t="s">
        <v>6465</v>
      </c>
      <c r="O1381" s="11" t="s">
        <v>6466</v>
      </c>
      <c r="T1381" s="11" t="s">
        <v>6467</v>
      </c>
      <c r="V1381" s="11" t="s">
        <v>6468</v>
      </c>
      <c r="X1381" s="11" t="s">
        <v>2178</v>
      </c>
      <c r="Y1381" s="11" t="s">
        <v>75</v>
      </c>
      <c r="AI1381" s="15">
        <v>43101.0</v>
      </c>
      <c r="AL1381" s="11">
        <v>0.0</v>
      </c>
      <c r="AM1381" s="11" t="s">
        <v>2296</v>
      </c>
      <c r="AQ1381" s="11" t="s">
        <v>79</v>
      </c>
      <c r="AR1381" s="11" t="s">
        <v>2178</v>
      </c>
      <c r="AS1381" s="11" t="s">
        <v>75</v>
      </c>
      <c r="AT1381" s="11" t="s">
        <v>80</v>
      </c>
      <c r="AW1381" s="25" t="s">
        <v>96</v>
      </c>
      <c r="AX1381" s="11" t="s">
        <v>82</v>
      </c>
      <c r="AZ1381" s="25" t="s">
        <v>310</v>
      </c>
      <c r="BD1381" s="15">
        <v>45671.0</v>
      </c>
      <c r="BE1381" s="15">
        <v>45779.0</v>
      </c>
      <c r="BJ1381" s="11">
        <v>2018.0</v>
      </c>
      <c r="BL1381" s="16">
        <f t="shared" si="1660"/>
        <v>-2017</v>
      </c>
      <c r="BM1381" s="18" t="str">
        <f t="shared" si="1661"/>
        <v>#NUM!</v>
      </c>
      <c r="BN1381" s="18" t="str">
        <f t="shared" ref="BN1381:CC1381" si="2048">IF(ISNUMBER(SEARCH(BN$1, $BM1381)), ($K1381/$BL1381), "")</f>
        <v/>
      </c>
      <c r="BO1381" s="18" t="str">
        <f t="shared" si="2048"/>
        <v/>
      </c>
      <c r="BP1381" s="18" t="str">
        <f t="shared" si="2048"/>
        <v/>
      </c>
      <c r="BQ1381" s="18" t="str">
        <f t="shared" si="2048"/>
        <v/>
      </c>
      <c r="BR1381" s="18" t="str">
        <f t="shared" si="2048"/>
        <v/>
      </c>
      <c r="BS1381" s="18" t="str">
        <f t="shared" si="2048"/>
        <v/>
      </c>
      <c r="BT1381" s="18" t="str">
        <f t="shared" si="2048"/>
        <v/>
      </c>
      <c r="BU1381" s="18" t="str">
        <f t="shared" si="2048"/>
        <v/>
      </c>
      <c r="BV1381" s="18" t="str">
        <f t="shared" si="2048"/>
        <v/>
      </c>
      <c r="BW1381" s="18" t="str">
        <f t="shared" si="2048"/>
        <v/>
      </c>
      <c r="BX1381" s="18" t="str">
        <f t="shared" si="2048"/>
        <v/>
      </c>
      <c r="BY1381" s="18" t="str">
        <f t="shared" si="2048"/>
        <v/>
      </c>
      <c r="BZ1381" s="18" t="str">
        <f t="shared" si="2048"/>
        <v/>
      </c>
      <c r="CA1381" s="18" t="str">
        <f t="shared" si="2048"/>
        <v/>
      </c>
      <c r="CB1381" s="18" t="str">
        <f t="shared" si="2048"/>
        <v/>
      </c>
      <c r="CC1381" s="18" t="str">
        <f t="shared" si="2048"/>
        <v/>
      </c>
      <c r="CD1381" s="11"/>
      <c r="CE1381" s="11"/>
    </row>
    <row r="1382" ht="15.0" customHeight="1">
      <c r="A1382" s="11" t="s">
        <v>6469</v>
      </c>
      <c r="B1382" s="11" t="s">
        <v>6470</v>
      </c>
      <c r="C1382" s="11"/>
      <c r="D1382" s="11" t="s">
        <v>5632</v>
      </c>
      <c r="E1382" s="11">
        <v>0.0</v>
      </c>
      <c r="F1382" s="11">
        <v>0.0</v>
      </c>
      <c r="H1382" s="12">
        <v>0.0</v>
      </c>
      <c r="I1382" s="12">
        <v>0.0</v>
      </c>
      <c r="J1382" s="13"/>
      <c r="K1382" s="13"/>
      <c r="L1382" s="11" t="s">
        <v>86</v>
      </c>
      <c r="N1382" s="14" t="s">
        <v>6471</v>
      </c>
      <c r="O1382" s="11" t="s">
        <v>6472</v>
      </c>
      <c r="T1382" s="11" t="s">
        <v>6473</v>
      </c>
      <c r="V1382" s="11" t="s">
        <v>2399</v>
      </c>
      <c r="X1382" s="11" t="s">
        <v>274</v>
      </c>
      <c r="Y1382" s="11" t="s">
        <v>75</v>
      </c>
      <c r="AI1382" s="15">
        <v>42436.0</v>
      </c>
      <c r="AL1382" s="11">
        <v>0.0</v>
      </c>
      <c r="AM1382" s="11" t="s">
        <v>2889</v>
      </c>
      <c r="AQ1382" s="11" t="s">
        <v>79</v>
      </c>
      <c r="AR1382" s="11" t="s">
        <v>274</v>
      </c>
      <c r="AS1382" s="11" t="s">
        <v>75</v>
      </c>
      <c r="AT1382" s="11" t="s">
        <v>80</v>
      </c>
      <c r="AW1382" s="25" t="s">
        <v>96</v>
      </c>
      <c r="AX1382" s="11" t="s">
        <v>82</v>
      </c>
      <c r="AZ1382" s="25" t="s">
        <v>132</v>
      </c>
      <c r="BD1382" s="15">
        <v>45671.0</v>
      </c>
      <c r="BE1382" s="15">
        <v>45779.0</v>
      </c>
      <c r="BJ1382" s="11">
        <v>2016.0</v>
      </c>
      <c r="BL1382" s="16">
        <f t="shared" si="1660"/>
        <v>-2015</v>
      </c>
      <c r="BM1382" s="18" t="str">
        <f t="shared" si="1661"/>
        <v>#NUM!</v>
      </c>
      <c r="BN1382" s="18" t="str">
        <f t="shared" ref="BN1382:CC1382" si="2049">IF(ISNUMBER(SEARCH(BN$1, $BM1382)), ($K1382/$BL1382), "")</f>
        <v/>
      </c>
      <c r="BO1382" s="18" t="str">
        <f t="shared" si="2049"/>
        <v/>
      </c>
      <c r="BP1382" s="18" t="str">
        <f t="shared" si="2049"/>
        <v/>
      </c>
      <c r="BQ1382" s="18" t="str">
        <f t="shared" si="2049"/>
        <v/>
      </c>
      <c r="BR1382" s="18" t="str">
        <f t="shared" si="2049"/>
        <v/>
      </c>
      <c r="BS1382" s="18" t="str">
        <f t="shared" si="2049"/>
        <v/>
      </c>
      <c r="BT1382" s="18" t="str">
        <f t="shared" si="2049"/>
        <v/>
      </c>
      <c r="BU1382" s="18" t="str">
        <f t="shared" si="2049"/>
        <v/>
      </c>
      <c r="BV1382" s="18" t="str">
        <f t="shared" si="2049"/>
        <v/>
      </c>
      <c r="BW1382" s="18" t="str">
        <f t="shared" si="2049"/>
        <v/>
      </c>
      <c r="BX1382" s="18" t="str">
        <f t="shared" si="2049"/>
        <v/>
      </c>
      <c r="BY1382" s="18" t="str">
        <f t="shared" si="2049"/>
        <v/>
      </c>
      <c r="BZ1382" s="18" t="str">
        <f t="shared" si="2049"/>
        <v/>
      </c>
      <c r="CA1382" s="18" t="str">
        <f t="shared" si="2049"/>
        <v/>
      </c>
      <c r="CB1382" s="18" t="str">
        <f t="shared" si="2049"/>
        <v/>
      </c>
      <c r="CC1382" s="18" t="str">
        <f t="shared" si="2049"/>
        <v/>
      </c>
      <c r="CD1382" s="11"/>
      <c r="CE1382" s="11"/>
    </row>
    <row r="1383" ht="15.0" customHeight="1">
      <c r="A1383" s="11" t="s">
        <v>6474</v>
      </c>
      <c r="B1383" s="11" t="s">
        <v>6475</v>
      </c>
      <c r="C1383" s="11"/>
      <c r="D1383" s="11" t="s">
        <v>5632</v>
      </c>
      <c r="E1383" s="11">
        <v>0.0</v>
      </c>
      <c r="F1383" s="11">
        <v>0.0</v>
      </c>
      <c r="H1383" s="12">
        <v>0.0</v>
      </c>
      <c r="I1383" s="12">
        <v>0.0</v>
      </c>
      <c r="J1383" s="13"/>
      <c r="K1383" s="13"/>
      <c r="L1383" s="11" t="s">
        <v>86</v>
      </c>
      <c r="N1383" s="14" t="s">
        <v>6476</v>
      </c>
      <c r="O1383" s="11" t="s">
        <v>6477</v>
      </c>
      <c r="T1383" s="11" t="s">
        <v>6478</v>
      </c>
      <c r="V1383" s="11" t="s">
        <v>6479</v>
      </c>
      <c r="X1383" s="11" t="s">
        <v>2178</v>
      </c>
      <c r="Y1383" s="11" t="s">
        <v>75</v>
      </c>
      <c r="AI1383" s="15">
        <v>43466.0</v>
      </c>
      <c r="AL1383" s="11">
        <v>0.0</v>
      </c>
      <c r="AM1383" s="11" t="s">
        <v>2296</v>
      </c>
      <c r="AQ1383" s="11" t="s">
        <v>79</v>
      </c>
      <c r="AR1383" s="11" t="s">
        <v>2178</v>
      </c>
      <c r="AS1383" s="11" t="s">
        <v>75</v>
      </c>
      <c r="AT1383" s="11" t="s">
        <v>80</v>
      </c>
      <c r="AW1383" s="25" t="s">
        <v>96</v>
      </c>
      <c r="AX1383" s="11" t="s">
        <v>82</v>
      </c>
      <c r="AZ1383" s="25" t="s">
        <v>132</v>
      </c>
      <c r="BD1383" s="15">
        <v>45671.0</v>
      </c>
      <c r="BE1383" s="15">
        <v>45779.0</v>
      </c>
      <c r="BJ1383" s="11">
        <v>2019.0</v>
      </c>
      <c r="BL1383" s="16">
        <f t="shared" si="1660"/>
        <v>-2018</v>
      </c>
      <c r="BM1383" s="18" t="str">
        <f t="shared" si="1661"/>
        <v>#NUM!</v>
      </c>
      <c r="BN1383" s="18" t="str">
        <f t="shared" ref="BN1383:CC1383" si="2050">IF(ISNUMBER(SEARCH(BN$1, $BM1383)), ($K1383/$BL1383), "")</f>
        <v/>
      </c>
      <c r="BO1383" s="18" t="str">
        <f t="shared" si="2050"/>
        <v/>
      </c>
      <c r="BP1383" s="18" t="str">
        <f t="shared" si="2050"/>
        <v/>
      </c>
      <c r="BQ1383" s="18" t="str">
        <f t="shared" si="2050"/>
        <v/>
      </c>
      <c r="BR1383" s="18" t="str">
        <f t="shared" si="2050"/>
        <v/>
      </c>
      <c r="BS1383" s="18" t="str">
        <f t="shared" si="2050"/>
        <v/>
      </c>
      <c r="BT1383" s="18" t="str">
        <f t="shared" si="2050"/>
        <v/>
      </c>
      <c r="BU1383" s="18" t="str">
        <f t="shared" si="2050"/>
        <v/>
      </c>
      <c r="BV1383" s="18" t="str">
        <f t="shared" si="2050"/>
        <v/>
      </c>
      <c r="BW1383" s="18" t="str">
        <f t="shared" si="2050"/>
        <v/>
      </c>
      <c r="BX1383" s="18" t="str">
        <f t="shared" si="2050"/>
        <v/>
      </c>
      <c r="BY1383" s="18" t="str">
        <f t="shared" si="2050"/>
        <v/>
      </c>
      <c r="BZ1383" s="18" t="str">
        <f t="shared" si="2050"/>
        <v/>
      </c>
      <c r="CA1383" s="18" t="str">
        <f t="shared" si="2050"/>
        <v/>
      </c>
      <c r="CB1383" s="18" t="str">
        <f t="shared" si="2050"/>
        <v/>
      </c>
      <c r="CC1383" s="18" t="str">
        <f t="shared" si="2050"/>
        <v/>
      </c>
      <c r="CD1383" s="11"/>
      <c r="CE1383" s="11"/>
    </row>
    <row r="1384" ht="15.0" customHeight="1">
      <c r="A1384" s="11" t="s">
        <v>6480</v>
      </c>
      <c r="B1384" s="11" t="s">
        <v>6481</v>
      </c>
      <c r="C1384" s="11"/>
      <c r="D1384" s="11" t="s">
        <v>5632</v>
      </c>
      <c r="E1384" s="11">
        <v>0.0</v>
      </c>
      <c r="F1384" s="11">
        <v>0.0</v>
      </c>
      <c r="G1384" s="11" t="s">
        <v>151</v>
      </c>
      <c r="H1384" s="12">
        <v>0.0</v>
      </c>
      <c r="I1384" s="12">
        <v>0.0</v>
      </c>
      <c r="J1384" s="13">
        <v>0.0</v>
      </c>
      <c r="K1384" s="13">
        <v>0.0</v>
      </c>
      <c r="L1384" s="11" t="s">
        <v>86</v>
      </c>
      <c r="N1384" s="14" t="s">
        <v>6482</v>
      </c>
      <c r="O1384" s="11" t="s">
        <v>6483</v>
      </c>
      <c r="V1384" s="11" t="s">
        <v>6484</v>
      </c>
      <c r="X1384" s="11" t="s">
        <v>385</v>
      </c>
      <c r="Y1384" s="11" t="s">
        <v>75</v>
      </c>
      <c r="AI1384" s="15">
        <v>34335.0</v>
      </c>
      <c r="AL1384" s="11">
        <v>0.0</v>
      </c>
      <c r="AM1384" s="11" t="s">
        <v>185</v>
      </c>
      <c r="AQ1384" s="11" t="s">
        <v>79</v>
      </c>
      <c r="AR1384" s="11" t="s">
        <v>188</v>
      </c>
      <c r="AS1384" s="11" t="s">
        <v>75</v>
      </c>
      <c r="AT1384" s="11" t="s">
        <v>80</v>
      </c>
      <c r="AW1384" s="25" t="s">
        <v>96</v>
      </c>
      <c r="AX1384" s="11" t="s">
        <v>82</v>
      </c>
      <c r="AZ1384" s="25" t="s">
        <v>395</v>
      </c>
      <c r="BD1384" s="15">
        <v>45671.0</v>
      </c>
      <c r="BE1384" s="15">
        <v>45779.0</v>
      </c>
      <c r="BJ1384" s="11">
        <v>1994.0</v>
      </c>
      <c r="BL1384" s="16">
        <f t="shared" si="1660"/>
        <v>-1993</v>
      </c>
      <c r="BM1384" s="18" t="str">
        <f t="shared" si="1661"/>
        <v>#NUM!</v>
      </c>
      <c r="BN1384" s="18" t="str">
        <f t="shared" ref="BN1384:CC1384" si="2051">IF(ISNUMBER(SEARCH(BN$1, $BM1384)), ($K1384/$BL1384), "")</f>
        <v/>
      </c>
      <c r="BO1384" s="18" t="str">
        <f t="shared" si="2051"/>
        <v/>
      </c>
      <c r="BP1384" s="18" t="str">
        <f t="shared" si="2051"/>
        <v/>
      </c>
      <c r="BQ1384" s="18" t="str">
        <f t="shared" si="2051"/>
        <v/>
      </c>
      <c r="BR1384" s="18" t="str">
        <f t="shared" si="2051"/>
        <v/>
      </c>
      <c r="BS1384" s="18" t="str">
        <f t="shared" si="2051"/>
        <v/>
      </c>
      <c r="BT1384" s="18" t="str">
        <f t="shared" si="2051"/>
        <v/>
      </c>
      <c r="BU1384" s="18" t="str">
        <f t="shared" si="2051"/>
        <v/>
      </c>
      <c r="BV1384" s="18" t="str">
        <f t="shared" si="2051"/>
        <v/>
      </c>
      <c r="BW1384" s="18" t="str">
        <f t="shared" si="2051"/>
        <v/>
      </c>
      <c r="BX1384" s="18" t="str">
        <f t="shared" si="2051"/>
        <v/>
      </c>
      <c r="BY1384" s="18" t="str">
        <f t="shared" si="2051"/>
        <v/>
      </c>
      <c r="BZ1384" s="18" t="str">
        <f t="shared" si="2051"/>
        <v/>
      </c>
      <c r="CA1384" s="18" t="str">
        <f t="shared" si="2051"/>
        <v/>
      </c>
      <c r="CB1384" s="18" t="str">
        <f t="shared" si="2051"/>
        <v/>
      </c>
      <c r="CC1384" s="18" t="str">
        <f t="shared" si="2051"/>
        <v/>
      </c>
      <c r="CD1384" s="11"/>
      <c r="CE1384" s="11"/>
    </row>
    <row r="1385" ht="15.0" customHeight="1">
      <c r="A1385" s="11" t="s">
        <v>6485</v>
      </c>
      <c r="B1385" s="11" t="s">
        <v>6486</v>
      </c>
      <c r="C1385" s="11"/>
      <c r="D1385" s="11" t="s">
        <v>5632</v>
      </c>
      <c r="E1385" s="11">
        <v>0.0</v>
      </c>
      <c r="F1385" s="11">
        <v>0.0</v>
      </c>
      <c r="G1385" s="11" t="s">
        <v>151</v>
      </c>
      <c r="H1385" s="12">
        <v>0.0</v>
      </c>
      <c r="I1385" s="12">
        <v>0.0</v>
      </c>
      <c r="J1385" s="13">
        <v>0.0</v>
      </c>
      <c r="K1385" s="13">
        <v>0.0</v>
      </c>
      <c r="L1385" s="11" t="s">
        <v>86</v>
      </c>
      <c r="N1385" s="14" t="s">
        <v>6487</v>
      </c>
      <c r="O1385" s="11" t="s">
        <v>6488</v>
      </c>
      <c r="V1385" s="11" t="s">
        <v>6489</v>
      </c>
      <c r="X1385" s="11" t="s">
        <v>6490</v>
      </c>
      <c r="Y1385" s="11" t="s">
        <v>75</v>
      </c>
      <c r="AI1385" s="15">
        <v>31503.0</v>
      </c>
      <c r="AL1385" s="11">
        <v>0.0</v>
      </c>
      <c r="AM1385" s="11" t="s">
        <v>185</v>
      </c>
      <c r="AQ1385" s="11" t="s">
        <v>79</v>
      </c>
      <c r="AR1385" s="11" t="s">
        <v>188</v>
      </c>
      <c r="AS1385" s="11" t="s">
        <v>75</v>
      </c>
      <c r="AT1385" s="11" t="s">
        <v>80</v>
      </c>
      <c r="AW1385" s="25" t="s">
        <v>96</v>
      </c>
      <c r="AX1385" s="11" t="s">
        <v>82</v>
      </c>
      <c r="AZ1385" s="25" t="s">
        <v>310</v>
      </c>
      <c r="BD1385" s="15">
        <v>45671.0</v>
      </c>
      <c r="BE1385" s="15">
        <v>45779.0</v>
      </c>
      <c r="BJ1385" s="11">
        <v>1986.0</v>
      </c>
      <c r="BL1385" s="16">
        <f t="shared" si="1660"/>
        <v>-1985</v>
      </c>
      <c r="BM1385" s="18" t="str">
        <f t="shared" si="1661"/>
        <v>#NUM!</v>
      </c>
      <c r="BN1385" s="18" t="str">
        <f t="shared" ref="BN1385:CC1385" si="2052">IF(ISNUMBER(SEARCH(BN$1, $BM1385)), ($K1385/$BL1385), "")</f>
        <v/>
      </c>
      <c r="BO1385" s="18" t="str">
        <f t="shared" si="2052"/>
        <v/>
      </c>
      <c r="BP1385" s="18" t="str">
        <f t="shared" si="2052"/>
        <v/>
      </c>
      <c r="BQ1385" s="18" t="str">
        <f t="shared" si="2052"/>
        <v/>
      </c>
      <c r="BR1385" s="18" t="str">
        <f t="shared" si="2052"/>
        <v/>
      </c>
      <c r="BS1385" s="18" t="str">
        <f t="shared" si="2052"/>
        <v/>
      </c>
      <c r="BT1385" s="18" t="str">
        <f t="shared" si="2052"/>
        <v/>
      </c>
      <c r="BU1385" s="18" t="str">
        <f t="shared" si="2052"/>
        <v/>
      </c>
      <c r="BV1385" s="18" t="str">
        <f t="shared" si="2052"/>
        <v/>
      </c>
      <c r="BW1385" s="18" t="str">
        <f t="shared" si="2052"/>
        <v/>
      </c>
      <c r="BX1385" s="18" t="str">
        <f t="shared" si="2052"/>
        <v/>
      </c>
      <c r="BY1385" s="18" t="str">
        <f t="shared" si="2052"/>
        <v/>
      </c>
      <c r="BZ1385" s="18" t="str">
        <f t="shared" si="2052"/>
        <v/>
      </c>
      <c r="CA1385" s="18" t="str">
        <f t="shared" si="2052"/>
        <v/>
      </c>
      <c r="CB1385" s="18" t="str">
        <f t="shared" si="2052"/>
        <v/>
      </c>
      <c r="CC1385" s="18" t="str">
        <f t="shared" si="2052"/>
        <v/>
      </c>
      <c r="CD1385" s="11"/>
      <c r="CE1385" s="11"/>
    </row>
    <row r="1386" ht="15.0" customHeight="1">
      <c r="A1386" s="11" t="s">
        <v>6491</v>
      </c>
      <c r="B1386" s="11" t="s">
        <v>6492</v>
      </c>
      <c r="C1386" s="11"/>
      <c r="D1386" s="11" t="s">
        <v>5632</v>
      </c>
      <c r="E1386" s="11">
        <v>0.0</v>
      </c>
      <c r="F1386" s="11">
        <v>0.0</v>
      </c>
      <c r="H1386" s="12">
        <v>0.0</v>
      </c>
      <c r="I1386" s="12">
        <v>0.0</v>
      </c>
      <c r="J1386" s="13"/>
      <c r="K1386" s="13"/>
      <c r="L1386" s="11" t="s">
        <v>86</v>
      </c>
      <c r="N1386" s="14" t="s">
        <v>6493</v>
      </c>
      <c r="O1386" s="11" t="s">
        <v>6494</v>
      </c>
      <c r="T1386" s="11" t="s">
        <v>6495</v>
      </c>
      <c r="V1386" s="11" t="s">
        <v>6496</v>
      </c>
      <c r="X1386" s="11" t="s">
        <v>2178</v>
      </c>
      <c r="Y1386" s="11" t="s">
        <v>75</v>
      </c>
      <c r="AI1386" s="15">
        <v>42370.0</v>
      </c>
      <c r="AL1386" s="11">
        <v>0.0</v>
      </c>
      <c r="AM1386" s="11" t="s">
        <v>2296</v>
      </c>
      <c r="AQ1386" s="11" t="s">
        <v>79</v>
      </c>
      <c r="AR1386" s="11" t="s">
        <v>2178</v>
      </c>
      <c r="AS1386" s="11" t="s">
        <v>75</v>
      </c>
      <c r="AT1386" s="11" t="s">
        <v>80</v>
      </c>
      <c r="AW1386" s="25" t="s">
        <v>96</v>
      </c>
      <c r="AX1386" s="11" t="s">
        <v>82</v>
      </c>
      <c r="AZ1386" s="25" t="s">
        <v>124</v>
      </c>
      <c r="BD1386" s="15">
        <v>45671.0</v>
      </c>
      <c r="BE1386" s="15">
        <v>45779.0</v>
      </c>
      <c r="BJ1386" s="11">
        <v>2016.0</v>
      </c>
      <c r="BL1386" s="16">
        <f t="shared" si="1660"/>
        <v>-2015</v>
      </c>
      <c r="BM1386" s="18" t="str">
        <f t="shared" si="1661"/>
        <v>#NUM!</v>
      </c>
      <c r="BN1386" s="18" t="str">
        <f t="shared" ref="BN1386:CC1386" si="2053">IF(ISNUMBER(SEARCH(BN$1, $BM1386)), ($K1386/$BL1386), "")</f>
        <v/>
      </c>
      <c r="BO1386" s="18" t="str">
        <f t="shared" si="2053"/>
        <v/>
      </c>
      <c r="BP1386" s="18" t="str">
        <f t="shared" si="2053"/>
        <v/>
      </c>
      <c r="BQ1386" s="18" t="str">
        <f t="shared" si="2053"/>
        <v/>
      </c>
      <c r="BR1386" s="18" t="str">
        <f t="shared" si="2053"/>
        <v/>
      </c>
      <c r="BS1386" s="18" t="str">
        <f t="shared" si="2053"/>
        <v/>
      </c>
      <c r="BT1386" s="18" t="str">
        <f t="shared" si="2053"/>
        <v/>
      </c>
      <c r="BU1386" s="18" t="str">
        <f t="shared" si="2053"/>
        <v/>
      </c>
      <c r="BV1386" s="18" t="str">
        <f t="shared" si="2053"/>
        <v/>
      </c>
      <c r="BW1386" s="18" t="str">
        <f t="shared" si="2053"/>
        <v/>
      </c>
      <c r="BX1386" s="18" t="str">
        <f t="shared" si="2053"/>
        <v/>
      </c>
      <c r="BY1386" s="18" t="str">
        <f t="shared" si="2053"/>
        <v/>
      </c>
      <c r="BZ1386" s="18" t="str">
        <f t="shared" si="2053"/>
        <v/>
      </c>
      <c r="CA1386" s="18" t="str">
        <f t="shared" si="2053"/>
        <v/>
      </c>
      <c r="CB1386" s="18" t="str">
        <f t="shared" si="2053"/>
        <v/>
      </c>
      <c r="CC1386" s="18" t="str">
        <f t="shared" si="2053"/>
        <v/>
      </c>
      <c r="CD1386" s="11"/>
      <c r="CE1386" s="11"/>
    </row>
    <row r="1387" ht="15.0" customHeight="1">
      <c r="A1387" s="11" t="s">
        <v>6497</v>
      </c>
      <c r="B1387" s="11" t="s">
        <v>6498</v>
      </c>
      <c r="C1387" s="11"/>
      <c r="D1387" s="11" t="s">
        <v>5632</v>
      </c>
      <c r="E1387" s="11">
        <v>0.0</v>
      </c>
      <c r="F1387" s="11">
        <v>0.0</v>
      </c>
      <c r="H1387" s="12">
        <v>0.0</v>
      </c>
      <c r="I1387" s="12">
        <v>0.0</v>
      </c>
      <c r="J1387" s="13"/>
      <c r="K1387" s="13"/>
      <c r="L1387" s="11" t="s">
        <v>86</v>
      </c>
      <c r="O1387" s="11" t="s">
        <v>6499</v>
      </c>
      <c r="T1387" s="11" t="s">
        <v>6500</v>
      </c>
      <c r="V1387" s="11" t="s">
        <v>2399</v>
      </c>
      <c r="X1387" s="11" t="s">
        <v>274</v>
      </c>
      <c r="Y1387" s="11" t="s">
        <v>75</v>
      </c>
      <c r="AI1387" s="15">
        <v>41183.0</v>
      </c>
      <c r="AL1387" s="11">
        <v>0.0</v>
      </c>
      <c r="AM1387" s="11" t="s">
        <v>2889</v>
      </c>
      <c r="AQ1387" s="11" t="s">
        <v>79</v>
      </c>
      <c r="AR1387" s="11" t="s">
        <v>274</v>
      </c>
      <c r="AS1387" s="11" t="s">
        <v>75</v>
      </c>
      <c r="AT1387" s="11" t="s">
        <v>80</v>
      </c>
      <c r="AW1387" s="25" t="s">
        <v>96</v>
      </c>
      <c r="AX1387" s="11" t="s">
        <v>82</v>
      </c>
      <c r="AZ1387" s="25" t="s">
        <v>132</v>
      </c>
      <c r="BD1387" s="15">
        <v>45671.0</v>
      </c>
      <c r="BE1387" s="15">
        <v>45779.0</v>
      </c>
      <c r="BJ1387" s="11">
        <v>2012.0</v>
      </c>
      <c r="BL1387" s="16">
        <f t="shared" si="1660"/>
        <v>-2011</v>
      </c>
      <c r="BM1387" s="18" t="str">
        <f t="shared" si="1661"/>
        <v>#NUM!</v>
      </c>
      <c r="BN1387" s="18" t="str">
        <f t="shared" ref="BN1387:CC1387" si="2054">IF(ISNUMBER(SEARCH(BN$1, $BM1387)), ($K1387/$BL1387), "")</f>
        <v/>
      </c>
      <c r="BO1387" s="18" t="str">
        <f t="shared" si="2054"/>
        <v/>
      </c>
      <c r="BP1387" s="18" t="str">
        <f t="shared" si="2054"/>
        <v/>
      </c>
      <c r="BQ1387" s="18" t="str">
        <f t="shared" si="2054"/>
        <v/>
      </c>
      <c r="BR1387" s="18" t="str">
        <f t="shared" si="2054"/>
        <v/>
      </c>
      <c r="BS1387" s="18" t="str">
        <f t="shared" si="2054"/>
        <v/>
      </c>
      <c r="BT1387" s="18" t="str">
        <f t="shared" si="2054"/>
        <v/>
      </c>
      <c r="BU1387" s="18" t="str">
        <f t="shared" si="2054"/>
        <v/>
      </c>
      <c r="BV1387" s="18" t="str">
        <f t="shared" si="2054"/>
        <v/>
      </c>
      <c r="BW1387" s="18" t="str">
        <f t="shared" si="2054"/>
        <v/>
      </c>
      <c r="BX1387" s="18" t="str">
        <f t="shared" si="2054"/>
        <v/>
      </c>
      <c r="BY1387" s="18" t="str">
        <f t="shared" si="2054"/>
        <v/>
      </c>
      <c r="BZ1387" s="18" t="str">
        <f t="shared" si="2054"/>
        <v/>
      </c>
      <c r="CA1387" s="18" t="str">
        <f t="shared" si="2054"/>
        <v/>
      </c>
      <c r="CB1387" s="18" t="str">
        <f t="shared" si="2054"/>
        <v/>
      </c>
      <c r="CC1387" s="18" t="str">
        <f t="shared" si="2054"/>
        <v/>
      </c>
      <c r="CD1387" s="11"/>
      <c r="CE1387" s="11"/>
    </row>
    <row r="1388" ht="15.0" customHeight="1">
      <c r="A1388" s="11" t="s">
        <v>6501</v>
      </c>
      <c r="B1388" s="11" t="s">
        <v>6502</v>
      </c>
      <c r="C1388" s="11"/>
      <c r="D1388" s="11" t="s">
        <v>5632</v>
      </c>
      <c r="E1388" s="11">
        <v>0.0</v>
      </c>
      <c r="F1388" s="11">
        <v>0.0</v>
      </c>
      <c r="G1388" s="11" t="s">
        <v>151</v>
      </c>
      <c r="H1388" s="12">
        <v>0.0</v>
      </c>
      <c r="I1388" s="12">
        <v>0.0</v>
      </c>
      <c r="J1388" s="13">
        <v>0.0</v>
      </c>
      <c r="K1388" s="13">
        <v>0.0</v>
      </c>
      <c r="L1388" s="11" t="s">
        <v>86</v>
      </c>
      <c r="N1388" s="14" t="s">
        <v>6503</v>
      </c>
      <c r="O1388" s="11" t="s">
        <v>6504</v>
      </c>
      <c r="T1388" s="11" t="s">
        <v>6505</v>
      </c>
      <c r="V1388" s="11" t="s">
        <v>6506</v>
      </c>
      <c r="X1388" s="11" t="s">
        <v>334</v>
      </c>
      <c r="Y1388" s="11" t="s">
        <v>75</v>
      </c>
      <c r="AI1388" s="15">
        <v>42948.0</v>
      </c>
      <c r="AL1388" s="11">
        <v>0.0</v>
      </c>
      <c r="AM1388" s="11" t="s">
        <v>456</v>
      </c>
      <c r="AQ1388" s="11" t="s">
        <v>79</v>
      </c>
      <c r="AR1388" s="11" t="s">
        <v>334</v>
      </c>
      <c r="AS1388" s="11" t="s">
        <v>75</v>
      </c>
      <c r="AT1388" s="11" t="s">
        <v>80</v>
      </c>
      <c r="AW1388" s="25" t="s">
        <v>96</v>
      </c>
      <c r="AX1388" s="11" t="s">
        <v>82</v>
      </c>
      <c r="AZ1388" s="25" t="s">
        <v>310</v>
      </c>
      <c r="BD1388" s="15">
        <v>45671.0</v>
      </c>
      <c r="BE1388" s="15">
        <v>45779.0</v>
      </c>
      <c r="BJ1388" s="11">
        <v>2017.0</v>
      </c>
      <c r="BL1388" s="16">
        <f t="shared" si="1660"/>
        <v>-2016</v>
      </c>
      <c r="BM1388" s="18" t="str">
        <f t="shared" si="1661"/>
        <v>#NUM!</v>
      </c>
      <c r="BN1388" s="18" t="str">
        <f t="shared" ref="BN1388:CC1388" si="2055">IF(ISNUMBER(SEARCH(BN$1, $BM1388)), ($K1388/$BL1388), "")</f>
        <v/>
      </c>
      <c r="BO1388" s="18" t="str">
        <f t="shared" si="2055"/>
        <v/>
      </c>
      <c r="BP1388" s="18" t="str">
        <f t="shared" si="2055"/>
        <v/>
      </c>
      <c r="BQ1388" s="18" t="str">
        <f t="shared" si="2055"/>
        <v/>
      </c>
      <c r="BR1388" s="18" t="str">
        <f t="shared" si="2055"/>
        <v/>
      </c>
      <c r="BS1388" s="18" t="str">
        <f t="shared" si="2055"/>
        <v/>
      </c>
      <c r="BT1388" s="18" t="str">
        <f t="shared" si="2055"/>
        <v/>
      </c>
      <c r="BU1388" s="18" t="str">
        <f t="shared" si="2055"/>
        <v/>
      </c>
      <c r="BV1388" s="18" t="str">
        <f t="shared" si="2055"/>
        <v/>
      </c>
      <c r="BW1388" s="18" t="str">
        <f t="shared" si="2055"/>
        <v/>
      </c>
      <c r="BX1388" s="18" t="str">
        <f t="shared" si="2055"/>
        <v/>
      </c>
      <c r="BY1388" s="18" t="str">
        <f t="shared" si="2055"/>
        <v/>
      </c>
      <c r="BZ1388" s="18" t="str">
        <f t="shared" si="2055"/>
        <v/>
      </c>
      <c r="CA1388" s="18" t="str">
        <f t="shared" si="2055"/>
        <v/>
      </c>
      <c r="CB1388" s="18" t="str">
        <f t="shared" si="2055"/>
        <v/>
      </c>
      <c r="CC1388" s="18" t="str">
        <f t="shared" si="2055"/>
        <v/>
      </c>
      <c r="CD1388" s="17"/>
      <c r="CE1388" s="17"/>
    </row>
    <row r="1389" ht="15.0" customHeight="1">
      <c r="A1389" s="11" t="s">
        <v>6507</v>
      </c>
      <c r="B1389" s="11" t="s">
        <v>6508</v>
      </c>
      <c r="C1389" s="11"/>
      <c r="D1389" s="11" t="s">
        <v>5632</v>
      </c>
      <c r="E1389" s="11">
        <v>0.0</v>
      </c>
      <c r="F1389" s="11">
        <v>0.0</v>
      </c>
      <c r="H1389" s="12">
        <v>0.0</v>
      </c>
      <c r="I1389" s="12">
        <v>0.0</v>
      </c>
      <c r="J1389" s="13"/>
      <c r="K1389" s="13"/>
      <c r="L1389" s="11" t="s">
        <v>86</v>
      </c>
      <c r="N1389" s="14" t="s">
        <v>6509</v>
      </c>
      <c r="O1389" s="11" t="s">
        <v>6510</v>
      </c>
      <c r="T1389" s="11" t="s">
        <v>6511</v>
      </c>
      <c r="V1389" s="11" t="s">
        <v>6512</v>
      </c>
      <c r="X1389" s="11" t="s">
        <v>6309</v>
      </c>
      <c r="Y1389" s="11" t="s">
        <v>75</v>
      </c>
      <c r="AI1389" s="15">
        <v>42370.0</v>
      </c>
      <c r="AL1389" s="11">
        <v>0.0</v>
      </c>
      <c r="AM1389" s="11" t="s">
        <v>2168</v>
      </c>
      <c r="AQ1389" s="11" t="s">
        <v>79</v>
      </c>
      <c r="AR1389" s="11" t="s">
        <v>155</v>
      </c>
      <c r="AS1389" s="11" t="s">
        <v>75</v>
      </c>
      <c r="AT1389" s="11" t="s">
        <v>80</v>
      </c>
      <c r="AW1389" s="25" t="s">
        <v>96</v>
      </c>
      <c r="AX1389" s="11" t="s">
        <v>82</v>
      </c>
      <c r="AZ1389" s="11" t="s">
        <v>520</v>
      </c>
      <c r="BD1389" s="15">
        <v>45671.0</v>
      </c>
      <c r="BE1389" s="15">
        <v>45779.0</v>
      </c>
      <c r="BJ1389" s="11">
        <v>2016.0</v>
      </c>
      <c r="BL1389" s="16">
        <f t="shared" si="1660"/>
        <v>-2015</v>
      </c>
      <c r="BM1389" s="18" t="str">
        <f t="shared" si="1661"/>
        <v>#NUM!</v>
      </c>
      <c r="BN1389" s="18" t="str">
        <f t="shared" ref="BN1389:CC1389" si="2056">IF(ISNUMBER(SEARCH(BN$1, $BM1389)), ($K1389/$BL1389), "")</f>
        <v/>
      </c>
      <c r="BO1389" s="18" t="str">
        <f t="shared" si="2056"/>
        <v/>
      </c>
      <c r="BP1389" s="18" t="str">
        <f t="shared" si="2056"/>
        <v/>
      </c>
      <c r="BQ1389" s="18" t="str">
        <f t="shared" si="2056"/>
        <v/>
      </c>
      <c r="BR1389" s="18" t="str">
        <f t="shared" si="2056"/>
        <v/>
      </c>
      <c r="BS1389" s="18" t="str">
        <f t="shared" si="2056"/>
        <v/>
      </c>
      <c r="BT1389" s="18" t="str">
        <f t="shared" si="2056"/>
        <v/>
      </c>
      <c r="BU1389" s="18" t="str">
        <f t="shared" si="2056"/>
        <v/>
      </c>
      <c r="BV1389" s="18" t="str">
        <f t="shared" si="2056"/>
        <v/>
      </c>
      <c r="BW1389" s="18" t="str">
        <f t="shared" si="2056"/>
        <v/>
      </c>
      <c r="BX1389" s="18" t="str">
        <f t="shared" si="2056"/>
        <v/>
      </c>
      <c r="BY1389" s="18" t="str">
        <f t="shared" si="2056"/>
        <v/>
      </c>
      <c r="BZ1389" s="18" t="str">
        <f t="shared" si="2056"/>
        <v/>
      </c>
      <c r="CA1389" s="18" t="str">
        <f t="shared" si="2056"/>
        <v/>
      </c>
      <c r="CB1389" s="18" t="str">
        <f t="shared" si="2056"/>
        <v/>
      </c>
      <c r="CC1389" s="18" t="str">
        <f t="shared" si="2056"/>
        <v/>
      </c>
    </row>
    <row r="1390" ht="15.0" customHeight="1">
      <c r="A1390" s="11" t="s">
        <v>6513</v>
      </c>
      <c r="B1390" s="11" t="s">
        <v>6514</v>
      </c>
      <c r="C1390" s="11"/>
      <c r="D1390" s="11" t="s">
        <v>5632</v>
      </c>
      <c r="E1390" s="11">
        <v>0.0</v>
      </c>
      <c r="F1390" s="11">
        <v>0.0</v>
      </c>
      <c r="H1390" s="12">
        <v>0.0</v>
      </c>
      <c r="I1390" s="12">
        <v>0.0</v>
      </c>
      <c r="J1390" s="13"/>
      <c r="K1390" s="13"/>
      <c r="L1390" s="11" t="s">
        <v>86</v>
      </c>
      <c r="N1390" s="14" t="s">
        <v>6515</v>
      </c>
      <c r="O1390" s="11" t="s">
        <v>6516</v>
      </c>
      <c r="T1390" s="11" t="s">
        <v>6517</v>
      </c>
      <c r="Y1390" s="11" t="s">
        <v>75</v>
      </c>
      <c r="AI1390" s="15">
        <v>42736.0</v>
      </c>
      <c r="AL1390" s="11">
        <v>0.0</v>
      </c>
      <c r="AM1390" s="11" t="s">
        <v>2889</v>
      </c>
      <c r="AQ1390" s="11" t="s">
        <v>79</v>
      </c>
      <c r="AR1390" s="11" t="s">
        <v>274</v>
      </c>
      <c r="AS1390" s="11" t="s">
        <v>75</v>
      </c>
      <c r="AT1390" s="11" t="s">
        <v>80</v>
      </c>
      <c r="AW1390" s="25" t="s">
        <v>96</v>
      </c>
      <c r="AX1390" s="11" t="s">
        <v>82</v>
      </c>
      <c r="AZ1390" s="25" t="s">
        <v>132</v>
      </c>
      <c r="BD1390" s="15">
        <v>45671.0</v>
      </c>
      <c r="BE1390" s="15">
        <v>45779.0</v>
      </c>
      <c r="BJ1390" s="11">
        <v>2017.0</v>
      </c>
      <c r="BL1390" s="16">
        <f t="shared" si="1660"/>
        <v>-2016</v>
      </c>
      <c r="BM1390" s="18" t="str">
        <f t="shared" si="1661"/>
        <v>#NUM!</v>
      </c>
      <c r="BN1390" s="18" t="str">
        <f t="shared" ref="BN1390:CC1390" si="2057">IF(ISNUMBER(SEARCH(BN$1, $BM1390)), ($K1390/$BL1390), "")</f>
        <v/>
      </c>
      <c r="BO1390" s="18" t="str">
        <f t="shared" si="2057"/>
        <v/>
      </c>
      <c r="BP1390" s="18" t="str">
        <f t="shared" si="2057"/>
        <v/>
      </c>
      <c r="BQ1390" s="18" t="str">
        <f t="shared" si="2057"/>
        <v/>
      </c>
      <c r="BR1390" s="18" t="str">
        <f t="shared" si="2057"/>
        <v/>
      </c>
      <c r="BS1390" s="18" t="str">
        <f t="shared" si="2057"/>
        <v/>
      </c>
      <c r="BT1390" s="18" t="str">
        <f t="shared" si="2057"/>
        <v/>
      </c>
      <c r="BU1390" s="18" t="str">
        <f t="shared" si="2057"/>
        <v/>
      </c>
      <c r="BV1390" s="18" t="str">
        <f t="shared" si="2057"/>
        <v/>
      </c>
      <c r="BW1390" s="18" t="str">
        <f t="shared" si="2057"/>
        <v/>
      </c>
      <c r="BX1390" s="18" t="str">
        <f t="shared" si="2057"/>
        <v/>
      </c>
      <c r="BY1390" s="18" t="str">
        <f t="shared" si="2057"/>
        <v/>
      </c>
      <c r="BZ1390" s="18" t="str">
        <f t="shared" si="2057"/>
        <v/>
      </c>
      <c r="CA1390" s="18" t="str">
        <f t="shared" si="2057"/>
        <v/>
      </c>
      <c r="CB1390" s="18" t="str">
        <f t="shared" si="2057"/>
        <v/>
      </c>
      <c r="CC1390" s="18" t="str">
        <f t="shared" si="2057"/>
        <v/>
      </c>
      <c r="CD1390" s="11"/>
      <c r="CE1390" s="11"/>
    </row>
    <row r="1391" ht="15.0" customHeight="1">
      <c r="A1391" s="11" t="s">
        <v>6518</v>
      </c>
      <c r="B1391" s="11" t="s">
        <v>6519</v>
      </c>
      <c r="C1391" s="11"/>
      <c r="D1391" s="11" t="s">
        <v>5632</v>
      </c>
      <c r="E1391" s="11">
        <v>0.0</v>
      </c>
      <c r="F1391" s="11">
        <v>0.0</v>
      </c>
      <c r="G1391" s="11" t="s">
        <v>151</v>
      </c>
      <c r="H1391" s="12">
        <v>0.0</v>
      </c>
      <c r="I1391" s="12">
        <v>0.0</v>
      </c>
      <c r="J1391" s="13">
        <v>0.0</v>
      </c>
      <c r="K1391" s="13">
        <v>0.0</v>
      </c>
      <c r="L1391" s="11" t="s">
        <v>86</v>
      </c>
      <c r="N1391" s="14" t="s">
        <v>6520</v>
      </c>
      <c r="O1391" s="11" t="s">
        <v>6521</v>
      </c>
      <c r="T1391" s="11" t="s">
        <v>6522</v>
      </c>
      <c r="Y1391" s="11" t="s">
        <v>75</v>
      </c>
      <c r="AI1391" s="15">
        <v>44866.0</v>
      </c>
      <c r="AL1391" s="11">
        <v>0.0</v>
      </c>
      <c r="AM1391" s="11" t="s">
        <v>456</v>
      </c>
      <c r="AQ1391" s="11" t="s">
        <v>79</v>
      </c>
      <c r="AR1391" s="11" t="s">
        <v>334</v>
      </c>
      <c r="AS1391" s="11" t="s">
        <v>75</v>
      </c>
      <c r="AT1391" s="11" t="s">
        <v>80</v>
      </c>
      <c r="AW1391" s="25" t="s">
        <v>96</v>
      </c>
      <c r="AX1391" s="11" t="s">
        <v>82</v>
      </c>
      <c r="AZ1391" s="25" t="s">
        <v>124</v>
      </c>
      <c r="BD1391" s="15">
        <v>45671.0</v>
      </c>
      <c r="BE1391" s="15">
        <v>45779.0</v>
      </c>
      <c r="BJ1391" s="11">
        <v>2022.0</v>
      </c>
      <c r="BK1391" s="11">
        <v>2025.0</v>
      </c>
      <c r="BL1391" s="16">
        <f t="shared" si="1660"/>
        <v>4</v>
      </c>
      <c r="BM1391" s="18" t="str">
        <f t="shared" si="1661"/>
        <v>2022, 2023, 2024, 2025</v>
      </c>
      <c r="BN1391" s="18" t="str">
        <f t="shared" ref="BN1391:CC1391" si="2058">IF(ISNUMBER(SEARCH(BN$1, $BM1391)), ($K1391/$BL1391), "")</f>
        <v/>
      </c>
      <c r="BO1391" s="18" t="str">
        <f t="shared" si="2058"/>
        <v/>
      </c>
      <c r="BP1391" s="20">
        <f t="shared" si="2058"/>
        <v>0</v>
      </c>
      <c r="BQ1391" s="20">
        <f t="shared" si="2058"/>
        <v>0</v>
      </c>
      <c r="BR1391" s="20">
        <f t="shared" si="2058"/>
        <v>0</v>
      </c>
      <c r="BS1391" s="20">
        <f t="shared" si="2058"/>
        <v>0</v>
      </c>
      <c r="BT1391" s="18" t="str">
        <f t="shared" si="2058"/>
        <v/>
      </c>
      <c r="BU1391" s="18" t="str">
        <f t="shared" si="2058"/>
        <v/>
      </c>
      <c r="BV1391" s="18" t="str">
        <f t="shared" si="2058"/>
        <v/>
      </c>
      <c r="BW1391" s="18" t="str">
        <f t="shared" si="2058"/>
        <v/>
      </c>
      <c r="BX1391" s="18" t="str">
        <f t="shared" si="2058"/>
        <v/>
      </c>
      <c r="BY1391" s="18" t="str">
        <f t="shared" si="2058"/>
        <v/>
      </c>
      <c r="BZ1391" s="18" t="str">
        <f t="shared" si="2058"/>
        <v/>
      </c>
      <c r="CA1391" s="18" t="str">
        <f t="shared" si="2058"/>
        <v/>
      </c>
      <c r="CB1391" s="18" t="str">
        <f t="shared" si="2058"/>
        <v/>
      </c>
      <c r="CC1391" s="18" t="str">
        <f t="shared" si="2058"/>
        <v/>
      </c>
      <c r="CD1391" s="11"/>
      <c r="CE1391" s="11"/>
    </row>
    <row r="1392" ht="15.0" customHeight="1">
      <c r="A1392" s="11" t="s">
        <v>6523</v>
      </c>
      <c r="B1392" s="11" t="s">
        <v>6524</v>
      </c>
      <c r="C1392" s="11"/>
      <c r="D1392" s="11" t="s">
        <v>5632</v>
      </c>
      <c r="E1392" s="11">
        <v>0.0</v>
      </c>
      <c r="F1392" s="11">
        <v>0.0</v>
      </c>
      <c r="H1392" s="12">
        <v>0.0</v>
      </c>
      <c r="I1392" s="12">
        <v>0.0</v>
      </c>
      <c r="J1392" s="13"/>
      <c r="K1392" s="13"/>
      <c r="L1392" s="11" t="s">
        <v>86</v>
      </c>
      <c r="N1392" s="14" t="s">
        <v>6525</v>
      </c>
      <c r="O1392" s="11" t="s">
        <v>6526</v>
      </c>
      <c r="T1392" s="11" t="s">
        <v>6527</v>
      </c>
      <c r="V1392" s="11" t="s">
        <v>6528</v>
      </c>
      <c r="X1392" s="11" t="s">
        <v>6529</v>
      </c>
      <c r="Y1392" s="11" t="s">
        <v>75</v>
      </c>
      <c r="AI1392" s="15">
        <v>36161.0</v>
      </c>
      <c r="AL1392" s="11">
        <v>0.0</v>
      </c>
      <c r="AM1392" s="11" t="s">
        <v>6530</v>
      </c>
      <c r="AQ1392" s="11" t="s">
        <v>79</v>
      </c>
      <c r="AR1392" s="11" t="s">
        <v>6529</v>
      </c>
      <c r="AS1392" s="11" t="s">
        <v>75</v>
      </c>
      <c r="AT1392" s="11" t="s">
        <v>80</v>
      </c>
      <c r="AW1392" s="25" t="s">
        <v>96</v>
      </c>
      <c r="AX1392" s="11" t="s">
        <v>82</v>
      </c>
      <c r="AZ1392" s="25" t="s">
        <v>132</v>
      </c>
      <c r="BD1392" s="15">
        <v>45671.0</v>
      </c>
      <c r="BE1392" s="15">
        <v>45779.0</v>
      </c>
      <c r="BJ1392" s="11">
        <v>1999.0</v>
      </c>
      <c r="BL1392" s="16">
        <f t="shared" si="1660"/>
        <v>-1998</v>
      </c>
      <c r="BM1392" s="18" t="str">
        <f t="shared" si="1661"/>
        <v>#NUM!</v>
      </c>
      <c r="BN1392" s="18" t="str">
        <f t="shared" ref="BN1392:CC1392" si="2059">IF(ISNUMBER(SEARCH(BN$1, $BM1392)), ($K1392/$BL1392), "")</f>
        <v/>
      </c>
      <c r="BO1392" s="18" t="str">
        <f t="shared" si="2059"/>
        <v/>
      </c>
      <c r="BP1392" s="18" t="str">
        <f t="shared" si="2059"/>
        <v/>
      </c>
      <c r="BQ1392" s="18" t="str">
        <f t="shared" si="2059"/>
        <v/>
      </c>
      <c r="BR1392" s="18" t="str">
        <f t="shared" si="2059"/>
        <v/>
      </c>
      <c r="BS1392" s="18" t="str">
        <f t="shared" si="2059"/>
        <v/>
      </c>
      <c r="BT1392" s="18" t="str">
        <f t="shared" si="2059"/>
        <v/>
      </c>
      <c r="BU1392" s="18" t="str">
        <f t="shared" si="2059"/>
        <v/>
      </c>
      <c r="BV1392" s="18" t="str">
        <f t="shared" si="2059"/>
        <v/>
      </c>
      <c r="BW1392" s="18" t="str">
        <f t="shared" si="2059"/>
        <v/>
      </c>
      <c r="BX1392" s="18" t="str">
        <f t="shared" si="2059"/>
        <v/>
      </c>
      <c r="BY1392" s="18" t="str">
        <f t="shared" si="2059"/>
        <v/>
      </c>
      <c r="BZ1392" s="18" t="str">
        <f t="shared" si="2059"/>
        <v/>
      </c>
      <c r="CA1392" s="18" t="str">
        <f t="shared" si="2059"/>
        <v/>
      </c>
      <c r="CB1392" s="18" t="str">
        <f t="shared" si="2059"/>
        <v/>
      </c>
      <c r="CC1392" s="18" t="str">
        <f t="shared" si="2059"/>
        <v/>
      </c>
      <c r="CD1392" s="11"/>
      <c r="CE1392" s="11"/>
    </row>
    <row r="1393" ht="15.0" customHeight="1">
      <c r="A1393" s="11" t="s">
        <v>6531</v>
      </c>
      <c r="B1393" s="11" t="s">
        <v>6532</v>
      </c>
      <c r="D1393" s="11" t="s">
        <v>5632</v>
      </c>
      <c r="J1393" s="20"/>
      <c r="K1393" s="20"/>
      <c r="L1393" s="11" t="s">
        <v>86</v>
      </c>
      <c r="N1393" s="14" t="s">
        <v>6533</v>
      </c>
      <c r="O1393" s="11" t="s">
        <v>6534</v>
      </c>
      <c r="T1393" s="11" t="s">
        <v>6535</v>
      </c>
      <c r="V1393" s="11" t="s">
        <v>5851</v>
      </c>
      <c r="X1393" s="11" t="s">
        <v>274</v>
      </c>
      <c r="Y1393" s="11" t="s">
        <v>75</v>
      </c>
      <c r="AI1393" s="15">
        <v>41066.0</v>
      </c>
      <c r="AM1393" s="11" t="s">
        <v>2889</v>
      </c>
      <c r="AQ1393" s="11" t="s">
        <v>79</v>
      </c>
      <c r="AR1393" s="11" t="s">
        <v>274</v>
      </c>
      <c r="AS1393" s="11" t="s">
        <v>75</v>
      </c>
      <c r="AT1393" s="11" t="s">
        <v>375</v>
      </c>
      <c r="AW1393" s="25" t="s">
        <v>96</v>
      </c>
      <c r="AX1393" s="11" t="s">
        <v>82</v>
      </c>
      <c r="AZ1393" s="19" t="s">
        <v>290</v>
      </c>
      <c r="BD1393" s="15">
        <v>45671.0</v>
      </c>
      <c r="BE1393" s="15">
        <v>45779.0</v>
      </c>
      <c r="BJ1393" s="11">
        <v>2012.0</v>
      </c>
      <c r="BL1393" s="16">
        <f t="shared" si="1660"/>
        <v>-2011</v>
      </c>
      <c r="BM1393" s="18" t="str">
        <f t="shared" si="1661"/>
        <v>#NUM!</v>
      </c>
      <c r="BN1393" s="18" t="str">
        <f t="shared" ref="BN1393:CC1393" si="2060">IF(ISNUMBER(SEARCH(BN$1, $BM1393)), ($K1393/$BL1393), "")</f>
        <v/>
      </c>
      <c r="BO1393" s="18" t="str">
        <f t="shared" si="2060"/>
        <v/>
      </c>
      <c r="BP1393" s="18" t="str">
        <f t="shared" si="2060"/>
        <v/>
      </c>
      <c r="BQ1393" s="18" t="str">
        <f t="shared" si="2060"/>
        <v/>
      </c>
      <c r="BR1393" s="18" t="str">
        <f t="shared" si="2060"/>
        <v/>
      </c>
      <c r="BS1393" s="18" t="str">
        <f t="shared" si="2060"/>
        <v/>
      </c>
      <c r="BT1393" s="18" t="str">
        <f t="shared" si="2060"/>
        <v/>
      </c>
      <c r="BU1393" s="18" t="str">
        <f t="shared" si="2060"/>
        <v/>
      </c>
      <c r="BV1393" s="18" t="str">
        <f t="shared" si="2060"/>
        <v/>
      </c>
      <c r="BW1393" s="18" t="str">
        <f t="shared" si="2060"/>
        <v/>
      </c>
      <c r="BX1393" s="18" t="str">
        <f t="shared" si="2060"/>
        <v/>
      </c>
      <c r="BY1393" s="18" t="str">
        <f t="shared" si="2060"/>
        <v/>
      </c>
      <c r="BZ1393" s="18" t="str">
        <f t="shared" si="2060"/>
        <v/>
      </c>
      <c r="CA1393" s="18" t="str">
        <f t="shared" si="2060"/>
        <v/>
      </c>
      <c r="CB1393" s="18" t="str">
        <f t="shared" si="2060"/>
        <v/>
      </c>
      <c r="CC1393" s="18" t="str">
        <f t="shared" si="2060"/>
        <v/>
      </c>
      <c r="CD1393" s="11"/>
      <c r="CE1393" s="11"/>
    </row>
    <row r="1394" ht="15.0" customHeight="1">
      <c r="A1394" s="11" t="s">
        <v>6536</v>
      </c>
      <c r="B1394" s="11" t="s">
        <v>6537</v>
      </c>
      <c r="C1394" s="11"/>
      <c r="D1394" s="11" t="s">
        <v>5632</v>
      </c>
      <c r="E1394" s="11">
        <v>14981.0</v>
      </c>
      <c r="F1394" s="11">
        <v>14981.0</v>
      </c>
      <c r="G1394" s="11" t="s">
        <v>151</v>
      </c>
      <c r="H1394" s="12">
        <v>17441.0</v>
      </c>
      <c r="J1394" s="13">
        <v>14981.0</v>
      </c>
      <c r="K1394" s="13">
        <v>14981.0</v>
      </c>
      <c r="L1394" s="11" t="s">
        <v>86</v>
      </c>
      <c r="N1394" s="14" t="s">
        <v>6538</v>
      </c>
      <c r="O1394" s="11" t="s">
        <v>6539</v>
      </c>
      <c r="AI1394" s="15">
        <v>36892.0</v>
      </c>
      <c r="AL1394" s="11">
        <v>17441.0</v>
      </c>
      <c r="AM1394" s="11" t="s">
        <v>897</v>
      </c>
      <c r="AQ1394" s="11" t="s">
        <v>79</v>
      </c>
      <c r="AR1394" s="11" t="s">
        <v>117</v>
      </c>
      <c r="AS1394" s="11" t="s">
        <v>75</v>
      </c>
      <c r="AT1394" s="11" t="s">
        <v>80</v>
      </c>
      <c r="AW1394" s="25" t="s">
        <v>96</v>
      </c>
      <c r="AX1394" s="25" t="s">
        <v>5932</v>
      </c>
      <c r="AZ1394" s="11" t="s">
        <v>520</v>
      </c>
      <c r="BD1394" s="15">
        <v>45749.0</v>
      </c>
      <c r="BE1394" s="15">
        <v>45749.0</v>
      </c>
      <c r="BJ1394" s="11">
        <v>2001.0</v>
      </c>
      <c r="BK1394" s="11">
        <v>2001.0</v>
      </c>
      <c r="BL1394" s="16">
        <f t="shared" si="1660"/>
        <v>1</v>
      </c>
      <c r="BM1394" s="18" t="str">
        <f t="shared" si="1661"/>
        <v>2001</v>
      </c>
      <c r="BN1394" s="18" t="str">
        <f t="shared" ref="BN1394:CC1394" si="2061">IF(ISNUMBER(SEARCH(BN$1, $BM1394)), ($K1394/$BL1394), "")</f>
        <v/>
      </c>
      <c r="BO1394" s="18" t="str">
        <f t="shared" si="2061"/>
        <v/>
      </c>
      <c r="BP1394" s="18" t="str">
        <f t="shared" si="2061"/>
        <v/>
      </c>
      <c r="BQ1394" s="18" t="str">
        <f t="shared" si="2061"/>
        <v/>
      </c>
      <c r="BR1394" s="18" t="str">
        <f t="shared" si="2061"/>
        <v/>
      </c>
      <c r="BS1394" s="18" t="str">
        <f t="shared" si="2061"/>
        <v/>
      </c>
      <c r="BT1394" s="18" t="str">
        <f t="shared" si="2061"/>
        <v/>
      </c>
      <c r="BU1394" s="18" t="str">
        <f t="shared" si="2061"/>
        <v/>
      </c>
      <c r="BV1394" s="18" t="str">
        <f t="shared" si="2061"/>
        <v/>
      </c>
      <c r="BW1394" s="18" t="str">
        <f t="shared" si="2061"/>
        <v/>
      </c>
      <c r="BX1394" s="18" t="str">
        <f t="shared" si="2061"/>
        <v/>
      </c>
      <c r="BY1394" s="18" t="str">
        <f t="shared" si="2061"/>
        <v/>
      </c>
      <c r="BZ1394" s="18" t="str">
        <f t="shared" si="2061"/>
        <v/>
      </c>
      <c r="CA1394" s="18" t="str">
        <f t="shared" si="2061"/>
        <v/>
      </c>
      <c r="CB1394" s="18" t="str">
        <f t="shared" si="2061"/>
        <v/>
      </c>
      <c r="CC1394" s="18" t="str">
        <f t="shared" si="2061"/>
        <v/>
      </c>
      <c r="CD1394" s="17"/>
      <c r="CE1394" s="17"/>
    </row>
    <row r="1395" ht="15.0" customHeight="1">
      <c r="A1395" s="11" t="s">
        <v>6540</v>
      </c>
      <c r="B1395" s="11" t="s">
        <v>6541</v>
      </c>
      <c r="D1395" s="11" t="s">
        <v>5632</v>
      </c>
      <c r="J1395" s="20"/>
      <c r="K1395" s="20"/>
      <c r="L1395" s="11" t="s">
        <v>86</v>
      </c>
      <c r="N1395" s="29" t="s">
        <v>6542</v>
      </c>
      <c r="Y1395" s="11" t="s">
        <v>75</v>
      </c>
      <c r="AM1395" s="11" t="s">
        <v>6543</v>
      </c>
      <c r="AQ1395" s="11" t="s">
        <v>79</v>
      </c>
      <c r="AR1395" s="11" t="s">
        <v>6544</v>
      </c>
      <c r="AS1395" s="11" t="s">
        <v>75</v>
      </c>
      <c r="AT1395" s="11" t="s">
        <v>80</v>
      </c>
      <c r="AW1395" s="25" t="s">
        <v>96</v>
      </c>
      <c r="AX1395" s="25" t="s">
        <v>82</v>
      </c>
      <c r="AZ1395" s="25" t="s">
        <v>132</v>
      </c>
      <c r="BD1395" s="15">
        <v>45761.0</v>
      </c>
      <c r="BE1395" s="15">
        <v>45761.0</v>
      </c>
      <c r="BL1395" s="16">
        <f t="shared" si="1660"/>
        <v>1</v>
      </c>
      <c r="BM1395" s="18" t="str">
        <f t="shared" si="1661"/>
        <v>0</v>
      </c>
      <c r="BN1395" s="18" t="str">
        <f t="shared" ref="BN1395:CC1395" si="2062">IF(ISNUMBER(SEARCH(BN$1, $BM1395)), ($K1395/$BL1395), "")</f>
        <v/>
      </c>
      <c r="BO1395" s="18" t="str">
        <f t="shared" si="2062"/>
        <v/>
      </c>
      <c r="BP1395" s="18" t="str">
        <f t="shared" si="2062"/>
        <v/>
      </c>
      <c r="BQ1395" s="18" t="str">
        <f t="shared" si="2062"/>
        <v/>
      </c>
      <c r="BR1395" s="18" t="str">
        <f t="shared" si="2062"/>
        <v/>
      </c>
      <c r="BS1395" s="18" t="str">
        <f t="shared" si="2062"/>
        <v/>
      </c>
      <c r="BT1395" s="18" t="str">
        <f t="shared" si="2062"/>
        <v/>
      </c>
      <c r="BU1395" s="18" t="str">
        <f t="shared" si="2062"/>
        <v/>
      </c>
      <c r="BV1395" s="18" t="str">
        <f t="shared" si="2062"/>
        <v/>
      </c>
      <c r="BW1395" s="18" t="str">
        <f t="shared" si="2062"/>
        <v/>
      </c>
      <c r="BX1395" s="18" t="str">
        <f t="shared" si="2062"/>
        <v/>
      </c>
      <c r="BY1395" s="18" t="str">
        <f t="shared" si="2062"/>
        <v/>
      </c>
      <c r="BZ1395" s="18" t="str">
        <f t="shared" si="2062"/>
        <v/>
      </c>
      <c r="CA1395" s="18" t="str">
        <f t="shared" si="2062"/>
        <v/>
      </c>
      <c r="CB1395" s="18" t="str">
        <f t="shared" si="2062"/>
        <v/>
      </c>
      <c r="CC1395" s="18" t="str">
        <f t="shared" si="2062"/>
        <v/>
      </c>
    </row>
    <row r="1396" ht="15.0" customHeight="1">
      <c r="A1396" s="11" t="s">
        <v>6545</v>
      </c>
      <c r="B1396" s="11" t="s">
        <v>6546</v>
      </c>
      <c r="C1396" s="11"/>
      <c r="D1396" s="11" t="s">
        <v>5632</v>
      </c>
      <c r="E1396" s="11">
        <v>6964800.0</v>
      </c>
      <c r="F1396" s="11">
        <v>6964800.0</v>
      </c>
      <c r="G1396" s="11" t="s">
        <v>873</v>
      </c>
      <c r="H1396" s="12">
        <v>303292.0</v>
      </c>
      <c r="J1396" s="13">
        <f t="shared" ref="J1396:K1396" si="2063">E1396*0.04</f>
        <v>278592</v>
      </c>
      <c r="K1396" s="13">
        <f t="shared" si="2063"/>
        <v>278592</v>
      </c>
      <c r="L1396" s="11" t="s">
        <v>86</v>
      </c>
      <c r="N1396" s="14" t="s">
        <v>6547</v>
      </c>
      <c r="T1396" s="11" t="s">
        <v>6548</v>
      </c>
      <c r="V1396" s="11" t="s">
        <v>6549</v>
      </c>
      <c r="X1396" s="11" t="s">
        <v>876</v>
      </c>
      <c r="Y1396" s="11" t="s">
        <v>75</v>
      </c>
      <c r="AI1396" s="15">
        <v>45536.0</v>
      </c>
      <c r="AL1396" s="11">
        <v>303292.0</v>
      </c>
      <c r="AM1396" s="11" t="s">
        <v>3996</v>
      </c>
      <c r="AQ1396" s="11" t="s">
        <v>79</v>
      </c>
      <c r="AR1396" s="18" t="s">
        <v>878</v>
      </c>
      <c r="AS1396" s="11" t="s">
        <v>75</v>
      </c>
      <c r="AT1396" s="11" t="s">
        <v>80</v>
      </c>
      <c r="AW1396" s="25" t="s">
        <v>96</v>
      </c>
      <c r="AX1396" s="25" t="s">
        <v>82</v>
      </c>
      <c r="AZ1396" s="25" t="s">
        <v>132</v>
      </c>
      <c r="BD1396" s="15">
        <v>45761.0</v>
      </c>
      <c r="BE1396" s="15">
        <v>45761.0</v>
      </c>
      <c r="BJ1396" s="11">
        <v>2024.0</v>
      </c>
      <c r="BK1396" s="11">
        <v>2027.0</v>
      </c>
      <c r="BL1396" s="16">
        <f t="shared" si="1660"/>
        <v>4</v>
      </c>
      <c r="BM1396" s="18" t="str">
        <f t="shared" si="1661"/>
        <v>2024, 2025, 2026, 2027</v>
      </c>
      <c r="BN1396" s="18" t="str">
        <f t="shared" ref="BN1396:CC1396" si="2064">IF(ISNUMBER(SEARCH(BN$1, $BM1396)), ($K1396/$BL1396), "")</f>
        <v/>
      </c>
      <c r="BO1396" s="18" t="str">
        <f t="shared" si="2064"/>
        <v/>
      </c>
      <c r="BP1396" s="18" t="str">
        <f t="shared" si="2064"/>
        <v/>
      </c>
      <c r="BQ1396" s="18" t="str">
        <f t="shared" si="2064"/>
        <v/>
      </c>
      <c r="BR1396" s="20">
        <f t="shared" si="2064"/>
        <v>69648</v>
      </c>
      <c r="BS1396" s="20">
        <f t="shared" si="2064"/>
        <v>69648</v>
      </c>
      <c r="BT1396" s="20">
        <f t="shared" si="2064"/>
        <v>69648</v>
      </c>
      <c r="BU1396" s="20">
        <f t="shared" si="2064"/>
        <v>69648</v>
      </c>
      <c r="BV1396" s="18" t="str">
        <f t="shared" si="2064"/>
        <v/>
      </c>
      <c r="BW1396" s="18" t="str">
        <f t="shared" si="2064"/>
        <v/>
      </c>
      <c r="BX1396" s="18" t="str">
        <f t="shared" si="2064"/>
        <v/>
      </c>
      <c r="BY1396" s="18" t="str">
        <f t="shared" si="2064"/>
        <v/>
      </c>
      <c r="BZ1396" s="18" t="str">
        <f t="shared" si="2064"/>
        <v/>
      </c>
      <c r="CA1396" s="18" t="str">
        <f t="shared" si="2064"/>
        <v/>
      </c>
      <c r="CB1396" s="18" t="str">
        <f t="shared" si="2064"/>
        <v/>
      </c>
      <c r="CC1396" s="18" t="str">
        <f t="shared" si="2064"/>
        <v/>
      </c>
    </row>
    <row r="1397" ht="15.0" customHeight="1">
      <c r="A1397" s="11" t="s">
        <v>6550</v>
      </c>
      <c r="C1397" s="11"/>
      <c r="D1397" s="11" t="s">
        <v>5632</v>
      </c>
      <c r="E1397" s="11">
        <v>3166724.0</v>
      </c>
      <c r="F1397" s="11">
        <v>3166724.0</v>
      </c>
      <c r="G1397" s="11" t="s">
        <v>65</v>
      </c>
      <c r="H1397" s="12">
        <v>314570.0</v>
      </c>
      <c r="J1397" s="13">
        <f t="shared" ref="J1397:K1397" si="2065">E1397*0.13</f>
        <v>411674.12</v>
      </c>
      <c r="K1397" s="13">
        <f t="shared" si="2065"/>
        <v>411674.12</v>
      </c>
      <c r="L1397" s="11" t="s">
        <v>86</v>
      </c>
      <c r="T1397" s="11" t="s">
        <v>3168</v>
      </c>
      <c r="V1397" s="11" t="s">
        <v>3169</v>
      </c>
      <c r="X1397" s="11" t="s">
        <v>74</v>
      </c>
      <c r="Y1397" s="11" t="s">
        <v>75</v>
      </c>
      <c r="AI1397" s="15">
        <v>45323.0</v>
      </c>
      <c r="AL1397" s="11">
        <v>314570.0</v>
      </c>
      <c r="AM1397" s="11" t="s">
        <v>3170</v>
      </c>
      <c r="AQ1397" s="11" t="s">
        <v>79</v>
      </c>
      <c r="AR1397" s="11" t="s">
        <v>74</v>
      </c>
      <c r="AS1397" s="11" t="s">
        <v>75</v>
      </c>
      <c r="AT1397" s="11" t="s">
        <v>80</v>
      </c>
      <c r="AW1397" s="25" t="s">
        <v>96</v>
      </c>
      <c r="AX1397" s="25" t="s">
        <v>82</v>
      </c>
      <c r="AZ1397" s="25" t="s">
        <v>5728</v>
      </c>
      <c r="BD1397" s="15">
        <v>45761.0</v>
      </c>
      <c r="BE1397" s="15">
        <v>45761.0</v>
      </c>
      <c r="BJ1397" s="11">
        <v>2024.0</v>
      </c>
      <c r="BK1397" s="11">
        <v>2024.0</v>
      </c>
      <c r="BL1397" s="16">
        <f t="shared" si="1660"/>
        <v>1</v>
      </c>
      <c r="BM1397" s="18" t="str">
        <f t="shared" si="1661"/>
        <v>2024</v>
      </c>
      <c r="BN1397" s="18" t="str">
        <f t="shared" ref="BN1397:CC1397" si="2066">IF(ISNUMBER(SEARCH(BN$1, $BM1397)), ($K1397/$BL1397), "")</f>
        <v/>
      </c>
      <c r="BO1397" s="18" t="str">
        <f t="shared" si="2066"/>
        <v/>
      </c>
      <c r="BP1397" s="18" t="str">
        <f t="shared" si="2066"/>
        <v/>
      </c>
      <c r="BQ1397" s="18" t="str">
        <f t="shared" si="2066"/>
        <v/>
      </c>
      <c r="BR1397" s="20">
        <f t="shared" si="2066"/>
        <v>411674.12</v>
      </c>
      <c r="BS1397" s="18" t="str">
        <f t="shared" si="2066"/>
        <v/>
      </c>
      <c r="BT1397" s="18" t="str">
        <f t="shared" si="2066"/>
        <v/>
      </c>
      <c r="BU1397" s="18" t="str">
        <f t="shared" si="2066"/>
        <v/>
      </c>
      <c r="BV1397" s="18" t="str">
        <f t="shared" si="2066"/>
        <v/>
      </c>
      <c r="BW1397" s="18" t="str">
        <f t="shared" si="2066"/>
        <v/>
      </c>
      <c r="BX1397" s="18" t="str">
        <f t="shared" si="2066"/>
        <v/>
      </c>
      <c r="BY1397" s="18" t="str">
        <f t="shared" si="2066"/>
        <v/>
      </c>
      <c r="BZ1397" s="18" t="str">
        <f t="shared" si="2066"/>
        <v/>
      </c>
      <c r="CA1397" s="18" t="str">
        <f t="shared" si="2066"/>
        <v/>
      </c>
      <c r="CB1397" s="18" t="str">
        <f t="shared" si="2066"/>
        <v/>
      </c>
      <c r="CC1397" s="18" t="str">
        <f t="shared" si="2066"/>
        <v/>
      </c>
    </row>
    <row r="1398" ht="15.0" customHeight="1">
      <c r="A1398" s="11" t="s">
        <v>6551</v>
      </c>
      <c r="C1398" s="11"/>
      <c r="D1398" s="11" t="s">
        <v>5632</v>
      </c>
      <c r="E1398" s="11">
        <v>3070425.0</v>
      </c>
      <c r="F1398" s="11">
        <v>3070425.0</v>
      </c>
      <c r="G1398" s="11" t="s">
        <v>65</v>
      </c>
      <c r="H1398" s="12">
        <v>305004.0</v>
      </c>
      <c r="J1398" s="13">
        <f t="shared" ref="J1398:K1398" si="2067">E1398*0.13</f>
        <v>399155.25</v>
      </c>
      <c r="K1398" s="13">
        <f t="shared" si="2067"/>
        <v>399155.25</v>
      </c>
      <c r="L1398" s="11" t="s">
        <v>86</v>
      </c>
      <c r="T1398" s="11" t="s">
        <v>3174</v>
      </c>
      <c r="V1398" s="11" t="s">
        <v>3169</v>
      </c>
      <c r="X1398" s="11" t="s">
        <v>74</v>
      </c>
      <c r="Y1398" s="11" t="s">
        <v>75</v>
      </c>
      <c r="AI1398" s="15">
        <v>45546.0</v>
      </c>
      <c r="AL1398" s="11">
        <v>305004.0</v>
      </c>
      <c r="AM1398" s="11" t="s">
        <v>3170</v>
      </c>
      <c r="AQ1398" s="11" t="s">
        <v>79</v>
      </c>
      <c r="AR1398" s="11" t="s">
        <v>74</v>
      </c>
      <c r="AS1398" s="11" t="s">
        <v>75</v>
      </c>
      <c r="AT1398" s="11" t="s">
        <v>80</v>
      </c>
      <c r="AW1398" s="25" t="s">
        <v>96</v>
      </c>
      <c r="AX1398" s="25" t="s">
        <v>82</v>
      </c>
      <c r="AZ1398" s="25" t="s">
        <v>132</v>
      </c>
      <c r="BD1398" s="15">
        <v>45761.0</v>
      </c>
      <c r="BE1398" s="15">
        <v>45761.0</v>
      </c>
      <c r="BJ1398" s="11">
        <v>2024.0</v>
      </c>
      <c r="BK1398" s="11">
        <v>2024.0</v>
      </c>
      <c r="BL1398" s="16">
        <f t="shared" si="1660"/>
        <v>1</v>
      </c>
      <c r="BM1398" s="18" t="str">
        <f t="shared" si="1661"/>
        <v>2024</v>
      </c>
      <c r="BN1398" s="18" t="str">
        <f t="shared" ref="BN1398:CC1398" si="2068">IF(ISNUMBER(SEARCH(BN$1, $BM1398)), ($K1398/$BL1398), "")</f>
        <v/>
      </c>
      <c r="BO1398" s="18" t="str">
        <f t="shared" si="2068"/>
        <v/>
      </c>
      <c r="BP1398" s="18" t="str">
        <f t="shared" si="2068"/>
        <v/>
      </c>
      <c r="BQ1398" s="18" t="str">
        <f t="shared" si="2068"/>
        <v/>
      </c>
      <c r="BR1398" s="20">
        <f t="shared" si="2068"/>
        <v>399155.25</v>
      </c>
      <c r="BS1398" s="18" t="str">
        <f t="shared" si="2068"/>
        <v/>
      </c>
      <c r="BT1398" s="18" t="str">
        <f t="shared" si="2068"/>
        <v/>
      </c>
      <c r="BU1398" s="18" t="str">
        <f t="shared" si="2068"/>
        <v/>
      </c>
      <c r="BV1398" s="18" t="str">
        <f t="shared" si="2068"/>
        <v/>
      </c>
      <c r="BW1398" s="18" t="str">
        <f t="shared" si="2068"/>
        <v/>
      </c>
      <c r="BX1398" s="18" t="str">
        <f t="shared" si="2068"/>
        <v/>
      </c>
      <c r="BY1398" s="18" t="str">
        <f t="shared" si="2068"/>
        <v/>
      </c>
      <c r="BZ1398" s="18" t="str">
        <f t="shared" si="2068"/>
        <v/>
      </c>
      <c r="CA1398" s="18" t="str">
        <f t="shared" si="2068"/>
        <v/>
      </c>
      <c r="CB1398" s="18" t="str">
        <f t="shared" si="2068"/>
        <v/>
      </c>
      <c r="CC1398" s="18" t="str">
        <f t="shared" si="2068"/>
        <v/>
      </c>
    </row>
    <row r="1399" ht="15.0" customHeight="1">
      <c r="A1399" s="11" t="s">
        <v>6552</v>
      </c>
      <c r="B1399" s="11" t="s">
        <v>6553</v>
      </c>
      <c r="C1399" s="11"/>
      <c r="D1399" s="11" t="s">
        <v>5632</v>
      </c>
      <c r="E1399" s="27">
        <v>0.0</v>
      </c>
      <c r="F1399" s="27">
        <v>0.0</v>
      </c>
      <c r="G1399" s="11" t="s">
        <v>135</v>
      </c>
      <c r="H1399" s="12">
        <v>0.0</v>
      </c>
      <c r="J1399" s="13">
        <f t="shared" ref="J1399:K1399" si="2069">E1399*1.19</f>
        <v>0</v>
      </c>
      <c r="K1399" s="13">
        <f t="shared" si="2069"/>
        <v>0</v>
      </c>
      <c r="L1399" s="11" t="s">
        <v>86</v>
      </c>
      <c r="N1399" s="14" t="s">
        <v>6554</v>
      </c>
      <c r="V1399" s="11" t="s">
        <v>918</v>
      </c>
      <c r="X1399" s="11" t="s">
        <v>142</v>
      </c>
      <c r="Y1399" s="11" t="s">
        <v>75</v>
      </c>
      <c r="AI1399" s="15">
        <v>45565.0</v>
      </c>
      <c r="AL1399" s="11">
        <v>0.0</v>
      </c>
      <c r="AM1399" s="11" t="s">
        <v>143</v>
      </c>
      <c r="AN1399" s="41" t="s">
        <v>1503</v>
      </c>
      <c r="AQ1399" s="11" t="s">
        <v>79</v>
      </c>
      <c r="AR1399" s="11" t="s">
        <v>146</v>
      </c>
      <c r="AS1399" s="11" t="s">
        <v>75</v>
      </c>
      <c r="AT1399" s="25" t="s">
        <v>122</v>
      </c>
      <c r="AW1399" s="25" t="s">
        <v>96</v>
      </c>
      <c r="AX1399" s="25" t="s">
        <v>82</v>
      </c>
      <c r="AZ1399" s="19" t="s">
        <v>290</v>
      </c>
      <c r="BD1399" s="15">
        <v>45761.0</v>
      </c>
      <c r="BE1399" s="15">
        <v>45779.0</v>
      </c>
      <c r="BJ1399" s="11">
        <v>2024.0</v>
      </c>
      <c r="BK1399" s="11">
        <v>2028.0</v>
      </c>
      <c r="BL1399" s="16">
        <f t="shared" si="1660"/>
        <v>5</v>
      </c>
      <c r="BM1399" s="18" t="str">
        <f t="shared" si="1661"/>
        <v>2024, 2025, 2026, 2027, 2028</v>
      </c>
      <c r="BN1399" s="18" t="str">
        <f t="shared" ref="BN1399:CC1399" si="2070">IF(ISNUMBER(SEARCH(BN$1, $BM1399)), ($K1399/$BL1399), "")</f>
        <v/>
      </c>
      <c r="BO1399" s="18" t="str">
        <f t="shared" si="2070"/>
        <v/>
      </c>
      <c r="BP1399" s="18" t="str">
        <f t="shared" si="2070"/>
        <v/>
      </c>
      <c r="BQ1399" s="18" t="str">
        <f t="shared" si="2070"/>
        <v/>
      </c>
      <c r="BR1399" s="20">
        <f t="shared" si="2070"/>
        <v>0</v>
      </c>
      <c r="BS1399" s="20">
        <f t="shared" si="2070"/>
        <v>0</v>
      </c>
      <c r="BT1399" s="20">
        <f t="shared" si="2070"/>
        <v>0</v>
      </c>
      <c r="BU1399" s="20">
        <f t="shared" si="2070"/>
        <v>0</v>
      </c>
      <c r="BV1399" s="20">
        <f t="shared" si="2070"/>
        <v>0</v>
      </c>
      <c r="BW1399" s="18" t="str">
        <f t="shared" si="2070"/>
        <v/>
      </c>
      <c r="BX1399" s="18" t="str">
        <f t="shared" si="2070"/>
        <v/>
      </c>
      <c r="BY1399" s="18" t="str">
        <f t="shared" si="2070"/>
        <v/>
      </c>
      <c r="BZ1399" s="18" t="str">
        <f t="shared" si="2070"/>
        <v/>
      </c>
      <c r="CA1399" s="18" t="str">
        <f t="shared" si="2070"/>
        <v/>
      </c>
      <c r="CB1399" s="18" t="str">
        <f t="shared" si="2070"/>
        <v/>
      </c>
      <c r="CC1399" s="18" t="str">
        <f t="shared" si="2070"/>
        <v/>
      </c>
    </row>
    <row r="1400" ht="15.0" customHeight="1">
      <c r="A1400" s="11" t="s">
        <v>6555</v>
      </c>
      <c r="B1400" s="11" t="s">
        <v>3192</v>
      </c>
      <c r="C1400" s="11"/>
      <c r="D1400" s="11" t="s">
        <v>5632</v>
      </c>
      <c r="E1400" s="27">
        <v>49975.0</v>
      </c>
      <c r="F1400" s="27">
        <v>49975.0</v>
      </c>
      <c r="G1400" s="11" t="s">
        <v>135</v>
      </c>
      <c r="H1400" s="12">
        <v>64968.0</v>
      </c>
      <c r="J1400" s="13">
        <f t="shared" ref="J1400:K1400" si="2071">E1400*1.19</f>
        <v>59470.25</v>
      </c>
      <c r="K1400" s="13">
        <f t="shared" si="2071"/>
        <v>59470.25</v>
      </c>
      <c r="L1400" s="11" t="s">
        <v>86</v>
      </c>
      <c r="N1400" s="14" t="s">
        <v>3193</v>
      </c>
      <c r="T1400" s="11" t="s">
        <v>3194</v>
      </c>
      <c r="V1400" s="11" t="s">
        <v>3195</v>
      </c>
      <c r="X1400" s="11" t="s">
        <v>142</v>
      </c>
      <c r="Y1400" s="11" t="s">
        <v>75</v>
      </c>
      <c r="AI1400" s="15">
        <v>45443.0</v>
      </c>
      <c r="AL1400" s="11">
        <v>64968.0</v>
      </c>
      <c r="AM1400" s="11" t="s">
        <v>143</v>
      </c>
      <c r="AN1400" s="11" t="s">
        <v>1509</v>
      </c>
      <c r="AQ1400" s="11" t="s">
        <v>79</v>
      </c>
      <c r="AR1400" s="11" t="s">
        <v>146</v>
      </c>
      <c r="AS1400" s="11" t="s">
        <v>75</v>
      </c>
      <c r="AT1400" s="11" t="s">
        <v>107</v>
      </c>
      <c r="AU1400" s="11" t="s">
        <v>108</v>
      </c>
      <c r="AW1400" s="25" t="s">
        <v>96</v>
      </c>
      <c r="AX1400" s="25" t="s">
        <v>82</v>
      </c>
      <c r="AZ1400" s="25" t="s">
        <v>516</v>
      </c>
      <c r="BD1400" s="15">
        <v>45761.0</v>
      </c>
      <c r="BE1400" s="15">
        <v>45779.0</v>
      </c>
      <c r="BJ1400" s="11">
        <v>2024.0</v>
      </c>
      <c r="BK1400" s="11">
        <v>2024.0</v>
      </c>
      <c r="BL1400" s="16">
        <f t="shared" si="1660"/>
        <v>1</v>
      </c>
      <c r="BM1400" s="18" t="str">
        <f t="shared" si="1661"/>
        <v>2024</v>
      </c>
      <c r="BN1400" s="18" t="str">
        <f t="shared" ref="BN1400:CC1400" si="2072">IF(ISNUMBER(SEARCH(BN$1, $BM1400)), ($K1400/$BL1400), "")</f>
        <v/>
      </c>
      <c r="BO1400" s="18" t="str">
        <f t="shared" si="2072"/>
        <v/>
      </c>
      <c r="BP1400" s="18" t="str">
        <f t="shared" si="2072"/>
        <v/>
      </c>
      <c r="BQ1400" s="18" t="str">
        <f t="shared" si="2072"/>
        <v/>
      </c>
      <c r="BR1400" s="20">
        <f t="shared" si="2072"/>
        <v>59470.25</v>
      </c>
      <c r="BS1400" s="18" t="str">
        <f t="shared" si="2072"/>
        <v/>
      </c>
      <c r="BT1400" s="18" t="str">
        <f t="shared" si="2072"/>
        <v/>
      </c>
      <c r="BU1400" s="18" t="str">
        <f t="shared" si="2072"/>
        <v/>
      </c>
      <c r="BV1400" s="18" t="str">
        <f t="shared" si="2072"/>
        <v/>
      </c>
      <c r="BW1400" s="18" t="str">
        <f t="shared" si="2072"/>
        <v/>
      </c>
      <c r="BX1400" s="18" t="str">
        <f t="shared" si="2072"/>
        <v/>
      </c>
      <c r="BY1400" s="18" t="str">
        <f t="shared" si="2072"/>
        <v/>
      </c>
      <c r="BZ1400" s="18" t="str">
        <f t="shared" si="2072"/>
        <v/>
      </c>
      <c r="CA1400" s="18" t="str">
        <f t="shared" si="2072"/>
        <v/>
      </c>
      <c r="CB1400" s="18" t="str">
        <f t="shared" si="2072"/>
        <v/>
      </c>
      <c r="CC1400" s="18" t="str">
        <f t="shared" si="2072"/>
        <v/>
      </c>
    </row>
    <row r="1401" ht="15.0" customHeight="1">
      <c r="A1401" s="11" t="s">
        <v>6556</v>
      </c>
      <c r="B1401" s="11" t="s">
        <v>3201</v>
      </c>
      <c r="C1401" s="11"/>
      <c r="D1401" s="11" t="s">
        <v>5632</v>
      </c>
      <c r="E1401" s="11">
        <v>450000.0</v>
      </c>
      <c r="F1401" s="11">
        <v>450000.0</v>
      </c>
      <c r="G1401" s="11" t="s">
        <v>726</v>
      </c>
      <c r="H1401" s="12">
        <v>508500.0</v>
      </c>
      <c r="J1401" s="13">
        <f t="shared" ref="J1401:K1401" si="2073">E1401*1.07</f>
        <v>481500</v>
      </c>
      <c r="K1401" s="13">
        <f t="shared" si="2073"/>
        <v>481500</v>
      </c>
      <c r="L1401" s="11" t="s">
        <v>86</v>
      </c>
      <c r="N1401" s="14" t="s">
        <v>3202</v>
      </c>
      <c r="T1401" s="11" t="s">
        <v>3203</v>
      </c>
      <c r="V1401" s="11" t="s">
        <v>3204</v>
      </c>
      <c r="X1401" s="11" t="s">
        <v>731</v>
      </c>
      <c r="Y1401" s="11" t="s">
        <v>75</v>
      </c>
      <c r="AI1401" s="15">
        <v>45566.0</v>
      </c>
      <c r="AL1401" s="11">
        <v>508500.0</v>
      </c>
      <c r="AM1401" s="194" t="s">
        <v>3204</v>
      </c>
      <c r="AQ1401" s="11" t="s">
        <v>79</v>
      </c>
      <c r="AR1401" s="11" t="s">
        <v>731</v>
      </c>
      <c r="AS1401" s="11" t="s">
        <v>75</v>
      </c>
      <c r="AT1401" s="11" t="s">
        <v>80</v>
      </c>
      <c r="AW1401" s="25" t="s">
        <v>96</v>
      </c>
      <c r="AX1401" s="25" t="s">
        <v>82</v>
      </c>
      <c r="AZ1401" s="25" t="s">
        <v>310</v>
      </c>
      <c r="BD1401" s="15">
        <v>45761.0</v>
      </c>
      <c r="BE1401" s="15">
        <v>45761.0</v>
      </c>
      <c r="BJ1401" s="11">
        <v>2024.0</v>
      </c>
      <c r="BK1401" s="11">
        <v>2028.0</v>
      </c>
      <c r="BL1401" s="16">
        <f t="shared" si="1660"/>
        <v>5</v>
      </c>
      <c r="BM1401" s="18" t="str">
        <f t="shared" si="1661"/>
        <v>2024, 2025, 2026, 2027, 2028</v>
      </c>
      <c r="BN1401" s="18" t="str">
        <f t="shared" ref="BN1401:CC1401" si="2074">IF(ISNUMBER(SEARCH(BN$1, $BM1401)), ($K1401/$BL1401), "")</f>
        <v/>
      </c>
      <c r="BO1401" s="18" t="str">
        <f t="shared" si="2074"/>
        <v/>
      </c>
      <c r="BP1401" s="18" t="str">
        <f t="shared" si="2074"/>
        <v/>
      </c>
      <c r="BQ1401" s="18" t="str">
        <f t="shared" si="2074"/>
        <v/>
      </c>
      <c r="BR1401" s="20">
        <f t="shared" si="2074"/>
        <v>96300</v>
      </c>
      <c r="BS1401" s="20">
        <f t="shared" si="2074"/>
        <v>96300</v>
      </c>
      <c r="BT1401" s="20">
        <f t="shared" si="2074"/>
        <v>96300</v>
      </c>
      <c r="BU1401" s="20">
        <f t="shared" si="2074"/>
        <v>96300</v>
      </c>
      <c r="BV1401" s="20">
        <f t="shared" si="2074"/>
        <v>96300</v>
      </c>
      <c r="BW1401" s="18" t="str">
        <f t="shared" si="2074"/>
        <v/>
      </c>
      <c r="BX1401" s="18" t="str">
        <f t="shared" si="2074"/>
        <v/>
      </c>
      <c r="BY1401" s="18" t="str">
        <f t="shared" si="2074"/>
        <v/>
      </c>
      <c r="BZ1401" s="18" t="str">
        <f t="shared" si="2074"/>
        <v/>
      </c>
      <c r="CA1401" s="18" t="str">
        <f t="shared" si="2074"/>
        <v/>
      </c>
      <c r="CB1401" s="18" t="str">
        <f t="shared" si="2074"/>
        <v/>
      </c>
      <c r="CC1401" s="18" t="str">
        <f t="shared" si="2074"/>
        <v/>
      </c>
    </row>
    <row r="1402" ht="15.0" customHeight="1">
      <c r="A1402" s="11" t="s">
        <v>6557</v>
      </c>
      <c r="C1402" s="11"/>
      <c r="D1402" s="11" t="s">
        <v>5632</v>
      </c>
      <c r="E1402" s="11">
        <v>700000.0</v>
      </c>
      <c r="G1402" s="11" t="s">
        <v>215</v>
      </c>
      <c r="H1402" s="12">
        <v>63700.0</v>
      </c>
      <c r="J1402" s="13">
        <f t="shared" ref="J1402:K1402" si="2075">E1402*0.091</f>
        <v>63700</v>
      </c>
      <c r="K1402" s="13">
        <f t="shared" si="2075"/>
        <v>0</v>
      </c>
      <c r="L1402" s="11" t="s">
        <v>86</v>
      </c>
      <c r="N1402" s="14" t="s">
        <v>3206</v>
      </c>
      <c r="T1402" s="11" t="s">
        <v>3207</v>
      </c>
      <c r="V1402" s="11" t="s">
        <v>567</v>
      </c>
      <c r="X1402" s="11" t="s">
        <v>218</v>
      </c>
      <c r="Y1402" s="11" t="s">
        <v>75</v>
      </c>
      <c r="AI1402" s="15">
        <v>45672.0</v>
      </c>
      <c r="AL1402" s="11">
        <v>63700.0</v>
      </c>
      <c r="AM1402" s="11" t="s">
        <v>485</v>
      </c>
      <c r="AQ1402" s="11" t="s">
        <v>79</v>
      </c>
      <c r="AR1402" s="11" t="s">
        <v>218</v>
      </c>
      <c r="AS1402" s="11" t="s">
        <v>75</v>
      </c>
      <c r="AT1402" s="11" t="s">
        <v>80</v>
      </c>
      <c r="AW1402" s="25" t="s">
        <v>96</v>
      </c>
      <c r="AX1402" s="25" t="s">
        <v>82</v>
      </c>
      <c r="AZ1402" s="19" t="s">
        <v>398</v>
      </c>
      <c r="BD1402" s="15">
        <v>45761.0</v>
      </c>
      <c r="BE1402" s="15">
        <v>45761.0</v>
      </c>
      <c r="BJ1402" s="11">
        <v>2015.0</v>
      </c>
      <c r="BK1402" s="11">
        <v>2015.0</v>
      </c>
      <c r="BL1402" s="16">
        <f t="shared" si="1660"/>
        <v>1</v>
      </c>
      <c r="BM1402" s="18" t="str">
        <f t="shared" si="1661"/>
        <v>2015</v>
      </c>
      <c r="BN1402" s="18" t="str">
        <f t="shared" ref="BN1402:CC1402" si="2076">IF(ISNUMBER(SEARCH(BN$1, $BM1402)), ($K1402/$BL1402), "")</f>
        <v/>
      </c>
      <c r="BO1402" s="18" t="str">
        <f t="shared" si="2076"/>
        <v/>
      </c>
      <c r="BP1402" s="18" t="str">
        <f t="shared" si="2076"/>
        <v/>
      </c>
      <c r="BQ1402" s="18" t="str">
        <f t="shared" si="2076"/>
        <v/>
      </c>
      <c r="BR1402" s="18" t="str">
        <f t="shared" si="2076"/>
        <v/>
      </c>
      <c r="BS1402" s="18" t="str">
        <f t="shared" si="2076"/>
        <v/>
      </c>
      <c r="BT1402" s="18" t="str">
        <f t="shared" si="2076"/>
        <v/>
      </c>
      <c r="BU1402" s="18" t="str">
        <f t="shared" si="2076"/>
        <v/>
      </c>
      <c r="BV1402" s="18" t="str">
        <f t="shared" si="2076"/>
        <v/>
      </c>
      <c r="BW1402" s="18" t="str">
        <f t="shared" si="2076"/>
        <v/>
      </c>
      <c r="BX1402" s="18" t="str">
        <f t="shared" si="2076"/>
        <v/>
      </c>
      <c r="BY1402" s="18" t="str">
        <f t="shared" si="2076"/>
        <v/>
      </c>
      <c r="BZ1402" s="18" t="str">
        <f t="shared" si="2076"/>
        <v/>
      </c>
      <c r="CA1402" s="18" t="str">
        <f t="shared" si="2076"/>
        <v/>
      </c>
      <c r="CB1402" s="18" t="str">
        <f t="shared" si="2076"/>
        <v/>
      </c>
      <c r="CC1402" s="18" t="str">
        <f t="shared" si="2076"/>
        <v/>
      </c>
    </row>
    <row r="1403" ht="15.0" customHeight="1">
      <c r="A1403" s="11" t="s">
        <v>6558</v>
      </c>
      <c r="B1403" s="11" t="s">
        <v>3209</v>
      </c>
      <c r="C1403" s="11"/>
      <c r="D1403" s="11" t="s">
        <v>5632</v>
      </c>
      <c r="E1403" s="11">
        <v>697700.0</v>
      </c>
      <c r="G1403" s="11" t="s">
        <v>215</v>
      </c>
      <c r="H1403" s="12">
        <v>63491.0</v>
      </c>
      <c r="J1403" s="13">
        <f t="shared" ref="J1403:K1403" si="2077">E1403*0.091</f>
        <v>63490.7</v>
      </c>
      <c r="K1403" s="13">
        <f t="shared" si="2077"/>
        <v>0</v>
      </c>
      <c r="L1403" s="11" t="s">
        <v>86</v>
      </c>
      <c r="N1403" s="14" t="s">
        <v>3210</v>
      </c>
      <c r="T1403" s="11" t="s">
        <v>3211</v>
      </c>
      <c r="V1403" s="11" t="s">
        <v>3212</v>
      </c>
      <c r="X1403" s="11" t="s">
        <v>218</v>
      </c>
      <c r="Y1403" s="11" t="s">
        <v>75</v>
      </c>
      <c r="AI1403" s="15">
        <v>45446.0</v>
      </c>
      <c r="AL1403" s="11">
        <v>63491.0</v>
      </c>
      <c r="AM1403" s="11" t="s">
        <v>485</v>
      </c>
      <c r="AQ1403" s="11" t="s">
        <v>79</v>
      </c>
      <c r="AR1403" s="11" t="s">
        <v>218</v>
      </c>
      <c r="AS1403" s="11" t="s">
        <v>75</v>
      </c>
      <c r="AT1403" s="11" t="s">
        <v>80</v>
      </c>
      <c r="AW1403" s="25" t="s">
        <v>96</v>
      </c>
      <c r="AX1403" s="25" t="s">
        <v>82</v>
      </c>
      <c r="AZ1403" s="19" t="s">
        <v>398</v>
      </c>
      <c r="BD1403" s="15">
        <v>45761.0</v>
      </c>
      <c r="BE1403" s="15">
        <v>45761.0</v>
      </c>
      <c r="BJ1403" s="11">
        <v>2024.0</v>
      </c>
      <c r="BK1403" s="11">
        <v>2025.0</v>
      </c>
      <c r="BL1403" s="16">
        <f t="shared" si="1660"/>
        <v>2</v>
      </c>
      <c r="BM1403" s="18" t="str">
        <f t="shared" si="1661"/>
        <v>2024, 2025</v>
      </c>
      <c r="BN1403" s="18" t="str">
        <f t="shared" ref="BN1403:CC1403" si="2078">IF(ISNUMBER(SEARCH(BN$1, $BM1403)), ($K1403/$BL1403), "")</f>
        <v/>
      </c>
      <c r="BO1403" s="18" t="str">
        <f t="shared" si="2078"/>
        <v/>
      </c>
      <c r="BP1403" s="18" t="str">
        <f t="shared" si="2078"/>
        <v/>
      </c>
      <c r="BQ1403" s="18" t="str">
        <f t="shared" si="2078"/>
        <v/>
      </c>
      <c r="BR1403" s="20">
        <f t="shared" si="2078"/>
        <v>0</v>
      </c>
      <c r="BS1403" s="20">
        <f t="shared" si="2078"/>
        <v>0</v>
      </c>
      <c r="BT1403" s="18" t="str">
        <f t="shared" si="2078"/>
        <v/>
      </c>
      <c r="BU1403" s="18" t="str">
        <f t="shared" si="2078"/>
        <v/>
      </c>
      <c r="BV1403" s="18" t="str">
        <f t="shared" si="2078"/>
        <v/>
      </c>
      <c r="BW1403" s="18" t="str">
        <f t="shared" si="2078"/>
        <v/>
      </c>
      <c r="BX1403" s="18" t="str">
        <f t="shared" si="2078"/>
        <v/>
      </c>
      <c r="BY1403" s="18" t="str">
        <f t="shared" si="2078"/>
        <v/>
      </c>
      <c r="BZ1403" s="18" t="str">
        <f t="shared" si="2078"/>
        <v/>
      </c>
      <c r="CA1403" s="18" t="str">
        <f t="shared" si="2078"/>
        <v/>
      </c>
      <c r="CB1403" s="18" t="str">
        <f t="shared" si="2078"/>
        <v/>
      </c>
      <c r="CC1403" s="18" t="str">
        <f t="shared" si="2078"/>
        <v/>
      </c>
    </row>
    <row r="1404" ht="15.0" customHeight="1">
      <c r="A1404" s="11" t="s">
        <v>6559</v>
      </c>
      <c r="B1404" s="11" t="s">
        <v>3214</v>
      </c>
      <c r="C1404" s="11"/>
      <c r="D1404" s="11" t="s">
        <v>5632</v>
      </c>
      <c r="E1404" s="11">
        <v>666616.0</v>
      </c>
      <c r="G1404" s="11" t="s">
        <v>215</v>
      </c>
      <c r="H1404" s="12">
        <v>60662.0</v>
      </c>
      <c r="J1404" s="13">
        <f t="shared" ref="J1404:K1404" si="2079">E1404*0.091</f>
        <v>60662.056</v>
      </c>
      <c r="K1404" s="13">
        <f t="shared" si="2079"/>
        <v>0</v>
      </c>
      <c r="L1404" s="11" t="s">
        <v>86</v>
      </c>
      <c r="N1404" s="14" t="s">
        <v>3215</v>
      </c>
      <c r="T1404" s="11" t="s">
        <v>3216</v>
      </c>
      <c r="V1404" s="11" t="s">
        <v>3212</v>
      </c>
      <c r="X1404" s="11" t="s">
        <v>218</v>
      </c>
      <c r="Y1404" s="11" t="s">
        <v>75</v>
      </c>
      <c r="AI1404" s="15">
        <v>45439.0</v>
      </c>
      <c r="AL1404" s="11">
        <v>60662.0</v>
      </c>
      <c r="AM1404" s="11" t="s">
        <v>485</v>
      </c>
      <c r="AQ1404" s="11" t="s">
        <v>79</v>
      </c>
      <c r="AR1404" s="11" t="s">
        <v>218</v>
      </c>
      <c r="AS1404" s="11" t="s">
        <v>75</v>
      </c>
      <c r="AT1404" s="11" t="s">
        <v>80</v>
      </c>
      <c r="AW1404" s="25" t="s">
        <v>96</v>
      </c>
      <c r="AX1404" s="25" t="s">
        <v>82</v>
      </c>
      <c r="AZ1404" s="19" t="s">
        <v>398</v>
      </c>
      <c r="BD1404" s="15">
        <v>45761.0</v>
      </c>
      <c r="BE1404" s="15">
        <v>45761.0</v>
      </c>
      <c r="BJ1404" s="11">
        <v>2024.0</v>
      </c>
      <c r="BK1404" s="11">
        <v>2024.0</v>
      </c>
      <c r="BL1404" s="16">
        <f t="shared" si="1660"/>
        <v>1</v>
      </c>
      <c r="BM1404" s="18" t="str">
        <f t="shared" si="1661"/>
        <v>2024</v>
      </c>
      <c r="BN1404" s="18" t="str">
        <f t="shared" ref="BN1404:CC1404" si="2080">IF(ISNUMBER(SEARCH(BN$1, $BM1404)), ($K1404/$BL1404), "")</f>
        <v/>
      </c>
      <c r="BO1404" s="18" t="str">
        <f t="shared" si="2080"/>
        <v/>
      </c>
      <c r="BP1404" s="18" t="str">
        <f t="shared" si="2080"/>
        <v/>
      </c>
      <c r="BQ1404" s="18" t="str">
        <f t="shared" si="2080"/>
        <v/>
      </c>
      <c r="BR1404" s="20">
        <f t="shared" si="2080"/>
        <v>0</v>
      </c>
      <c r="BS1404" s="18" t="str">
        <f t="shared" si="2080"/>
        <v/>
      </c>
      <c r="BT1404" s="18" t="str">
        <f t="shared" si="2080"/>
        <v/>
      </c>
      <c r="BU1404" s="18" t="str">
        <f t="shared" si="2080"/>
        <v/>
      </c>
      <c r="BV1404" s="18" t="str">
        <f t="shared" si="2080"/>
        <v/>
      </c>
      <c r="BW1404" s="18" t="str">
        <f t="shared" si="2080"/>
        <v/>
      </c>
      <c r="BX1404" s="18" t="str">
        <f t="shared" si="2080"/>
        <v/>
      </c>
      <c r="BY1404" s="18" t="str">
        <f t="shared" si="2080"/>
        <v/>
      </c>
      <c r="BZ1404" s="18" t="str">
        <f t="shared" si="2080"/>
        <v/>
      </c>
      <c r="CA1404" s="18" t="str">
        <f t="shared" si="2080"/>
        <v/>
      </c>
      <c r="CB1404" s="18" t="str">
        <f t="shared" si="2080"/>
        <v/>
      </c>
      <c r="CC1404" s="18" t="str">
        <f t="shared" si="2080"/>
        <v/>
      </c>
    </row>
    <row r="1405" ht="15.0" customHeight="1">
      <c r="A1405" s="11" t="s">
        <v>6560</v>
      </c>
      <c r="B1405" s="11" t="s">
        <v>3218</v>
      </c>
      <c r="C1405" s="11"/>
      <c r="D1405" s="11" t="s">
        <v>5632</v>
      </c>
      <c r="E1405" s="11">
        <v>2999900.0</v>
      </c>
      <c r="G1405" s="11" t="s">
        <v>215</v>
      </c>
      <c r="H1405" s="12">
        <v>272991.0</v>
      </c>
      <c r="J1405" s="13">
        <f t="shared" ref="J1405:K1405" si="2081">E1405*0.091</f>
        <v>272990.9</v>
      </c>
      <c r="K1405" s="13">
        <f t="shared" si="2081"/>
        <v>0</v>
      </c>
      <c r="L1405" s="11" t="s">
        <v>86</v>
      </c>
      <c r="N1405" s="14" t="s">
        <v>6561</v>
      </c>
      <c r="T1405" s="11" t="s">
        <v>3221</v>
      </c>
      <c r="V1405" s="11" t="s">
        <v>438</v>
      </c>
      <c r="X1405" s="11" t="s">
        <v>218</v>
      </c>
      <c r="Y1405" s="11" t="s">
        <v>75</v>
      </c>
      <c r="AI1405" s="15">
        <v>45311.0</v>
      </c>
      <c r="AL1405" s="11">
        <v>272991.0</v>
      </c>
      <c r="AM1405" s="11" t="s">
        <v>220</v>
      </c>
      <c r="AQ1405" s="11" t="s">
        <v>79</v>
      </c>
      <c r="AR1405" s="11" t="s">
        <v>218</v>
      </c>
      <c r="AS1405" s="11" t="s">
        <v>75</v>
      </c>
      <c r="AT1405" s="11" t="s">
        <v>80</v>
      </c>
      <c r="AW1405" s="25" t="s">
        <v>96</v>
      </c>
      <c r="AX1405" s="25" t="s">
        <v>82</v>
      </c>
      <c r="AZ1405" s="25" t="s">
        <v>395</v>
      </c>
      <c r="BD1405" s="15">
        <v>45761.0</v>
      </c>
      <c r="BE1405" s="15">
        <v>45761.0</v>
      </c>
      <c r="BJ1405" s="11">
        <v>2024.0</v>
      </c>
      <c r="BK1405" s="11">
        <v>2026.0</v>
      </c>
      <c r="BL1405" s="16">
        <f t="shared" si="1660"/>
        <v>3</v>
      </c>
      <c r="BM1405" s="18" t="str">
        <f t="shared" si="1661"/>
        <v>2024, 2025, 2026</v>
      </c>
      <c r="BN1405" s="18" t="str">
        <f t="shared" ref="BN1405:CC1405" si="2082">IF(ISNUMBER(SEARCH(BN$1, $BM1405)), ($K1405/$BL1405), "")</f>
        <v/>
      </c>
      <c r="BO1405" s="18" t="str">
        <f t="shared" si="2082"/>
        <v/>
      </c>
      <c r="BP1405" s="18" t="str">
        <f t="shared" si="2082"/>
        <v/>
      </c>
      <c r="BQ1405" s="18" t="str">
        <f t="shared" si="2082"/>
        <v/>
      </c>
      <c r="BR1405" s="20">
        <f t="shared" si="2082"/>
        <v>0</v>
      </c>
      <c r="BS1405" s="20">
        <f t="shared" si="2082"/>
        <v>0</v>
      </c>
      <c r="BT1405" s="20">
        <f t="shared" si="2082"/>
        <v>0</v>
      </c>
      <c r="BU1405" s="18" t="str">
        <f t="shared" si="2082"/>
        <v/>
      </c>
      <c r="BV1405" s="18" t="str">
        <f t="shared" si="2082"/>
        <v/>
      </c>
      <c r="BW1405" s="18" t="str">
        <f t="shared" si="2082"/>
        <v/>
      </c>
      <c r="BX1405" s="18" t="str">
        <f t="shared" si="2082"/>
        <v/>
      </c>
      <c r="BY1405" s="18" t="str">
        <f t="shared" si="2082"/>
        <v/>
      </c>
      <c r="BZ1405" s="18" t="str">
        <f t="shared" si="2082"/>
        <v/>
      </c>
      <c r="CA1405" s="18" t="str">
        <f t="shared" si="2082"/>
        <v/>
      </c>
      <c r="CB1405" s="18" t="str">
        <f t="shared" si="2082"/>
        <v/>
      </c>
      <c r="CC1405" s="18" t="str">
        <f t="shared" si="2082"/>
        <v/>
      </c>
    </row>
    <row r="1406" ht="15.0" customHeight="1">
      <c r="A1406" s="11" t="s">
        <v>6562</v>
      </c>
      <c r="B1406" s="11" t="s">
        <v>3223</v>
      </c>
      <c r="D1406" s="11" t="s">
        <v>5632</v>
      </c>
      <c r="G1406" s="11" t="s">
        <v>151</v>
      </c>
      <c r="J1406" s="20"/>
      <c r="K1406" s="20"/>
      <c r="L1406" s="11" t="s">
        <v>86</v>
      </c>
      <c r="N1406" s="14" t="s">
        <v>3224</v>
      </c>
      <c r="T1406" s="11" t="s">
        <v>271</v>
      </c>
      <c r="V1406" s="11" t="s">
        <v>3225</v>
      </c>
      <c r="X1406" s="11" t="s">
        <v>274</v>
      </c>
      <c r="Y1406" s="11" t="s">
        <v>75</v>
      </c>
      <c r="AI1406" s="15">
        <v>45292.0</v>
      </c>
      <c r="AM1406" s="11" t="s">
        <v>6563</v>
      </c>
      <c r="AQ1406" s="11" t="s">
        <v>79</v>
      </c>
      <c r="AR1406" s="11" t="s">
        <v>274</v>
      </c>
      <c r="AS1406" s="11" t="s">
        <v>75</v>
      </c>
      <c r="AT1406" s="11" t="s">
        <v>80</v>
      </c>
      <c r="AW1406" s="25" t="s">
        <v>96</v>
      </c>
      <c r="AX1406" s="25" t="s">
        <v>82</v>
      </c>
      <c r="AZ1406" s="25" t="s">
        <v>132</v>
      </c>
      <c r="BD1406" s="15">
        <v>45761.0</v>
      </c>
      <c r="BE1406" s="15">
        <v>45761.0</v>
      </c>
      <c r="BJ1406" s="11">
        <v>2024.0</v>
      </c>
      <c r="BK1406" s="11">
        <v>2027.0</v>
      </c>
      <c r="BL1406" s="16">
        <f t="shared" si="1660"/>
        <v>4</v>
      </c>
      <c r="BM1406" s="18" t="str">
        <f t="shared" si="1661"/>
        <v>2024, 2025, 2026, 2027</v>
      </c>
      <c r="BN1406" s="18" t="str">
        <f t="shared" ref="BN1406:CC1406" si="2083">IF(ISNUMBER(SEARCH(BN$1, $BM1406)), ($K1406/$BL1406), "")</f>
        <v/>
      </c>
      <c r="BO1406" s="18" t="str">
        <f t="shared" si="2083"/>
        <v/>
      </c>
      <c r="BP1406" s="18" t="str">
        <f t="shared" si="2083"/>
        <v/>
      </c>
      <c r="BQ1406" s="18" t="str">
        <f t="shared" si="2083"/>
        <v/>
      </c>
      <c r="BR1406" s="20">
        <f t="shared" si="2083"/>
        <v>0</v>
      </c>
      <c r="BS1406" s="20">
        <f t="shared" si="2083"/>
        <v>0</v>
      </c>
      <c r="BT1406" s="20">
        <f t="shared" si="2083"/>
        <v>0</v>
      </c>
      <c r="BU1406" s="20">
        <f t="shared" si="2083"/>
        <v>0</v>
      </c>
      <c r="BV1406" s="18" t="str">
        <f t="shared" si="2083"/>
        <v/>
      </c>
      <c r="BW1406" s="18" t="str">
        <f t="shared" si="2083"/>
        <v/>
      </c>
      <c r="BX1406" s="18" t="str">
        <f t="shared" si="2083"/>
        <v/>
      </c>
      <c r="BY1406" s="18" t="str">
        <f t="shared" si="2083"/>
        <v/>
      </c>
      <c r="BZ1406" s="18" t="str">
        <f t="shared" si="2083"/>
        <v/>
      </c>
      <c r="CA1406" s="18" t="str">
        <f t="shared" si="2083"/>
        <v/>
      </c>
      <c r="CB1406" s="18" t="str">
        <f t="shared" si="2083"/>
        <v/>
      </c>
      <c r="CC1406" s="18" t="str">
        <f t="shared" si="2083"/>
        <v/>
      </c>
    </row>
    <row r="1407" ht="15.0" customHeight="1">
      <c r="A1407" s="11" t="s">
        <v>6564</v>
      </c>
      <c r="B1407" s="11" t="s">
        <v>3230</v>
      </c>
      <c r="D1407" s="11" t="s">
        <v>5632</v>
      </c>
      <c r="G1407" s="11" t="s">
        <v>151</v>
      </c>
      <c r="J1407" s="20"/>
      <c r="K1407" s="20"/>
      <c r="L1407" s="11" t="s">
        <v>86</v>
      </c>
      <c r="N1407" s="14" t="s">
        <v>3231</v>
      </c>
      <c r="T1407" s="11" t="s">
        <v>3232</v>
      </c>
      <c r="V1407" s="11" t="s">
        <v>2372</v>
      </c>
      <c r="X1407" s="11" t="s">
        <v>274</v>
      </c>
      <c r="Y1407" s="11" t="s">
        <v>75</v>
      </c>
      <c r="AI1407" s="15">
        <v>45566.0</v>
      </c>
      <c r="AM1407" s="11" t="s">
        <v>6565</v>
      </c>
      <c r="AQ1407" s="11" t="s">
        <v>79</v>
      </c>
      <c r="AR1407" s="11" t="s">
        <v>274</v>
      </c>
      <c r="AS1407" s="11" t="s">
        <v>75</v>
      </c>
      <c r="AT1407" s="11" t="s">
        <v>80</v>
      </c>
      <c r="AW1407" s="25" t="s">
        <v>96</v>
      </c>
      <c r="AX1407" s="25" t="s">
        <v>82</v>
      </c>
      <c r="AZ1407" s="25" t="s">
        <v>310</v>
      </c>
      <c r="BD1407" s="15">
        <v>45761.0</v>
      </c>
      <c r="BE1407" s="15">
        <v>45761.0</v>
      </c>
      <c r="BJ1407" s="11">
        <v>2024.0</v>
      </c>
      <c r="BK1407" s="11">
        <v>2026.0</v>
      </c>
      <c r="BL1407" s="16">
        <f t="shared" si="1660"/>
        <v>3</v>
      </c>
      <c r="BM1407" s="18" t="str">
        <f t="shared" si="1661"/>
        <v>2024, 2025, 2026</v>
      </c>
      <c r="BN1407" s="18" t="str">
        <f t="shared" ref="BN1407:CC1407" si="2084">IF(ISNUMBER(SEARCH(BN$1, $BM1407)), ($K1407/$BL1407), "")</f>
        <v/>
      </c>
      <c r="BO1407" s="18" t="str">
        <f t="shared" si="2084"/>
        <v/>
      </c>
      <c r="BP1407" s="18" t="str">
        <f t="shared" si="2084"/>
        <v/>
      </c>
      <c r="BQ1407" s="18" t="str">
        <f t="shared" si="2084"/>
        <v/>
      </c>
      <c r="BR1407" s="20">
        <f t="shared" si="2084"/>
        <v>0</v>
      </c>
      <c r="BS1407" s="20">
        <f t="shared" si="2084"/>
        <v>0</v>
      </c>
      <c r="BT1407" s="20">
        <f t="shared" si="2084"/>
        <v>0</v>
      </c>
      <c r="BU1407" s="18" t="str">
        <f t="shared" si="2084"/>
        <v/>
      </c>
      <c r="BV1407" s="18" t="str">
        <f t="shared" si="2084"/>
        <v/>
      </c>
      <c r="BW1407" s="18" t="str">
        <f t="shared" si="2084"/>
        <v/>
      </c>
      <c r="BX1407" s="18" t="str">
        <f t="shared" si="2084"/>
        <v/>
      </c>
      <c r="BY1407" s="18" t="str">
        <f t="shared" si="2084"/>
        <v/>
      </c>
      <c r="BZ1407" s="18" t="str">
        <f t="shared" si="2084"/>
        <v/>
      </c>
      <c r="CA1407" s="18" t="str">
        <f t="shared" si="2084"/>
        <v/>
      </c>
      <c r="CB1407" s="18" t="str">
        <f t="shared" si="2084"/>
        <v/>
      </c>
      <c r="CC1407" s="18" t="str">
        <f t="shared" si="2084"/>
        <v/>
      </c>
    </row>
    <row r="1408" ht="15.0" customHeight="1">
      <c r="A1408" s="11" t="s">
        <v>6566</v>
      </c>
      <c r="B1408" s="11" t="s">
        <v>3234</v>
      </c>
      <c r="D1408" s="11" t="s">
        <v>5632</v>
      </c>
      <c r="G1408" s="11" t="s">
        <v>151</v>
      </c>
      <c r="J1408" s="20"/>
      <c r="K1408" s="20"/>
      <c r="L1408" s="11" t="s">
        <v>86</v>
      </c>
      <c r="N1408" s="14" t="s">
        <v>3235</v>
      </c>
      <c r="T1408" s="11" t="s">
        <v>2304</v>
      </c>
      <c r="V1408" s="11" t="s">
        <v>2372</v>
      </c>
      <c r="X1408" s="11" t="s">
        <v>274</v>
      </c>
      <c r="Y1408" s="11" t="s">
        <v>75</v>
      </c>
      <c r="AI1408" s="15">
        <v>45717.0</v>
      </c>
      <c r="AM1408" s="195" t="s">
        <v>6567</v>
      </c>
      <c r="AQ1408" s="11" t="s">
        <v>79</v>
      </c>
      <c r="AR1408" s="11" t="s">
        <v>274</v>
      </c>
      <c r="AS1408" s="11" t="s">
        <v>75</v>
      </c>
      <c r="AT1408" s="25" t="s">
        <v>122</v>
      </c>
      <c r="AW1408" s="25" t="s">
        <v>96</v>
      </c>
      <c r="AX1408" s="25" t="s">
        <v>376</v>
      </c>
      <c r="AZ1408" s="11" t="s">
        <v>520</v>
      </c>
      <c r="BD1408" s="15">
        <v>45761.0</v>
      </c>
      <c r="BE1408" s="15">
        <v>45761.0</v>
      </c>
      <c r="BJ1408" s="11">
        <v>2025.0</v>
      </c>
      <c r="BK1408" s="11">
        <v>2025.0</v>
      </c>
      <c r="BL1408" s="16">
        <f t="shared" si="1660"/>
        <v>1</v>
      </c>
      <c r="BM1408" s="18" t="str">
        <f t="shared" si="1661"/>
        <v>2025</v>
      </c>
      <c r="BN1408" s="18" t="str">
        <f t="shared" ref="BN1408:CC1408" si="2085">IF(ISNUMBER(SEARCH(BN$1, $BM1408)), ($K1408/$BL1408), "")</f>
        <v/>
      </c>
      <c r="BO1408" s="18" t="str">
        <f t="shared" si="2085"/>
        <v/>
      </c>
      <c r="BP1408" s="18" t="str">
        <f t="shared" si="2085"/>
        <v/>
      </c>
      <c r="BQ1408" s="18" t="str">
        <f t="shared" si="2085"/>
        <v/>
      </c>
      <c r="BR1408" s="18" t="str">
        <f t="shared" si="2085"/>
        <v/>
      </c>
      <c r="BS1408" s="20">
        <f t="shared" si="2085"/>
        <v>0</v>
      </c>
      <c r="BT1408" s="18" t="str">
        <f t="shared" si="2085"/>
        <v/>
      </c>
      <c r="BU1408" s="18" t="str">
        <f t="shared" si="2085"/>
        <v/>
      </c>
      <c r="BV1408" s="18" t="str">
        <f t="shared" si="2085"/>
        <v/>
      </c>
      <c r="BW1408" s="18" t="str">
        <f t="shared" si="2085"/>
        <v/>
      </c>
      <c r="BX1408" s="18" t="str">
        <f t="shared" si="2085"/>
        <v/>
      </c>
      <c r="BY1408" s="18" t="str">
        <f t="shared" si="2085"/>
        <v/>
      </c>
      <c r="BZ1408" s="18" t="str">
        <f t="shared" si="2085"/>
        <v/>
      </c>
      <c r="CA1408" s="18" t="str">
        <f t="shared" si="2085"/>
        <v/>
      </c>
      <c r="CB1408" s="18" t="str">
        <f t="shared" si="2085"/>
        <v/>
      </c>
      <c r="CC1408" s="18" t="str">
        <f t="shared" si="2085"/>
        <v/>
      </c>
    </row>
    <row r="1409" ht="15.0" customHeight="1">
      <c r="A1409" s="11" t="s">
        <v>6568</v>
      </c>
      <c r="B1409" s="11" t="s">
        <v>3237</v>
      </c>
      <c r="D1409" s="11" t="s">
        <v>5632</v>
      </c>
      <c r="G1409" s="11" t="s">
        <v>151</v>
      </c>
      <c r="J1409" s="20"/>
      <c r="K1409" s="20"/>
      <c r="L1409" s="11" t="s">
        <v>86</v>
      </c>
      <c r="T1409" s="11" t="s">
        <v>3238</v>
      </c>
      <c r="V1409" s="11" t="s">
        <v>2372</v>
      </c>
      <c r="X1409" s="11" t="s">
        <v>274</v>
      </c>
      <c r="Y1409" s="11" t="s">
        <v>75</v>
      </c>
      <c r="AQ1409" s="11" t="s">
        <v>79</v>
      </c>
      <c r="AR1409" s="11" t="s">
        <v>274</v>
      </c>
      <c r="AS1409" s="11" t="s">
        <v>75</v>
      </c>
      <c r="AT1409" s="25" t="s">
        <v>122</v>
      </c>
      <c r="AW1409" s="25" t="s">
        <v>96</v>
      </c>
      <c r="AX1409" s="25" t="s">
        <v>376</v>
      </c>
      <c r="AZ1409" s="11" t="s">
        <v>520</v>
      </c>
      <c r="BD1409" s="15">
        <v>45761.0</v>
      </c>
      <c r="BE1409" s="15">
        <v>45761.0</v>
      </c>
      <c r="BL1409" s="16">
        <f t="shared" si="1660"/>
        <v>1</v>
      </c>
      <c r="BM1409" s="18" t="str">
        <f t="shared" si="1661"/>
        <v>0</v>
      </c>
      <c r="BN1409" s="18" t="str">
        <f t="shared" ref="BN1409:CC1409" si="2086">IF(ISNUMBER(SEARCH(BN$1, $BM1409)), ($K1409/$BL1409), "")</f>
        <v/>
      </c>
      <c r="BO1409" s="18" t="str">
        <f t="shared" si="2086"/>
        <v/>
      </c>
      <c r="BP1409" s="18" t="str">
        <f t="shared" si="2086"/>
        <v/>
      </c>
      <c r="BQ1409" s="18" t="str">
        <f t="shared" si="2086"/>
        <v/>
      </c>
      <c r="BR1409" s="18" t="str">
        <f t="shared" si="2086"/>
        <v/>
      </c>
      <c r="BS1409" s="18" t="str">
        <f t="shared" si="2086"/>
        <v/>
      </c>
      <c r="BT1409" s="18" t="str">
        <f t="shared" si="2086"/>
        <v/>
      </c>
      <c r="BU1409" s="18" t="str">
        <f t="shared" si="2086"/>
        <v/>
      </c>
      <c r="BV1409" s="18" t="str">
        <f t="shared" si="2086"/>
        <v/>
      </c>
      <c r="BW1409" s="18" t="str">
        <f t="shared" si="2086"/>
        <v/>
      </c>
      <c r="BX1409" s="18" t="str">
        <f t="shared" si="2086"/>
        <v/>
      </c>
      <c r="BY1409" s="18" t="str">
        <f t="shared" si="2086"/>
        <v/>
      </c>
      <c r="BZ1409" s="18" t="str">
        <f t="shared" si="2086"/>
        <v/>
      </c>
      <c r="CA1409" s="18" t="str">
        <f t="shared" si="2086"/>
        <v/>
      </c>
      <c r="CB1409" s="18" t="str">
        <f t="shared" si="2086"/>
        <v/>
      </c>
      <c r="CC1409" s="18" t="str">
        <f t="shared" si="2086"/>
        <v/>
      </c>
    </row>
    <row r="1410" ht="15.0" customHeight="1">
      <c r="A1410" s="11" t="s">
        <v>6569</v>
      </c>
      <c r="B1410" s="11" t="s">
        <v>3240</v>
      </c>
      <c r="D1410" s="11" t="s">
        <v>5632</v>
      </c>
      <c r="G1410" s="11" t="s">
        <v>151</v>
      </c>
      <c r="J1410" s="20"/>
      <c r="K1410" s="20"/>
      <c r="L1410" s="11" t="s">
        <v>86</v>
      </c>
      <c r="T1410" s="11" t="s">
        <v>3241</v>
      </c>
      <c r="V1410" s="11" t="s">
        <v>2372</v>
      </c>
      <c r="X1410" s="11" t="s">
        <v>274</v>
      </c>
      <c r="Y1410" s="11" t="s">
        <v>75</v>
      </c>
      <c r="AQ1410" s="11" t="s">
        <v>79</v>
      </c>
      <c r="AR1410" s="11" t="s">
        <v>274</v>
      </c>
      <c r="AS1410" s="11" t="s">
        <v>75</v>
      </c>
      <c r="AT1410" s="11" t="s">
        <v>375</v>
      </c>
      <c r="AW1410" s="25" t="s">
        <v>96</v>
      </c>
      <c r="AX1410" s="25" t="s">
        <v>376</v>
      </c>
      <c r="AZ1410" s="19" t="s">
        <v>241</v>
      </c>
      <c r="BD1410" s="15">
        <v>45761.0</v>
      </c>
      <c r="BE1410" s="15">
        <v>45761.0</v>
      </c>
      <c r="BL1410" s="16">
        <f t="shared" si="1660"/>
        <v>1</v>
      </c>
      <c r="BM1410" s="18" t="str">
        <f t="shared" si="1661"/>
        <v>0</v>
      </c>
      <c r="BN1410" s="18" t="str">
        <f t="shared" ref="BN1410:CC1410" si="2087">IF(ISNUMBER(SEARCH(BN$1, $BM1410)), ($K1410/$BL1410), "")</f>
        <v/>
      </c>
      <c r="BO1410" s="18" t="str">
        <f t="shared" si="2087"/>
        <v/>
      </c>
      <c r="BP1410" s="18" t="str">
        <f t="shared" si="2087"/>
        <v/>
      </c>
      <c r="BQ1410" s="18" t="str">
        <f t="shared" si="2087"/>
        <v/>
      </c>
      <c r="BR1410" s="18" t="str">
        <f t="shared" si="2087"/>
        <v/>
      </c>
      <c r="BS1410" s="18" t="str">
        <f t="shared" si="2087"/>
        <v/>
      </c>
      <c r="BT1410" s="18" t="str">
        <f t="shared" si="2087"/>
        <v/>
      </c>
      <c r="BU1410" s="18" t="str">
        <f t="shared" si="2087"/>
        <v/>
      </c>
      <c r="BV1410" s="18" t="str">
        <f t="shared" si="2087"/>
        <v/>
      </c>
      <c r="BW1410" s="18" t="str">
        <f t="shared" si="2087"/>
        <v/>
      </c>
      <c r="BX1410" s="18" t="str">
        <f t="shared" si="2087"/>
        <v/>
      </c>
      <c r="BY1410" s="18" t="str">
        <f t="shared" si="2087"/>
        <v/>
      </c>
      <c r="BZ1410" s="18" t="str">
        <f t="shared" si="2087"/>
        <v/>
      </c>
      <c r="CA1410" s="18" t="str">
        <f t="shared" si="2087"/>
        <v/>
      </c>
      <c r="CB1410" s="18" t="str">
        <f t="shared" si="2087"/>
        <v/>
      </c>
      <c r="CC1410" s="18" t="str">
        <f t="shared" si="2087"/>
        <v/>
      </c>
    </row>
    <row r="1411" ht="15.0" customHeight="1">
      <c r="A1411" s="11" t="s">
        <v>6570</v>
      </c>
      <c r="B1411" s="11" t="s">
        <v>3243</v>
      </c>
      <c r="C1411" s="11"/>
      <c r="D1411" s="11" t="s">
        <v>5632</v>
      </c>
      <c r="E1411" s="11">
        <v>1375296.0</v>
      </c>
      <c r="F1411" s="11">
        <v>1375296.0</v>
      </c>
      <c r="G1411" s="11" t="s">
        <v>726</v>
      </c>
      <c r="H1411" s="12">
        <v>1554084.0</v>
      </c>
      <c r="J1411" s="13">
        <f t="shared" ref="J1411:K1411" si="2088">E1411*1.07</f>
        <v>1471566.72</v>
      </c>
      <c r="K1411" s="13">
        <f t="shared" si="2088"/>
        <v>1471566.72</v>
      </c>
      <c r="L1411" s="11" t="s">
        <v>86</v>
      </c>
      <c r="N1411" s="14" t="s">
        <v>3244</v>
      </c>
      <c r="T1411" s="11" t="s">
        <v>3245</v>
      </c>
      <c r="V1411" s="11" t="s">
        <v>3246</v>
      </c>
      <c r="X1411" s="11" t="s">
        <v>731</v>
      </c>
      <c r="Y1411" s="11" t="s">
        <v>75</v>
      </c>
      <c r="AI1411" s="15">
        <v>45292.0</v>
      </c>
      <c r="AL1411" s="11">
        <v>1554084.0</v>
      </c>
      <c r="AM1411" s="11" t="s">
        <v>2637</v>
      </c>
      <c r="AQ1411" s="11" t="s">
        <v>79</v>
      </c>
      <c r="AR1411" s="11" t="s">
        <v>731</v>
      </c>
      <c r="AS1411" s="11" t="s">
        <v>75</v>
      </c>
      <c r="AT1411" s="11" t="s">
        <v>80</v>
      </c>
      <c r="AW1411" s="25" t="s">
        <v>96</v>
      </c>
      <c r="AX1411" s="25" t="s">
        <v>82</v>
      </c>
      <c r="AZ1411" s="19" t="s">
        <v>290</v>
      </c>
      <c r="BD1411" s="15">
        <v>45761.0</v>
      </c>
      <c r="BE1411" s="15">
        <v>45761.0</v>
      </c>
      <c r="BJ1411" s="11">
        <v>2024.0</v>
      </c>
      <c r="BK1411" s="11">
        <v>2026.0</v>
      </c>
      <c r="BL1411" s="16">
        <f t="shared" si="1660"/>
        <v>3</v>
      </c>
      <c r="BM1411" s="18" t="str">
        <f t="shared" si="1661"/>
        <v>2024, 2025, 2026</v>
      </c>
      <c r="BN1411" s="18" t="str">
        <f t="shared" ref="BN1411:CC1411" si="2089">IF(ISNUMBER(SEARCH(BN$1, $BM1411)), ($K1411/$BL1411), "")</f>
        <v/>
      </c>
      <c r="BO1411" s="18" t="str">
        <f t="shared" si="2089"/>
        <v/>
      </c>
      <c r="BP1411" s="18" t="str">
        <f t="shared" si="2089"/>
        <v/>
      </c>
      <c r="BQ1411" s="18" t="str">
        <f t="shared" si="2089"/>
        <v/>
      </c>
      <c r="BR1411" s="20">
        <f t="shared" si="2089"/>
        <v>490522.24</v>
      </c>
      <c r="BS1411" s="20">
        <f t="shared" si="2089"/>
        <v>490522.24</v>
      </c>
      <c r="BT1411" s="20">
        <f t="shared" si="2089"/>
        <v>490522.24</v>
      </c>
      <c r="BU1411" s="18" t="str">
        <f t="shared" si="2089"/>
        <v/>
      </c>
      <c r="BV1411" s="18" t="str">
        <f t="shared" si="2089"/>
        <v/>
      </c>
      <c r="BW1411" s="18" t="str">
        <f t="shared" si="2089"/>
        <v/>
      </c>
      <c r="BX1411" s="18" t="str">
        <f t="shared" si="2089"/>
        <v/>
      </c>
      <c r="BY1411" s="18" t="str">
        <f t="shared" si="2089"/>
        <v/>
      </c>
      <c r="BZ1411" s="18" t="str">
        <f t="shared" si="2089"/>
        <v/>
      </c>
      <c r="CA1411" s="18" t="str">
        <f t="shared" si="2089"/>
        <v/>
      </c>
      <c r="CB1411" s="18" t="str">
        <f t="shared" si="2089"/>
        <v/>
      </c>
      <c r="CC1411" s="18" t="str">
        <f t="shared" si="2089"/>
        <v/>
      </c>
    </row>
    <row r="1412" ht="15.0" customHeight="1">
      <c r="A1412" s="11" t="s">
        <v>6571</v>
      </c>
      <c r="D1412" s="11" t="s">
        <v>5632</v>
      </c>
      <c r="G1412" s="11" t="s">
        <v>151</v>
      </c>
      <c r="J1412" s="20"/>
      <c r="K1412" s="20"/>
      <c r="L1412" s="11" t="s">
        <v>86</v>
      </c>
      <c r="X1412" s="11" t="s">
        <v>183</v>
      </c>
      <c r="Y1412" s="11" t="s">
        <v>75</v>
      </c>
      <c r="AI1412" s="15">
        <v>45292.0</v>
      </c>
      <c r="AM1412" s="11" t="s">
        <v>308</v>
      </c>
      <c r="AQ1412" s="11" t="s">
        <v>79</v>
      </c>
      <c r="AR1412" s="11" t="s">
        <v>183</v>
      </c>
      <c r="AS1412" s="11" t="s">
        <v>75</v>
      </c>
      <c r="AT1412" s="11" t="s">
        <v>80</v>
      </c>
      <c r="AW1412" s="25" t="s">
        <v>96</v>
      </c>
      <c r="AX1412" s="25" t="s">
        <v>82</v>
      </c>
      <c r="AZ1412" s="25" t="s">
        <v>132</v>
      </c>
      <c r="BD1412" s="15">
        <v>45761.0</v>
      </c>
      <c r="BE1412" s="15">
        <v>45761.0</v>
      </c>
      <c r="BJ1412" s="11">
        <v>2024.0</v>
      </c>
      <c r="BL1412" s="16">
        <f t="shared" si="1660"/>
        <v>-2023</v>
      </c>
      <c r="BM1412" s="18" t="str">
        <f t="shared" si="1661"/>
        <v>#NUM!</v>
      </c>
      <c r="BN1412" s="18" t="str">
        <f t="shared" ref="BN1412:CC1412" si="2090">IF(ISNUMBER(SEARCH(BN$1, $BM1412)), ($K1412/$BL1412), "")</f>
        <v/>
      </c>
      <c r="BO1412" s="18" t="str">
        <f t="shared" si="2090"/>
        <v/>
      </c>
      <c r="BP1412" s="18" t="str">
        <f t="shared" si="2090"/>
        <v/>
      </c>
      <c r="BQ1412" s="18" t="str">
        <f t="shared" si="2090"/>
        <v/>
      </c>
      <c r="BR1412" s="18" t="str">
        <f t="shared" si="2090"/>
        <v/>
      </c>
      <c r="BS1412" s="18" t="str">
        <f t="shared" si="2090"/>
        <v/>
      </c>
      <c r="BT1412" s="18" t="str">
        <f t="shared" si="2090"/>
        <v/>
      </c>
      <c r="BU1412" s="18" t="str">
        <f t="shared" si="2090"/>
        <v/>
      </c>
      <c r="BV1412" s="18" t="str">
        <f t="shared" si="2090"/>
        <v/>
      </c>
      <c r="BW1412" s="18" t="str">
        <f t="shared" si="2090"/>
        <v/>
      </c>
      <c r="BX1412" s="18" t="str">
        <f t="shared" si="2090"/>
        <v/>
      </c>
      <c r="BY1412" s="18" t="str">
        <f t="shared" si="2090"/>
        <v/>
      </c>
      <c r="BZ1412" s="18" t="str">
        <f t="shared" si="2090"/>
        <v/>
      </c>
      <c r="CA1412" s="18" t="str">
        <f t="shared" si="2090"/>
        <v/>
      </c>
      <c r="CB1412" s="18" t="str">
        <f t="shared" si="2090"/>
        <v/>
      </c>
      <c r="CC1412" s="18" t="str">
        <f t="shared" si="2090"/>
        <v/>
      </c>
    </row>
    <row r="1413" ht="15.0" customHeight="1">
      <c r="A1413" s="11" t="s">
        <v>6572</v>
      </c>
      <c r="D1413" s="11" t="s">
        <v>5632</v>
      </c>
      <c r="G1413" s="11" t="s">
        <v>151</v>
      </c>
      <c r="J1413" s="20"/>
      <c r="K1413" s="20"/>
      <c r="L1413" s="11" t="s">
        <v>86</v>
      </c>
      <c r="V1413" s="11" t="s">
        <v>3249</v>
      </c>
      <c r="X1413" s="11" t="s">
        <v>183</v>
      </c>
      <c r="Y1413" s="11" t="s">
        <v>75</v>
      </c>
      <c r="AI1413" s="15">
        <v>45323.0</v>
      </c>
      <c r="AM1413" s="11" t="s">
        <v>308</v>
      </c>
      <c r="AQ1413" s="11" t="s">
        <v>79</v>
      </c>
      <c r="AR1413" s="11" t="s">
        <v>183</v>
      </c>
      <c r="AS1413" s="11" t="s">
        <v>75</v>
      </c>
      <c r="AT1413" s="25" t="s">
        <v>122</v>
      </c>
      <c r="AW1413" s="25" t="s">
        <v>96</v>
      </c>
      <c r="AX1413" s="25" t="s">
        <v>82</v>
      </c>
      <c r="AZ1413" s="25" t="s">
        <v>310</v>
      </c>
      <c r="BD1413" s="15">
        <v>45761.0</v>
      </c>
      <c r="BE1413" s="15">
        <v>45761.0</v>
      </c>
      <c r="BJ1413" s="11">
        <v>2024.0</v>
      </c>
      <c r="BL1413" s="16">
        <f t="shared" si="1660"/>
        <v>-2023</v>
      </c>
      <c r="BM1413" s="18" t="str">
        <f t="shared" si="1661"/>
        <v>#NUM!</v>
      </c>
      <c r="BN1413" s="18" t="str">
        <f t="shared" ref="BN1413:CC1413" si="2091">IF(ISNUMBER(SEARCH(BN$1, $BM1413)), ($K1413/$BL1413), "")</f>
        <v/>
      </c>
      <c r="BO1413" s="18" t="str">
        <f t="shared" si="2091"/>
        <v/>
      </c>
      <c r="BP1413" s="18" t="str">
        <f t="shared" si="2091"/>
        <v/>
      </c>
      <c r="BQ1413" s="18" t="str">
        <f t="shared" si="2091"/>
        <v/>
      </c>
      <c r="BR1413" s="18" t="str">
        <f t="shared" si="2091"/>
        <v/>
      </c>
      <c r="BS1413" s="18" t="str">
        <f t="shared" si="2091"/>
        <v/>
      </c>
      <c r="BT1413" s="18" t="str">
        <f t="shared" si="2091"/>
        <v/>
      </c>
      <c r="BU1413" s="18" t="str">
        <f t="shared" si="2091"/>
        <v/>
      </c>
      <c r="BV1413" s="18" t="str">
        <f t="shared" si="2091"/>
        <v/>
      </c>
      <c r="BW1413" s="18" t="str">
        <f t="shared" si="2091"/>
        <v/>
      </c>
      <c r="BX1413" s="18" t="str">
        <f t="shared" si="2091"/>
        <v/>
      </c>
      <c r="BY1413" s="18" t="str">
        <f t="shared" si="2091"/>
        <v/>
      </c>
      <c r="BZ1413" s="18" t="str">
        <f t="shared" si="2091"/>
        <v/>
      </c>
      <c r="CA1413" s="18" t="str">
        <f t="shared" si="2091"/>
        <v/>
      </c>
      <c r="CB1413" s="18" t="str">
        <f t="shared" si="2091"/>
        <v/>
      </c>
      <c r="CC1413" s="18" t="str">
        <f t="shared" si="2091"/>
        <v/>
      </c>
    </row>
    <row r="1414" ht="15.0" customHeight="1">
      <c r="A1414" s="11" t="s">
        <v>6573</v>
      </c>
      <c r="D1414" s="11" t="s">
        <v>5632</v>
      </c>
      <c r="G1414" s="11" t="s">
        <v>151</v>
      </c>
      <c r="J1414" s="20"/>
      <c r="K1414" s="20"/>
      <c r="L1414" s="11" t="s">
        <v>86</v>
      </c>
      <c r="X1414" s="11" t="s">
        <v>183</v>
      </c>
      <c r="Y1414" s="11" t="s">
        <v>75</v>
      </c>
      <c r="AI1414" s="15">
        <v>45383.0</v>
      </c>
      <c r="AM1414" s="11" t="s">
        <v>308</v>
      </c>
      <c r="AQ1414" s="11" t="s">
        <v>79</v>
      </c>
      <c r="AR1414" s="11" t="s">
        <v>183</v>
      </c>
      <c r="AS1414" s="11" t="s">
        <v>75</v>
      </c>
      <c r="AT1414" s="11" t="s">
        <v>80</v>
      </c>
      <c r="AW1414" s="25" t="s">
        <v>96</v>
      </c>
      <c r="AX1414" s="25" t="s">
        <v>82</v>
      </c>
      <c r="AZ1414" s="11" t="s">
        <v>520</v>
      </c>
      <c r="BD1414" s="15">
        <v>45761.0</v>
      </c>
      <c r="BE1414" s="15">
        <v>45761.0</v>
      </c>
      <c r="BJ1414" s="11">
        <v>2024.0</v>
      </c>
      <c r="BL1414" s="16">
        <f t="shared" si="1660"/>
        <v>-2023</v>
      </c>
      <c r="BM1414" s="18" t="str">
        <f t="shared" si="1661"/>
        <v>#NUM!</v>
      </c>
      <c r="BN1414" s="18" t="str">
        <f t="shared" ref="BN1414:CC1414" si="2092">IF(ISNUMBER(SEARCH(BN$1, $BM1414)), ($K1414/$BL1414), "")</f>
        <v/>
      </c>
      <c r="BO1414" s="18" t="str">
        <f t="shared" si="2092"/>
        <v/>
      </c>
      <c r="BP1414" s="18" t="str">
        <f t="shared" si="2092"/>
        <v/>
      </c>
      <c r="BQ1414" s="18" t="str">
        <f t="shared" si="2092"/>
        <v/>
      </c>
      <c r="BR1414" s="18" t="str">
        <f t="shared" si="2092"/>
        <v/>
      </c>
      <c r="BS1414" s="18" t="str">
        <f t="shared" si="2092"/>
        <v/>
      </c>
      <c r="BT1414" s="18" t="str">
        <f t="shared" si="2092"/>
        <v/>
      </c>
      <c r="BU1414" s="18" t="str">
        <f t="shared" si="2092"/>
        <v/>
      </c>
      <c r="BV1414" s="18" t="str">
        <f t="shared" si="2092"/>
        <v/>
      </c>
      <c r="BW1414" s="18" t="str">
        <f t="shared" si="2092"/>
        <v/>
      </c>
      <c r="BX1414" s="18" t="str">
        <f t="shared" si="2092"/>
        <v/>
      </c>
      <c r="BY1414" s="18" t="str">
        <f t="shared" si="2092"/>
        <v/>
      </c>
      <c r="BZ1414" s="18" t="str">
        <f t="shared" si="2092"/>
        <v/>
      </c>
      <c r="CA1414" s="18" t="str">
        <f t="shared" si="2092"/>
        <v/>
      </c>
      <c r="CB1414" s="18" t="str">
        <f t="shared" si="2092"/>
        <v/>
      </c>
      <c r="CC1414" s="18" t="str">
        <f t="shared" si="2092"/>
        <v/>
      </c>
    </row>
    <row r="1415" ht="15.0" customHeight="1">
      <c r="A1415" s="11" t="s">
        <v>6574</v>
      </c>
      <c r="B1415" s="11" t="s">
        <v>6575</v>
      </c>
      <c r="C1415" s="11"/>
      <c r="D1415" s="11" t="s">
        <v>5632</v>
      </c>
      <c r="E1415" s="27">
        <v>765480.0</v>
      </c>
      <c r="F1415" s="27">
        <v>765480.0</v>
      </c>
      <c r="G1415" s="11" t="s">
        <v>135</v>
      </c>
      <c r="H1415" s="12">
        <v>968059.0</v>
      </c>
      <c r="J1415" s="13">
        <f t="shared" ref="J1415:K1415" si="2093">E1415*1.19</f>
        <v>910921.2</v>
      </c>
      <c r="K1415" s="13">
        <f t="shared" si="2093"/>
        <v>910921.2</v>
      </c>
      <c r="L1415" s="11" t="s">
        <v>86</v>
      </c>
      <c r="M1415" s="11" t="s">
        <v>67</v>
      </c>
      <c r="N1415" s="29" t="s">
        <v>6576</v>
      </c>
      <c r="O1415" s="11" t="s">
        <v>6577</v>
      </c>
      <c r="T1415" s="11" t="s">
        <v>6578</v>
      </c>
      <c r="V1415" s="11" t="s">
        <v>6579</v>
      </c>
      <c r="Y1415" s="11" t="s">
        <v>75</v>
      </c>
      <c r="AI1415" s="15">
        <v>45761.0</v>
      </c>
      <c r="AL1415" s="11">
        <v>968059.0</v>
      </c>
      <c r="AM1415" s="11" t="s">
        <v>143</v>
      </c>
      <c r="AN1415" s="11" t="s">
        <v>695</v>
      </c>
      <c r="AQ1415" s="11" t="s">
        <v>79</v>
      </c>
      <c r="AR1415" s="11" t="s">
        <v>146</v>
      </c>
      <c r="AS1415" s="11" t="s">
        <v>75</v>
      </c>
      <c r="AT1415" s="11" t="s">
        <v>375</v>
      </c>
      <c r="AW1415" s="25" t="s">
        <v>96</v>
      </c>
      <c r="AX1415" s="25" t="s">
        <v>376</v>
      </c>
      <c r="AZ1415" s="19" t="s">
        <v>529</v>
      </c>
      <c r="BD1415" s="15">
        <v>45861.0</v>
      </c>
      <c r="BE1415" s="15">
        <v>45873.0</v>
      </c>
      <c r="BJ1415" s="11">
        <v>2025.0</v>
      </c>
      <c r="BK1415" s="11">
        <v>2027.0</v>
      </c>
      <c r="BL1415" s="16">
        <f t="shared" si="1660"/>
        <v>3</v>
      </c>
      <c r="BM1415" s="18" t="str">
        <f t="shared" si="1661"/>
        <v>2025, 2026, 2027</v>
      </c>
      <c r="BN1415" s="18" t="str">
        <f t="shared" ref="BN1415:CC1415" si="2094">IF(ISNUMBER(SEARCH(BN$1, $BM1415)), ($K1415/$BL1415), "")</f>
        <v/>
      </c>
      <c r="BO1415" s="18" t="str">
        <f t="shared" si="2094"/>
        <v/>
      </c>
      <c r="BP1415" s="18" t="str">
        <f t="shared" si="2094"/>
        <v/>
      </c>
      <c r="BQ1415" s="18" t="str">
        <f t="shared" si="2094"/>
        <v/>
      </c>
      <c r="BR1415" s="18" t="str">
        <f t="shared" si="2094"/>
        <v/>
      </c>
      <c r="BS1415" s="20">
        <f t="shared" si="2094"/>
        <v>303640.4</v>
      </c>
      <c r="BT1415" s="20">
        <f t="shared" si="2094"/>
        <v>303640.4</v>
      </c>
      <c r="BU1415" s="20">
        <f t="shared" si="2094"/>
        <v>303640.4</v>
      </c>
      <c r="BV1415" s="18" t="str">
        <f t="shared" si="2094"/>
        <v/>
      </c>
      <c r="BW1415" s="18" t="str">
        <f t="shared" si="2094"/>
        <v/>
      </c>
      <c r="BX1415" s="18" t="str">
        <f t="shared" si="2094"/>
        <v/>
      </c>
      <c r="BY1415" s="18" t="str">
        <f t="shared" si="2094"/>
        <v/>
      </c>
      <c r="BZ1415" s="18" t="str">
        <f t="shared" si="2094"/>
        <v/>
      </c>
      <c r="CA1415" s="18" t="str">
        <f t="shared" si="2094"/>
        <v/>
      </c>
      <c r="CB1415" s="18" t="str">
        <f t="shared" si="2094"/>
        <v/>
      </c>
      <c r="CC1415" s="18" t="str">
        <f t="shared" si="2094"/>
        <v/>
      </c>
      <c r="CD1415" s="11"/>
      <c r="CE1415" s="11"/>
    </row>
    <row r="1416" ht="15.0" customHeight="1">
      <c r="A1416" s="11" t="s">
        <v>6580</v>
      </c>
      <c r="B1416" s="11" t="s">
        <v>6581</v>
      </c>
      <c r="C1416" s="11"/>
      <c r="D1416" s="11" t="s">
        <v>5632</v>
      </c>
      <c r="E1416" s="11">
        <v>518809.0</v>
      </c>
      <c r="F1416" s="11">
        <v>518809.0</v>
      </c>
      <c r="G1416" s="11" t="s">
        <v>726</v>
      </c>
      <c r="H1416" s="12">
        <v>582439.0</v>
      </c>
      <c r="J1416" s="13">
        <f t="shared" ref="J1416:K1416" si="2095">E1416*1.07</f>
        <v>555125.63</v>
      </c>
      <c r="K1416" s="13">
        <f t="shared" si="2095"/>
        <v>555125.63</v>
      </c>
      <c r="L1416" s="11" t="s">
        <v>86</v>
      </c>
      <c r="M1416" s="11" t="s">
        <v>67</v>
      </c>
      <c r="N1416" s="14" t="s">
        <v>6582</v>
      </c>
      <c r="O1416" s="11" t="s">
        <v>6583</v>
      </c>
      <c r="V1416" s="11" t="s">
        <v>6584</v>
      </c>
      <c r="Y1416" s="11" t="s">
        <v>75</v>
      </c>
      <c r="AI1416" s="15">
        <v>45792.0</v>
      </c>
      <c r="AL1416" s="11">
        <v>582439.0</v>
      </c>
      <c r="AM1416" s="11" t="s">
        <v>730</v>
      </c>
      <c r="AQ1416" s="11" t="s">
        <v>79</v>
      </c>
      <c r="AR1416" s="11" t="s">
        <v>731</v>
      </c>
      <c r="AS1416" s="11" t="s">
        <v>75</v>
      </c>
      <c r="AT1416" s="25" t="s">
        <v>122</v>
      </c>
      <c r="AW1416" s="25" t="s">
        <v>96</v>
      </c>
      <c r="AX1416" s="25" t="s">
        <v>2141</v>
      </c>
      <c r="AY1416" s="11" t="s">
        <v>444</v>
      </c>
      <c r="AZ1416" s="25" t="s">
        <v>109</v>
      </c>
      <c r="BD1416" s="15">
        <v>45861.0</v>
      </c>
      <c r="BE1416" s="15">
        <v>45873.0</v>
      </c>
      <c r="BJ1416" s="11">
        <v>2025.0</v>
      </c>
      <c r="BK1416" s="11">
        <v>2028.0</v>
      </c>
      <c r="BL1416" s="16">
        <f t="shared" si="1660"/>
        <v>4</v>
      </c>
      <c r="BM1416" s="18" t="str">
        <f t="shared" si="1661"/>
        <v>2025, 2026, 2027, 2028</v>
      </c>
      <c r="BN1416" s="18" t="str">
        <f t="shared" ref="BN1416:CC1416" si="2096">IF(ISNUMBER(SEARCH(BN$1, $BM1416)), ($K1416/$BL1416), "")</f>
        <v/>
      </c>
      <c r="BO1416" s="18" t="str">
        <f t="shared" si="2096"/>
        <v/>
      </c>
      <c r="BP1416" s="18" t="str">
        <f t="shared" si="2096"/>
        <v/>
      </c>
      <c r="BQ1416" s="18" t="str">
        <f t="shared" si="2096"/>
        <v/>
      </c>
      <c r="BR1416" s="18" t="str">
        <f t="shared" si="2096"/>
        <v/>
      </c>
      <c r="BS1416" s="20">
        <f t="shared" si="2096"/>
        <v>138781.4075</v>
      </c>
      <c r="BT1416" s="20">
        <f t="shared" si="2096"/>
        <v>138781.4075</v>
      </c>
      <c r="BU1416" s="20">
        <f t="shared" si="2096"/>
        <v>138781.4075</v>
      </c>
      <c r="BV1416" s="20">
        <f t="shared" si="2096"/>
        <v>138781.4075</v>
      </c>
      <c r="BW1416" s="18" t="str">
        <f t="shared" si="2096"/>
        <v/>
      </c>
      <c r="BX1416" s="18" t="str">
        <f t="shared" si="2096"/>
        <v/>
      </c>
      <c r="BY1416" s="18" t="str">
        <f t="shared" si="2096"/>
        <v/>
      </c>
      <c r="BZ1416" s="18" t="str">
        <f t="shared" si="2096"/>
        <v/>
      </c>
      <c r="CA1416" s="18" t="str">
        <f t="shared" si="2096"/>
        <v/>
      </c>
      <c r="CB1416" s="18" t="str">
        <f t="shared" si="2096"/>
        <v/>
      </c>
      <c r="CC1416" s="18" t="str">
        <f t="shared" si="2096"/>
        <v/>
      </c>
      <c r="CD1416" s="11"/>
      <c r="CE1416" s="11"/>
    </row>
    <row r="1417" ht="15.0" customHeight="1">
      <c r="A1417" s="11" t="s">
        <v>6585</v>
      </c>
      <c r="B1417" s="11" t="s">
        <v>6586</v>
      </c>
      <c r="C1417" s="11"/>
      <c r="D1417" s="11" t="s">
        <v>5632</v>
      </c>
      <c r="E1417" s="11">
        <v>209915.0</v>
      </c>
      <c r="F1417" s="11">
        <v>209915.0</v>
      </c>
      <c r="G1417" s="11" t="s">
        <v>151</v>
      </c>
      <c r="H1417" s="12">
        <v>222771.0</v>
      </c>
      <c r="J1417" s="13">
        <v>209915.0</v>
      </c>
      <c r="K1417" s="13">
        <v>209915.0</v>
      </c>
      <c r="L1417" s="11" t="s">
        <v>86</v>
      </c>
      <c r="M1417" s="11" t="s">
        <v>67</v>
      </c>
      <c r="N1417" s="14" t="s">
        <v>6587</v>
      </c>
      <c r="O1417" s="11" t="s">
        <v>6588</v>
      </c>
      <c r="V1417" s="11" t="s">
        <v>6589</v>
      </c>
      <c r="X1417" s="11" t="s">
        <v>259</v>
      </c>
      <c r="Y1417" s="11" t="s">
        <v>75</v>
      </c>
      <c r="AI1417" s="15">
        <v>45922.0</v>
      </c>
      <c r="AL1417" s="11">
        <v>222771.0</v>
      </c>
      <c r="AM1417" s="11" t="s">
        <v>185</v>
      </c>
      <c r="AN1417" s="30" t="s">
        <v>503</v>
      </c>
      <c r="AQ1417" s="11" t="s">
        <v>79</v>
      </c>
      <c r="AR1417" s="11" t="s">
        <v>188</v>
      </c>
      <c r="AS1417" s="11" t="s">
        <v>75</v>
      </c>
      <c r="AT1417" s="11" t="s">
        <v>80</v>
      </c>
      <c r="AW1417" s="25" t="s">
        <v>96</v>
      </c>
      <c r="AX1417" s="25" t="s">
        <v>376</v>
      </c>
      <c r="AZ1417" s="25" t="s">
        <v>191</v>
      </c>
      <c r="BD1417" s="15">
        <v>45861.0</v>
      </c>
      <c r="BE1417" s="15">
        <v>45861.0</v>
      </c>
      <c r="BJ1417" s="11">
        <v>2025.0</v>
      </c>
      <c r="BK1417" s="11">
        <v>2027.0</v>
      </c>
      <c r="BL1417" s="16">
        <f t="shared" si="1660"/>
        <v>3</v>
      </c>
      <c r="BM1417" s="18" t="str">
        <f t="shared" si="1661"/>
        <v>2025, 2026, 2027</v>
      </c>
      <c r="BN1417" s="18" t="str">
        <f t="shared" ref="BN1417:CC1417" si="2097">IF(ISNUMBER(SEARCH(BN$1, $BM1417)), ($K1417/$BL1417), "")</f>
        <v/>
      </c>
      <c r="BO1417" s="18" t="str">
        <f t="shared" si="2097"/>
        <v/>
      </c>
      <c r="BP1417" s="18" t="str">
        <f t="shared" si="2097"/>
        <v/>
      </c>
      <c r="BQ1417" s="18" t="str">
        <f t="shared" si="2097"/>
        <v/>
      </c>
      <c r="BR1417" s="18" t="str">
        <f t="shared" si="2097"/>
        <v/>
      </c>
      <c r="BS1417" s="20">
        <f t="shared" si="2097"/>
        <v>69971.66667</v>
      </c>
      <c r="BT1417" s="20">
        <f t="shared" si="2097"/>
        <v>69971.66667</v>
      </c>
      <c r="BU1417" s="20">
        <f t="shared" si="2097"/>
        <v>69971.66667</v>
      </c>
      <c r="BV1417" s="18" t="str">
        <f t="shared" si="2097"/>
        <v/>
      </c>
      <c r="BW1417" s="18" t="str">
        <f t="shared" si="2097"/>
        <v/>
      </c>
      <c r="BX1417" s="18" t="str">
        <f t="shared" si="2097"/>
        <v/>
      </c>
      <c r="BY1417" s="18" t="str">
        <f t="shared" si="2097"/>
        <v/>
      </c>
      <c r="BZ1417" s="18" t="str">
        <f t="shared" si="2097"/>
        <v/>
      </c>
      <c r="CA1417" s="18" t="str">
        <f t="shared" si="2097"/>
        <v/>
      </c>
      <c r="CB1417" s="18" t="str">
        <f t="shared" si="2097"/>
        <v/>
      </c>
      <c r="CC1417" s="18" t="str">
        <f t="shared" si="2097"/>
        <v/>
      </c>
      <c r="CD1417" s="11"/>
      <c r="CE1417" s="11"/>
    </row>
    <row r="1418" ht="15.0" customHeight="1">
      <c r="A1418" s="11" t="s">
        <v>6590</v>
      </c>
      <c r="B1418" s="11" t="s">
        <v>6591</v>
      </c>
      <c r="C1418" s="11"/>
      <c r="D1418" s="11" t="s">
        <v>5632</v>
      </c>
      <c r="E1418" s="27">
        <v>447769.0</v>
      </c>
      <c r="F1418" s="27">
        <v>447769.0</v>
      </c>
      <c r="G1418" s="11" t="s">
        <v>135</v>
      </c>
      <c r="H1418" s="12">
        <v>566262.0</v>
      </c>
      <c r="J1418" s="13">
        <f t="shared" ref="J1418:K1418" si="2098">E1418*1.19</f>
        <v>532845.11</v>
      </c>
      <c r="K1418" s="13">
        <f t="shared" si="2098"/>
        <v>532845.11</v>
      </c>
      <c r="L1418" s="11" t="s">
        <v>86</v>
      </c>
      <c r="M1418" s="11" t="s">
        <v>67</v>
      </c>
      <c r="N1418" s="29" t="s">
        <v>6592</v>
      </c>
      <c r="O1418" s="11" t="s">
        <v>6593</v>
      </c>
      <c r="T1418" s="11" t="s">
        <v>1305</v>
      </c>
      <c r="V1418" s="11" t="s">
        <v>6594</v>
      </c>
      <c r="X1418" s="11" t="s">
        <v>146</v>
      </c>
      <c r="Y1418" s="11" t="s">
        <v>75</v>
      </c>
      <c r="AI1418" s="15">
        <v>45717.0</v>
      </c>
      <c r="AL1418" s="11">
        <v>566262.0</v>
      </c>
      <c r="AM1418" s="11" t="s">
        <v>143</v>
      </c>
      <c r="AN1418" s="11" t="s">
        <v>695</v>
      </c>
      <c r="AQ1418" s="11" t="s">
        <v>79</v>
      </c>
      <c r="AR1418" s="11" t="s">
        <v>146</v>
      </c>
      <c r="AS1418" s="11" t="s">
        <v>75</v>
      </c>
      <c r="AT1418" s="11" t="s">
        <v>107</v>
      </c>
      <c r="AU1418" s="11" t="s">
        <v>189</v>
      </c>
      <c r="AW1418" s="25" t="s">
        <v>96</v>
      </c>
      <c r="AX1418" s="25" t="s">
        <v>376</v>
      </c>
      <c r="AZ1418" s="25" t="s">
        <v>191</v>
      </c>
      <c r="BD1418" s="15">
        <v>45861.0</v>
      </c>
      <c r="BE1418" s="15">
        <v>45861.0</v>
      </c>
      <c r="BJ1418" s="11">
        <v>2025.0</v>
      </c>
      <c r="BK1418" s="11">
        <v>2026.0</v>
      </c>
      <c r="BL1418" s="16">
        <f t="shared" si="1660"/>
        <v>2</v>
      </c>
      <c r="BM1418" s="18" t="str">
        <f t="shared" si="1661"/>
        <v>2025, 2026</v>
      </c>
      <c r="BN1418" s="18" t="str">
        <f t="shared" ref="BN1418:CC1418" si="2099">IF(ISNUMBER(SEARCH(BN$1, $BM1418)), ($K1418/$BL1418), "")</f>
        <v/>
      </c>
      <c r="BO1418" s="18" t="str">
        <f t="shared" si="2099"/>
        <v/>
      </c>
      <c r="BP1418" s="18" t="str">
        <f t="shared" si="2099"/>
        <v/>
      </c>
      <c r="BQ1418" s="18" t="str">
        <f t="shared" si="2099"/>
        <v/>
      </c>
      <c r="BR1418" s="18" t="str">
        <f t="shared" si="2099"/>
        <v/>
      </c>
      <c r="BS1418" s="20">
        <f t="shared" si="2099"/>
        <v>266422.555</v>
      </c>
      <c r="BT1418" s="20">
        <f t="shared" si="2099"/>
        <v>266422.555</v>
      </c>
      <c r="BU1418" s="18" t="str">
        <f t="shared" si="2099"/>
        <v/>
      </c>
      <c r="BV1418" s="18" t="str">
        <f t="shared" si="2099"/>
        <v/>
      </c>
      <c r="BW1418" s="18" t="str">
        <f t="shared" si="2099"/>
        <v/>
      </c>
      <c r="BX1418" s="18" t="str">
        <f t="shared" si="2099"/>
        <v/>
      </c>
      <c r="BY1418" s="18" t="str">
        <f t="shared" si="2099"/>
        <v/>
      </c>
      <c r="BZ1418" s="18" t="str">
        <f t="shared" si="2099"/>
        <v/>
      </c>
      <c r="CA1418" s="18" t="str">
        <f t="shared" si="2099"/>
        <v/>
      </c>
      <c r="CB1418" s="18" t="str">
        <f t="shared" si="2099"/>
        <v/>
      </c>
      <c r="CC1418" s="18" t="str">
        <f t="shared" si="2099"/>
        <v/>
      </c>
      <c r="CD1418" s="11"/>
      <c r="CE1418" s="11"/>
    </row>
    <row r="1419" ht="15.0" customHeight="1">
      <c r="A1419" s="11" t="s">
        <v>6595</v>
      </c>
      <c r="B1419" s="11" t="s">
        <v>6596</v>
      </c>
      <c r="C1419" s="11"/>
      <c r="D1419" s="11" t="s">
        <v>5632</v>
      </c>
      <c r="E1419" s="11">
        <v>2020667.0</v>
      </c>
      <c r="F1419" s="11">
        <v>2020667.0</v>
      </c>
      <c r="G1419" s="11" t="s">
        <v>151</v>
      </c>
      <c r="H1419" s="12">
        <v>2144535.0</v>
      </c>
      <c r="J1419" s="13">
        <v>2020667.0</v>
      </c>
      <c r="K1419" s="13">
        <v>2020667.0</v>
      </c>
      <c r="L1419" s="11" t="s">
        <v>86</v>
      </c>
      <c r="M1419" s="11" t="s">
        <v>67</v>
      </c>
      <c r="N1419" s="14" t="s">
        <v>6597</v>
      </c>
      <c r="O1419" s="11" t="s">
        <v>6598</v>
      </c>
      <c r="V1419" s="11" t="s">
        <v>6599</v>
      </c>
      <c r="W1419" s="11" t="s">
        <v>104</v>
      </c>
      <c r="X1419" s="11" t="s">
        <v>259</v>
      </c>
      <c r="Y1419" s="11" t="s">
        <v>75</v>
      </c>
      <c r="AI1419" s="15">
        <v>45809.0</v>
      </c>
      <c r="AL1419" s="11">
        <v>2144535.0</v>
      </c>
      <c r="AM1419" s="11" t="s">
        <v>185</v>
      </c>
      <c r="AN1419" s="11" t="s">
        <v>443</v>
      </c>
      <c r="AQ1419" s="11" t="s">
        <v>79</v>
      </c>
      <c r="AR1419" s="11" t="s">
        <v>188</v>
      </c>
      <c r="AS1419" s="11" t="s">
        <v>75</v>
      </c>
      <c r="AT1419" s="11" t="s">
        <v>107</v>
      </c>
      <c r="AU1419" s="11" t="s">
        <v>189</v>
      </c>
      <c r="AW1419" s="25" t="s">
        <v>96</v>
      </c>
      <c r="AX1419" s="25" t="s">
        <v>1348</v>
      </c>
      <c r="AZ1419" s="25" t="s">
        <v>395</v>
      </c>
      <c r="BD1419" s="15">
        <v>45861.0</v>
      </c>
      <c r="BE1419" s="15">
        <v>45873.0</v>
      </c>
      <c r="BJ1419" s="11">
        <v>2025.0</v>
      </c>
      <c r="BK1419" s="11">
        <v>2027.0</v>
      </c>
      <c r="BL1419" s="16">
        <f t="shared" si="1660"/>
        <v>3</v>
      </c>
      <c r="BM1419" s="18" t="str">
        <f t="shared" si="1661"/>
        <v>2025, 2026, 2027</v>
      </c>
      <c r="BN1419" s="18" t="str">
        <f t="shared" ref="BN1419:CC1419" si="2100">IF(ISNUMBER(SEARCH(BN$1, $BM1419)), ($K1419/$BL1419), "")</f>
        <v/>
      </c>
      <c r="BO1419" s="18" t="str">
        <f t="shared" si="2100"/>
        <v/>
      </c>
      <c r="BP1419" s="18" t="str">
        <f t="shared" si="2100"/>
        <v/>
      </c>
      <c r="BQ1419" s="18" t="str">
        <f t="shared" si="2100"/>
        <v/>
      </c>
      <c r="BR1419" s="18" t="str">
        <f t="shared" si="2100"/>
        <v/>
      </c>
      <c r="BS1419" s="20">
        <f t="shared" si="2100"/>
        <v>673555.6667</v>
      </c>
      <c r="BT1419" s="20">
        <f t="shared" si="2100"/>
        <v>673555.6667</v>
      </c>
      <c r="BU1419" s="20">
        <f t="shared" si="2100"/>
        <v>673555.6667</v>
      </c>
      <c r="BV1419" s="18" t="str">
        <f t="shared" si="2100"/>
        <v/>
      </c>
      <c r="BW1419" s="18" t="str">
        <f t="shared" si="2100"/>
        <v/>
      </c>
      <c r="BX1419" s="18" t="str">
        <f t="shared" si="2100"/>
        <v/>
      </c>
      <c r="BY1419" s="18" t="str">
        <f t="shared" si="2100"/>
        <v/>
      </c>
      <c r="BZ1419" s="18" t="str">
        <f t="shared" si="2100"/>
        <v/>
      </c>
      <c r="CA1419" s="18" t="str">
        <f t="shared" si="2100"/>
        <v/>
      </c>
      <c r="CB1419" s="18" t="str">
        <f t="shared" si="2100"/>
        <v/>
      </c>
      <c r="CC1419" s="18" t="str">
        <f t="shared" si="2100"/>
        <v/>
      </c>
      <c r="CD1419" s="11"/>
      <c r="CE1419" s="11"/>
    </row>
    <row r="1420" ht="15.0" customHeight="1">
      <c r="A1420" s="11" t="s">
        <v>6600</v>
      </c>
      <c r="B1420" s="11" t="s">
        <v>6601</v>
      </c>
      <c r="C1420" s="11"/>
      <c r="D1420" s="11" t="s">
        <v>5632</v>
      </c>
      <c r="E1420" s="11">
        <v>2258016.0</v>
      </c>
      <c r="F1420" s="11">
        <v>2258016.0</v>
      </c>
      <c r="G1420" s="11" t="s">
        <v>151</v>
      </c>
      <c r="H1420" s="12">
        <v>2396433.0</v>
      </c>
      <c r="J1420" s="13">
        <v>2258016.0</v>
      </c>
      <c r="K1420" s="13">
        <v>2258016.0</v>
      </c>
      <c r="L1420" s="11" t="s">
        <v>86</v>
      </c>
      <c r="M1420" s="11" t="s">
        <v>67</v>
      </c>
      <c r="N1420" s="14" t="s">
        <v>6602</v>
      </c>
      <c r="O1420" s="11" t="s">
        <v>6603</v>
      </c>
      <c r="V1420" s="11" t="s">
        <v>6604</v>
      </c>
      <c r="W1420" s="11" t="s">
        <v>104</v>
      </c>
      <c r="X1420" s="11" t="s">
        <v>259</v>
      </c>
      <c r="Y1420" s="11" t="s">
        <v>75</v>
      </c>
      <c r="AI1420" s="15">
        <v>45809.0</v>
      </c>
      <c r="AL1420" s="11">
        <v>2396433.0</v>
      </c>
      <c r="AM1420" s="11" t="s">
        <v>185</v>
      </c>
      <c r="AN1420" s="11" t="s">
        <v>443</v>
      </c>
      <c r="AQ1420" s="11" t="s">
        <v>79</v>
      </c>
      <c r="AR1420" s="11" t="s">
        <v>188</v>
      </c>
      <c r="AS1420" s="11" t="s">
        <v>75</v>
      </c>
      <c r="AT1420" s="11" t="s">
        <v>107</v>
      </c>
      <c r="AU1420" s="11" t="s">
        <v>4104</v>
      </c>
      <c r="AW1420" s="25" t="s">
        <v>96</v>
      </c>
      <c r="AX1420" s="25" t="s">
        <v>82</v>
      </c>
      <c r="AZ1420" s="25" t="s">
        <v>109</v>
      </c>
      <c r="BD1420" s="15">
        <v>45861.0</v>
      </c>
      <c r="BE1420" s="15">
        <v>45873.0</v>
      </c>
      <c r="BJ1420" s="11">
        <v>2025.0</v>
      </c>
      <c r="BK1420" s="11">
        <v>2027.0</v>
      </c>
      <c r="BL1420" s="16">
        <f t="shared" si="1660"/>
        <v>3</v>
      </c>
      <c r="BM1420" s="18" t="str">
        <f t="shared" si="1661"/>
        <v>2025, 2026, 2027</v>
      </c>
      <c r="BN1420" s="18" t="str">
        <f t="shared" ref="BN1420:CC1420" si="2101">IF(ISNUMBER(SEARCH(BN$1, $BM1420)), ($K1420/$BL1420), "")</f>
        <v/>
      </c>
      <c r="BO1420" s="18" t="str">
        <f t="shared" si="2101"/>
        <v/>
      </c>
      <c r="BP1420" s="18" t="str">
        <f t="shared" si="2101"/>
        <v/>
      </c>
      <c r="BQ1420" s="18" t="str">
        <f t="shared" si="2101"/>
        <v/>
      </c>
      <c r="BR1420" s="18" t="str">
        <f t="shared" si="2101"/>
        <v/>
      </c>
      <c r="BS1420" s="20">
        <f t="shared" si="2101"/>
        <v>752672</v>
      </c>
      <c r="BT1420" s="20">
        <f t="shared" si="2101"/>
        <v>752672</v>
      </c>
      <c r="BU1420" s="20">
        <f t="shared" si="2101"/>
        <v>752672</v>
      </c>
      <c r="BV1420" s="18" t="str">
        <f t="shared" si="2101"/>
        <v/>
      </c>
      <c r="BW1420" s="18" t="str">
        <f t="shared" si="2101"/>
        <v/>
      </c>
      <c r="BX1420" s="18" t="str">
        <f t="shared" si="2101"/>
        <v/>
      </c>
      <c r="BY1420" s="18" t="str">
        <f t="shared" si="2101"/>
        <v/>
      </c>
      <c r="BZ1420" s="18" t="str">
        <f t="shared" si="2101"/>
        <v/>
      </c>
      <c r="CA1420" s="18" t="str">
        <f t="shared" si="2101"/>
        <v/>
      </c>
      <c r="CB1420" s="18" t="str">
        <f t="shared" si="2101"/>
        <v/>
      </c>
      <c r="CC1420" s="18" t="str">
        <f t="shared" si="2101"/>
        <v/>
      </c>
      <c r="CD1420" s="11"/>
      <c r="CE1420" s="11"/>
    </row>
    <row r="1421" ht="15.0" customHeight="1">
      <c r="A1421" s="11" t="s">
        <v>6605</v>
      </c>
      <c r="B1421" s="11" t="s">
        <v>3038</v>
      </c>
      <c r="C1421" s="11"/>
      <c r="D1421" s="11" t="s">
        <v>5632</v>
      </c>
      <c r="E1421" s="11">
        <v>2485840.0</v>
      </c>
      <c r="F1421" s="11">
        <v>2485840.0</v>
      </c>
      <c r="G1421" s="11" t="s">
        <v>151</v>
      </c>
      <c r="H1421" s="12">
        <v>2638230.0</v>
      </c>
      <c r="J1421" s="13">
        <v>2485840.0</v>
      </c>
      <c r="K1421" s="13">
        <v>2485840.0</v>
      </c>
      <c r="L1421" s="11" t="s">
        <v>86</v>
      </c>
      <c r="M1421" s="11" t="s">
        <v>67</v>
      </c>
      <c r="N1421" s="14" t="s">
        <v>3039</v>
      </c>
      <c r="O1421" s="11" t="s">
        <v>6606</v>
      </c>
      <c r="V1421" s="11" t="s">
        <v>3041</v>
      </c>
      <c r="X1421" s="11" t="s">
        <v>218</v>
      </c>
      <c r="Y1421" s="11" t="s">
        <v>75</v>
      </c>
      <c r="AI1421" s="15">
        <v>45658.0</v>
      </c>
      <c r="AL1421" s="11">
        <v>2638230.0</v>
      </c>
      <c r="AM1421" s="11" t="s">
        <v>185</v>
      </c>
      <c r="AN1421" s="11" t="s">
        <v>443</v>
      </c>
      <c r="AQ1421" s="11" t="s">
        <v>79</v>
      </c>
      <c r="AR1421" s="11" t="s">
        <v>188</v>
      </c>
      <c r="AS1421" s="11" t="s">
        <v>75</v>
      </c>
      <c r="AT1421" s="11" t="s">
        <v>107</v>
      </c>
      <c r="AU1421" s="11" t="s">
        <v>108</v>
      </c>
      <c r="AW1421" s="25" t="s">
        <v>96</v>
      </c>
      <c r="AX1421" s="25" t="s">
        <v>2484</v>
      </c>
      <c r="AZ1421" s="25" t="s">
        <v>516</v>
      </c>
      <c r="BD1421" s="15">
        <v>45861.0</v>
      </c>
      <c r="BE1421" s="15">
        <v>45861.0</v>
      </c>
      <c r="BJ1421" s="11">
        <v>2025.0</v>
      </c>
      <c r="BK1421" s="11">
        <v>2026.0</v>
      </c>
      <c r="BL1421" s="16">
        <f t="shared" si="1660"/>
        <v>2</v>
      </c>
      <c r="BM1421" s="18" t="str">
        <f t="shared" si="1661"/>
        <v>2025, 2026</v>
      </c>
      <c r="BN1421" s="18" t="str">
        <f t="shared" ref="BN1421:CC1421" si="2102">IF(ISNUMBER(SEARCH(BN$1, $BM1421)), ($K1421/$BL1421), "")</f>
        <v/>
      </c>
      <c r="BO1421" s="18" t="str">
        <f t="shared" si="2102"/>
        <v/>
      </c>
      <c r="BP1421" s="18" t="str">
        <f t="shared" si="2102"/>
        <v/>
      </c>
      <c r="BQ1421" s="18" t="str">
        <f t="shared" si="2102"/>
        <v/>
      </c>
      <c r="BR1421" s="18" t="str">
        <f t="shared" si="2102"/>
        <v/>
      </c>
      <c r="BS1421" s="20">
        <f t="shared" si="2102"/>
        <v>1242920</v>
      </c>
      <c r="BT1421" s="20">
        <f t="shared" si="2102"/>
        <v>1242920</v>
      </c>
      <c r="BU1421" s="18" t="str">
        <f t="shared" si="2102"/>
        <v/>
      </c>
      <c r="BV1421" s="18" t="str">
        <f t="shared" si="2102"/>
        <v/>
      </c>
      <c r="BW1421" s="18" t="str">
        <f t="shared" si="2102"/>
        <v/>
      </c>
      <c r="BX1421" s="18" t="str">
        <f t="shared" si="2102"/>
        <v/>
      </c>
      <c r="BY1421" s="18" t="str">
        <f t="shared" si="2102"/>
        <v/>
      </c>
      <c r="BZ1421" s="18" t="str">
        <f t="shared" si="2102"/>
        <v/>
      </c>
      <c r="CA1421" s="18" t="str">
        <f t="shared" si="2102"/>
        <v/>
      </c>
      <c r="CB1421" s="18" t="str">
        <f t="shared" si="2102"/>
        <v/>
      </c>
      <c r="CC1421" s="18" t="str">
        <f t="shared" si="2102"/>
        <v/>
      </c>
      <c r="CD1421" s="11"/>
      <c r="CE1421" s="11"/>
    </row>
    <row r="1422" ht="15.0" customHeight="1">
      <c r="A1422" s="11" t="s">
        <v>6607</v>
      </c>
      <c r="B1422" s="11" t="s">
        <v>6608</v>
      </c>
      <c r="C1422" s="11"/>
      <c r="D1422" s="11" t="s">
        <v>5632</v>
      </c>
      <c r="E1422" s="27">
        <v>341713.0</v>
      </c>
      <c r="F1422" s="27">
        <v>341713.0</v>
      </c>
      <c r="G1422" s="11" t="s">
        <v>135</v>
      </c>
      <c r="H1422" s="12">
        <v>432140.0</v>
      </c>
      <c r="J1422" s="13">
        <f t="shared" ref="J1422:K1422" si="2103">E1422*1.19</f>
        <v>406638.47</v>
      </c>
      <c r="K1422" s="13">
        <f t="shared" si="2103"/>
        <v>406638.47</v>
      </c>
      <c r="L1422" s="11" t="s">
        <v>86</v>
      </c>
      <c r="M1422" s="11" t="s">
        <v>67</v>
      </c>
      <c r="N1422" s="14" t="s">
        <v>6609</v>
      </c>
      <c r="O1422" s="11" t="s">
        <v>6610</v>
      </c>
      <c r="T1422" s="11" t="s">
        <v>1979</v>
      </c>
      <c r="V1422" s="11" t="s">
        <v>6611</v>
      </c>
      <c r="X1422" s="11" t="s">
        <v>146</v>
      </c>
      <c r="Y1422" s="11" t="s">
        <v>75</v>
      </c>
      <c r="AI1422" s="15">
        <v>45747.0</v>
      </c>
      <c r="AL1422" s="11">
        <v>432140.0</v>
      </c>
      <c r="AM1422" s="11" t="s">
        <v>143</v>
      </c>
      <c r="AN1422" s="11" t="s">
        <v>695</v>
      </c>
      <c r="AQ1422" s="11" t="s">
        <v>79</v>
      </c>
      <c r="AR1422" s="11" t="s">
        <v>146</v>
      </c>
      <c r="AS1422" s="11" t="s">
        <v>75</v>
      </c>
      <c r="AT1422" s="11" t="s">
        <v>375</v>
      </c>
      <c r="AW1422" s="25" t="s">
        <v>96</v>
      </c>
      <c r="AX1422" s="25" t="s">
        <v>376</v>
      </c>
      <c r="AZ1422" s="19" t="s">
        <v>529</v>
      </c>
      <c r="BD1422" s="15">
        <v>45861.0</v>
      </c>
      <c r="BE1422" s="15">
        <v>45861.0</v>
      </c>
      <c r="BJ1422" s="11">
        <v>2025.0</v>
      </c>
      <c r="BK1422" s="11">
        <v>2026.0</v>
      </c>
      <c r="BL1422" s="16">
        <f t="shared" si="1660"/>
        <v>2</v>
      </c>
      <c r="BM1422" s="18" t="str">
        <f t="shared" si="1661"/>
        <v>2025, 2026</v>
      </c>
      <c r="BN1422" s="18" t="str">
        <f t="shared" ref="BN1422:CC1422" si="2104">IF(ISNUMBER(SEARCH(BN$1, $BM1422)), ($K1422/$BL1422), "")</f>
        <v/>
      </c>
      <c r="BO1422" s="18" t="str">
        <f t="shared" si="2104"/>
        <v/>
      </c>
      <c r="BP1422" s="18" t="str">
        <f t="shared" si="2104"/>
        <v/>
      </c>
      <c r="BQ1422" s="18" t="str">
        <f t="shared" si="2104"/>
        <v/>
      </c>
      <c r="BR1422" s="18" t="str">
        <f t="shared" si="2104"/>
        <v/>
      </c>
      <c r="BS1422" s="20">
        <f t="shared" si="2104"/>
        <v>203319.235</v>
      </c>
      <c r="BT1422" s="20">
        <f t="shared" si="2104"/>
        <v>203319.235</v>
      </c>
      <c r="BU1422" s="18" t="str">
        <f t="shared" si="2104"/>
        <v/>
      </c>
      <c r="BV1422" s="18" t="str">
        <f t="shared" si="2104"/>
        <v/>
      </c>
      <c r="BW1422" s="18" t="str">
        <f t="shared" si="2104"/>
        <v/>
      </c>
      <c r="BX1422" s="18" t="str">
        <f t="shared" si="2104"/>
        <v/>
      </c>
      <c r="BY1422" s="18" t="str">
        <f t="shared" si="2104"/>
        <v/>
      </c>
      <c r="BZ1422" s="18" t="str">
        <f t="shared" si="2104"/>
        <v/>
      </c>
      <c r="CA1422" s="18" t="str">
        <f t="shared" si="2104"/>
        <v/>
      </c>
      <c r="CB1422" s="18" t="str">
        <f t="shared" si="2104"/>
        <v/>
      </c>
      <c r="CC1422" s="18" t="str">
        <f t="shared" si="2104"/>
        <v/>
      </c>
      <c r="CD1422" s="11"/>
      <c r="CE1422" s="11"/>
    </row>
    <row r="1423" ht="15.0" customHeight="1">
      <c r="A1423" s="11" t="s">
        <v>6612</v>
      </c>
      <c r="B1423" s="11" t="s">
        <v>6613</v>
      </c>
      <c r="C1423" s="11"/>
      <c r="D1423" s="11" t="s">
        <v>5632</v>
      </c>
      <c r="E1423" s="11">
        <v>0.0</v>
      </c>
      <c r="H1423" s="12">
        <v>0.0</v>
      </c>
      <c r="J1423" s="20"/>
      <c r="K1423" s="20"/>
      <c r="L1423" s="11" t="s">
        <v>86</v>
      </c>
      <c r="M1423" s="11" t="s">
        <v>67</v>
      </c>
      <c r="N1423" s="14" t="s">
        <v>6614</v>
      </c>
      <c r="O1423" s="11" t="s">
        <v>6615</v>
      </c>
      <c r="T1423" s="11" t="s">
        <v>6616</v>
      </c>
      <c r="V1423" s="11" t="s">
        <v>6617</v>
      </c>
      <c r="X1423" s="11" t="s">
        <v>6309</v>
      </c>
      <c r="Y1423" s="11" t="s">
        <v>75</v>
      </c>
      <c r="AI1423" s="15">
        <v>45658.0</v>
      </c>
      <c r="AL1423" s="11">
        <v>0.0</v>
      </c>
      <c r="AM1423" s="11" t="s">
        <v>6618</v>
      </c>
      <c r="AQ1423" s="11" t="s">
        <v>79</v>
      </c>
      <c r="AR1423" s="11" t="s">
        <v>155</v>
      </c>
      <c r="AS1423" s="11" t="s">
        <v>75</v>
      </c>
      <c r="AT1423" s="11" t="s">
        <v>375</v>
      </c>
      <c r="AW1423" s="25" t="s">
        <v>96</v>
      </c>
      <c r="AX1423" s="25" t="s">
        <v>376</v>
      </c>
      <c r="AZ1423" s="19" t="s">
        <v>124</v>
      </c>
      <c r="BD1423" s="15">
        <v>45861.0</v>
      </c>
      <c r="BE1423" s="15">
        <v>45861.0</v>
      </c>
      <c r="BJ1423" s="11">
        <v>2025.0</v>
      </c>
      <c r="BK1423" s="11">
        <v>2026.0</v>
      </c>
      <c r="BL1423" s="16">
        <f t="shared" si="1660"/>
        <v>2</v>
      </c>
      <c r="BM1423" s="18" t="str">
        <f t="shared" si="1661"/>
        <v>2025, 2026</v>
      </c>
      <c r="BN1423" s="18" t="str">
        <f t="shared" ref="BN1423:CC1423" si="2105">IF(ISNUMBER(SEARCH(BN$1, $BM1423)), ($K1423/$BL1423), "")</f>
        <v/>
      </c>
      <c r="BO1423" s="18" t="str">
        <f t="shared" si="2105"/>
        <v/>
      </c>
      <c r="BP1423" s="18" t="str">
        <f t="shared" si="2105"/>
        <v/>
      </c>
      <c r="BQ1423" s="18" t="str">
        <f t="shared" si="2105"/>
        <v/>
      </c>
      <c r="BR1423" s="18" t="str">
        <f t="shared" si="2105"/>
        <v/>
      </c>
      <c r="BS1423" s="20">
        <f t="shared" si="2105"/>
        <v>0</v>
      </c>
      <c r="BT1423" s="20">
        <f t="shared" si="2105"/>
        <v>0</v>
      </c>
      <c r="BU1423" s="18" t="str">
        <f t="shared" si="2105"/>
        <v/>
      </c>
      <c r="BV1423" s="18" t="str">
        <f t="shared" si="2105"/>
        <v/>
      </c>
      <c r="BW1423" s="18" t="str">
        <f t="shared" si="2105"/>
        <v/>
      </c>
      <c r="BX1423" s="18" t="str">
        <f t="shared" si="2105"/>
        <v/>
      </c>
      <c r="BY1423" s="18" t="str">
        <f t="shared" si="2105"/>
        <v/>
      </c>
      <c r="BZ1423" s="18" t="str">
        <f t="shared" si="2105"/>
        <v/>
      </c>
      <c r="CA1423" s="18" t="str">
        <f t="shared" si="2105"/>
        <v/>
      </c>
      <c r="CB1423" s="18" t="str">
        <f t="shared" si="2105"/>
        <v/>
      </c>
      <c r="CC1423" s="18" t="str">
        <f t="shared" si="2105"/>
        <v/>
      </c>
    </row>
    <row r="1424" ht="15.0" customHeight="1">
      <c r="A1424" s="11" t="s">
        <v>6619</v>
      </c>
      <c r="B1424" s="11" t="s">
        <v>6620</v>
      </c>
      <c r="C1424" s="11"/>
      <c r="D1424" s="11" t="s">
        <v>5632</v>
      </c>
      <c r="E1424" s="11">
        <v>202125.0</v>
      </c>
      <c r="F1424" s="11">
        <v>202125.0</v>
      </c>
      <c r="G1424" s="11" t="s">
        <v>151</v>
      </c>
      <c r="H1424" s="12">
        <v>214508.0</v>
      </c>
      <c r="J1424" s="13">
        <v>202125.0</v>
      </c>
      <c r="K1424" s="13">
        <v>202125.0</v>
      </c>
      <c r="L1424" s="11" t="s">
        <v>86</v>
      </c>
      <c r="M1424" s="11" t="s">
        <v>67</v>
      </c>
      <c r="N1424" s="14" t="s">
        <v>6621</v>
      </c>
      <c r="O1424" s="11" t="s">
        <v>6622</v>
      </c>
      <c r="V1424" s="11" t="s">
        <v>6623</v>
      </c>
      <c r="X1424" s="11" t="s">
        <v>6624</v>
      </c>
      <c r="Y1424" s="11" t="s">
        <v>75</v>
      </c>
      <c r="AI1424" s="15">
        <v>45839.0</v>
      </c>
      <c r="AL1424" s="11">
        <v>214508.0</v>
      </c>
      <c r="AM1424" s="11" t="s">
        <v>185</v>
      </c>
      <c r="AN1424" s="30" t="s">
        <v>503</v>
      </c>
      <c r="AQ1424" s="11" t="s">
        <v>79</v>
      </c>
      <c r="AR1424" s="11" t="s">
        <v>188</v>
      </c>
      <c r="AS1424" s="11" t="s">
        <v>75</v>
      </c>
      <c r="AT1424" s="11" t="s">
        <v>80</v>
      </c>
      <c r="AW1424" s="25" t="s">
        <v>96</v>
      </c>
      <c r="AX1424" s="25" t="s">
        <v>82</v>
      </c>
      <c r="AZ1424" s="19" t="s">
        <v>398</v>
      </c>
      <c r="BD1424" s="15">
        <v>45861.0</v>
      </c>
      <c r="BE1424" s="15">
        <v>45861.0</v>
      </c>
      <c r="BJ1424" s="11">
        <v>2025.0</v>
      </c>
      <c r="BK1424" s="11">
        <v>2027.0</v>
      </c>
      <c r="BL1424" s="16">
        <f t="shared" si="1660"/>
        <v>3</v>
      </c>
      <c r="BM1424" s="18" t="str">
        <f t="shared" si="1661"/>
        <v>2025, 2026, 2027</v>
      </c>
      <c r="BN1424" s="18" t="str">
        <f t="shared" ref="BN1424:CC1424" si="2106">IF(ISNUMBER(SEARCH(BN$1, $BM1424)), ($K1424/$BL1424), "")</f>
        <v/>
      </c>
      <c r="BO1424" s="18" t="str">
        <f t="shared" si="2106"/>
        <v/>
      </c>
      <c r="BP1424" s="18" t="str">
        <f t="shared" si="2106"/>
        <v/>
      </c>
      <c r="BQ1424" s="18" t="str">
        <f t="shared" si="2106"/>
        <v/>
      </c>
      <c r="BR1424" s="18" t="str">
        <f t="shared" si="2106"/>
        <v/>
      </c>
      <c r="BS1424" s="20">
        <f t="shared" si="2106"/>
        <v>67375</v>
      </c>
      <c r="BT1424" s="20">
        <f t="shared" si="2106"/>
        <v>67375</v>
      </c>
      <c r="BU1424" s="20">
        <f t="shared" si="2106"/>
        <v>67375</v>
      </c>
      <c r="BV1424" s="18" t="str">
        <f t="shared" si="2106"/>
        <v/>
      </c>
      <c r="BW1424" s="18" t="str">
        <f t="shared" si="2106"/>
        <v/>
      </c>
      <c r="BX1424" s="18" t="str">
        <f t="shared" si="2106"/>
        <v/>
      </c>
      <c r="BY1424" s="18" t="str">
        <f t="shared" si="2106"/>
        <v/>
      </c>
      <c r="BZ1424" s="18" t="str">
        <f t="shared" si="2106"/>
        <v/>
      </c>
      <c r="CA1424" s="18" t="str">
        <f t="shared" si="2106"/>
        <v/>
      </c>
      <c r="CB1424" s="18" t="str">
        <f t="shared" si="2106"/>
        <v/>
      </c>
      <c r="CC1424" s="18" t="str">
        <f t="shared" si="2106"/>
        <v/>
      </c>
      <c r="CD1424" s="11"/>
      <c r="CE1424" s="11"/>
    </row>
    <row r="1425" ht="15.0" customHeight="1">
      <c r="A1425" s="11" t="s">
        <v>6625</v>
      </c>
      <c r="B1425" s="11" t="s">
        <v>6626</v>
      </c>
      <c r="C1425" s="11"/>
      <c r="D1425" s="11" t="s">
        <v>5632</v>
      </c>
      <c r="E1425" s="27">
        <v>330989.0</v>
      </c>
      <c r="F1425" s="27">
        <v>330989.0</v>
      </c>
      <c r="G1425" s="11" t="s">
        <v>135</v>
      </c>
      <c r="H1425" s="12">
        <v>418581.0</v>
      </c>
      <c r="J1425" s="13">
        <f t="shared" ref="J1425:K1425" si="2107">E1425*1.19</f>
        <v>393876.91</v>
      </c>
      <c r="K1425" s="13">
        <f t="shared" si="2107"/>
        <v>393876.91</v>
      </c>
      <c r="L1425" s="11" t="s">
        <v>86</v>
      </c>
      <c r="M1425" s="11" t="s">
        <v>67</v>
      </c>
      <c r="N1425" s="14" t="s">
        <v>6627</v>
      </c>
      <c r="O1425" s="11" t="s">
        <v>6628</v>
      </c>
      <c r="T1425" s="11" t="s">
        <v>6629</v>
      </c>
      <c r="V1425" s="11" t="s">
        <v>6630</v>
      </c>
      <c r="Y1425" s="11" t="s">
        <v>75</v>
      </c>
      <c r="AI1425" s="15">
        <v>45777.0</v>
      </c>
      <c r="AL1425" s="11">
        <v>418581.0</v>
      </c>
      <c r="AM1425" s="11" t="s">
        <v>143</v>
      </c>
      <c r="AN1425" s="11" t="s">
        <v>695</v>
      </c>
      <c r="AQ1425" s="11" t="s">
        <v>79</v>
      </c>
      <c r="AR1425" s="11" t="s">
        <v>146</v>
      </c>
      <c r="AS1425" s="11" t="s">
        <v>75</v>
      </c>
      <c r="AT1425" s="25" t="s">
        <v>122</v>
      </c>
      <c r="AW1425" s="25" t="s">
        <v>96</v>
      </c>
      <c r="AX1425" s="25" t="s">
        <v>2141</v>
      </c>
      <c r="AY1425" s="11" t="s">
        <v>444</v>
      </c>
      <c r="AZ1425" s="25" t="s">
        <v>191</v>
      </c>
      <c r="BD1425" s="15">
        <v>45861.0</v>
      </c>
      <c r="BE1425" s="15">
        <v>45873.0</v>
      </c>
      <c r="BJ1425" s="11">
        <v>2025.0</v>
      </c>
      <c r="BK1425" s="11">
        <v>2026.0</v>
      </c>
      <c r="BL1425" s="16">
        <f t="shared" si="1660"/>
        <v>2</v>
      </c>
      <c r="BM1425" s="18" t="str">
        <f t="shared" si="1661"/>
        <v>2025, 2026</v>
      </c>
      <c r="BN1425" s="18" t="str">
        <f t="shared" ref="BN1425:CC1425" si="2108">IF(ISNUMBER(SEARCH(BN$1, $BM1425)), ($K1425/$BL1425), "")</f>
        <v/>
      </c>
      <c r="BO1425" s="18" t="str">
        <f t="shared" si="2108"/>
        <v/>
      </c>
      <c r="BP1425" s="18" t="str">
        <f t="shared" si="2108"/>
        <v/>
      </c>
      <c r="BQ1425" s="18" t="str">
        <f t="shared" si="2108"/>
        <v/>
      </c>
      <c r="BR1425" s="18" t="str">
        <f t="shared" si="2108"/>
        <v/>
      </c>
      <c r="BS1425" s="20">
        <f t="shared" si="2108"/>
        <v>196938.455</v>
      </c>
      <c r="BT1425" s="20">
        <f t="shared" si="2108"/>
        <v>196938.455</v>
      </c>
      <c r="BU1425" s="18" t="str">
        <f t="shared" si="2108"/>
        <v/>
      </c>
      <c r="BV1425" s="18" t="str">
        <f t="shared" si="2108"/>
        <v/>
      </c>
      <c r="BW1425" s="18" t="str">
        <f t="shared" si="2108"/>
        <v/>
      </c>
      <c r="BX1425" s="18" t="str">
        <f t="shared" si="2108"/>
        <v/>
      </c>
      <c r="BY1425" s="18" t="str">
        <f t="shared" si="2108"/>
        <v/>
      </c>
      <c r="BZ1425" s="18" t="str">
        <f t="shared" si="2108"/>
        <v/>
      </c>
      <c r="CA1425" s="18" t="str">
        <f t="shared" si="2108"/>
        <v/>
      </c>
      <c r="CB1425" s="18" t="str">
        <f t="shared" si="2108"/>
        <v/>
      </c>
      <c r="CC1425" s="18" t="str">
        <f t="shared" si="2108"/>
        <v/>
      </c>
      <c r="CD1425" s="11"/>
      <c r="CE1425" s="11"/>
    </row>
    <row r="1426" ht="15.0" customHeight="1">
      <c r="A1426" s="11" t="s">
        <v>6631</v>
      </c>
      <c r="B1426" s="11" t="s">
        <v>6632</v>
      </c>
      <c r="C1426" s="11"/>
      <c r="D1426" s="11" t="s">
        <v>5632</v>
      </c>
      <c r="E1426" s="11">
        <v>7360662.0</v>
      </c>
      <c r="F1426" s="11">
        <v>7360662.0</v>
      </c>
      <c r="G1426" s="11" t="s">
        <v>151</v>
      </c>
      <c r="H1426" s="12">
        <v>7811893.0</v>
      </c>
      <c r="J1426" s="13">
        <v>7360662.0</v>
      </c>
      <c r="K1426" s="13">
        <v>7360662.0</v>
      </c>
      <c r="L1426" s="11" t="s">
        <v>86</v>
      </c>
      <c r="M1426" s="11" t="s">
        <v>67</v>
      </c>
      <c r="N1426" s="14" t="s">
        <v>6633</v>
      </c>
      <c r="O1426" s="11" t="s">
        <v>6634</v>
      </c>
      <c r="X1426" s="11" t="s">
        <v>6635</v>
      </c>
      <c r="Y1426" s="11" t="s">
        <v>75</v>
      </c>
      <c r="AI1426" s="15">
        <v>45901.0</v>
      </c>
      <c r="AL1426" s="11">
        <v>7811893.0</v>
      </c>
      <c r="AM1426" s="11" t="s">
        <v>185</v>
      </c>
      <c r="AN1426" s="30" t="s">
        <v>261</v>
      </c>
      <c r="AQ1426" s="11" t="s">
        <v>79</v>
      </c>
      <c r="AR1426" s="11" t="s">
        <v>188</v>
      </c>
      <c r="AS1426" s="11" t="s">
        <v>75</v>
      </c>
      <c r="AT1426" s="11" t="s">
        <v>107</v>
      </c>
      <c r="AU1426" s="11" t="s">
        <v>108</v>
      </c>
      <c r="AV1426" s="11" t="s">
        <v>3065</v>
      </c>
      <c r="AW1426" s="25" t="s">
        <v>96</v>
      </c>
      <c r="AX1426" s="25" t="s">
        <v>82</v>
      </c>
      <c r="AZ1426" s="25" t="s">
        <v>124</v>
      </c>
      <c r="BD1426" s="15">
        <v>45861.0</v>
      </c>
      <c r="BE1426" s="15">
        <v>45861.0</v>
      </c>
      <c r="BJ1426" s="11">
        <v>2025.0</v>
      </c>
      <c r="BK1426" s="11">
        <v>2029.0</v>
      </c>
      <c r="BL1426" s="16">
        <f t="shared" si="1660"/>
        <v>5</v>
      </c>
      <c r="BM1426" s="18" t="str">
        <f t="shared" si="1661"/>
        <v>2025, 2026, 2027, 2028, 2029</v>
      </c>
      <c r="BN1426" s="18" t="str">
        <f t="shared" ref="BN1426:CC1426" si="2109">IF(ISNUMBER(SEARCH(BN$1, $BM1426)), ($K1426/$BL1426), "")</f>
        <v/>
      </c>
      <c r="BO1426" s="18" t="str">
        <f t="shared" si="2109"/>
        <v/>
      </c>
      <c r="BP1426" s="18" t="str">
        <f t="shared" si="2109"/>
        <v/>
      </c>
      <c r="BQ1426" s="18" t="str">
        <f t="shared" si="2109"/>
        <v/>
      </c>
      <c r="BR1426" s="18" t="str">
        <f t="shared" si="2109"/>
        <v/>
      </c>
      <c r="BS1426" s="20">
        <f t="shared" si="2109"/>
        <v>1472132.4</v>
      </c>
      <c r="BT1426" s="20">
        <f t="shared" si="2109"/>
        <v>1472132.4</v>
      </c>
      <c r="BU1426" s="20">
        <f t="shared" si="2109"/>
        <v>1472132.4</v>
      </c>
      <c r="BV1426" s="20">
        <f t="shared" si="2109"/>
        <v>1472132.4</v>
      </c>
      <c r="BW1426" s="20">
        <f t="shared" si="2109"/>
        <v>1472132.4</v>
      </c>
      <c r="BX1426" s="18" t="str">
        <f t="shared" si="2109"/>
        <v/>
      </c>
      <c r="BY1426" s="18" t="str">
        <f t="shared" si="2109"/>
        <v/>
      </c>
      <c r="BZ1426" s="18" t="str">
        <f t="shared" si="2109"/>
        <v/>
      </c>
      <c r="CA1426" s="18" t="str">
        <f t="shared" si="2109"/>
        <v/>
      </c>
      <c r="CB1426" s="18" t="str">
        <f t="shared" si="2109"/>
        <v/>
      </c>
      <c r="CC1426" s="18" t="str">
        <f t="shared" si="2109"/>
        <v/>
      </c>
      <c r="CD1426" s="11"/>
      <c r="CE1426" s="11"/>
    </row>
    <row r="1427" ht="15.0" customHeight="1">
      <c r="A1427" s="193" t="s">
        <v>6631</v>
      </c>
      <c r="B1427" s="11" t="s">
        <v>6632</v>
      </c>
      <c r="C1427" s="11"/>
      <c r="D1427" s="11" t="s">
        <v>5632</v>
      </c>
      <c r="E1427" s="11">
        <v>1534979.0</v>
      </c>
      <c r="F1427" s="11">
        <v>1534979.0</v>
      </c>
      <c r="G1427" s="11" t="s">
        <v>151</v>
      </c>
      <c r="H1427" s="12">
        <v>1751500.0</v>
      </c>
      <c r="J1427" s="13">
        <v>1534979.0</v>
      </c>
      <c r="K1427" s="13">
        <v>1534979.0</v>
      </c>
      <c r="L1427" s="11" t="s">
        <v>86</v>
      </c>
      <c r="M1427" s="11" t="s">
        <v>67</v>
      </c>
      <c r="N1427" s="14" t="s">
        <v>6636</v>
      </c>
      <c r="O1427" s="11" t="s">
        <v>6637</v>
      </c>
      <c r="P1427" s="11"/>
      <c r="Q1427" s="11"/>
      <c r="R1427" s="11" t="s">
        <v>6638</v>
      </c>
      <c r="X1427" s="11" t="s">
        <v>6639</v>
      </c>
      <c r="Y1427" s="11" t="s">
        <v>75</v>
      </c>
      <c r="AI1427" s="15">
        <v>45901.0</v>
      </c>
      <c r="AL1427" s="11">
        <v>1751500.0</v>
      </c>
      <c r="AM1427" s="11" t="s">
        <v>6640</v>
      </c>
      <c r="AQ1427" s="11" t="s">
        <v>79</v>
      </c>
      <c r="AR1427" s="11" t="s">
        <v>334</v>
      </c>
      <c r="AS1427" s="11" t="s">
        <v>75</v>
      </c>
      <c r="AT1427" s="11" t="s">
        <v>107</v>
      </c>
      <c r="AU1427" s="11" t="s">
        <v>108</v>
      </c>
      <c r="AV1427" s="11" t="s">
        <v>3065</v>
      </c>
      <c r="AW1427" s="25" t="s">
        <v>96</v>
      </c>
      <c r="AX1427" s="39" t="s">
        <v>82</v>
      </c>
      <c r="AZ1427" s="11" t="s">
        <v>132</v>
      </c>
      <c r="BD1427" s="15">
        <v>45861.0</v>
      </c>
      <c r="BE1427" s="15">
        <v>45869.0</v>
      </c>
      <c r="BJ1427" s="11">
        <v>2025.0</v>
      </c>
      <c r="BK1427" s="11">
        <v>2029.0</v>
      </c>
      <c r="BL1427" s="16">
        <f t="shared" si="1660"/>
        <v>5</v>
      </c>
      <c r="BM1427" s="18" t="str">
        <f t="shared" si="1661"/>
        <v>2025, 2026, 2027, 2028, 2029</v>
      </c>
      <c r="BN1427" s="18" t="str">
        <f t="shared" ref="BN1427:CC1427" si="2110">IF(ISNUMBER(SEARCH(BN$1, $BM1427)), ($K1427/$BL1427), "")</f>
        <v/>
      </c>
      <c r="BO1427" s="18" t="str">
        <f t="shared" si="2110"/>
        <v/>
      </c>
      <c r="BP1427" s="18" t="str">
        <f t="shared" si="2110"/>
        <v/>
      </c>
      <c r="BQ1427" s="18" t="str">
        <f t="shared" si="2110"/>
        <v/>
      </c>
      <c r="BR1427" s="18" t="str">
        <f t="shared" si="2110"/>
        <v/>
      </c>
      <c r="BS1427" s="20">
        <f t="shared" si="2110"/>
        <v>306995.8</v>
      </c>
      <c r="BT1427" s="20">
        <f t="shared" si="2110"/>
        <v>306995.8</v>
      </c>
      <c r="BU1427" s="20">
        <f t="shared" si="2110"/>
        <v>306995.8</v>
      </c>
      <c r="BV1427" s="20">
        <f t="shared" si="2110"/>
        <v>306995.8</v>
      </c>
      <c r="BW1427" s="20">
        <f t="shared" si="2110"/>
        <v>306995.8</v>
      </c>
      <c r="BX1427" s="18" t="str">
        <f t="shared" si="2110"/>
        <v/>
      </c>
      <c r="BY1427" s="18" t="str">
        <f t="shared" si="2110"/>
        <v/>
      </c>
      <c r="BZ1427" s="18" t="str">
        <f t="shared" si="2110"/>
        <v/>
      </c>
      <c r="CA1427" s="18" t="str">
        <f t="shared" si="2110"/>
        <v/>
      </c>
      <c r="CB1427" s="18" t="str">
        <f t="shared" si="2110"/>
        <v/>
      </c>
      <c r="CC1427" s="18" t="str">
        <f t="shared" si="2110"/>
        <v/>
      </c>
      <c r="CD1427" s="11"/>
      <c r="CE1427" s="11"/>
    </row>
    <row r="1428" ht="15.0" customHeight="1">
      <c r="A1428" s="11" t="s">
        <v>6641</v>
      </c>
      <c r="B1428" s="11" t="s">
        <v>6642</v>
      </c>
      <c r="C1428" s="11"/>
      <c r="D1428" s="11" t="s">
        <v>5632</v>
      </c>
      <c r="E1428" s="11">
        <v>2499999.0</v>
      </c>
      <c r="F1428" s="11">
        <v>2499999.0</v>
      </c>
      <c r="G1428" s="11" t="s">
        <v>151</v>
      </c>
      <c r="H1428" s="12">
        <v>2653255.0</v>
      </c>
      <c r="J1428" s="13">
        <v>2499999.0</v>
      </c>
      <c r="K1428" s="13">
        <v>2499999.0</v>
      </c>
      <c r="L1428" s="11" t="s">
        <v>86</v>
      </c>
      <c r="M1428" s="11" t="s">
        <v>67</v>
      </c>
      <c r="N1428" s="14" t="s">
        <v>6643</v>
      </c>
      <c r="O1428" s="11" t="s">
        <v>6644</v>
      </c>
      <c r="V1428" s="11" t="s">
        <v>6645</v>
      </c>
      <c r="W1428" s="11" t="s">
        <v>104</v>
      </c>
      <c r="X1428" s="11" t="s">
        <v>565</v>
      </c>
      <c r="Y1428" s="11" t="s">
        <v>75</v>
      </c>
      <c r="AI1428" s="15">
        <v>45778.0</v>
      </c>
      <c r="AL1428" s="11">
        <v>2653255.0</v>
      </c>
      <c r="AM1428" s="11" t="s">
        <v>185</v>
      </c>
      <c r="AN1428" s="11" t="s">
        <v>443</v>
      </c>
      <c r="AQ1428" s="11" t="s">
        <v>79</v>
      </c>
      <c r="AR1428" s="11" t="s">
        <v>188</v>
      </c>
      <c r="AS1428" s="11" t="s">
        <v>75</v>
      </c>
      <c r="AT1428" s="11" t="s">
        <v>107</v>
      </c>
      <c r="AU1428" s="11" t="s">
        <v>108</v>
      </c>
      <c r="AW1428" s="25" t="s">
        <v>96</v>
      </c>
      <c r="AX1428" s="25" t="s">
        <v>2141</v>
      </c>
      <c r="AY1428" s="11" t="s">
        <v>444</v>
      </c>
      <c r="AZ1428" s="25" t="s">
        <v>516</v>
      </c>
      <c r="BD1428" s="15">
        <v>45861.0</v>
      </c>
      <c r="BE1428" s="15">
        <v>45873.0</v>
      </c>
      <c r="BJ1428" s="11">
        <v>2025.0</v>
      </c>
      <c r="BK1428" s="11">
        <v>2027.0</v>
      </c>
      <c r="BL1428" s="16">
        <f t="shared" si="1660"/>
        <v>3</v>
      </c>
      <c r="BM1428" s="18" t="str">
        <f t="shared" si="1661"/>
        <v>2025, 2026, 2027</v>
      </c>
      <c r="BN1428" s="18" t="str">
        <f t="shared" ref="BN1428:CC1428" si="2111">IF(ISNUMBER(SEARCH(BN$1, $BM1428)), ($K1428/$BL1428), "")</f>
        <v/>
      </c>
      <c r="BO1428" s="18" t="str">
        <f t="shared" si="2111"/>
        <v/>
      </c>
      <c r="BP1428" s="18" t="str">
        <f t="shared" si="2111"/>
        <v/>
      </c>
      <c r="BQ1428" s="18" t="str">
        <f t="shared" si="2111"/>
        <v/>
      </c>
      <c r="BR1428" s="18" t="str">
        <f t="shared" si="2111"/>
        <v/>
      </c>
      <c r="BS1428" s="20">
        <f t="shared" si="2111"/>
        <v>833333</v>
      </c>
      <c r="BT1428" s="20">
        <f t="shared" si="2111"/>
        <v>833333</v>
      </c>
      <c r="BU1428" s="20">
        <f t="shared" si="2111"/>
        <v>833333</v>
      </c>
      <c r="BV1428" s="18" t="str">
        <f t="shared" si="2111"/>
        <v/>
      </c>
      <c r="BW1428" s="18" t="str">
        <f t="shared" si="2111"/>
        <v/>
      </c>
      <c r="BX1428" s="18" t="str">
        <f t="shared" si="2111"/>
        <v/>
      </c>
      <c r="BY1428" s="18" t="str">
        <f t="shared" si="2111"/>
        <v/>
      </c>
      <c r="BZ1428" s="18" t="str">
        <f t="shared" si="2111"/>
        <v/>
      </c>
      <c r="CA1428" s="18" t="str">
        <f t="shared" si="2111"/>
        <v/>
      </c>
      <c r="CB1428" s="18" t="str">
        <f t="shared" si="2111"/>
        <v/>
      </c>
      <c r="CC1428" s="18" t="str">
        <f t="shared" si="2111"/>
        <v/>
      </c>
      <c r="CD1428" s="11"/>
      <c r="CE1428" s="11"/>
    </row>
    <row r="1429" ht="15.0" customHeight="1">
      <c r="A1429" s="11" t="s">
        <v>6646</v>
      </c>
      <c r="B1429" s="11" t="s">
        <v>6647</v>
      </c>
      <c r="C1429" s="11"/>
      <c r="D1429" s="11" t="s">
        <v>5632</v>
      </c>
      <c r="E1429" s="11">
        <v>252729.0</v>
      </c>
      <c r="F1429" s="11">
        <v>252729.0</v>
      </c>
      <c r="G1429" s="11" t="s">
        <v>151</v>
      </c>
      <c r="H1429" s="12">
        <v>268214.0</v>
      </c>
      <c r="J1429" s="13">
        <v>252729.0</v>
      </c>
      <c r="K1429" s="13">
        <v>252729.0</v>
      </c>
      <c r="L1429" s="11" t="s">
        <v>86</v>
      </c>
      <c r="M1429" s="11" t="s">
        <v>67</v>
      </c>
      <c r="N1429" s="14" t="s">
        <v>6648</v>
      </c>
      <c r="O1429" s="11" t="s">
        <v>6649</v>
      </c>
      <c r="V1429" s="11" t="s">
        <v>6650</v>
      </c>
      <c r="X1429" s="11" t="s">
        <v>6651</v>
      </c>
      <c r="Y1429" s="11" t="s">
        <v>75</v>
      </c>
      <c r="AI1429" s="15">
        <v>45931.0</v>
      </c>
      <c r="AL1429" s="11">
        <v>268214.0</v>
      </c>
      <c r="AM1429" s="11" t="s">
        <v>185</v>
      </c>
      <c r="AN1429" s="30" t="s">
        <v>503</v>
      </c>
      <c r="AQ1429" s="11" t="s">
        <v>79</v>
      </c>
      <c r="AR1429" s="11" t="s">
        <v>188</v>
      </c>
      <c r="AS1429" s="11" t="s">
        <v>75</v>
      </c>
      <c r="AT1429" s="11" t="s">
        <v>80</v>
      </c>
      <c r="AW1429" s="25" t="s">
        <v>96</v>
      </c>
      <c r="AX1429" s="25" t="s">
        <v>82</v>
      </c>
      <c r="AZ1429" s="25" t="s">
        <v>132</v>
      </c>
      <c r="BD1429" s="15">
        <v>45861.0</v>
      </c>
      <c r="BE1429" s="15">
        <v>45861.0</v>
      </c>
      <c r="BJ1429" s="11">
        <v>2025.0</v>
      </c>
      <c r="BK1429" s="11">
        <v>2027.0</v>
      </c>
      <c r="BL1429" s="16">
        <f t="shared" si="1660"/>
        <v>3</v>
      </c>
      <c r="BM1429" s="18" t="str">
        <f t="shared" si="1661"/>
        <v>2025, 2026, 2027</v>
      </c>
      <c r="BN1429" s="18" t="str">
        <f t="shared" ref="BN1429:CC1429" si="2112">IF(ISNUMBER(SEARCH(BN$1, $BM1429)), ($K1429/$BL1429), "")</f>
        <v/>
      </c>
      <c r="BO1429" s="18" t="str">
        <f t="shared" si="2112"/>
        <v/>
      </c>
      <c r="BP1429" s="18" t="str">
        <f t="shared" si="2112"/>
        <v/>
      </c>
      <c r="BQ1429" s="18" t="str">
        <f t="shared" si="2112"/>
        <v/>
      </c>
      <c r="BR1429" s="18" t="str">
        <f t="shared" si="2112"/>
        <v/>
      </c>
      <c r="BS1429" s="20">
        <f t="shared" si="2112"/>
        <v>84243</v>
      </c>
      <c r="BT1429" s="20">
        <f t="shared" si="2112"/>
        <v>84243</v>
      </c>
      <c r="BU1429" s="20">
        <f t="shared" si="2112"/>
        <v>84243</v>
      </c>
      <c r="BV1429" s="18" t="str">
        <f t="shared" si="2112"/>
        <v/>
      </c>
      <c r="BW1429" s="18" t="str">
        <f t="shared" si="2112"/>
        <v/>
      </c>
      <c r="BX1429" s="18" t="str">
        <f t="shared" si="2112"/>
        <v/>
      </c>
      <c r="BY1429" s="18" t="str">
        <f t="shared" si="2112"/>
        <v/>
      </c>
      <c r="BZ1429" s="18" t="str">
        <f t="shared" si="2112"/>
        <v/>
      </c>
      <c r="CA1429" s="18" t="str">
        <f t="shared" si="2112"/>
        <v/>
      </c>
      <c r="CB1429" s="18" t="str">
        <f t="shared" si="2112"/>
        <v/>
      </c>
      <c r="CC1429" s="18" t="str">
        <f t="shared" si="2112"/>
        <v/>
      </c>
      <c r="CD1429" s="11"/>
      <c r="CE1429" s="11"/>
    </row>
    <row r="1430" ht="15.0" customHeight="1">
      <c r="A1430" s="11" t="s">
        <v>6652</v>
      </c>
      <c r="B1430" s="11" t="s">
        <v>6653</v>
      </c>
      <c r="C1430" s="11"/>
      <c r="D1430" s="11" t="s">
        <v>5632</v>
      </c>
      <c r="E1430" s="11">
        <v>1.1999994E7</v>
      </c>
      <c r="F1430" s="11">
        <v>1.1999994E7</v>
      </c>
      <c r="G1430" s="11" t="s">
        <v>112</v>
      </c>
      <c r="H1430" s="12">
        <v>1088717.0</v>
      </c>
      <c r="J1430" s="129">
        <f t="shared" ref="J1430:K1430" si="2113">E1430*0.087</f>
        <v>1043999.478</v>
      </c>
      <c r="K1430" s="129">
        <f t="shared" si="2113"/>
        <v>1043999.478</v>
      </c>
      <c r="L1430" s="11" t="s">
        <v>86</v>
      </c>
      <c r="M1430" s="11" t="s">
        <v>67</v>
      </c>
      <c r="N1430" s="14" t="s">
        <v>6654</v>
      </c>
      <c r="O1430" s="11" t="s">
        <v>6655</v>
      </c>
      <c r="T1430" s="11" t="s">
        <v>6656</v>
      </c>
      <c r="V1430" s="11" t="s">
        <v>6657</v>
      </c>
      <c r="Y1430" s="11" t="s">
        <v>75</v>
      </c>
      <c r="AI1430" s="15">
        <v>45658.0</v>
      </c>
      <c r="AL1430" s="11">
        <v>1088717.0</v>
      </c>
      <c r="AM1430" s="11" t="s">
        <v>5695</v>
      </c>
      <c r="AQ1430" s="11" t="s">
        <v>79</v>
      </c>
      <c r="AR1430" s="11" t="s">
        <v>117</v>
      </c>
      <c r="AS1430" s="11" t="s">
        <v>75</v>
      </c>
      <c r="AT1430" s="11" t="s">
        <v>107</v>
      </c>
      <c r="AU1430" s="11" t="s">
        <v>108</v>
      </c>
      <c r="AV1430" s="11" t="s">
        <v>3065</v>
      </c>
      <c r="AW1430" s="25" t="s">
        <v>96</v>
      </c>
      <c r="AX1430" s="25" t="s">
        <v>82</v>
      </c>
      <c r="AZ1430" s="11" t="s">
        <v>535</v>
      </c>
      <c r="BD1430" s="15">
        <v>45861.0</v>
      </c>
      <c r="BE1430" s="15">
        <v>45873.0</v>
      </c>
      <c r="BJ1430" s="11">
        <v>2025.0</v>
      </c>
      <c r="BK1430" s="11">
        <v>2026.0</v>
      </c>
      <c r="BL1430" s="16">
        <f t="shared" si="1660"/>
        <v>2</v>
      </c>
      <c r="BM1430" s="18" t="str">
        <f t="shared" si="1661"/>
        <v>2025, 2026</v>
      </c>
      <c r="BN1430" s="18" t="str">
        <f t="shared" ref="BN1430:CC1430" si="2114">IF(ISNUMBER(SEARCH(BN$1, $BM1430)), ($K1430/$BL1430), "")</f>
        <v/>
      </c>
      <c r="BO1430" s="18" t="str">
        <f t="shared" si="2114"/>
        <v/>
      </c>
      <c r="BP1430" s="18" t="str">
        <f t="shared" si="2114"/>
        <v/>
      </c>
      <c r="BQ1430" s="18" t="str">
        <f t="shared" si="2114"/>
        <v/>
      </c>
      <c r="BR1430" s="18" t="str">
        <f t="shared" si="2114"/>
        <v/>
      </c>
      <c r="BS1430" s="20">
        <f t="shared" si="2114"/>
        <v>521999.739</v>
      </c>
      <c r="BT1430" s="20">
        <f t="shared" si="2114"/>
        <v>521999.739</v>
      </c>
      <c r="BU1430" s="18" t="str">
        <f t="shared" si="2114"/>
        <v/>
      </c>
      <c r="BV1430" s="18" t="str">
        <f t="shared" si="2114"/>
        <v/>
      </c>
      <c r="BW1430" s="18" t="str">
        <f t="shared" si="2114"/>
        <v/>
      </c>
      <c r="BX1430" s="18" t="str">
        <f t="shared" si="2114"/>
        <v/>
      </c>
      <c r="BY1430" s="18" t="str">
        <f t="shared" si="2114"/>
        <v/>
      </c>
      <c r="BZ1430" s="18" t="str">
        <f t="shared" si="2114"/>
        <v/>
      </c>
      <c r="CA1430" s="18" t="str">
        <f t="shared" si="2114"/>
        <v/>
      </c>
      <c r="CB1430" s="18" t="str">
        <f t="shared" si="2114"/>
        <v/>
      </c>
      <c r="CC1430" s="18" t="str">
        <f t="shared" si="2114"/>
        <v/>
      </c>
      <c r="CD1430" s="11"/>
      <c r="CE1430" s="11"/>
    </row>
    <row r="1431" ht="15.0" customHeight="1">
      <c r="A1431" s="11" t="s">
        <v>6658</v>
      </c>
      <c r="B1431" s="11" t="s">
        <v>6659</v>
      </c>
      <c r="C1431" s="11"/>
      <c r="D1431" s="11" t="s">
        <v>5632</v>
      </c>
      <c r="E1431" s="11">
        <v>2499999.0</v>
      </c>
      <c r="F1431" s="11">
        <v>2499999.0</v>
      </c>
      <c r="G1431" s="11" t="s">
        <v>151</v>
      </c>
      <c r="H1431" s="12">
        <v>2653256.0</v>
      </c>
      <c r="J1431" s="13">
        <v>2499999.0</v>
      </c>
      <c r="K1431" s="13">
        <v>2499999.0</v>
      </c>
      <c r="L1431" s="11" t="s">
        <v>86</v>
      </c>
      <c r="M1431" s="11" t="s">
        <v>67</v>
      </c>
      <c r="N1431" s="14" t="s">
        <v>6660</v>
      </c>
      <c r="O1431" s="11" t="s">
        <v>6661</v>
      </c>
      <c r="V1431" s="11" t="s">
        <v>6662</v>
      </c>
      <c r="X1431" s="11" t="s">
        <v>548</v>
      </c>
      <c r="Y1431" s="11" t="s">
        <v>75</v>
      </c>
      <c r="AI1431" s="15">
        <v>45839.0</v>
      </c>
      <c r="AL1431" s="11">
        <v>2653256.0</v>
      </c>
      <c r="AM1431" s="11" t="s">
        <v>185</v>
      </c>
      <c r="AN1431" s="11" t="s">
        <v>443</v>
      </c>
      <c r="AQ1431" s="11" t="s">
        <v>79</v>
      </c>
      <c r="AR1431" s="11" t="s">
        <v>188</v>
      </c>
      <c r="AS1431" s="11" t="s">
        <v>75</v>
      </c>
      <c r="AT1431" s="11" t="s">
        <v>107</v>
      </c>
      <c r="AU1431" s="11" t="s">
        <v>108</v>
      </c>
      <c r="AW1431" s="25" t="s">
        <v>96</v>
      </c>
      <c r="AX1431" s="25" t="s">
        <v>82</v>
      </c>
      <c r="AZ1431" s="25" t="s">
        <v>124</v>
      </c>
      <c r="BD1431" s="15">
        <v>45861.0</v>
      </c>
      <c r="BE1431" s="15">
        <v>45873.0</v>
      </c>
      <c r="BJ1431" s="11">
        <v>2025.0</v>
      </c>
      <c r="BK1431" s="11">
        <v>2027.0</v>
      </c>
      <c r="BL1431" s="16">
        <f t="shared" si="1660"/>
        <v>3</v>
      </c>
      <c r="BM1431" s="18" t="str">
        <f t="shared" si="1661"/>
        <v>2025, 2026, 2027</v>
      </c>
      <c r="BN1431" s="18" t="str">
        <f t="shared" ref="BN1431:CC1431" si="2115">IF(ISNUMBER(SEARCH(BN$1, $BM1431)), ($K1431/$BL1431), "")</f>
        <v/>
      </c>
      <c r="BO1431" s="18" t="str">
        <f t="shared" si="2115"/>
        <v/>
      </c>
      <c r="BP1431" s="18" t="str">
        <f t="shared" si="2115"/>
        <v/>
      </c>
      <c r="BQ1431" s="18" t="str">
        <f t="shared" si="2115"/>
        <v/>
      </c>
      <c r="BR1431" s="18" t="str">
        <f t="shared" si="2115"/>
        <v/>
      </c>
      <c r="BS1431" s="20">
        <f t="shared" si="2115"/>
        <v>833333</v>
      </c>
      <c r="BT1431" s="20">
        <f t="shared" si="2115"/>
        <v>833333</v>
      </c>
      <c r="BU1431" s="20">
        <f t="shared" si="2115"/>
        <v>833333</v>
      </c>
      <c r="BV1431" s="18" t="str">
        <f t="shared" si="2115"/>
        <v/>
      </c>
      <c r="BW1431" s="18" t="str">
        <f t="shared" si="2115"/>
        <v/>
      </c>
      <c r="BX1431" s="18" t="str">
        <f t="shared" si="2115"/>
        <v/>
      </c>
      <c r="BY1431" s="18" t="str">
        <f t="shared" si="2115"/>
        <v/>
      </c>
      <c r="BZ1431" s="18" t="str">
        <f t="shared" si="2115"/>
        <v/>
      </c>
      <c r="CA1431" s="18" t="str">
        <f t="shared" si="2115"/>
        <v/>
      </c>
      <c r="CB1431" s="18" t="str">
        <f t="shared" si="2115"/>
        <v/>
      </c>
      <c r="CC1431" s="18" t="str">
        <f t="shared" si="2115"/>
        <v/>
      </c>
      <c r="CD1431" s="11"/>
      <c r="CE1431" s="11"/>
    </row>
    <row r="1432" ht="15.0" customHeight="1">
      <c r="A1432" s="11" t="s">
        <v>6663</v>
      </c>
      <c r="B1432" s="11" t="s">
        <v>6664</v>
      </c>
      <c r="C1432" s="11"/>
      <c r="D1432" s="11" t="s">
        <v>5632</v>
      </c>
      <c r="E1432" s="11">
        <v>7483218.0</v>
      </c>
      <c r="F1432" s="11">
        <v>7483218.0</v>
      </c>
      <c r="G1432" s="11" t="s">
        <v>151</v>
      </c>
      <c r="H1432" s="12">
        <v>8537223.0</v>
      </c>
      <c r="J1432" s="13">
        <v>7483218.0</v>
      </c>
      <c r="K1432" s="13">
        <v>7483218.0</v>
      </c>
      <c r="L1432" s="11" t="s">
        <v>86</v>
      </c>
      <c r="M1432" s="11" t="s">
        <v>67</v>
      </c>
      <c r="N1432" s="14" t="s">
        <v>6665</v>
      </c>
      <c r="P1432" s="11"/>
      <c r="Q1432" s="11"/>
      <c r="R1432" s="11" t="s">
        <v>6638</v>
      </c>
      <c r="V1432" s="11" t="s">
        <v>3099</v>
      </c>
      <c r="X1432" s="11" t="s">
        <v>3100</v>
      </c>
      <c r="Y1432" s="11" t="s">
        <v>75</v>
      </c>
      <c r="AI1432" s="15">
        <v>45931.0</v>
      </c>
      <c r="AL1432" s="11">
        <v>8537223.0</v>
      </c>
      <c r="AM1432" s="11" t="s">
        <v>185</v>
      </c>
      <c r="AN1432" s="11" t="s">
        <v>186</v>
      </c>
      <c r="AQ1432" s="11" t="s">
        <v>79</v>
      </c>
      <c r="AR1432" s="11" t="s">
        <v>188</v>
      </c>
      <c r="AS1432" s="11" t="s">
        <v>75</v>
      </c>
      <c r="AT1432" s="11" t="s">
        <v>107</v>
      </c>
      <c r="AU1432" s="11" t="s">
        <v>4104</v>
      </c>
      <c r="AV1432" s="11" t="s">
        <v>3065</v>
      </c>
      <c r="AW1432" s="25" t="s">
        <v>96</v>
      </c>
      <c r="AX1432" s="25" t="s">
        <v>82</v>
      </c>
      <c r="AZ1432" s="25" t="s">
        <v>132</v>
      </c>
      <c r="BD1432" s="15">
        <v>45869.0</v>
      </c>
      <c r="BE1432" s="15">
        <v>45869.0</v>
      </c>
      <c r="BJ1432" s="11">
        <v>2025.0</v>
      </c>
      <c r="BK1432" s="11">
        <v>2029.0</v>
      </c>
      <c r="BL1432" s="16">
        <f t="shared" si="1660"/>
        <v>5</v>
      </c>
      <c r="BM1432" s="18" t="str">
        <f t="shared" si="1661"/>
        <v>2025, 2026, 2027, 2028, 2029</v>
      </c>
      <c r="BN1432" s="18" t="str">
        <f t="shared" ref="BN1432:CC1432" si="2116">IF(ISNUMBER(SEARCH(BN$1, $BM1432)), ($K1432/$BL1432), "")</f>
        <v/>
      </c>
      <c r="BO1432" s="18" t="str">
        <f t="shared" si="2116"/>
        <v/>
      </c>
      <c r="BP1432" s="18" t="str">
        <f t="shared" si="2116"/>
        <v/>
      </c>
      <c r="BQ1432" s="18" t="str">
        <f t="shared" si="2116"/>
        <v/>
      </c>
      <c r="BR1432" s="18" t="str">
        <f t="shared" si="2116"/>
        <v/>
      </c>
      <c r="BS1432" s="20">
        <f t="shared" si="2116"/>
        <v>1496643.6</v>
      </c>
      <c r="BT1432" s="20">
        <f t="shared" si="2116"/>
        <v>1496643.6</v>
      </c>
      <c r="BU1432" s="20">
        <f t="shared" si="2116"/>
        <v>1496643.6</v>
      </c>
      <c r="BV1432" s="20">
        <f t="shared" si="2116"/>
        <v>1496643.6</v>
      </c>
      <c r="BW1432" s="20">
        <f t="shared" si="2116"/>
        <v>1496643.6</v>
      </c>
      <c r="BX1432" s="18" t="str">
        <f t="shared" si="2116"/>
        <v/>
      </c>
      <c r="BY1432" s="18" t="str">
        <f t="shared" si="2116"/>
        <v/>
      </c>
      <c r="BZ1432" s="18" t="str">
        <f t="shared" si="2116"/>
        <v/>
      </c>
      <c r="CA1432" s="18" t="str">
        <f t="shared" si="2116"/>
        <v/>
      </c>
      <c r="CB1432" s="18" t="str">
        <f t="shared" si="2116"/>
        <v/>
      </c>
      <c r="CC1432" s="18" t="str">
        <f t="shared" si="2116"/>
        <v/>
      </c>
      <c r="CD1432" s="11"/>
      <c r="CE1432" s="11"/>
    </row>
    <row r="1433" ht="15.0" customHeight="1">
      <c r="A1433" s="11" t="s">
        <v>6666</v>
      </c>
      <c r="B1433" s="11" t="s">
        <v>6667</v>
      </c>
      <c r="C1433" s="11"/>
      <c r="D1433" s="11" t="s">
        <v>5632</v>
      </c>
      <c r="E1433" s="11">
        <v>7450981.0</v>
      </c>
      <c r="F1433" s="11">
        <v>7450981.0</v>
      </c>
      <c r="G1433" s="11" t="s">
        <v>151</v>
      </c>
      <c r="H1433" s="12">
        <v>8503745.0</v>
      </c>
      <c r="J1433" s="13">
        <v>7450981.0</v>
      </c>
      <c r="K1433" s="13">
        <v>7450981.0</v>
      </c>
      <c r="L1433" s="11" t="s">
        <v>86</v>
      </c>
      <c r="M1433" s="11" t="s">
        <v>67</v>
      </c>
      <c r="N1433" s="14" t="s">
        <v>6668</v>
      </c>
      <c r="P1433" s="11"/>
      <c r="Q1433" s="11"/>
      <c r="R1433" s="11" t="s">
        <v>6638</v>
      </c>
      <c r="V1433" s="11" t="s">
        <v>6669</v>
      </c>
      <c r="X1433" s="11" t="s">
        <v>565</v>
      </c>
      <c r="Y1433" s="11" t="s">
        <v>75</v>
      </c>
      <c r="AI1433" s="15">
        <v>45809.0</v>
      </c>
      <c r="AL1433" s="11">
        <v>8503745.0</v>
      </c>
      <c r="AM1433" s="11" t="s">
        <v>185</v>
      </c>
      <c r="AN1433" s="11" t="s">
        <v>186</v>
      </c>
      <c r="AQ1433" s="11" t="s">
        <v>79</v>
      </c>
      <c r="AR1433" s="11" t="s">
        <v>188</v>
      </c>
      <c r="AS1433" s="11" t="s">
        <v>75</v>
      </c>
      <c r="AT1433" s="11" t="s">
        <v>107</v>
      </c>
      <c r="AU1433" s="11" t="s">
        <v>108</v>
      </c>
      <c r="AW1433" s="25" t="s">
        <v>96</v>
      </c>
      <c r="AX1433" s="25" t="s">
        <v>82</v>
      </c>
      <c r="AZ1433" s="19" t="s">
        <v>290</v>
      </c>
      <c r="BD1433" s="15">
        <v>45869.0</v>
      </c>
      <c r="BE1433" s="15">
        <v>45869.0</v>
      </c>
      <c r="BJ1433" s="11">
        <v>2025.0</v>
      </c>
      <c r="BK1433" s="11">
        <v>2029.0</v>
      </c>
      <c r="BL1433" s="16">
        <f t="shared" si="1660"/>
        <v>5</v>
      </c>
      <c r="BM1433" s="18" t="str">
        <f t="shared" si="1661"/>
        <v>2025, 2026, 2027, 2028, 2029</v>
      </c>
      <c r="BN1433" s="18" t="str">
        <f t="shared" ref="BN1433:CC1433" si="2117">IF(ISNUMBER(SEARCH(BN$1, $BM1433)), ($K1433/$BL1433), "")</f>
        <v/>
      </c>
      <c r="BO1433" s="18" t="str">
        <f t="shared" si="2117"/>
        <v/>
      </c>
      <c r="BP1433" s="18" t="str">
        <f t="shared" si="2117"/>
        <v/>
      </c>
      <c r="BQ1433" s="18" t="str">
        <f t="shared" si="2117"/>
        <v/>
      </c>
      <c r="BR1433" s="18" t="str">
        <f t="shared" si="2117"/>
        <v/>
      </c>
      <c r="BS1433" s="20">
        <f t="shared" si="2117"/>
        <v>1490196.2</v>
      </c>
      <c r="BT1433" s="20">
        <f t="shared" si="2117"/>
        <v>1490196.2</v>
      </c>
      <c r="BU1433" s="20">
        <f t="shared" si="2117"/>
        <v>1490196.2</v>
      </c>
      <c r="BV1433" s="20">
        <f t="shared" si="2117"/>
        <v>1490196.2</v>
      </c>
      <c r="BW1433" s="20">
        <f t="shared" si="2117"/>
        <v>1490196.2</v>
      </c>
      <c r="BX1433" s="18" t="str">
        <f t="shared" si="2117"/>
        <v/>
      </c>
      <c r="BY1433" s="18" t="str">
        <f t="shared" si="2117"/>
        <v/>
      </c>
      <c r="BZ1433" s="18" t="str">
        <f t="shared" si="2117"/>
        <v/>
      </c>
      <c r="CA1433" s="18" t="str">
        <f t="shared" si="2117"/>
        <v/>
      </c>
      <c r="CB1433" s="18" t="str">
        <f t="shared" si="2117"/>
        <v/>
      </c>
      <c r="CC1433" s="18" t="str">
        <f t="shared" si="2117"/>
        <v/>
      </c>
      <c r="CD1433" s="11"/>
      <c r="CE1433" s="11"/>
    </row>
    <row r="1434" ht="15.0" customHeight="1">
      <c r="A1434" s="11" t="s">
        <v>6670</v>
      </c>
      <c r="B1434" s="11" t="s">
        <v>6671</v>
      </c>
      <c r="C1434" s="11"/>
      <c r="D1434" s="11" t="s">
        <v>5632</v>
      </c>
      <c r="E1434" s="11">
        <v>7499958.0</v>
      </c>
      <c r="F1434" s="11">
        <v>7499958.0</v>
      </c>
      <c r="G1434" s="11" t="s">
        <v>151</v>
      </c>
      <c r="H1434" s="12">
        <v>8565440.0</v>
      </c>
      <c r="J1434" s="13">
        <v>7499958.0</v>
      </c>
      <c r="K1434" s="13">
        <v>7499958.0</v>
      </c>
      <c r="L1434" s="11" t="s">
        <v>86</v>
      </c>
      <c r="M1434" s="11" t="s">
        <v>67</v>
      </c>
      <c r="N1434" s="14" t="s">
        <v>6672</v>
      </c>
      <c r="P1434" s="11"/>
      <c r="Q1434" s="11"/>
      <c r="R1434" s="11" t="s">
        <v>6638</v>
      </c>
      <c r="V1434" s="11" t="s">
        <v>6673</v>
      </c>
      <c r="X1434" s="11" t="s">
        <v>274</v>
      </c>
      <c r="Y1434" s="11" t="s">
        <v>75</v>
      </c>
      <c r="AI1434" s="15">
        <v>45809.0</v>
      </c>
      <c r="AL1434" s="11">
        <v>8565440.0</v>
      </c>
      <c r="AM1434" s="11" t="s">
        <v>185</v>
      </c>
      <c r="AN1434" s="11" t="s">
        <v>186</v>
      </c>
      <c r="AQ1434" s="11" t="s">
        <v>79</v>
      </c>
      <c r="AR1434" s="11" t="s">
        <v>188</v>
      </c>
      <c r="AS1434" s="11" t="s">
        <v>75</v>
      </c>
      <c r="AT1434" s="11" t="s">
        <v>107</v>
      </c>
      <c r="AU1434" s="11" t="s">
        <v>4104</v>
      </c>
      <c r="AW1434" s="25" t="s">
        <v>96</v>
      </c>
      <c r="AX1434" s="25" t="s">
        <v>82</v>
      </c>
      <c r="AZ1434" s="25" t="s">
        <v>516</v>
      </c>
      <c r="BD1434" s="15">
        <v>45869.0</v>
      </c>
      <c r="BE1434" s="15">
        <v>45869.0</v>
      </c>
      <c r="BJ1434" s="11">
        <v>2025.0</v>
      </c>
      <c r="BK1434" s="11">
        <v>2029.0</v>
      </c>
      <c r="BL1434" s="16">
        <f t="shared" si="1660"/>
        <v>5</v>
      </c>
      <c r="BM1434" s="18" t="str">
        <f t="shared" si="1661"/>
        <v>2025, 2026, 2027, 2028, 2029</v>
      </c>
      <c r="BN1434" s="18" t="str">
        <f t="shared" ref="BN1434:CC1434" si="2118">IF(ISNUMBER(SEARCH(BN$1, $BM1434)), ($K1434/$BL1434), "")</f>
        <v/>
      </c>
      <c r="BO1434" s="18" t="str">
        <f t="shared" si="2118"/>
        <v/>
      </c>
      <c r="BP1434" s="18" t="str">
        <f t="shared" si="2118"/>
        <v/>
      </c>
      <c r="BQ1434" s="18" t="str">
        <f t="shared" si="2118"/>
        <v/>
      </c>
      <c r="BR1434" s="18" t="str">
        <f t="shared" si="2118"/>
        <v/>
      </c>
      <c r="BS1434" s="20">
        <f t="shared" si="2118"/>
        <v>1499991.6</v>
      </c>
      <c r="BT1434" s="20">
        <f t="shared" si="2118"/>
        <v>1499991.6</v>
      </c>
      <c r="BU1434" s="20">
        <f t="shared" si="2118"/>
        <v>1499991.6</v>
      </c>
      <c r="BV1434" s="20">
        <f t="shared" si="2118"/>
        <v>1499991.6</v>
      </c>
      <c r="BW1434" s="20">
        <f t="shared" si="2118"/>
        <v>1499991.6</v>
      </c>
      <c r="BX1434" s="18" t="str">
        <f t="shared" si="2118"/>
        <v/>
      </c>
      <c r="BY1434" s="18" t="str">
        <f t="shared" si="2118"/>
        <v/>
      </c>
      <c r="BZ1434" s="18" t="str">
        <f t="shared" si="2118"/>
        <v/>
      </c>
      <c r="CA1434" s="18" t="str">
        <f t="shared" si="2118"/>
        <v/>
      </c>
      <c r="CB1434" s="18" t="str">
        <f t="shared" si="2118"/>
        <v/>
      </c>
      <c r="CC1434" s="18" t="str">
        <f t="shared" si="2118"/>
        <v/>
      </c>
      <c r="CD1434" s="11"/>
      <c r="CE1434" s="11"/>
    </row>
    <row r="1435" ht="15.0" customHeight="1">
      <c r="A1435" s="11" t="s">
        <v>6674</v>
      </c>
      <c r="B1435" s="11" t="s">
        <v>6675</v>
      </c>
      <c r="C1435" s="11"/>
      <c r="D1435" s="11" t="s">
        <v>5632</v>
      </c>
      <c r="E1435" s="11">
        <v>3486567.0</v>
      </c>
      <c r="F1435" s="11">
        <v>3486567.0</v>
      </c>
      <c r="G1435" s="11" t="s">
        <v>151</v>
      </c>
      <c r="H1435" s="12">
        <v>3983555.0</v>
      </c>
      <c r="J1435" s="13">
        <v>3486567.0</v>
      </c>
      <c r="K1435" s="13">
        <v>3486567.0</v>
      </c>
      <c r="L1435" s="11" t="s">
        <v>86</v>
      </c>
      <c r="M1435" s="11" t="s">
        <v>67</v>
      </c>
      <c r="N1435" s="11" t="s">
        <v>6676</v>
      </c>
      <c r="P1435" s="11"/>
      <c r="Q1435" s="11"/>
      <c r="R1435" s="11" t="s">
        <v>6638</v>
      </c>
      <c r="V1435" s="11" t="s">
        <v>772</v>
      </c>
      <c r="X1435" s="11" t="s">
        <v>155</v>
      </c>
      <c r="Y1435" s="11" t="s">
        <v>75</v>
      </c>
      <c r="AI1435" s="15">
        <v>45901.0</v>
      </c>
      <c r="AL1435" s="11">
        <v>3983555.0</v>
      </c>
      <c r="AM1435" s="11" t="s">
        <v>185</v>
      </c>
      <c r="AN1435" s="11" t="s">
        <v>186</v>
      </c>
      <c r="AQ1435" s="11" t="s">
        <v>79</v>
      </c>
      <c r="AR1435" s="11" t="s">
        <v>188</v>
      </c>
      <c r="AS1435" s="11" t="s">
        <v>75</v>
      </c>
      <c r="AT1435" s="11" t="s">
        <v>107</v>
      </c>
      <c r="AU1435" s="11" t="s">
        <v>108</v>
      </c>
      <c r="AW1435" s="25" t="s">
        <v>96</v>
      </c>
      <c r="AX1435" s="25" t="s">
        <v>82</v>
      </c>
      <c r="AZ1435" s="25" t="s">
        <v>109</v>
      </c>
      <c r="BD1435" s="15">
        <v>45869.0</v>
      </c>
      <c r="BE1435" s="15">
        <v>45869.0</v>
      </c>
      <c r="BJ1435" s="11">
        <v>2025.0</v>
      </c>
      <c r="BK1435" s="11">
        <v>2028.0</v>
      </c>
      <c r="BL1435" s="16">
        <f t="shared" si="1660"/>
        <v>4</v>
      </c>
      <c r="BM1435" s="18" t="str">
        <f t="shared" si="1661"/>
        <v>2025, 2026, 2027, 2028</v>
      </c>
      <c r="BN1435" s="18" t="str">
        <f t="shared" ref="BN1435:CC1435" si="2119">IF(ISNUMBER(SEARCH(BN$1, $BM1435)), ($K1435/$BL1435), "")</f>
        <v/>
      </c>
      <c r="BO1435" s="18" t="str">
        <f t="shared" si="2119"/>
        <v/>
      </c>
      <c r="BP1435" s="18" t="str">
        <f t="shared" si="2119"/>
        <v/>
      </c>
      <c r="BQ1435" s="18" t="str">
        <f t="shared" si="2119"/>
        <v/>
      </c>
      <c r="BR1435" s="18" t="str">
        <f t="shared" si="2119"/>
        <v/>
      </c>
      <c r="BS1435" s="20">
        <f t="shared" si="2119"/>
        <v>871641.75</v>
      </c>
      <c r="BT1435" s="20">
        <f t="shared" si="2119"/>
        <v>871641.75</v>
      </c>
      <c r="BU1435" s="20">
        <f t="shared" si="2119"/>
        <v>871641.75</v>
      </c>
      <c r="BV1435" s="20">
        <f t="shared" si="2119"/>
        <v>871641.75</v>
      </c>
      <c r="BW1435" s="18" t="str">
        <f t="shared" si="2119"/>
        <v/>
      </c>
      <c r="BX1435" s="18" t="str">
        <f t="shared" si="2119"/>
        <v/>
      </c>
      <c r="BY1435" s="18" t="str">
        <f t="shared" si="2119"/>
        <v/>
      </c>
      <c r="BZ1435" s="18" t="str">
        <f t="shared" si="2119"/>
        <v/>
      </c>
      <c r="CA1435" s="18" t="str">
        <f t="shared" si="2119"/>
        <v/>
      </c>
      <c r="CB1435" s="18" t="str">
        <f t="shared" si="2119"/>
        <v/>
      </c>
      <c r="CC1435" s="18" t="str">
        <f t="shared" si="2119"/>
        <v/>
      </c>
      <c r="CD1435" s="11"/>
      <c r="CE1435" s="11"/>
    </row>
    <row r="1436" ht="15.0" customHeight="1">
      <c r="A1436" s="11" t="s">
        <v>6677</v>
      </c>
      <c r="B1436" s="11" t="s">
        <v>6678</v>
      </c>
      <c r="C1436" s="11"/>
      <c r="D1436" s="11" t="s">
        <v>5632</v>
      </c>
      <c r="E1436" s="11">
        <v>3499985.0</v>
      </c>
      <c r="F1436" s="11">
        <v>3499985.0</v>
      </c>
      <c r="G1436" s="11" t="s">
        <v>151</v>
      </c>
      <c r="H1436" s="12">
        <v>3997425.0</v>
      </c>
      <c r="J1436" s="13">
        <v>3499985.0</v>
      </c>
      <c r="K1436" s="13">
        <v>3499985.0</v>
      </c>
      <c r="L1436" s="11" t="s">
        <v>86</v>
      </c>
      <c r="M1436" s="11" t="s">
        <v>67</v>
      </c>
      <c r="N1436" s="14" t="s">
        <v>6679</v>
      </c>
      <c r="P1436" s="11"/>
      <c r="Q1436" s="11"/>
      <c r="R1436" s="11" t="s">
        <v>6638</v>
      </c>
      <c r="V1436" s="11" t="s">
        <v>6680</v>
      </c>
      <c r="X1436" s="11" t="s">
        <v>385</v>
      </c>
      <c r="Y1436" s="11" t="s">
        <v>75</v>
      </c>
      <c r="AI1436" s="15">
        <v>45901.0</v>
      </c>
      <c r="AL1436" s="11">
        <v>3997425.0</v>
      </c>
      <c r="AM1436" s="11" t="s">
        <v>185</v>
      </c>
      <c r="AN1436" s="11" t="s">
        <v>186</v>
      </c>
      <c r="AQ1436" s="11" t="s">
        <v>79</v>
      </c>
      <c r="AR1436" s="11" t="s">
        <v>188</v>
      </c>
      <c r="AS1436" s="11" t="s">
        <v>75</v>
      </c>
      <c r="AT1436" s="11" t="s">
        <v>107</v>
      </c>
      <c r="AU1436" s="11" t="s">
        <v>108</v>
      </c>
      <c r="AW1436" s="25" t="s">
        <v>96</v>
      </c>
      <c r="AX1436" s="25" t="s">
        <v>82</v>
      </c>
      <c r="AZ1436" s="25" t="s">
        <v>132</v>
      </c>
      <c r="BD1436" s="15">
        <v>45869.0</v>
      </c>
      <c r="BE1436" s="15">
        <v>45869.0</v>
      </c>
      <c r="BJ1436" s="11">
        <v>2025.0</v>
      </c>
      <c r="BK1436" s="11">
        <v>2029.0</v>
      </c>
      <c r="BL1436" s="16">
        <f t="shared" si="1660"/>
        <v>5</v>
      </c>
      <c r="BM1436" s="18" t="str">
        <f t="shared" si="1661"/>
        <v>2025, 2026, 2027, 2028, 2029</v>
      </c>
      <c r="BN1436" s="18" t="str">
        <f t="shared" ref="BN1436:CC1436" si="2120">IF(ISNUMBER(SEARCH(BN$1, $BM1436)), ($K1436/$BL1436), "")</f>
        <v/>
      </c>
      <c r="BO1436" s="18" t="str">
        <f t="shared" si="2120"/>
        <v/>
      </c>
      <c r="BP1436" s="18" t="str">
        <f t="shared" si="2120"/>
        <v/>
      </c>
      <c r="BQ1436" s="18" t="str">
        <f t="shared" si="2120"/>
        <v/>
      </c>
      <c r="BR1436" s="18" t="str">
        <f t="shared" si="2120"/>
        <v/>
      </c>
      <c r="BS1436" s="20">
        <f t="shared" si="2120"/>
        <v>699997</v>
      </c>
      <c r="BT1436" s="20">
        <f t="shared" si="2120"/>
        <v>699997</v>
      </c>
      <c r="BU1436" s="20">
        <f t="shared" si="2120"/>
        <v>699997</v>
      </c>
      <c r="BV1436" s="20">
        <f t="shared" si="2120"/>
        <v>699997</v>
      </c>
      <c r="BW1436" s="20">
        <f t="shared" si="2120"/>
        <v>699997</v>
      </c>
      <c r="BX1436" s="18" t="str">
        <f t="shared" si="2120"/>
        <v/>
      </c>
      <c r="BY1436" s="18" t="str">
        <f t="shared" si="2120"/>
        <v/>
      </c>
      <c r="BZ1436" s="18" t="str">
        <f t="shared" si="2120"/>
        <v/>
      </c>
      <c r="CA1436" s="18" t="str">
        <f t="shared" si="2120"/>
        <v/>
      </c>
      <c r="CB1436" s="18" t="str">
        <f t="shared" si="2120"/>
        <v/>
      </c>
      <c r="CC1436" s="18" t="str">
        <f t="shared" si="2120"/>
        <v/>
      </c>
      <c r="CD1436" s="11"/>
      <c r="CE1436" s="11"/>
    </row>
    <row r="1437" ht="15.0" customHeight="1">
      <c r="A1437" s="11" t="s">
        <v>6681</v>
      </c>
      <c r="B1437" s="11" t="s">
        <v>6682</v>
      </c>
      <c r="C1437" s="11"/>
      <c r="D1437" s="11" t="s">
        <v>5632</v>
      </c>
      <c r="E1437" s="11">
        <v>1666667.0</v>
      </c>
      <c r="F1437" s="11">
        <v>1666667.0</v>
      </c>
      <c r="G1437" s="11" t="s">
        <v>151</v>
      </c>
      <c r="H1437" s="12">
        <v>1904980.0</v>
      </c>
      <c r="J1437" s="13">
        <v>1666667.0</v>
      </c>
      <c r="K1437" s="13">
        <v>1666667.0</v>
      </c>
      <c r="L1437" s="11" t="s">
        <v>86</v>
      </c>
      <c r="M1437" s="11" t="s">
        <v>67</v>
      </c>
      <c r="N1437" s="14" t="s">
        <v>6683</v>
      </c>
      <c r="P1437" s="11"/>
      <c r="Q1437" s="11"/>
      <c r="R1437" s="11" t="s">
        <v>6684</v>
      </c>
      <c r="X1437" s="11" t="s">
        <v>6685</v>
      </c>
      <c r="Y1437" s="11" t="s">
        <v>6686</v>
      </c>
      <c r="AI1437" s="15">
        <v>45778.0</v>
      </c>
      <c r="AL1437" s="11">
        <v>1904980.0</v>
      </c>
      <c r="AM1437" s="11" t="s">
        <v>185</v>
      </c>
      <c r="AN1437" s="11" t="s">
        <v>2493</v>
      </c>
      <c r="AQ1437" s="11" t="s">
        <v>79</v>
      </c>
      <c r="AR1437" s="11" t="s">
        <v>188</v>
      </c>
      <c r="AS1437" s="11" t="s">
        <v>75</v>
      </c>
      <c r="AT1437" s="11" t="s">
        <v>107</v>
      </c>
      <c r="AU1437" s="11" t="s">
        <v>189</v>
      </c>
      <c r="AW1437" s="25" t="s">
        <v>96</v>
      </c>
      <c r="AX1437" s="25" t="s">
        <v>1348</v>
      </c>
      <c r="AZ1437" s="19" t="s">
        <v>398</v>
      </c>
      <c r="BD1437" s="15">
        <v>45869.0</v>
      </c>
      <c r="BE1437" s="15">
        <v>45869.0</v>
      </c>
      <c r="BJ1437" s="11">
        <v>2025.0</v>
      </c>
      <c r="BK1437" s="11">
        <v>2028.0</v>
      </c>
      <c r="BL1437" s="16">
        <f t="shared" si="1660"/>
        <v>4</v>
      </c>
      <c r="BM1437" s="18" t="str">
        <f t="shared" si="1661"/>
        <v>2025, 2026, 2027, 2028</v>
      </c>
      <c r="BN1437" s="18" t="str">
        <f t="shared" ref="BN1437:CC1437" si="2121">IF(ISNUMBER(SEARCH(BN$1, $BM1437)), ($K1437/$BL1437), "")</f>
        <v/>
      </c>
      <c r="BO1437" s="18" t="str">
        <f t="shared" si="2121"/>
        <v/>
      </c>
      <c r="BP1437" s="18" t="str">
        <f t="shared" si="2121"/>
        <v/>
      </c>
      <c r="BQ1437" s="18" t="str">
        <f t="shared" si="2121"/>
        <v/>
      </c>
      <c r="BR1437" s="18" t="str">
        <f t="shared" si="2121"/>
        <v/>
      </c>
      <c r="BS1437" s="20">
        <f t="shared" si="2121"/>
        <v>416666.75</v>
      </c>
      <c r="BT1437" s="20">
        <f t="shared" si="2121"/>
        <v>416666.75</v>
      </c>
      <c r="BU1437" s="20">
        <f t="shared" si="2121"/>
        <v>416666.75</v>
      </c>
      <c r="BV1437" s="20">
        <f t="shared" si="2121"/>
        <v>416666.75</v>
      </c>
      <c r="BW1437" s="18" t="str">
        <f t="shared" si="2121"/>
        <v/>
      </c>
      <c r="BX1437" s="18" t="str">
        <f t="shared" si="2121"/>
        <v/>
      </c>
      <c r="BY1437" s="18" t="str">
        <f t="shared" si="2121"/>
        <v/>
      </c>
      <c r="BZ1437" s="18" t="str">
        <f t="shared" si="2121"/>
        <v/>
      </c>
      <c r="CA1437" s="18" t="str">
        <f t="shared" si="2121"/>
        <v/>
      </c>
      <c r="CB1437" s="18" t="str">
        <f t="shared" si="2121"/>
        <v/>
      </c>
      <c r="CC1437" s="18" t="str">
        <f t="shared" si="2121"/>
        <v/>
      </c>
    </row>
    <row r="1438" ht="15.0" customHeight="1">
      <c r="A1438" s="11" t="s">
        <v>6687</v>
      </c>
      <c r="B1438" s="11" t="s">
        <v>6688</v>
      </c>
      <c r="C1438" s="11"/>
      <c r="D1438" s="11" t="s">
        <v>5632</v>
      </c>
      <c r="E1438" s="11">
        <v>1666667.0</v>
      </c>
      <c r="F1438" s="11">
        <v>1666667.0</v>
      </c>
      <c r="G1438" s="11" t="s">
        <v>151</v>
      </c>
      <c r="H1438" s="12">
        <v>1904980.0</v>
      </c>
      <c r="J1438" s="13">
        <v>1666667.0</v>
      </c>
      <c r="K1438" s="13">
        <v>1666667.0</v>
      </c>
      <c r="L1438" s="11" t="s">
        <v>86</v>
      </c>
      <c r="M1438" s="11" t="s">
        <v>67</v>
      </c>
      <c r="N1438" s="14" t="s">
        <v>6683</v>
      </c>
      <c r="P1438" s="11"/>
      <c r="Q1438" s="11"/>
      <c r="R1438" s="11" t="s">
        <v>6684</v>
      </c>
      <c r="X1438" s="11" t="s">
        <v>6689</v>
      </c>
      <c r="Y1438" s="11" t="s">
        <v>6686</v>
      </c>
      <c r="AI1438" s="15">
        <v>45778.0</v>
      </c>
      <c r="AL1438" s="11">
        <v>1904980.0</v>
      </c>
      <c r="AM1438" s="11" t="s">
        <v>185</v>
      </c>
      <c r="AN1438" s="11" t="s">
        <v>2493</v>
      </c>
      <c r="AQ1438" s="11" t="s">
        <v>79</v>
      </c>
      <c r="AR1438" s="11" t="s">
        <v>188</v>
      </c>
      <c r="AS1438" s="11" t="s">
        <v>75</v>
      </c>
      <c r="AT1438" s="11" t="s">
        <v>375</v>
      </c>
      <c r="AW1438" s="25" t="s">
        <v>96</v>
      </c>
      <c r="AX1438" s="25" t="s">
        <v>1348</v>
      </c>
      <c r="AZ1438" s="25" t="s">
        <v>241</v>
      </c>
      <c r="BD1438" s="15">
        <v>45869.0</v>
      </c>
      <c r="BE1438" s="15">
        <v>45869.0</v>
      </c>
      <c r="BJ1438" s="11">
        <v>2025.0</v>
      </c>
      <c r="BK1438" s="11">
        <v>2028.0</v>
      </c>
      <c r="BL1438" s="16">
        <f t="shared" si="1660"/>
        <v>4</v>
      </c>
      <c r="BM1438" s="18" t="str">
        <f t="shared" si="1661"/>
        <v>2025, 2026, 2027, 2028</v>
      </c>
      <c r="BN1438" s="18" t="str">
        <f t="shared" ref="BN1438:CC1438" si="2122">IF(ISNUMBER(SEARCH(BN$1, $BM1438)), ($K1438/$BL1438), "")</f>
        <v/>
      </c>
      <c r="BO1438" s="18" t="str">
        <f t="shared" si="2122"/>
        <v/>
      </c>
      <c r="BP1438" s="18" t="str">
        <f t="shared" si="2122"/>
        <v/>
      </c>
      <c r="BQ1438" s="18" t="str">
        <f t="shared" si="2122"/>
        <v/>
      </c>
      <c r="BR1438" s="18" t="str">
        <f t="shared" si="2122"/>
        <v/>
      </c>
      <c r="BS1438" s="20">
        <f t="shared" si="2122"/>
        <v>416666.75</v>
      </c>
      <c r="BT1438" s="20">
        <f t="shared" si="2122"/>
        <v>416666.75</v>
      </c>
      <c r="BU1438" s="20">
        <f t="shared" si="2122"/>
        <v>416666.75</v>
      </c>
      <c r="BV1438" s="20">
        <f t="shared" si="2122"/>
        <v>416666.75</v>
      </c>
      <c r="BW1438" s="18" t="str">
        <f t="shared" si="2122"/>
        <v/>
      </c>
      <c r="BX1438" s="18" t="str">
        <f t="shared" si="2122"/>
        <v/>
      </c>
      <c r="BY1438" s="18" t="str">
        <f t="shared" si="2122"/>
        <v/>
      </c>
      <c r="BZ1438" s="18" t="str">
        <f t="shared" si="2122"/>
        <v/>
      </c>
      <c r="CA1438" s="18" t="str">
        <f t="shared" si="2122"/>
        <v/>
      </c>
      <c r="CB1438" s="18" t="str">
        <f t="shared" si="2122"/>
        <v/>
      </c>
      <c r="CC1438" s="18" t="str">
        <f t="shared" si="2122"/>
        <v/>
      </c>
    </row>
    <row r="1439" ht="15.0" customHeight="1">
      <c r="A1439" s="11" t="s">
        <v>6690</v>
      </c>
      <c r="B1439" s="11" t="s">
        <v>6691</v>
      </c>
      <c r="C1439" s="11"/>
      <c r="D1439" s="11" t="s">
        <v>5632</v>
      </c>
      <c r="E1439" s="11">
        <v>1666667.0</v>
      </c>
      <c r="F1439" s="11">
        <v>1666667.0</v>
      </c>
      <c r="G1439" s="11" t="s">
        <v>151</v>
      </c>
      <c r="H1439" s="12">
        <v>1904980.0</v>
      </c>
      <c r="J1439" s="13">
        <v>1666667.0</v>
      </c>
      <c r="K1439" s="13">
        <v>1666667.0</v>
      </c>
      <c r="L1439" s="11" t="s">
        <v>86</v>
      </c>
      <c r="M1439" s="11" t="s">
        <v>67</v>
      </c>
      <c r="N1439" s="14" t="s">
        <v>6683</v>
      </c>
      <c r="P1439" s="11"/>
      <c r="Q1439" s="11"/>
      <c r="R1439" s="11" t="s">
        <v>6684</v>
      </c>
      <c r="X1439" s="11" t="s">
        <v>6692</v>
      </c>
      <c r="Y1439" s="11" t="s">
        <v>75</v>
      </c>
      <c r="AI1439" s="15">
        <v>45778.0</v>
      </c>
      <c r="AL1439" s="11">
        <v>1904980.0</v>
      </c>
      <c r="AM1439" s="11" t="s">
        <v>185</v>
      </c>
      <c r="AN1439" s="11" t="s">
        <v>2493</v>
      </c>
      <c r="AQ1439" s="11" t="s">
        <v>79</v>
      </c>
      <c r="AR1439" s="11" t="s">
        <v>188</v>
      </c>
      <c r="AS1439" s="11" t="s">
        <v>75</v>
      </c>
      <c r="AT1439" s="11" t="s">
        <v>107</v>
      </c>
      <c r="AU1439" s="11" t="s">
        <v>108</v>
      </c>
      <c r="AW1439" s="25" t="s">
        <v>96</v>
      </c>
      <c r="AX1439" s="25" t="s">
        <v>82</v>
      </c>
      <c r="AZ1439" s="25" t="s">
        <v>109</v>
      </c>
      <c r="BD1439" s="15">
        <v>45869.0</v>
      </c>
      <c r="BE1439" s="15">
        <v>45869.0</v>
      </c>
      <c r="BJ1439" s="11">
        <v>2025.0</v>
      </c>
      <c r="BK1439" s="11">
        <v>2028.0</v>
      </c>
      <c r="BL1439" s="16">
        <f t="shared" si="1660"/>
        <v>4</v>
      </c>
      <c r="BM1439" s="18" t="str">
        <f t="shared" si="1661"/>
        <v>2025, 2026, 2027, 2028</v>
      </c>
      <c r="BN1439" s="18" t="str">
        <f t="shared" ref="BN1439:CC1439" si="2123">IF(ISNUMBER(SEARCH(BN$1, $BM1439)), ($K1439/$BL1439), "")</f>
        <v/>
      </c>
      <c r="BO1439" s="18" t="str">
        <f t="shared" si="2123"/>
        <v/>
      </c>
      <c r="BP1439" s="18" t="str">
        <f t="shared" si="2123"/>
        <v/>
      </c>
      <c r="BQ1439" s="18" t="str">
        <f t="shared" si="2123"/>
        <v/>
      </c>
      <c r="BR1439" s="18" t="str">
        <f t="shared" si="2123"/>
        <v/>
      </c>
      <c r="BS1439" s="20">
        <f t="shared" si="2123"/>
        <v>416666.75</v>
      </c>
      <c r="BT1439" s="20">
        <f t="shared" si="2123"/>
        <v>416666.75</v>
      </c>
      <c r="BU1439" s="20">
        <f t="shared" si="2123"/>
        <v>416666.75</v>
      </c>
      <c r="BV1439" s="20">
        <f t="shared" si="2123"/>
        <v>416666.75</v>
      </c>
      <c r="BW1439" s="18" t="str">
        <f t="shared" si="2123"/>
        <v/>
      </c>
      <c r="BX1439" s="18" t="str">
        <f t="shared" si="2123"/>
        <v/>
      </c>
      <c r="BY1439" s="18" t="str">
        <f t="shared" si="2123"/>
        <v/>
      </c>
      <c r="BZ1439" s="18" t="str">
        <f t="shared" si="2123"/>
        <v/>
      </c>
      <c r="CA1439" s="18" t="str">
        <f t="shared" si="2123"/>
        <v/>
      </c>
      <c r="CB1439" s="18" t="str">
        <f t="shared" si="2123"/>
        <v/>
      </c>
      <c r="CC1439" s="18" t="str">
        <f t="shared" si="2123"/>
        <v/>
      </c>
    </row>
    <row r="1440" ht="15.0" customHeight="1">
      <c r="A1440" s="11" t="s">
        <v>6693</v>
      </c>
      <c r="B1440" s="11" t="s">
        <v>6694</v>
      </c>
      <c r="C1440" s="11" t="s">
        <v>6694</v>
      </c>
      <c r="D1440" s="11" t="s">
        <v>5632</v>
      </c>
      <c r="E1440" s="11">
        <v>218221.0</v>
      </c>
      <c r="F1440" s="11">
        <v>218221.0</v>
      </c>
      <c r="G1440" s="11" t="s">
        <v>151</v>
      </c>
      <c r="H1440" s="12">
        <v>231582.0</v>
      </c>
      <c r="J1440" s="13">
        <v>218221.0</v>
      </c>
      <c r="K1440" s="13">
        <v>218221.0</v>
      </c>
      <c r="L1440" s="11" t="s">
        <v>86</v>
      </c>
      <c r="N1440" s="14" t="s">
        <v>6695</v>
      </c>
      <c r="O1440" s="11" t="s">
        <v>6696</v>
      </c>
      <c r="P1440" s="11"/>
      <c r="Q1440" s="11"/>
      <c r="R1440" s="11" t="s">
        <v>6697</v>
      </c>
      <c r="V1440" s="11" t="s">
        <v>6698</v>
      </c>
      <c r="X1440" s="11" t="s">
        <v>155</v>
      </c>
      <c r="Y1440" s="11" t="s">
        <v>75</v>
      </c>
      <c r="Z1440" s="11" t="s">
        <v>6699</v>
      </c>
      <c r="AI1440" s="15">
        <v>45658.0</v>
      </c>
      <c r="AL1440" s="11">
        <v>231582.0</v>
      </c>
      <c r="AM1440" s="11" t="s">
        <v>812</v>
      </c>
      <c r="AQ1440" s="11" t="s">
        <v>79</v>
      </c>
      <c r="AR1440" s="11" t="s">
        <v>155</v>
      </c>
      <c r="AS1440" s="11" t="s">
        <v>75</v>
      </c>
      <c r="AT1440" s="11" t="s">
        <v>107</v>
      </c>
      <c r="AU1440" s="11" t="s">
        <v>189</v>
      </c>
      <c r="AW1440" s="25" t="s">
        <v>96</v>
      </c>
      <c r="AX1440" s="25" t="s">
        <v>82</v>
      </c>
      <c r="AZ1440" s="25" t="s">
        <v>516</v>
      </c>
      <c r="BD1440" s="15">
        <v>45873.0</v>
      </c>
      <c r="BE1440" s="15">
        <v>45873.0</v>
      </c>
      <c r="BJ1440" s="11">
        <v>2025.0</v>
      </c>
      <c r="BK1440" s="11">
        <v>2027.0</v>
      </c>
      <c r="BL1440" s="16">
        <f t="shared" si="1660"/>
        <v>3</v>
      </c>
      <c r="BM1440" s="18" t="str">
        <f t="shared" si="1661"/>
        <v>2025, 2026, 2027</v>
      </c>
      <c r="BN1440" s="18" t="str">
        <f t="shared" ref="BN1440:CC1440" si="2124">IF(ISNUMBER(SEARCH(BN$1, $BM1440)), ($K1440/$BL1440), "")</f>
        <v/>
      </c>
      <c r="BO1440" s="18" t="str">
        <f t="shared" si="2124"/>
        <v/>
      </c>
      <c r="BP1440" s="18" t="str">
        <f t="shared" si="2124"/>
        <v/>
      </c>
      <c r="BQ1440" s="18" t="str">
        <f t="shared" si="2124"/>
        <v/>
      </c>
      <c r="BR1440" s="18" t="str">
        <f t="shared" si="2124"/>
        <v/>
      </c>
      <c r="BS1440" s="20">
        <f t="shared" si="2124"/>
        <v>72740.33333</v>
      </c>
      <c r="BT1440" s="20">
        <f t="shared" si="2124"/>
        <v>72740.33333</v>
      </c>
      <c r="BU1440" s="20">
        <f t="shared" si="2124"/>
        <v>72740.33333</v>
      </c>
      <c r="BV1440" s="18" t="str">
        <f t="shared" si="2124"/>
        <v/>
      </c>
      <c r="BW1440" s="18" t="str">
        <f t="shared" si="2124"/>
        <v/>
      </c>
      <c r="BX1440" s="18" t="str">
        <f t="shared" si="2124"/>
        <v/>
      </c>
      <c r="BY1440" s="18" t="str">
        <f t="shared" si="2124"/>
        <v/>
      </c>
      <c r="BZ1440" s="18" t="str">
        <f t="shared" si="2124"/>
        <v/>
      </c>
      <c r="CA1440" s="18" t="str">
        <f t="shared" si="2124"/>
        <v/>
      </c>
      <c r="CB1440" s="18" t="str">
        <f t="shared" si="2124"/>
        <v/>
      </c>
      <c r="CC1440" s="18" t="str">
        <f t="shared" si="2124"/>
        <v/>
      </c>
      <c r="CD1440" s="11"/>
      <c r="CE1440" s="11"/>
    </row>
    <row r="1441" ht="15.0" customHeight="1">
      <c r="C1441" s="11" t="s">
        <v>6700</v>
      </c>
      <c r="D1441" s="11" t="s">
        <v>5632</v>
      </c>
      <c r="E1441" s="11">
        <v>174840.0</v>
      </c>
      <c r="F1441" s="11">
        <v>174840.0</v>
      </c>
      <c r="G1441" s="11" t="s">
        <v>151</v>
      </c>
      <c r="H1441" s="12">
        <v>185547.0</v>
      </c>
      <c r="J1441" s="13">
        <v>174840.0</v>
      </c>
      <c r="K1441" s="13">
        <v>174840.0</v>
      </c>
      <c r="L1441" s="11" t="s">
        <v>86</v>
      </c>
      <c r="N1441" s="14" t="s">
        <v>6701</v>
      </c>
      <c r="O1441" s="11" t="s">
        <v>6702</v>
      </c>
      <c r="P1441" s="11"/>
      <c r="Q1441" s="11"/>
      <c r="R1441" s="11" t="s">
        <v>6697</v>
      </c>
      <c r="V1441" s="11" t="s">
        <v>6703</v>
      </c>
      <c r="X1441" s="11" t="s">
        <v>155</v>
      </c>
      <c r="Y1441" s="11" t="s">
        <v>75</v>
      </c>
      <c r="AI1441" s="15">
        <v>45689.0</v>
      </c>
      <c r="AL1441" s="11">
        <v>185547.0</v>
      </c>
      <c r="AM1441" s="11" t="s">
        <v>1198</v>
      </c>
      <c r="AQ1441" s="11" t="s">
        <v>79</v>
      </c>
      <c r="AR1441" s="11" t="s">
        <v>155</v>
      </c>
      <c r="AS1441" s="11" t="s">
        <v>75</v>
      </c>
      <c r="AT1441" s="11" t="s">
        <v>80</v>
      </c>
      <c r="AW1441" s="25" t="s">
        <v>96</v>
      </c>
      <c r="AX1441" s="25" t="s">
        <v>82</v>
      </c>
      <c r="AZ1441" s="19" t="s">
        <v>290</v>
      </c>
      <c r="BD1441" s="15">
        <v>45873.0</v>
      </c>
      <c r="BE1441" s="15">
        <v>45873.0</v>
      </c>
      <c r="BJ1441" s="11">
        <v>2025.0</v>
      </c>
      <c r="BK1441" s="11">
        <v>2027.0</v>
      </c>
      <c r="BL1441" s="16">
        <f t="shared" si="1660"/>
        <v>3</v>
      </c>
      <c r="BM1441" s="18" t="str">
        <f t="shared" si="1661"/>
        <v>2025, 2026, 2027</v>
      </c>
      <c r="BN1441" s="18" t="str">
        <f t="shared" ref="BN1441:CC1441" si="2125">IF(ISNUMBER(SEARCH(BN$1, $BM1441)), ($K1441/$BL1441), "")</f>
        <v/>
      </c>
      <c r="BO1441" s="18" t="str">
        <f t="shared" si="2125"/>
        <v/>
      </c>
      <c r="BP1441" s="18" t="str">
        <f t="shared" si="2125"/>
        <v/>
      </c>
      <c r="BQ1441" s="18" t="str">
        <f t="shared" si="2125"/>
        <v/>
      </c>
      <c r="BR1441" s="18" t="str">
        <f t="shared" si="2125"/>
        <v/>
      </c>
      <c r="BS1441" s="20">
        <f t="shared" si="2125"/>
        <v>58280</v>
      </c>
      <c r="BT1441" s="20">
        <f t="shared" si="2125"/>
        <v>58280</v>
      </c>
      <c r="BU1441" s="20">
        <f t="shared" si="2125"/>
        <v>58280</v>
      </c>
      <c r="BV1441" s="18" t="str">
        <f t="shared" si="2125"/>
        <v/>
      </c>
      <c r="BW1441" s="18" t="str">
        <f t="shared" si="2125"/>
        <v/>
      </c>
      <c r="BX1441" s="18" t="str">
        <f t="shared" si="2125"/>
        <v/>
      </c>
      <c r="BY1441" s="18" t="str">
        <f t="shared" si="2125"/>
        <v/>
      </c>
      <c r="BZ1441" s="18" t="str">
        <f t="shared" si="2125"/>
        <v/>
      </c>
      <c r="CA1441" s="18" t="str">
        <f t="shared" si="2125"/>
        <v/>
      </c>
      <c r="CB1441" s="18" t="str">
        <f t="shared" si="2125"/>
        <v/>
      </c>
      <c r="CC1441" s="18" t="str">
        <f t="shared" si="2125"/>
        <v/>
      </c>
      <c r="CD1441" s="17"/>
      <c r="CE1441" s="17"/>
    </row>
    <row r="1442" ht="15.0" customHeight="1">
      <c r="A1442" s="11" t="s">
        <v>6693</v>
      </c>
      <c r="C1442" s="193" t="s">
        <v>6704</v>
      </c>
      <c r="D1442" s="11" t="s">
        <v>5632</v>
      </c>
      <c r="E1442" s="11">
        <v>278342.0</v>
      </c>
      <c r="F1442" s="11">
        <v>278342.0</v>
      </c>
      <c r="G1442" s="11" t="s">
        <v>151</v>
      </c>
      <c r="H1442" s="12">
        <v>295392.0</v>
      </c>
      <c r="J1442" s="13">
        <v>278342.0</v>
      </c>
      <c r="K1442" s="13">
        <v>278342.0</v>
      </c>
      <c r="L1442" s="11" t="s">
        <v>86</v>
      </c>
      <c r="N1442" s="14" t="s">
        <v>6705</v>
      </c>
      <c r="O1442" s="11" t="s">
        <v>6706</v>
      </c>
      <c r="P1442" s="11"/>
      <c r="Q1442" s="11"/>
      <c r="R1442" s="11" t="s">
        <v>6697</v>
      </c>
      <c r="V1442" s="11" t="s">
        <v>6707</v>
      </c>
      <c r="X1442" s="11" t="s">
        <v>155</v>
      </c>
      <c r="Y1442" s="11" t="s">
        <v>75</v>
      </c>
      <c r="AI1442" s="15">
        <v>45658.0</v>
      </c>
      <c r="AL1442" s="11">
        <v>295392.0</v>
      </c>
      <c r="AM1442" s="11" t="s">
        <v>812</v>
      </c>
      <c r="AQ1442" s="11" t="s">
        <v>79</v>
      </c>
      <c r="AR1442" s="11" t="s">
        <v>155</v>
      </c>
      <c r="AS1442" s="11" t="s">
        <v>75</v>
      </c>
      <c r="AT1442" s="11" t="s">
        <v>107</v>
      </c>
      <c r="AU1442" s="11" t="s">
        <v>189</v>
      </c>
      <c r="AW1442" s="25" t="s">
        <v>96</v>
      </c>
      <c r="AX1442" s="25" t="s">
        <v>82</v>
      </c>
      <c r="AZ1442" s="25" t="s">
        <v>516</v>
      </c>
      <c r="BD1442" s="15">
        <v>45873.0</v>
      </c>
      <c r="BE1442" s="15">
        <v>45873.0</v>
      </c>
      <c r="BJ1442" s="11">
        <v>2025.0</v>
      </c>
      <c r="BK1442" s="11">
        <v>2027.0</v>
      </c>
      <c r="BL1442" s="16">
        <f t="shared" si="1660"/>
        <v>3</v>
      </c>
      <c r="BM1442" s="18" t="str">
        <f t="shared" si="1661"/>
        <v>2025, 2026, 2027</v>
      </c>
      <c r="BN1442" s="18" t="str">
        <f t="shared" ref="BN1442:CC1442" si="2126">IF(ISNUMBER(SEARCH(BN$1, $BM1442)), ($K1442/$BL1442), "")</f>
        <v/>
      </c>
      <c r="BO1442" s="18" t="str">
        <f t="shared" si="2126"/>
        <v/>
      </c>
      <c r="BP1442" s="18" t="str">
        <f t="shared" si="2126"/>
        <v/>
      </c>
      <c r="BQ1442" s="18" t="str">
        <f t="shared" si="2126"/>
        <v/>
      </c>
      <c r="BR1442" s="18" t="str">
        <f t="shared" si="2126"/>
        <v/>
      </c>
      <c r="BS1442" s="20">
        <f t="shared" si="2126"/>
        <v>92780.66667</v>
      </c>
      <c r="BT1442" s="20">
        <f t="shared" si="2126"/>
        <v>92780.66667</v>
      </c>
      <c r="BU1442" s="20">
        <f t="shared" si="2126"/>
        <v>92780.66667</v>
      </c>
      <c r="BV1442" s="18" t="str">
        <f t="shared" si="2126"/>
        <v/>
      </c>
      <c r="BW1442" s="18" t="str">
        <f t="shared" si="2126"/>
        <v/>
      </c>
      <c r="BX1442" s="18" t="str">
        <f t="shared" si="2126"/>
        <v/>
      </c>
      <c r="BY1442" s="18" t="str">
        <f t="shared" si="2126"/>
        <v/>
      </c>
      <c r="BZ1442" s="18" t="str">
        <f t="shared" si="2126"/>
        <v/>
      </c>
      <c r="CA1442" s="18" t="str">
        <f t="shared" si="2126"/>
        <v/>
      </c>
      <c r="CB1442" s="18" t="str">
        <f t="shared" si="2126"/>
        <v/>
      </c>
      <c r="CC1442" s="18" t="str">
        <f t="shared" si="2126"/>
        <v/>
      </c>
      <c r="CD1442" s="11"/>
      <c r="CE1442" s="11"/>
    </row>
    <row r="1443" ht="15.0" customHeight="1">
      <c r="A1443" s="11" t="s">
        <v>6708</v>
      </c>
      <c r="B1443" s="11" t="s">
        <v>6709</v>
      </c>
      <c r="C1443" s="11"/>
      <c r="D1443" s="11" t="s">
        <v>5632</v>
      </c>
      <c r="E1443" s="11">
        <v>0.0</v>
      </c>
      <c r="H1443" s="12">
        <v>0.0</v>
      </c>
      <c r="J1443" s="20"/>
      <c r="K1443" s="20"/>
      <c r="L1443" s="11" t="s">
        <v>86</v>
      </c>
      <c r="N1443" s="14" t="s">
        <v>6710</v>
      </c>
      <c r="O1443" s="11" t="s">
        <v>6711</v>
      </c>
      <c r="P1443" s="11"/>
      <c r="Q1443" s="11"/>
      <c r="R1443" s="11" t="s">
        <v>6697</v>
      </c>
      <c r="T1443" s="11" t="s">
        <v>6712</v>
      </c>
      <c r="V1443" s="11" t="s">
        <v>2372</v>
      </c>
      <c r="X1443" s="11" t="s">
        <v>274</v>
      </c>
      <c r="Y1443" s="11" t="s">
        <v>75</v>
      </c>
      <c r="AI1443" s="15">
        <v>45689.0</v>
      </c>
      <c r="AL1443" s="11">
        <v>0.0</v>
      </c>
      <c r="AM1443" s="11" t="s">
        <v>2424</v>
      </c>
      <c r="AQ1443" s="11" t="s">
        <v>79</v>
      </c>
      <c r="AR1443" s="11" t="s">
        <v>274</v>
      </c>
      <c r="AS1443" s="11" t="s">
        <v>75</v>
      </c>
      <c r="AT1443" s="11" t="s">
        <v>375</v>
      </c>
      <c r="AW1443" s="25" t="s">
        <v>96</v>
      </c>
      <c r="AX1443" s="25" t="s">
        <v>376</v>
      </c>
      <c r="AZ1443" s="19" t="s">
        <v>846</v>
      </c>
      <c r="BD1443" s="15">
        <v>45873.0</v>
      </c>
      <c r="BE1443" s="15">
        <v>45873.0</v>
      </c>
      <c r="BJ1443" s="11">
        <v>2025.0</v>
      </c>
      <c r="BK1443" s="11">
        <v>2025.0</v>
      </c>
      <c r="BL1443" s="16">
        <f t="shared" si="1660"/>
        <v>1</v>
      </c>
      <c r="BM1443" s="18" t="str">
        <f t="shared" si="1661"/>
        <v>2025</v>
      </c>
      <c r="BN1443" s="18" t="str">
        <f t="shared" ref="BN1443:CC1443" si="2127">IF(ISNUMBER(SEARCH(BN$1, $BM1443)), ($K1443/$BL1443), "")</f>
        <v/>
      </c>
      <c r="BO1443" s="18" t="str">
        <f t="shared" si="2127"/>
        <v/>
      </c>
      <c r="BP1443" s="18" t="str">
        <f t="shared" si="2127"/>
        <v/>
      </c>
      <c r="BQ1443" s="18" t="str">
        <f t="shared" si="2127"/>
        <v/>
      </c>
      <c r="BR1443" s="18" t="str">
        <f t="shared" si="2127"/>
        <v/>
      </c>
      <c r="BS1443" s="20">
        <f t="shared" si="2127"/>
        <v>0</v>
      </c>
      <c r="BT1443" s="18" t="str">
        <f t="shared" si="2127"/>
        <v/>
      </c>
      <c r="BU1443" s="18" t="str">
        <f t="shared" si="2127"/>
        <v/>
      </c>
      <c r="BV1443" s="18" t="str">
        <f t="shared" si="2127"/>
        <v/>
      </c>
      <c r="BW1443" s="18" t="str">
        <f t="shared" si="2127"/>
        <v/>
      </c>
      <c r="BX1443" s="18" t="str">
        <f t="shared" si="2127"/>
        <v/>
      </c>
      <c r="BY1443" s="18" t="str">
        <f t="shared" si="2127"/>
        <v/>
      </c>
      <c r="BZ1443" s="18" t="str">
        <f t="shared" si="2127"/>
        <v/>
      </c>
      <c r="CA1443" s="18" t="str">
        <f t="shared" si="2127"/>
        <v/>
      </c>
      <c r="CB1443" s="18" t="str">
        <f t="shared" si="2127"/>
        <v/>
      </c>
      <c r="CC1443" s="18" t="str">
        <f t="shared" si="2127"/>
        <v/>
      </c>
      <c r="CD1443" s="11"/>
      <c r="CE1443" s="11"/>
    </row>
    <row r="1444" ht="15.0" customHeight="1">
      <c r="A1444" s="11" t="s">
        <v>6713</v>
      </c>
      <c r="B1444" s="11" t="s">
        <v>6714</v>
      </c>
      <c r="C1444" s="11"/>
      <c r="D1444" s="11" t="s">
        <v>5632</v>
      </c>
      <c r="E1444" s="11">
        <v>0.0</v>
      </c>
      <c r="H1444" s="12">
        <v>0.0</v>
      </c>
      <c r="J1444" s="20"/>
      <c r="K1444" s="20"/>
      <c r="L1444" s="11" t="s">
        <v>86</v>
      </c>
      <c r="M1444" s="11" t="s">
        <v>67</v>
      </c>
      <c r="N1444" s="14" t="s">
        <v>6715</v>
      </c>
      <c r="O1444" s="11" t="s">
        <v>6716</v>
      </c>
      <c r="P1444" s="11"/>
      <c r="Q1444" s="11"/>
      <c r="R1444" s="11" t="s">
        <v>6697</v>
      </c>
      <c r="T1444" s="11" t="s">
        <v>6717</v>
      </c>
      <c r="V1444" s="11" t="s">
        <v>2372</v>
      </c>
      <c r="X1444" s="11" t="s">
        <v>274</v>
      </c>
      <c r="Y1444" s="11" t="s">
        <v>75</v>
      </c>
      <c r="AI1444" s="15">
        <v>45931.0</v>
      </c>
      <c r="AL1444" s="11">
        <v>0.0</v>
      </c>
      <c r="AM1444" s="11" t="s">
        <v>2424</v>
      </c>
      <c r="AQ1444" s="11" t="s">
        <v>79</v>
      </c>
      <c r="AR1444" s="11" t="s">
        <v>274</v>
      </c>
      <c r="AS1444" s="11" t="s">
        <v>75</v>
      </c>
      <c r="AT1444" s="11" t="s">
        <v>80</v>
      </c>
      <c r="AW1444" s="25" t="s">
        <v>96</v>
      </c>
      <c r="AX1444" s="25" t="s">
        <v>376</v>
      </c>
      <c r="AZ1444" s="25" t="s">
        <v>395</v>
      </c>
      <c r="BD1444" s="15">
        <v>45873.0</v>
      </c>
      <c r="BE1444" s="15">
        <v>46000.0</v>
      </c>
      <c r="BJ1444" s="11">
        <v>2025.0</v>
      </c>
      <c r="BK1444" s="11">
        <v>2026.0</v>
      </c>
      <c r="BL1444" s="16">
        <f t="shared" si="1660"/>
        <v>2</v>
      </c>
      <c r="BM1444" s="18" t="str">
        <f t="shared" si="1661"/>
        <v>2025, 2026</v>
      </c>
      <c r="BN1444" s="18" t="str">
        <f t="shared" ref="BN1444:CC1444" si="2128">IF(ISNUMBER(SEARCH(BN$1, $BM1444)), ($K1444/$BL1444), "")</f>
        <v/>
      </c>
      <c r="BO1444" s="18" t="str">
        <f t="shared" si="2128"/>
        <v/>
      </c>
      <c r="BP1444" s="18" t="str">
        <f t="shared" si="2128"/>
        <v/>
      </c>
      <c r="BQ1444" s="18" t="str">
        <f t="shared" si="2128"/>
        <v/>
      </c>
      <c r="BR1444" s="18" t="str">
        <f t="shared" si="2128"/>
        <v/>
      </c>
      <c r="BS1444" s="20">
        <f t="shared" si="2128"/>
        <v>0</v>
      </c>
      <c r="BT1444" s="20">
        <f t="shared" si="2128"/>
        <v>0</v>
      </c>
      <c r="BU1444" s="18" t="str">
        <f t="shared" si="2128"/>
        <v/>
      </c>
      <c r="BV1444" s="18" t="str">
        <f t="shared" si="2128"/>
        <v/>
      </c>
      <c r="BW1444" s="18" t="str">
        <f t="shared" si="2128"/>
        <v/>
      </c>
      <c r="BX1444" s="18" t="str">
        <f t="shared" si="2128"/>
        <v/>
      </c>
      <c r="BY1444" s="18" t="str">
        <f t="shared" si="2128"/>
        <v/>
      </c>
      <c r="BZ1444" s="18" t="str">
        <f t="shared" si="2128"/>
        <v/>
      </c>
      <c r="CA1444" s="18" t="str">
        <f t="shared" si="2128"/>
        <v/>
      </c>
      <c r="CB1444" s="18" t="str">
        <f t="shared" si="2128"/>
        <v/>
      </c>
      <c r="CC1444" s="18" t="str">
        <f t="shared" si="2128"/>
        <v/>
      </c>
    </row>
    <row r="1445" ht="15.0" customHeight="1">
      <c r="A1445" s="11" t="s">
        <v>6718</v>
      </c>
      <c r="B1445" s="11" t="s">
        <v>6719</v>
      </c>
      <c r="C1445" s="11" t="s">
        <v>6720</v>
      </c>
      <c r="D1445" s="11" t="s">
        <v>5632</v>
      </c>
      <c r="E1445" s="11">
        <v>0.0</v>
      </c>
      <c r="H1445" s="12">
        <v>0.0</v>
      </c>
      <c r="J1445" s="20"/>
      <c r="K1445" s="20"/>
      <c r="L1445" s="11" t="s">
        <v>86</v>
      </c>
      <c r="N1445" s="14" t="s">
        <v>6721</v>
      </c>
      <c r="O1445" s="11" t="s">
        <v>6722</v>
      </c>
      <c r="P1445" s="11"/>
      <c r="Q1445" s="11"/>
      <c r="R1445" s="11" t="s">
        <v>6697</v>
      </c>
      <c r="T1445" s="11" t="s">
        <v>6723</v>
      </c>
      <c r="V1445" s="11" t="s">
        <v>2372</v>
      </c>
      <c r="X1445" s="11" t="s">
        <v>274</v>
      </c>
      <c r="Y1445" s="11" t="s">
        <v>75</v>
      </c>
      <c r="AI1445" s="15">
        <v>45748.0</v>
      </c>
      <c r="AL1445" s="11">
        <v>0.0</v>
      </c>
      <c r="AM1445" s="11" t="s">
        <v>2424</v>
      </c>
      <c r="AQ1445" s="11" t="s">
        <v>79</v>
      </c>
      <c r="AR1445" s="11" t="s">
        <v>274</v>
      </c>
      <c r="AS1445" s="11" t="s">
        <v>75</v>
      </c>
      <c r="AT1445" s="11" t="s">
        <v>107</v>
      </c>
      <c r="AU1445" s="11" t="s">
        <v>189</v>
      </c>
      <c r="AW1445" s="25" t="s">
        <v>96</v>
      </c>
      <c r="AX1445" s="25" t="s">
        <v>376</v>
      </c>
      <c r="AZ1445" s="25" t="s">
        <v>516</v>
      </c>
      <c r="BD1445" s="15">
        <v>45873.0</v>
      </c>
      <c r="BE1445" s="15">
        <v>45873.0</v>
      </c>
      <c r="BJ1445" s="11">
        <v>2025.0</v>
      </c>
      <c r="BK1445" s="11">
        <v>2026.0</v>
      </c>
      <c r="BL1445" s="16">
        <f t="shared" si="1660"/>
        <v>2</v>
      </c>
      <c r="BM1445" s="18" t="str">
        <f t="shared" si="1661"/>
        <v>2025, 2026</v>
      </c>
      <c r="BN1445" s="18" t="str">
        <f t="shared" ref="BN1445:CC1445" si="2129">IF(ISNUMBER(SEARCH(BN$1, $BM1445)), ($K1445/$BL1445), "")</f>
        <v/>
      </c>
      <c r="BO1445" s="18" t="str">
        <f t="shared" si="2129"/>
        <v/>
      </c>
      <c r="BP1445" s="18" t="str">
        <f t="shared" si="2129"/>
        <v/>
      </c>
      <c r="BQ1445" s="18" t="str">
        <f t="shared" si="2129"/>
        <v/>
      </c>
      <c r="BR1445" s="18" t="str">
        <f t="shared" si="2129"/>
        <v/>
      </c>
      <c r="BS1445" s="20">
        <f t="shared" si="2129"/>
        <v>0</v>
      </c>
      <c r="BT1445" s="20">
        <f t="shared" si="2129"/>
        <v>0</v>
      </c>
      <c r="BU1445" s="18" t="str">
        <f t="shared" si="2129"/>
        <v/>
      </c>
      <c r="BV1445" s="18" t="str">
        <f t="shared" si="2129"/>
        <v/>
      </c>
      <c r="BW1445" s="18" t="str">
        <f t="shared" si="2129"/>
        <v/>
      </c>
      <c r="BX1445" s="18" t="str">
        <f t="shared" si="2129"/>
        <v/>
      </c>
      <c r="BY1445" s="18" t="str">
        <f t="shared" si="2129"/>
        <v/>
      </c>
      <c r="BZ1445" s="18" t="str">
        <f t="shared" si="2129"/>
        <v/>
      </c>
      <c r="CA1445" s="18" t="str">
        <f t="shared" si="2129"/>
        <v/>
      </c>
      <c r="CB1445" s="18" t="str">
        <f t="shared" si="2129"/>
        <v/>
      </c>
      <c r="CC1445" s="18" t="str">
        <f t="shared" si="2129"/>
        <v/>
      </c>
    </row>
    <row r="1446" ht="15.0" customHeight="1">
      <c r="A1446" s="11" t="s">
        <v>6724</v>
      </c>
      <c r="B1446" s="11" t="s">
        <v>6725</v>
      </c>
      <c r="C1446" s="11" t="s">
        <v>6726</v>
      </c>
      <c r="D1446" s="11" t="s">
        <v>5632</v>
      </c>
      <c r="E1446" s="11">
        <v>0.0</v>
      </c>
      <c r="H1446" s="12">
        <v>0.0</v>
      </c>
      <c r="J1446" s="20"/>
      <c r="K1446" s="20"/>
      <c r="L1446" s="11" t="s">
        <v>86</v>
      </c>
      <c r="N1446" s="14" t="s">
        <v>6727</v>
      </c>
      <c r="O1446" s="11" t="s">
        <v>6728</v>
      </c>
      <c r="P1446" s="11"/>
      <c r="Q1446" s="11"/>
      <c r="R1446" s="11" t="s">
        <v>6697</v>
      </c>
      <c r="T1446" s="11" t="s">
        <v>6729</v>
      </c>
      <c r="V1446" s="11" t="s">
        <v>2372</v>
      </c>
      <c r="X1446" s="11" t="s">
        <v>274</v>
      </c>
      <c r="Y1446" s="11" t="s">
        <v>75</v>
      </c>
      <c r="AI1446" s="15">
        <v>45717.0</v>
      </c>
      <c r="AL1446" s="11">
        <v>0.0</v>
      </c>
      <c r="AM1446" s="11" t="s">
        <v>2424</v>
      </c>
      <c r="AQ1446" s="11" t="s">
        <v>79</v>
      </c>
      <c r="AR1446" s="11" t="s">
        <v>274</v>
      </c>
      <c r="AS1446" s="11" t="s">
        <v>75</v>
      </c>
      <c r="AT1446" s="11" t="s">
        <v>80</v>
      </c>
      <c r="AW1446" s="25" t="s">
        <v>96</v>
      </c>
      <c r="AX1446" s="25" t="s">
        <v>376</v>
      </c>
      <c r="AZ1446" s="11" t="s">
        <v>520</v>
      </c>
      <c r="BD1446" s="15">
        <v>45873.0</v>
      </c>
      <c r="BE1446" s="15">
        <v>45873.0</v>
      </c>
      <c r="BJ1446" s="11">
        <v>2025.0</v>
      </c>
      <c r="BK1446" s="11">
        <v>2025.0</v>
      </c>
      <c r="BL1446" s="16">
        <f t="shared" si="1660"/>
        <v>1</v>
      </c>
      <c r="BM1446" s="18" t="str">
        <f t="shared" si="1661"/>
        <v>2025</v>
      </c>
      <c r="BN1446" s="18" t="str">
        <f t="shared" ref="BN1446:CC1446" si="2130">IF(ISNUMBER(SEARCH(BN$1, $BM1446)), ($K1446/$BL1446), "")</f>
        <v/>
      </c>
      <c r="BO1446" s="18" t="str">
        <f t="shared" si="2130"/>
        <v/>
      </c>
      <c r="BP1446" s="18" t="str">
        <f t="shared" si="2130"/>
        <v/>
      </c>
      <c r="BQ1446" s="18" t="str">
        <f t="shared" si="2130"/>
        <v/>
      </c>
      <c r="BR1446" s="18" t="str">
        <f t="shared" si="2130"/>
        <v/>
      </c>
      <c r="BS1446" s="20">
        <f t="shared" si="2130"/>
        <v>0</v>
      </c>
      <c r="BT1446" s="18" t="str">
        <f t="shared" si="2130"/>
        <v/>
      </c>
      <c r="BU1446" s="18" t="str">
        <f t="shared" si="2130"/>
        <v/>
      </c>
      <c r="BV1446" s="18" t="str">
        <f t="shared" si="2130"/>
        <v/>
      </c>
      <c r="BW1446" s="18" t="str">
        <f t="shared" si="2130"/>
        <v/>
      </c>
      <c r="BX1446" s="18" t="str">
        <f t="shared" si="2130"/>
        <v/>
      </c>
      <c r="BY1446" s="18" t="str">
        <f t="shared" si="2130"/>
        <v/>
      </c>
      <c r="BZ1446" s="18" t="str">
        <f t="shared" si="2130"/>
        <v/>
      </c>
      <c r="CA1446" s="18" t="str">
        <f t="shared" si="2130"/>
        <v/>
      </c>
      <c r="CB1446" s="18" t="str">
        <f t="shared" si="2130"/>
        <v/>
      </c>
      <c r="CC1446" s="18" t="str">
        <f t="shared" si="2130"/>
        <v/>
      </c>
    </row>
    <row r="1447" ht="15.0" customHeight="1">
      <c r="A1447" s="11" t="s">
        <v>6730</v>
      </c>
      <c r="C1447" s="11" t="s">
        <v>6731</v>
      </c>
      <c r="D1447" s="11" t="s">
        <v>5632</v>
      </c>
      <c r="E1447" s="11">
        <v>0.0</v>
      </c>
      <c r="H1447" s="12">
        <v>0.0</v>
      </c>
      <c r="J1447" s="20"/>
      <c r="K1447" s="20"/>
      <c r="L1447" s="11" t="s">
        <v>86</v>
      </c>
      <c r="N1447" s="14" t="s">
        <v>6732</v>
      </c>
      <c r="O1447" s="11" t="s">
        <v>6733</v>
      </c>
      <c r="P1447" s="11"/>
      <c r="Q1447" s="11"/>
      <c r="R1447" s="11" t="s">
        <v>6697</v>
      </c>
      <c r="T1447" s="11" t="s">
        <v>3238</v>
      </c>
      <c r="V1447" s="11" t="s">
        <v>2372</v>
      </c>
      <c r="X1447" s="11" t="s">
        <v>274</v>
      </c>
      <c r="Y1447" s="11" t="s">
        <v>75</v>
      </c>
      <c r="AI1447" s="15">
        <v>45698.0</v>
      </c>
      <c r="AL1447" s="11">
        <v>0.0</v>
      </c>
      <c r="AM1447" s="11" t="s">
        <v>2424</v>
      </c>
      <c r="AQ1447" s="11" t="s">
        <v>79</v>
      </c>
      <c r="AR1447" s="11" t="s">
        <v>274</v>
      </c>
      <c r="AS1447" s="11" t="s">
        <v>75</v>
      </c>
      <c r="AT1447" s="11" t="s">
        <v>80</v>
      </c>
      <c r="AW1447" s="25" t="s">
        <v>96</v>
      </c>
      <c r="AX1447" s="25" t="s">
        <v>376</v>
      </c>
      <c r="AZ1447" s="11" t="s">
        <v>520</v>
      </c>
      <c r="BD1447" s="15">
        <v>45873.0</v>
      </c>
      <c r="BE1447" s="15">
        <v>45873.0</v>
      </c>
      <c r="BJ1447" s="11">
        <v>2025.0</v>
      </c>
      <c r="BK1447" s="11">
        <v>2026.0</v>
      </c>
      <c r="BL1447" s="16">
        <f t="shared" si="1660"/>
        <v>2</v>
      </c>
      <c r="BM1447" s="18" t="str">
        <f t="shared" si="1661"/>
        <v>2025, 2026</v>
      </c>
      <c r="BN1447" s="18" t="str">
        <f t="shared" ref="BN1447:CC1447" si="2131">IF(ISNUMBER(SEARCH(BN$1, $BM1447)), ($K1447/$BL1447), "")</f>
        <v/>
      </c>
      <c r="BO1447" s="18" t="str">
        <f t="shared" si="2131"/>
        <v/>
      </c>
      <c r="BP1447" s="18" t="str">
        <f t="shared" si="2131"/>
        <v/>
      </c>
      <c r="BQ1447" s="18" t="str">
        <f t="shared" si="2131"/>
        <v/>
      </c>
      <c r="BR1447" s="18" t="str">
        <f t="shared" si="2131"/>
        <v/>
      </c>
      <c r="BS1447" s="20">
        <f t="shared" si="2131"/>
        <v>0</v>
      </c>
      <c r="BT1447" s="20">
        <f t="shared" si="2131"/>
        <v>0</v>
      </c>
      <c r="BU1447" s="18" t="str">
        <f t="shared" si="2131"/>
        <v/>
      </c>
      <c r="BV1447" s="18" t="str">
        <f t="shared" si="2131"/>
        <v/>
      </c>
      <c r="BW1447" s="18" t="str">
        <f t="shared" si="2131"/>
        <v/>
      </c>
      <c r="BX1447" s="18" t="str">
        <f t="shared" si="2131"/>
        <v/>
      </c>
      <c r="BY1447" s="18" t="str">
        <f t="shared" si="2131"/>
        <v/>
      </c>
      <c r="BZ1447" s="18" t="str">
        <f t="shared" si="2131"/>
        <v/>
      </c>
      <c r="CA1447" s="18" t="str">
        <f t="shared" si="2131"/>
        <v/>
      </c>
      <c r="CB1447" s="18" t="str">
        <f t="shared" si="2131"/>
        <v/>
      </c>
      <c r="CC1447" s="18" t="str">
        <f t="shared" si="2131"/>
        <v/>
      </c>
    </row>
    <row r="1448" ht="15.0" customHeight="1">
      <c r="A1448" s="11" t="s">
        <v>6734</v>
      </c>
      <c r="B1448" s="11" t="s">
        <v>6735</v>
      </c>
      <c r="C1448" s="11"/>
      <c r="D1448" s="11" t="s">
        <v>5632</v>
      </c>
      <c r="E1448" s="27">
        <v>107062.0</v>
      </c>
      <c r="F1448" s="27">
        <v>107062.0</v>
      </c>
      <c r="G1448" s="11" t="s">
        <v>135</v>
      </c>
      <c r="H1448" s="12">
        <v>136774.0</v>
      </c>
      <c r="J1448" s="13">
        <f t="shared" ref="J1448:K1448" si="2132">E1448*1.19</f>
        <v>127403.78</v>
      </c>
      <c r="K1448" s="13">
        <f t="shared" si="2132"/>
        <v>127403.78</v>
      </c>
      <c r="L1448" s="11" t="s">
        <v>86</v>
      </c>
      <c r="M1448" s="11" t="s">
        <v>67</v>
      </c>
      <c r="N1448" s="14" t="s">
        <v>1460</v>
      </c>
      <c r="O1448" s="11" t="s">
        <v>6736</v>
      </c>
      <c r="T1448" s="11" t="s">
        <v>6737</v>
      </c>
      <c r="V1448" s="11" t="s">
        <v>763</v>
      </c>
      <c r="X1448" s="11" t="s">
        <v>146</v>
      </c>
      <c r="Y1448" s="11" t="s">
        <v>75</v>
      </c>
      <c r="AI1448" s="15">
        <v>45740.0</v>
      </c>
      <c r="AL1448" s="11">
        <v>136774.0</v>
      </c>
      <c r="AM1448" s="11" t="s">
        <v>143</v>
      </c>
      <c r="AN1448" s="11" t="s">
        <v>144</v>
      </c>
      <c r="AQ1448" s="11" t="s">
        <v>79</v>
      </c>
      <c r="AR1448" s="11" t="s">
        <v>146</v>
      </c>
      <c r="AS1448" s="11" t="s">
        <v>75</v>
      </c>
      <c r="AT1448" s="11" t="s">
        <v>80</v>
      </c>
      <c r="AW1448" s="25" t="s">
        <v>96</v>
      </c>
      <c r="AX1448" s="25" t="s">
        <v>82</v>
      </c>
      <c r="AZ1448" s="25" t="s">
        <v>395</v>
      </c>
      <c r="BD1448" s="15">
        <v>45908.0</v>
      </c>
      <c r="BE1448" s="15">
        <v>46000.0</v>
      </c>
      <c r="BJ1448" s="11">
        <v>2022.0</v>
      </c>
      <c r="BK1448" s="11">
        <v>2023.0</v>
      </c>
      <c r="BL1448" s="16">
        <f t="shared" si="1660"/>
        <v>2</v>
      </c>
      <c r="BM1448" s="18" t="str">
        <f t="shared" si="1661"/>
        <v>2022, 2023</v>
      </c>
      <c r="BN1448" s="18" t="str">
        <f t="shared" ref="BN1448:CC1448" si="2133">IF(ISNUMBER(SEARCH(BN$1, $BM1448)), ($K1448/$BL1448), "")</f>
        <v/>
      </c>
      <c r="BO1448" s="18" t="str">
        <f t="shared" si="2133"/>
        <v/>
      </c>
      <c r="BP1448" s="20">
        <f t="shared" si="2133"/>
        <v>63701.89</v>
      </c>
      <c r="BQ1448" s="20">
        <f t="shared" si="2133"/>
        <v>63701.89</v>
      </c>
      <c r="BR1448" s="18" t="str">
        <f t="shared" si="2133"/>
        <v/>
      </c>
      <c r="BS1448" s="18" t="str">
        <f t="shared" si="2133"/>
        <v/>
      </c>
      <c r="BT1448" s="18" t="str">
        <f t="shared" si="2133"/>
        <v/>
      </c>
      <c r="BU1448" s="18" t="str">
        <f t="shared" si="2133"/>
        <v/>
      </c>
      <c r="BV1448" s="18" t="str">
        <f t="shared" si="2133"/>
        <v/>
      </c>
      <c r="BW1448" s="18" t="str">
        <f t="shared" si="2133"/>
        <v/>
      </c>
      <c r="BX1448" s="18" t="str">
        <f t="shared" si="2133"/>
        <v/>
      </c>
      <c r="BY1448" s="18" t="str">
        <f t="shared" si="2133"/>
        <v/>
      </c>
      <c r="BZ1448" s="18" t="str">
        <f t="shared" si="2133"/>
        <v/>
      </c>
      <c r="CA1448" s="18" t="str">
        <f t="shared" si="2133"/>
        <v/>
      </c>
      <c r="CB1448" s="18" t="str">
        <f t="shared" si="2133"/>
        <v/>
      </c>
      <c r="CC1448" s="18" t="str">
        <f t="shared" si="2133"/>
        <v/>
      </c>
    </row>
    <row r="1449" ht="15.0" customHeight="1">
      <c r="A1449" s="11" t="s">
        <v>6738</v>
      </c>
      <c r="B1449" s="11" t="s">
        <v>6739</v>
      </c>
      <c r="C1449" s="11"/>
      <c r="D1449" s="11" t="s">
        <v>5632</v>
      </c>
      <c r="E1449" s="11">
        <v>41539.0</v>
      </c>
      <c r="F1449" s="11">
        <v>41539.0</v>
      </c>
      <c r="G1449" s="11" t="s">
        <v>151</v>
      </c>
      <c r="H1449" s="12">
        <v>48759.0</v>
      </c>
      <c r="J1449" s="13">
        <v>41539.0</v>
      </c>
      <c r="K1449" s="13">
        <v>41539.0</v>
      </c>
      <c r="L1449" s="11" t="s">
        <v>86</v>
      </c>
      <c r="M1449" s="11" t="s">
        <v>67</v>
      </c>
      <c r="O1449" s="11" t="s">
        <v>6740</v>
      </c>
      <c r="V1449" s="11" t="s">
        <v>6741</v>
      </c>
      <c r="X1449" s="11" t="s">
        <v>155</v>
      </c>
      <c r="Y1449" s="11" t="s">
        <v>75</v>
      </c>
      <c r="AI1449" s="15">
        <v>45950.0</v>
      </c>
      <c r="AL1449" s="11">
        <v>48759.0</v>
      </c>
      <c r="AM1449" s="11" t="s">
        <v>812</v>
      </c>
      <c r="AQ1449" s="11" t="s">
        <v>79</v>
      </c>
      <c r="AR1449" s="11" t="s">
        <v>155</v>
      </c>
      <c r="AS1449" s="11" t="s">
        <v>75</v>
      </c>
      <c r="AT1449" s="25" t="s">
        <v>122</v>
      </c>
      <c r="AW1449" s="25" t="s">
        <v>96</v>
      </c>
      <c r="AX1449" s="25" t="s">
        <v>82</v>
      </c>
      <c r="AZ1449" s="25" t="s">
        <v>310</v>
      </c>
      <c r="BD1449" s="15">
        <v>45908.0</v>
      </c>
      <c r="BE1449" s="15">
        <v>46000.0</v>
      </c>
      <c r="BJ1449" s="11">
        <v>2025.0</v>
      </c>
      <c r="BK1449" s="11">
        <v>2025.0</v>
      </c>
      <c r="BL1449" s="16">
        <f t="shared" si="1660"/>
        <v>1</v>
      </c>
      <c r="BM1449" s="18" t="str">
        <f t="shared" si="1661"/>
        <v>2025</v>
      </c>
      <c r="BN1449" s="18" t="str">
        <f t="shared" ref="BN1449:CC1449" si="2134">IF(ISNUMBER(SEARCH(BN$1, $BM1449)), ($K1449/$BL1449), "")</f>
        <v/>
      </c>
      <c r="BO1449" s="18" t="str">
        <f t="shared" si="2134"/>
        <v/>
      </c>
      <c r="BP1449" s="18" t="str">
        <f t="shared" si="2134"/>
        <v/>
      </c>
      <c r="BQ1449" s="18" t="str">
        <f t="shared" si="2134"/>
        <v/>
      </c>
      <c r="BR1449" s="18" t="str">
        <f t="shared" si="2134"/>
        <v/>
      </c>
      <c r="BS1449" s="20">
        <f t="shared" si="2134"/>
        <v>41539</v>
      </c>
      <c r="BT1449" s="18" t="str">
        <f t="shared" si="2134"/>
        <v/>
      </c>
      <c r="BU1449" s="18" t="str">
        <f t="shared" si="2134"/>
        <v/>
      </c>
      <c r="BV1449" s="18" t="str">
        <f t="shared" si="2134"/>
        <v/>
      </c>
      <c r="BW1449" s="18" t="str">
        <f t="shared" si="2134"/>
        <v/>
      </c>
      <c r="BX1449" s="18" t="str">
        <f t="shared" si="2134"/>
        <v/>
      </c>
      <c r="BY1449" s="18" t="str">
        <f t="shared" si="2134"/>
        <v/>
      </c>
      <c r="BZ1449" s="18" t="str">
        <f t="shared" si="2134"/>
        <v/>
      </c>
      <c r="CA1449" s="18" t="str">
        <f t="shared" si="2134"/>
        <v/>
      </c>
      <c r="CB1449" s="18" t="str">
        <f t="shared" si="2134"/>
        <v/>
      </c>
      <c r="CC1449" s="18" t="str">
        <f t="shared" si="2134"/>
        <v/>
      </c>
    </row>
    <row r="1450" ht="15.0" customHeight="1">
      <c r="A1450" s="11" t="s">
        <v>6742</v>
      </c>
      <c r="D1450" s="11" t="s">
        <v>5632</v>
      </c>
      <c r="E1450" s="11">
        <v>524830.0</v>
      </c>
      <c r="F1450" s="11">
        <v>524830.0</v>
      </c>
      <c r="G1450" s="11" t="s">
        <v>151</v>
      </c>
      <c r="J1450" s="13">
        <v>524830.0</v>
      </c>
      <c r="K1450" s="13">
        <v>524830.0</v>
      </c>
      <c r="L1450" s="11" t="s">
        <v>86</v>
      </c>
      <c r="N1450" s="14" t="s">
        <v>6743</v>
      </c>
      <c r="X1450" s="11" t="s">
        <v>155</v>
      </c>
      <c r="Y1450" s="11" t="s">
        <v>75</v>
      </c>
      <c r="AM1450" s="11" t="s">
        <v>912</v>
      </c>
      <c r="AQ1450" s="11" t="s">
        <v>79</v>
      </c>
      <c r="AR1450" s="11" t="s">
        <v>155</v>
      </c>
      <c r="AS1450" s="11" t="s">
        <v>75</v>
      </c>
      <c r="AT1450" s="11" t="s">
        <v>80</v>
      </c>
      <c r="AW1450" s="25" t="s">
        <v>96</v>
      </c>
      <c r="AX1450" s="25" t="s">
        <v>82</v>
      </c>
      <c r="AZ1450" s="25" t="s">
        <v>132</v>
      </c>
      <c r="BD1450" s="15">
        <v>45936.0</v>
      </c>
      <c r="BE1450" s="15">
        <v>46098.0</v>
      </c>
      <c r="BJ1450" s="11">
        <v>2023.0</v>
      </c>
      <c r="BK1450" s="11">
        <v>2026.0</v>
      </c>
      <c r="BL1450" s="16">
        <f t="shared" si="1660"/>
        <v>4</v>
      </c>
      <c r="BM1450" s="18" t="str">
        <f t="shared" si="1661"/>
        <v>2023, 2024, 2025, 2026</v>
      </c>
      <c r="BN1450" s="18" t="str">
        <f t="shared" ref="BN1450:CC1450" si="2135">IF(ISNUMBER(SEARCH(BN$1, $BM1450)), ($K1450/$BL1450), "")</f>
        <v/>
      </c>
      <c r="BO1450" s="18" t="str">
        <f t="shared" si="2135"/>
        <v/>
      </c>
      <c r="BP1450" s="18" t="str">
        <f t="shared" si="2135"/>
        <v/>
      </c>
      <c r="BQ1450" s="20">
        <f t="shared" si="2135"/>
        <v>131207.5</v>
      </c>
      <c r="BR1450" s="20">
        <f t="shared" si="2135"/>
        <v>131207.5</v>
      </c>
      <c r="BS1450" s="20">
        <f t="shared" si="2135"/>
        <v>131207.5</v>
      </c>
      <c r="BT1450" s="20">
        <f t="shared" si="2135"/>
        <v>131207.5</v>
      </c>
      <c r="BU1450" s="18" t="str">
        <f t="shared" si="2135"/>
        <v/>
      </c>
      <c r="BV1450" s="18" t="str">
        <f t="shared" si="2135"/>
        <v/>
      </c>
      <c r="BW1450" s="18" t="str">
        <f t="shared" si="2135"/>
        <v/>
      </c>
      <c r="BX1450" s="18" t="str">
        <f t="shared" si="2135"/>
        <v/>
      </c>
      <c r="BY1450" s="18" t="str">
        <f t="shared" si="2135"/>
        <v/>
      </c>
      <c r="BZ1450" s="18" t="str">
        <f t="shared" si="2135"/>
        <v/>
      </c>
      <c r="CA1450" s="18" t="str">
        <f t="shared" si="2135"/>
        <v/>
      </c>
      <c r="CB1450" s="18" t="str">
        <f t="shared" si="2135"/>
        <v/>
      </c>
      <c r="CC1450" s="18" t="str">
        <f t="shared" si="2135"/>
        <v/>
      </c>
    </row>
    <row r="1451" ht="15.0" customHeight="1">
      <c r="A1451" s="11" t="s">
        <v>6744</v>
      </c>
      <c r="D1451" s="11" t="s">
        <v>5632</v>
      </c>
      <c r="E1451" s="11">
        <v>522133.0</v>
      </c>
      <c r="F1451" s="11">
        <v>522133.0</v>
      </c>
      <c r="G1451" s="11" t="s">
        <v>151</v>
      </c>
      <c r="J1451" s="13">
        <v>522133.0</v>
      </c>
      <c r="K1451" s="13">
        <v>522133.0</v>
      </c>
      <c r="L1451" s="11" t="s">
        <v>86</v>
      </c>
      <c r="N1451" s="14" t="s">
        <v>4968</v>
      </c>
      <c r="X1451" s="11" t="s">
        <v>155</v>
      </c>
      <c r="Y1451" s="11" t="s">
        <v>75</v>
      </c>
      <c r="AM1451" s="11" t="s">
        <v>912</v>
      </c>
      <c r="AQ1451" s="11" t="s">
        <v>79</v>
      </c>
      <c r="AR1451" s="11" t="s">
        <v>155</v>
      </c>
      <c r="AS1451" s="11" t="s">
        <v>75</v>
      </c>
      <c r="AT1451" s="11" t="s">
        <v>80</v>
      </c>
      <c r="AW1451" s="25" t="s">
        <v>96</v>
      </c>
      <c r="AX1451" s="25" t="s">
        <v>82</v>
      </c>
      <c r="AZ1451" s="25" t="s">
        <v>132</v>
      </c>
      <c r="BD1451" s="15">
        <v>45936.0</v>
      </c>
      <c r="BE1451" s="15">
        <v>46098.0</v>
      </c>
      <c r="BJ1451" s="11">
        <v>2023.0</v>
      </c>
      <c r="BK1451" s="11">
        <v>2026.0</v>
      </c>
      <c r="BL1451" s="16">
        <f t="shared" si="1660"/>
        <v>4</v>
      </c>
      <c r="BM1451" s="18" t="str">
        <f t="shared" si="1661"/>
        <v>2023, 2024, 2025, 2026</v>
      </c>
      <c r="BN1451" s="18" t="str">
        <f t="shared" ref="BN1451:CC1451" si="2136">IF(ISNUMBER(SEARCH(BN$1, $BM1451)), ($K1451/$BL1451), "")</f>
        <v/>
      </c>
      <c r="BO1451" s="18" t="str">
        <f t="shared" si="2136"/>
        <v/>
      </c>
      <c r="BP1451" s="18" t="str">
        <f t="shared" si="2136"/>
        <v/>
      </c>
      <c r="BQ1451" s="20">
        <f t="shared" si="2136"/>
        <v>130533.25</v>
      </c>
      <c r="BR1451" s="20">
        <f t="shared" si="2136"/>
        <v>130533.25</v>
      </c>
      <c r="BS1451" s="20">
        <f t="shared" si="2136"/>
        <v>130533.25</v>
      </c>
      <c r="BT1451" s="20">
        <f t="shared" si="2136"/>
        <v>130533.25</v>
      </c>
      <c r="BU1451" s="18" t="str">
        <f t="shared" si="2136"/>
        <v/>
      </c>
      <c r="BV1451" s="18" t="str">
        <f t="shared" si="2136"/>
        <v/>
      </c>
      <c r="BW1451" s="18" t="str">
        <f t="shared" si="2136"/>
        <v/>
      </c>
      <c r="BX1451" s="18" t="str">
        <f t="shared" si="2136"/>
        <v/>
      </c>
      <c r="BY1451" s="18" t="str">
        <f t="shared" si="2136"/>
        <v/>
      </c>
      <c r="BZ1451" s="18" t="str">
        <f t="shared" si="2136"/>
        <v/>
      </c>
      <c r="CA1451" s="18" t="str">
        <f t="shared" si="2136"/>
        <v/>
      </c>
      <c r="CB1451" s="18" t="str">
        <f t="shared" si="2136"/>
        <v/>
      </c>
      <c r="CC1451" s="18" t="str">
        <f t="shared" si="2136"/>
        <v/>
      </c>
    </row>
    <row r="1452" ht="15.0" customHeight="1">
      <c r="A1452" s="11" t="s">
        <v>6745</v>
      </c>
      <c r="D1452" s="11" t="s">
        <v>5632</v>
      </c>
      <c r="E1452" s="11">
        <v>205018.0</v>
      </c>
      <c r="F1452" s="11">
        <v>205018.0</v>
      </c>
      <c r="G1452" s="11" t="s">
        <v>151</v>
      </c>
      <c r="J1452" s="13">
        <v>205018.0</v>
      </c>
      <c r="K1452" s="13">
        <v>205018.0</v>
      </c>
      <c r="L1452" s="11" t="s">
        <v>86</v>
      </c>
      <c r="N1452" s="14" t="s">
        <v>4991</v>
      </c>
      <c r="X1452" s="11" t="s">
        <v>155</v>
      </c>
      <c r="Y1452" s="11" t="s">
        <v>75</v>
      </c>
      <c r="AM1452" s="11" t="s">
        <v>912</v>
      </c>
      <c r="AQ1452" s="11" t="s">
        <v>79</v>
      </c>
      <c r="AR1452" s="11" t="s">
        <v>155</v>
      </c>
      <c r="AS1452" s="11" t="s">
        <v>75</v>
      </c>
      <c r="AT1452" s="11" t="s">
        <v>80</v>
      </c>
      <c r="AW1452" s="25" t="s">
        <v>96</v>
      </c>
      <c r="AX1452" s="25" t="s">
        <v>376</v>
      </c>
      <c r="AZ1452" s="19" t="s">
        <v>398</v>
      </c>
      <c r="BD1452" s="15">
        <v>45936.0</v>
      </c>
      <c r="BE1452" s="15">
        <v>46098.0</v>
      </c>
      <c r="BJ1452" s="11">
        <v>2024.0</v>
      </c>
      <c r="BK1452" s="11">
        <v>2027.0</v>
      </c>
      <c r="BL1452" s="16">
        <f t="shared" si="1660"/>
        <v>4</v>
      </c>
      <c r="BM1452" s="18" t="str">
        <f t="shared" si="1661"/>
        <v>2024, 2025, 2026, 2027</v>
      </c>
      <c r="BN1452" s="18" t="str">
        <f t="shared" ref="BN1452:CC1452" si="2137">IF(ISNUMBER(SEARCH(BN$1, $BM1452)), ($K1452/$BL1452), "")</f>
        <v/>
      </c>
      <c r="BO1452" s="18" t="str">
        <f t="shared" si="2137"/>
        <v/>
      </c>
      <c r="BP1452" s="18" t="str">
        <f t="shared" si="2137"/>
        <v/>
      </c>
      <c r="BQ1452" s="18" t="str">
        <f t="shared" si="2137"/>
        <v/>
      </c>
      <c r="BR1452" s="20">
        <f t="shared" si="2137"/>
        <v>51254.5</v>
      </c>
      <c r="BS1452" s="20">
        <f t="shared" si="2137"/>
        <v>51254.5</v>
      </c>
      <c r="BT1452" s="20">
        <f t="shared" si="2137"/>
        <v>51254.5</v>
      </c>
      <c r="BU1452" s="20">
        <f t="shared" si="2137"/>
        <v>51254.5</v>
      </c>
      <c r="BV1452" s="18" t="str">
        <f t="shared" si="2137"/>
        <v/>
      </c>
      <c r="BW1452" s="18" t="str">
        <f t="shared" si="2137"/>
        <v/>
      </c>
      <c r="BX1452" s="18" t="str">
        <f t="shared" si="2137"/>
        <v/>
      </c>
      <c r="BY1452" s="18" t="str">
        <f t="shared" si="2137"/>
        <v/>
      </c>
      <c r="BZ1452" s="18" t="str">
        <f t="shared" si="2137"/>
        <v/>
      </c>
      <c r="CA1452" s="18" t="str">
        <f t="shared" si="2137"/>
        <v/>
      </c>
      <c r="CB1452" s="18" t="str">
        <f t="shared" si="2137"/>
        <v/>
      </c>
      <c r="CC1452" s="18" t="str">
        <f t="shared" si="2137"/>
        <v/>
      </c>
    </row>
    <row r="1453" ht="15.0" customHeight="1">
      <c r="A1453" s="11" t="s">
        <v>6746</v>
      </c>
      <c r="D1453" s="11" t="s">
        <v>5632</v>
      </c>
      <c r="E1453" s="11">
        <v>251870.0</v>
      </c>
      <c r="F1453" s="11">
        <v>240612.0</v>
      </c>
      <c r="G1453" s="11" t="s">
        <v>151</v>
      </c>
      <c r="J1453" s="13">
        <v>251870.0</v>
      </c>
      <c r="K1453" s="13">
        <v>240612.0</v>
      </c>
      <c r="L1453" s="11" t="s">
        <v>86</v>
      </c>
      <c r="N1453" s="14" t="s">
        <v>6747</v>
      </c>
      <c r="P1453" s="11"/>
      <c r="Q1453" s="11"/>
      <c r="R1453" s="11" t="s">
        <v>6748</v>
      </c>
      <c r="X1453" s="11" t="s">
        <v>155</v>
      </c>
      <c r="Y1453" s="11" t="s">
        <v>75</v>
      </c>
      <c r="AM1453" s="11" t="s">
        <v>912</v>
      </c>
      <c r="AQ1453" s="11" t="s">
        <v>79</v>
      </c>
      <c r="AR1453" s="11" t="s">
        <v>155</v>
      </c>
      <c r="AS1453" s="11" t="s">
        <v>75</v>
      </c>
      <c r="AT1453" s="11" t="s">
        <v>80</v>
      </c>
      <c r="AW1453" s="25" t="s">
        <v>96</v>
      </c>
      <c r="AX1453" s="25" t="s">
        <v>82</v>
      </c>
      <c r="AZ1453" s="25" t="s">
        <v>132</v>
      </c>
      <c r="BD1453" s="15">
        <v>45936.0</v>
      </c>
      <c r="BE1453" s="15">
        <v>46098.0</v>
      </c>
      <c r="BJ1453" s="11">
        <v>2024.0</v>
      </c>
      <c r="BK1453" s="11">
        <v>2026.0</v>
      </c>
      <c r="BL1453" s="16">
        <f t="shared" si="1660"/>
        <v>3</v>
      </c>
      <c r="BM1453" s="18" t="str">
        <f t="shared" si="1661"/>
        <v>2024, 2025, 2026</v>
      </c>
      <c r="BN1453" s="18" t="str">
        <f t="shared" ref="BN1453:CC1453" si="2138">IF(ISNUMBER(SEARCH(BN$1, $BM1453)), ($K1453/$BL1453), "")</f>
        <v/>
      </c>
      <c r="BO1453" s="18" t="str">
        <f t="shared" si="2138"/>
        <v/>
      </c>
      <c r="BP1453" s="18" t="str">
        <f t="shared" si="2138"/>
        <v/>
      </c>
      <c r="BQ1453" s="18" t="str">
        <f t="shared" si="2138"/>
        <v/>
      </c>
      <c r="BR1453" s="20">
        <f t="shared" si="2138"/>
        <v>80204</v>
      </c>
      <c r="BS1453" s="20">
        <f t="shared" si="2138"/>
        <v>80204</v>
      </c>
      <c r="BT1453" s="20">
        <f t="shared" si="2138"/>
        <v>80204</v>
      </c>
      <c r="BU1453" s="18" t="str">
        <f t="shared" si="2138"/>
        <v/>
      </c>
      <c r="BV1453" s="18" t="str">
        <f t="shared" si="2138"/>
        <v/>
      </c>
      <c r="BW1453" s="18" t="str">
        <f t="shared" si="2138"/>
        <v/>
      </c>
      <c r="BX1453" s="18" t="str">
        <f t="shared" si="2138"/>
        <v/>
      </c>
      <c r="BY1453" s="18" t="str">
        <f t="shared" si="2138"/>
        <v/>
      </c>
      <c r="BZ1453" s="18" t="str">
        <f t="shared" si="2138"/>
        <v/>
      </c>
      <c r="CA1453" s="18" t="str">
        <f t="shared" si="2138"/>
        <v/>
      </c>
      <c r="CB1453" s="18" t="str">
        <f t="shared" si="2138"/>
        <v/>
      </c>
      <c r="CC1453" s="18" t="str">
        <f t="shared" si="2138"/>
        <v/>
      </c>
    </row>
    <row r="1454" ht="15.0" customHeight="1">
      <c r="A1454" s="11" t="s">
        <v>6749</v>
      </c>
      <c r="D1454" s="11" t="s">
        <v>5632</v>
      </c>
      <c r="E1454" s="11">
        <v>740897.0</v>
      </c>
      <c r="F1454" s="11">
        <v>740897.0</v>
      </c>
      <c r="G1454" s="11" t="s">
        <v>151</v>
      </c>
      <c r="J1454" s="13">
        <v>740897.0</v>
      </c>
      <c r="K1454" s="13">
        <v>740897.0</v>
      </c>
      <c r="L1454" s="11" t="s">
        <v>86</v>
      </c>
      <c r="N1454" s="14" t="s">
        <v>6750</v>
      </c>
      <c r="X1454" s="11" t="s">
        <v>155</v>
      </c>
      <c r="Y1454" s="11" t="s">
        <v>75</v>
      </c>
      <c r="AM1454" s="11" t="s">
        <v>912</v>
      </c>
      <c r="AQ1454" s="11" t="s">
        <v>79</v>
      </c>
      <c r="AR1454" s="11" t="s">
        <v>155</v>
      </c>
      <c r="AS1454" s="11" t="s">
        <v>75</v>
      </c>
      <c r="AT1454" s="11" t="s">
        <v>80</v>
      </c>
      <c r="AW1454" s="25" t="s">
        <v>96</v>
      </c>
      <c r="AX1454" s="25" t="s">
        <v>82</v>
      </c>
      <c r="AZ1454" s="25" t="s">
        <v>132</v>
      </c>
      <c r="BD1454" s="15">
        <v>45936.0</v>
      </c>
      <c r="BE1454" s="15">
        <v>46098.0</v>
      </c>
      <c r="BJ1454" s="11">
        <v>2025.0</v>
      </c>
      <c r="BK1454" s="11">
        <v>2028.0</v>
      </c>
      <c r="BL1454" s="16">
        <f t="shared" si="1660"/>
        <v>4</v>
      </c>
      <c r="BM1454" s="18" t="str">
        <f t="shared" si="1661"/>
        <v>2025, 2026, 2027, 2028</v>
      </c>
      <c r="BN1454" s="18" t="str">
        <f t="shared" ref="BN1454:CC1454" si="2139">IF(ISNUMBER(SEARCH(BN$1, $BM1454)), ($K1454/$BL1454), "")</f>
        <v/>
      </c>
      <c r="BO1454" s="18" t="str">
        <f t="shared" si="2139"/>
        <v/>
      </c>
      <c r="BP1454" s="18" t="str">
        <f t="shared" si="2139"/>
        <v/>
      </c>
      <c r="BQ1454" s="18" t="str">
        <f t="shared" si="2139"/>
        <v/>
      </c>
      <c r="BR1454" s="18" t="str">
        <f t="shared" si="2139"/>
        <v/>
      </c>
      <c r="BS1454" s="20">
        <f t="shared" si="2139"/>
        <v>185224.25</v>
      </c>
      <c r="BT1454" s="20">
        <f t="shared" si="2139"/>
        <v>185224.25</v>
      </c>
      <c r="BU1454" s="20">
        <f t="shared" si="2139"/>
        <v>185224.25</v>
      </c>
      <c r="BV1454" s="20">
        <f t="shared" si="2139"/>
        <v>185224.25</v>
      </c>
      <c r="BW1454" s="18" t="str">
        <f t="shared" si="2139"/>
        <v/>
      </c>
      <c r="BX1454" s="18" t="str">
        <f t="shared" si="2139"/>
        <v/>
      </c>
      <c r="BY1454" s="18" t="str">
        <f t="shared" si="2139"/>
        <v/>
      </c>
      <c r="BZ1454" s="18" t="str">
        <f t="shared" si="2139"/>
        <v/>
      </c>
      <c r="CA1454" s="18" t="str">
        <f t="shared" si="2139"/>
        <v/>
      </c>
      <c r="CB1454" s="18" t="str">
        <f t="shared" si="2139"/>
        <v/>
      </c>
      <c r="CC1454" s="18" t="str">
        <f t="shared" si="2139"/>
        <v/>
      </c>
    </row>
    <row r="1455" ht="15.0" customHeight="1">
      <c r="A1455" s="11" t="s">
        <v>6751</v>
      </c>
      <c r="D1455" s="11" t="s">
        <v>5632</v>
      </c>
      <c r="E1455" s="11">
        <v>523465.0</v>
      </c>
      <c r="F1455" s="11">
        <v>523465.0</v>
      </c>
      <c r="G1455" s="11" t="s">
        <v>151</v>
      </c>
      <c r="J1455" s="13">
        <v>523465.0</v>
      </c>
      <c r="K1455" s="13">
        <v>523465.0</v>
      </c>
      <c r="L1455" s="11" t="s">
        <v>86</v>
      </c>
      <c r="N1455" s="14" t="s">
        <v>6752</v>
      </c>
      <c r="X1455" s="11" t="s">
        <v>155</v>
      </c>
      <c r="Y1455" s="11" t="s">
        <v>75</v>
      </c>
      <c r="AM1455" s="11" t="s">
        <v>912</v>
      </c>
      <c r="AQ1455" s="11" t="s">
        <v>79</v>
      </c>
      <c r="AR1455" s="11" t="s">
        <v>155</v>
      </c>
      <c r="AS1455" s="11" t="s">
        <v>75</v>
      </c>
      <c r="AT1455" s="11" t="s">
        <v>80</v>
      </c>
      <c r="AW1455" s="25" t="s">
        <v>96</v>
      </c>
      <c r="AX1455" s="25" t="s">
        <v>376</v>
      </c>
      <c r="AZ1455" s="25" t="s">
        <v>395</v>
      </c>
      <c r="BD1455" s="15">
        <v>45936.0</v>
      </c>
      <c r="BE1455" s="15">
        <v>46098.0</v>
      </c>
      <c r="BJ1455" s="11">
        <v>2025.0</v>
      </c>
      <c r="BK1455" s="11">
        <v>2027.0</v>
      </c>
      <c r="BL1455" s="16">
        <f t="shared" si="1660"/>
        <v>3</v>
      </c>
      <c r="BM1455" s="18" t="str">
        <f t="shared" si="1661"/>
        <v>2025, 2026, 2027</v>
      </c>
      <c r="BN1455" s="18" t="str">
        <f t="shared" ref="BN1455:CC1455" si="2140">IF(ISNUMBER(SEARCH(BN$1, $BM1455)), ($K1455/$BL1455), "")</f>
        <v/>
      </c>
      <c r="BO1455" s="18" t="str">
        <f t="shared" si="2140"/>
        <v/>
      </c>
      <c r="BP1455" s="18" t="str">
        <f t="shared" si="2140"/>
        <v/>
      </c>
      <c r="BQ1455" s="18" t="str">
        <f t="shared" si="2140"/>
        <v/>
      </c>
      <c r="BR1455" s="18" t="str">
        <f t="shared" si="2140"/>
        <v/>
      </c>
      <c r="BS1455" s="20">
        <f t="shared" si="2140"/>
        <v>174488.3333</v>
      </c>
      <c r="BT1455" s="20">
        <f t="shared" si="2140"/>
        <v>174488.3333</v>
      </c>
      <c r="BU1455" s="20">
        <f t="shared" si="2140"/>
        <v>174488.3333</v>
      </c>
      <c r="BV1455" s="18" t="str">
        <f t="shared" si="2140"/>
        <v/>
      </c>
      <c r="BW1455" s="18" t="str">
        <f t="shared" si="2140"/>
        <v/>
      </c>
      <c r="BX1455" s="18" t="str">
        <f t="shared" si="2140"/>
        <v/>
      </c>
      <c r="BY1455" s="18" t="str">
        <f t="shared" si="2140"/>
        <v/>
      </c>
      <c r="BZ1455" s="18" t="str">
        <f t="shared" si="2140"/>
        <v/>
      </c>
      <c r="CA1455" s="18" t="str">
        <f t="shared" si="2140"/>
        <v/>
      </c>
      <c r="CB1455" s="18" t="str">
        <f t="shared" si="2140"/>
        <v/>
      </c>
      <c r="CC1455" s="18" t="str">
        <f t="shared" si="2140"/>
        <v/>
      </c>
    </row>
    <row r="1456" ht="15.0" customHeight="1">
      <c r="A1456" s="11" t="s">
        <v>6753</v>
      </c>
      <c r="D1456" s="11" t="s">
        <v>5632</v>
      </c>
      <c r="E1456" s="11">
        <v>274904.0</v>
      </c>
      <c r="F1456" s="11">
        <v>274904.0</v>
      </c>
      <c r="G1456" s="11" t="s">
        <v>151</v>
      </c>
      <c r="J1456" s="13">
        <v>274904.0</v>
      </c>
      <c r="K1456" s="13">
        <v>274904.0</v>
      </c>
      <c r="L1456" s="11" t="s">
        <v>86</v>
      </c>
      <c r="N1456" s="14" t="s">
        <v>6754</v>
      </c>
      <c r="X1456" s="11" t="s">
        <v>155</v>
      </c>
      <c r="Y1456" s="11" t="s">
        <v>75</v>
      </c>
      <c r="AM1456" s="11" t="s">
        <v>912</v>
      </c>
      <c r="AQ1456" s="11" t="s">
        <v>79</v>
      </c>
      <c r="AR1456" s="11" t="s">
        <v>155</v>
      </c>
      <c r="AS1456" s="11" t="s">
        <v>75</v>
      </c>
      <c r="AT1456" s="11" t="s">
        <v>80</v>
      </c>
      <c r="AW1456" s="25" t="s">
        <v>96</v>
      </c>
      <c r="AX1456" s="25" t="s">
        <v>376</v>
      </c>
      <c r="AZ1456" s="25" t="s">
        <v>395</v>
      </c>
      <c r="BD1456" s="15">
        <v>45936.0</v>
      </c>
      <c r="BE1456" s="15">
        <v>46098.0</v>
      </c>
      <c r="BJ1456" s="11">
        <v>2025.0</v>
      </c>
      <c r="BK1456" s="11">
        <v>2027.0</v>
      </c>
      <c r="BL1456" s="16">
        <f t="shared" si="1660"/>
        <v>3</v>
      </c>
      <c r="BM1456" s="18" t="str">
        <f t="shared" si="1661"/>
        <v>2025, 2026, 2027</v>
      </c>
      <c r="BN1456" s="18" t="str">
        <f t="shared" ref="BN1456:CC1456" si="2141">IF(ISNUMBER(SEARCH(BN$1, $BM1456)), ($K1456/$BL1456), "")</f>
        <v/>
      </c>
      <c r="BO1456" s="18" t="str">
        <f t="shared" si="2141"/>
        <v/>
      </c>
      <c r="BP1456" s="18" t="str">
        <f t="shared" si="2141"/>
        <v/>
      </c>
      <c r="BQ1456" s="18" t="str">
        <f t="shared" si="2141"/>
        <v/>
      </c>
      <c r="BR1456" s="18" t="str">
        <f t="shared" si="2141"/>
        <v/>
      </c>
      <c r="BS1456" s="20">
        <f t="shared" si="2141"/>
        <v>91634.66667</v>
      </c>
      <c r="BT1456" s="20">
        <f t="shared" si="2141"/>
        <v>91634.66667</v>
      </c>
      <c r="BU1456" s="20">
        <f t="shared" si="2141"/>
        <v>91634.66667</v>
      </c>
      <c r="BV1456" s="18" t="str">
        <f t="shared" si="2141"/>
        <v/>
      </c>
      <c r="BW1456" s="18" t="str">
        <f t="shared" si="2141"/>
        <v/>
      </c>
      <c r="BX1456" s="18" t="str">
        <f t="shared" si="2141"/>
        <v/>
      </c>
      <c r="BY1456" s="18" t="str">
        <f t="shared" si="2141"/>
        <v/>
      </c>
      <c r="BZ1456" s="18" t="str">
        <f t="shared" si="2141"/>
        <v/>
      </c>
      <c r="CA1456" s="18" t="str">
        <f t="shared" si="2141"/>
        <v/>
      </c>
      <c r="CB1456" s="18" t="str">
        <f t="shared" si="2141"/>
        <v/>
      </c>
      <c r="CC1456" s="18" t="str">
        <f t="shared" si="2141"/>
        <v/>
      </c>
    </row>
    <row r="1457" ht="15.0" customHeight="1">
      <c r="A1457" s="11" t="s">
        <v>6755</v>
      </c>
      <c r="B1457" s="11" t="s">
        <v>6756</v>
      </c>
      <c r="C1457" s="11"/>
      <c r="D1457" s="11" t="s">
        <v>5632</v>
      </c>
      <c r="E1457" s="11">
        <v>97396.0</v>
      </c>
      <c r="F1457" s="11">
        <v>97396.0</v>
      </c>
      <c r="G1457" s="11" t="s">
        <v>726</v>
      </c>
      <c r="H1457" s="12">
        <v>109339.0</v>
      </c>
      <c r="J1457" s="13">
        <f t="shared" ref="J1457:K1457" si="2142">E1457*1.07</f>
        <v>104213.72</v>
      </c>
      <c r="K1457" s="13">
        <f t="shared" si="2142"/>
        <v>104213.72</v>
      </c>
      <c r="L1457" s="11" t="s">
        <v>86</v>
      </c>
      <c r="M1457" s="11" t="s">
        <v>67</v>
      </c>
      <c r="N1457" s="14" t="s">
        <v>6757</v>
      </c>
      <c r="O1457" s="11" t="s">
        <v>6758</v>
      </c>
      <c r="V1457" s="11" t="s">
        <v>6759</v>
      </c>
      <c r="X1457" s="11" t="s">
        <v>731</v>
      </c>
      <c r="Y1457" s="11" t="s">
        <v>75</v>
      </c>
      <c r="AI1457" s="15">
        <v>45660.0</v>
      </c>
      <c r="AL1457" s="11">
        <v>109339.0</v>
      </c>
      <c r="AM1457" s="11" t="s">
        <v>730</v>
      </c>
      <c r="AQ1457" s="11" t="s">
        <v>79</v>
      </c>
      <c r="AR1457" s="11" t="s">
        <v>731</v>
      </c>
      <c r="AS1457" s="11" t="s">
        <v>75</v>
      </c>
      <c r="AT1457" s="11" t="s">
        <v>80</v>
      </c>
      <c r="AW1457" s="25" t="s">
        <v>96</v>
      </c>
      <c r="AX1457" s="25" t="s">
        <v>376</v>
      </c>
      <c r="AZ1457" s="25" t="s">
        <v>132</v>
      </c>
      <c r="BD1457" s="15">
        <v>46000.0</v>
      </c>
      <c r="BE1457" s="15">
        <v>46000.0</v>
      </c>
      <c r="BJ1457" s="11">
        <v>2025.0</v>
      </c>
      <c r="BK1457" s="11">
        <v>2026.0</v>
      </c>
      <c r="BL1457" s="16">
        <f t="shared" si="1660"/>
        <v>2</v>
      </c>
      <c r="BM1457" s="18" t="str">
        <f t="shared" si="1661"/>
        <v>2025, 2026</v>
      </c>
      <c r="BN1457" s="18" t="str">
        <f t="shared" ref="BN1457:CC1457" si="2143">IF(ISNUMBER(SEARCH(BN$1, $BM1457)), ($K1457/$BL1457), "")</f>
        <v/>
      </c>
      <c r="BO1457" s="18" t="str">
        <f t="shared" si="2143"/>
        <v/>
      </c>
      <c r="BP1457" s="18" t="str">
        <f t="shared" si="2143"/>
        <v/>
      </c>
      <c r="BQ1457" s="18" t="str">
        <f t="shared" si="2143"/>
        <v/>
      </c>
      <c r="BR1457" s="18" t="str">
        <f t="shared" si="2143"/>
        <v/>
      </c>
      <c r="BS1457" s="20">
        <f t="shared" si="2143"/>
        <v>52106.86</v>
      </c>
      <c r="BT1457" s="20">
        <f t="shared" si="2143"/>
        <v>52106.86</v>
      </c>
      <c r="BU1457" s="18" t="str">
        <f t="shared" si="2143"/>
        <v/>
      </c>
      <c r="BV1457" s="18" t="str">
        <f t="shared" si="2143"/>
        <v/>
      </c>
      <c r="BW1457" s="18" t="str">
        <f t="shared" si="2143"/>
        <v/>
      </c>
      <c r="BX1457" s="18" t="str">
        <f t="shared" si="2143"/>
        <v/>
      </c>
      <c r="BY1457" s="18" t="str">
        <f t="shared" si="2143"/>
        <v/>
      </c>
      <c r="BZ1457" s="18" t="str">
        <f t="shared" si="2143"/>
        <v/>
      </c>
      <c r="CA1457" s="18" t="str">
        <f t="shared" si="2143"/>
        <v/>
      </c>
      <c r="CB1457" s="18" t="str">
        <f t="shared" si="2143"/>
        <v/>
      </c>
      <c r="CC1457" s="18" t="str">
        <f t="shared" si="2143"/>
        <v/>
      </c>
      <c r="CD1457" s="11"/>
      <c r="CE1457" s="11"/>
    </row>
    <row r="1458" ht="15.0" customHeight="1">
      <c r="A1458" s="11" t="s">
        <v>6760</v>
      </c>
      <c r="B1458" s="11" t="s">
        <v>6761</v>
      </c>
      <c r="C1458" s="11"/>
      <c r="D1458" s="11" t="s">
        <v>5632</v>
      </c>
      <c r="E1458" s="27">
        <v>750517.0</v>
      </c>
      <c r="F1458" s="27">
        <v>750517.0</v>
      </c>
      <c r="G1458" s="11" t="s">
        <v>135</v>
      </c>
      <c r="H1458" s="12">
        <v>958823.0</v>
      </c>
      <c r="J1458" s="13">
        <f t="shared" ref="J1458:K1458" si="2144">E1458*1.19</f>
        <v>893115.23</v>
      </c>
      <c r="K1458" s="13">
        <f t="shared" si="2144"/>
        <v>893115.23</v>
      </c>
      <c r="L1458" s="11" t="s">
        <v>86</v>
      </c>
      <c r="M1458" s="11" t="s">
        <v>67</v>
      </c>
      <c r="N1458" s="14" t="s">
        <v>6762</v>
      </c>
      <c r="O1458" s="11" t="s">
        <v>6763</v>
      </c>
      <c r="T1458" s="11" t="s">
        <v>916</v>
      </c>
      <c r="V1458" s="11" t="s">
        <v>6764</v>
      </c>
      <c r="X1458" s="11" t="s">
        <v>146</v>
      </c>
      <c r="Y1458" s="11" t="s">
        <v>75</v>
      </c>
      <c r="AI1458" s="15">
        <v>45535.0</v>
      </c>
      <c r="AL1458" s="11">
        <v>958823.0</v>
      </c>
      <c r="AM1458" s="11" t="s">
        <v>143</v>
      </c>
      <c r="AN1458" s="11" t="s">
        <v>695</v>
      </c>
      <c r="AQ1458" s="11" t="s">
        <v>79</v>
      </c>
      <c r="AR1458" s="11" t="s">
        <v>146</v>
      </c>
      <c r="AS1458" s="11" t="s">
        <v>75</v>
      </c>
      <c r="AT1458" s="11" t="s">
        <v>80</v>
      </c>
      <c r="AW1458" s="25" t="s">
        <v>96</v>
      </c>
      <c r="AX1458" s="25" t="s">
        <v>376</v>
      </c>
      <c r="AZ1458" s="25" t="s">
        <v>191</v>
      </c>
      <c r="BD1458" s="15">
        <v>46000.0</v>
      </c>
      <c r="BE1458" s="15">
        <v>46000.0</v>
      </c>
      <c r="BJ1458" s="11">
        <v>2024.0</v>
      </c>
      <c r="BK1458" s="11">
        <v>2026.0</v>
      </c>
      <c r="BL1458" s="16">
        <f t="shared" si="1660"/>
        <v>3</v>
      </c>
      <c r="BM1458" s="18" t="str">
        <f t="shared" si="1661"/>
        <v>2024, 2025, 2026</v>
      </c>
      <c r="BN1458" s="18" t="str">
        <f t="shared" ref="BN1458:CC1458" si="2145">IF(ISNUMBER(SEARCH(BN$1, $BM1458)), ($K1458/$BL1458), "")</f>
        <v/>
      </c>
      <c r="BO1458" s="18" t="str">
        <f t="shared" si="2145"/>
        <v/>
      </c>
      <c r="BP1458" s="18" t="str">
        <f t="shared" si="2145"/>
        <v/>
      </c>
      <c r="BQ1458" s="18" t="str">
        <f t="shared" si="2145"/>
        <v/>
      </c>
      <c r="BR1458" s="20">
        <f t="shared" si="2145"/>
        <v>297705.0767</v>
      </c>
      <c r="BS1458" s="20">
        <f t="shared" si="2145"/>
        <v>297705.0767</v>
      </c>
      <c r="BT1458" s="20">
        <f t="shared" si="2145"/>
        <v>297705.0767</v>
      </c>
      <c r="BU1458" s="18" t="str">
        <f t="shared" si="2145"/>
        <v/>
      </c>
      <c r="BV1458" s="18" t="str">
        <f t="shared" si="2145"/>
        <v/>
      </c>
      <c r="BW1458" s="18" t="str">
        <f t="shared" si="2145"/>
        <v/>
      </c>
      <c r="BX1458" s="18" t="str">
        <f t="shared" si="2145"/>
        <v/>
      </c>
      <c r="BY1458" s="18" t="str">
        <f t="shared" si="2145"/>
        <v/>
      </c>
      <c r="BZ1458" s="18" t="str">
        <f t="shared" si="2145"/>
        <v/>
      </c>
      <c r="CA1458" s="18" t="str">
        <f t="shared" si="2145"/>
        <v/>
      </c>
      <c r="CB1458" s="18" t="str">
        <f t="shared" si="2145"/>
        <v/>
      </c>
      <c r="CC1458" s="18" t="str">
        <f t="shared" si="2145"/>
        <v/>
      </c>
      <c r="CD1458" s="11"/>
      <c r="CE1458" s="11"/>
    </row>
    <row r="1459" ht="15.0" customHeight="1">
      <c r="A1459" s="11" t="s">
        <v>6765</v>
      </c>
      <c r="B1459" s="11" t="s">
        <v>6766</v>
      </c>
      <c r="C1459" s="11"/>
      <c r="D1459" s="11" t="s">
        <v>5632</v>
      </c>
      <c r="E1459" s="27">
        <v>100000.0</v>
      </c>
      <c r="F1459" s="27">
        <v>100000.0</v>
      </c>
      <c r="G1459" s="11" t="s">
        <v>135</v>
      </c>
      <c r="H1459" s="12">
        <v>126460.0</v>
      </c>
      <c r="J1459" s="13">
        <f t="shared" ref="J1459:K1459" si="2146">E1459*1.19</f>
        <v>119000</v>
      </c>
      <c r="K1459" s="13">
        <f t="shared" si="2146"/>
        <v>119000</v>
      </c>
      <c r="L1459" s="11" t="s">
        <v>86</v>
      </c>
      <c r="M1459" s="11" t="s">
        <v>67</v>
      </c>
      <c r="N1459" s="14" t="s">
        <v>6767</v>
      </c>
      <c r="O1459" s="11" t="s">
        <v>6768</v>
      </c>
      <c r="T1459" s="11" t="s">
        <v>6769</v>
      </c>
      <c r="V1459" s="11" t="s">
        <v>6770</v>
      </c>
      <c r="X1459" s="11" t="s">
        <v>146</v>
      </c>
      <c r="Y1459" s="11" t="s">
        <v>75</v>
      </c>
      <c r="AI1459" s="15">
        <v>45808.0</v>
      </c>
      <c r="AL1459" s="11">
        <v>126460.0</v>
      </c>
      <c r="AM1459" s="11" t="s">
        <v>143</v>
      </c>
      <c r="AN1459" s="11" t="s">
        <v>695</v>
      </c>
      <c r="AQ1459" s="11" t="s">
        <v>79</v>
      </c>
      <c r="AR1459" s="11" t="s">
        <v>146</v>
      </c>
      <c r="AS1459" s="11" t="s">
        <v>75</v>
      </c>
      <c r="AT1459" s="11" t="s">
        <v>80</v>
      </c>
      <c r="AW1459" s="25" t="s">
        <v>96</v>
      </c>
      <c r="AX1459" s="25" t="s">
        <v>2141</v>
      </c>
      <c r="AZ1459" s="25" t="s">
        <v>132</v>
      </c>
      <c r="BD1459" s="15">
        <v>46000.0</v>
      </c>
      <c r="BE1459" s="15">
        <v>46000.0</v>
      </c>
      <c r="BJ1459" s="11">
        <v>2025.0</v>
      </c>
      <c r="BK1459" s="11">
        <v>2026.0</v>
      </c>
      <c r="BL1459" s="16">
        <f t="shared" si="1660"/>
        <v>2</v>
      </c>
      <c r="BM1459" s="18" t="str">
        <f t="shared" si="1661"/>
        <v>2025, 2026</v>
      </c>
      <c r="BN1459" s="18" t="str">
        <f t="shared" ref="BN1459:CC1459" si="2147">IF(ISNUMBER(SEARCH(BN$1, $BM1459)), ($K1459/$BL1459), "")</f>
        <v/>
      </c>
      <c r="BO1459" s="18" t="str">
        <f t="shared" si="2147"/>
        <v/>
      </c>
      <c r="BP1459" s="18" t="str">
        <f t="shared" si="2147"/>
        <v/>
      </c>
      <c r="BQ1459" s="18" t="str">
        <f t="shared" si="2147"/>
        <v/>
      </c>
      <c r="BR1459" s="18" t="str">
        <f t="shared" si="2147"/>
        <v/>
      </c>
      <c r="BS1459" s="20">
        <f t="shared" si="2147"/>
        <v>59500</v>
      </c>
      <c r="BT1459" s="20">
        <f t="shared" si="2147"/>
        <v>59500</v>
      </c>
      <c r="BU1459" s="18" t="str">
        <f t="shared" si="2147"/>
        <v/>
      </c>
      <c r="BV1459" s="18" t="str">
        <f t="shared" si="2147"/>
        <v/>
      </c>
      <c r="BW1459" s="18" t="str">
        <f t="shared" si="2147"/>
        <v/>
      </c>
      <c r="BX1459" s="18" t="str">
        <f t="shared" si="2147"/>
        <v/>
      </c>
      <c r="BY1459" s="18" t="str">
        <f t="shared" si="2147"/>
        <v/>
      </c>
      <c r="BZ1459" s="18" t="str">
        <f t="shared" si="2147"/>
        <v/>
      </c>
      <c r="CA1459" s="18" t="str">
        <f t="shared" si="2147"/>
        <v/>
      </c>
      <c r="CB1459" s="18" t="str">
        <f t="shared" si="2147"/>
        <v/>
      </c>
      <c r="CC1459" s="18" t="str">
        <f t="shared" si="2147"/>
        <v/>
      </c>
      <c r="CD1459" s="11"/>
      <c r="CE1459" s="11"/>
    </row>
    <row r="1460" ht="15.0" customHeight="1">
      <c r="A1460" s="11" t="s">
        <v>6771</v>
      </c>
      <c r="B1460" s="11" t="s">
        <v>6772</v>
      </c>
      <c r="C1460" s="11"/>
      <c r="D1460" s="11" t="s">
        <v>5632</v>
      </c>
      <c r="E1460" s="27">
        <v>50000.0</v>
      </c>
      <c r="F1460" s="27">
        <v>50000.0</v>
      </c>
      <c r="G1460" s="11" t="s">
        <v>135</v>
      </c>
      <c r="H1460" s="12">
        <v>62154.0</v>
      </c>
      <c r="J1460" s="13">
        <f t="shared" ref="J1460:K1460" si="2148">E1460*1.19</f>
        <v>59500</v>
      </c>
      <c r="K1460" s="13">
        <f t="shared" si="2148"/>
        <v>59500</v>
      </c>
      <c r="L1460" s="11" t="s">
        <v>86</v>
      </c>
      <c r="M1460" s="11" t="s">
        <v>67</v>
      </c>
      <c r="N1460" s="14" t="s">
        <v>6773</v>
      </c>
      <c r="O1460" s="11" t="s">
        <v>6774</v>
      </c>
      <c r="T1460" s="11" t="s">
        <v>6775</v>
      </c>
      <c r="V1460" s="11" t="s">
        <v>6776</v>
      </c>
      <c r="Y1460" s="11" t="s">
        <v>75</v>
      </c>
      <c r="AI1460" s="15">
        <v>45261.0</v>
      </c>
      <c r="AL1460" s="11">
        <v>62154.0</v>
      </c>
      <c r="AM1460" s="11" t="s">
        <v>143</v>
      </c>
      <c r="AN1460" s="11" t="s">
        <v>695</v>
      </c>
      <c r="AQ1460" s="11" t="s">
        <v>79</v>
      </c>
      <c r="AR1460" s="11" t="s">
        <v>146</v>
      </c>
      <c r="AS1460" s="11" t="s">
        <v>75</v>
      </c>
      <c r="AT1460" s="11" t="s">
        <v>80</v>
      </c>
      <c r="AW1460" s="25" t="s">
        <v>96</v>
      </c>
      <c r="AX1460" s="25" t="s">
        <v>376</v>
      </c>
      <c r="AZ1460" s="25" t="s">
        <v>191</v>
      </c>
      <c r="BD1460" s="15">
        <v>46000.0</v>
      </c>
      <c r="BE1460" s="15">
        <v>46000.0</v>
      </c>
      <c r="BJ1460" s="11">
        <v>2023.0</v>
      </c>
      <c r="BK1460" s="11">
        <v>2024.0</v>
      </c>
      <c r="BL1460" s="16">
        <f t="shared" si="1660"/>
        <v>2</v>
      </c>
      <c r="BM1460" s="18" t="str">
        <f t="shared" si="1661"/>
        <v>2023, 2024</v>
      </c>
      <c r="BN1460" s="18" t="str">
        <f t="shared" ref="BN1460:CC1460" si="2149">IF(ISNUMBER(SEARCH(BN$1, $BM1460)), ($K1460/$BL1460), "")</f>
        <v/>
      </c>
      <c r="BO1460" s="18" t="str">
        <f t="shared" si="2149"/>
        <v/>
      </c>
      <c r="BP1460" s="18" t="str">
        <f t="shared" si="2149"/>
        <v/>
      </c>
      <c r="BQ1460" s="20">
        <f t="shared" si="2149"/>
        <v>29750</v>
      </c>
      <c r="BR1460" s="20">
        <f t="shared" si="2149"/>
        <v>29750</v>
      </c>
      <c r="BS1460" s="18" t="str">
        <f t="shared" si="2149"/>
        <v/>
      </c>
      <c r="BT1460" s="18" t="str">
        <f t="shared" si="2149"/>
        <v/>
      </c>
      <c r="BU1460" s="18" t="str">
        <f t="shared" si="2149"/>
        <v/>
      </c>
      <c r="BV1460" s="18" t="str">
        <f t="shared" si="2149"/>
        <v/>
      </c>
      <c r="BW1460" s="18" t="str">
        <f t="shared" si="2149"/>
        <v/>
      </c>
      <c r="BX1460" s="18" t="str">
        <f t="shared" si="2149"/>
        <v/>
      </c>
      <c r="BY1460" s="18" t="str">
        <f t="shared" si="2149"/>
        <v/>
      </c>
      <c r="BZ1460" s="18" t="str">
        <f t="shared" si="2149"/>
        <v/>
      </c>
      <c r="CA1460" s="18" t="str">
        <f t="shared" si="2149"/>
        <v/>
      </c>
      <c r="CB1460" s="18" t="str">
        <f t="shared" si="2149"/>
        <v/>
      </c>
      <c r="CC1460" s="18" t="str">
        <f t="shared" si="2149"/>
        <v/>
      </c>
      <c r="CD1460" s="11"/>
      <c r="CE1460" s="11"/>
    </row>
    <row r="1461" ht="15.0" customHeight="1">
      <c r="A1461" s="11" t="s">
        <v>6777</v>
      </c>
      <c r="B1461" s="11" t="s">
        <v>6778</v>
      </c>
      <c r="C1461" s="11"/>
      <c r="D1461" s="11" t="s">
        <v>5632</v>
      </c>
      <c r="E1461" s="27">
        <v>212491.0</v>
      </c>
      <c r="F1461" s="27">
        <v>212491.0</v>
      </c>
      <c r="G1461" s="11" t="s">
        <v>135</v>
      </c>
      <c r="H1461" s="12">
        <v>271460.0</v>
      </c>
      <c r="J1461" s="13">
        <f t="shared" ref="J1461:K1461" si="2150">E1461*1.19</f>
        <v>252864.29</v>
      </c>
      <c r="K1461" s="13">
        <f t="shared" si="2150"/>
        <v>252864.29</v>
      </c>
      <c r="L1461" s="11" t="s">
        <v>86</v>
      </c>
      <c r="M1461" s="11" t="s">
        <v>67</v>
      </c>
      <c r="N1461" s="14" t="s">
        <v>6779</v>
      </c>
      <c r="O1461" s="11" t="s">
        <v>6780</v>
      </c>
      <c r="T1461" s="11" t="s">
        <v>5183</v>
      </c>
      <c r="V1461" s="11" t="s">
        <v>6781</v>
      </c>
      <c r="X1461" s="11" t="s">
        <v>146</v>
      </c>
      <c r="Y1461" s="11" t="s">
        <v>75</v>
      </c>
      <c r="AI1461" s="15">
        <v>45565.0</v>
      </c>
      <c r="AL1461" s="11">
        <v>271460.0</v>
      </c>
      <c r="AM1461" s="11" t="s">
        <v>143</v>
      </c>
      <c r="AN1461" s="11" t="s">
        <v>695</v>
      </c>
      <c r="AQ1461" s="11" t="s">
        <v>79</v>
      </c>
      <c r="AR1461" s="11" t="s">
        <v>146</v>
      </c>
      <c r="AS1461" s="11" t="s">
        <v>75</v>
      </c>
      <c r="AT1461" s="11" t="s">
        <v>80</v>
      </c>
      <c r="AW1461" s="25" t="s">
        <v>96</v>
      </c>
      <c r="AX1461" s="25" t="s">
        <v>82</v>
      </c>
      <c r="AZ1461" s="11" t="s">
        <v>520</v>
      </c>
      <c r="BD1461" s="15">
        <v>46000.0</v>
      </c>
      <c r="BE1461" s="15">
        <v>46000.0</v>
      </c>
      <c r="BJ1461" s="11">
        <v>2024.0</v>
      </c>
      <c r="BK1461" s="11">
        <v>2026.0</v>
      </c>
      <c r="BL1461" s="16">
        <f t="shared" si="1660"/>
        <v>3</v>
      </c>
      <c r="BM1461" s="18" t="str">
        <f t="shared" si="1661"/>
        <v>2024, 2025, 2026</v>
      </c>
      <c r="BN1461" s="18" t="str">
        <f t="shared" ref="BN1461:CC1461" si="2151">IF(ISNUMBER(SEARCH(BN$1, $BM1461)), ($K1461/$BL1461), "")</f>
        <v/>
      </c>
      <c r="BO1461" s="18" t="str">
        <f t="shared" si="2151"/>
        <v/>
      </c>
      <c r="BP1461" s="18" t="str">
        <f t="shared" si="2151"/>
        <v/>
      </c>
      <c r="BQ1461" s="18" t="str">
        <f t="shared" si="2151"/>
        <v/>
      </c>
      <c r="BR1461" s="20">
        <f t="shared" si="2151"/>
        <v>84288.09667</v>
      </c>
      <c r="BS1461" s="20">
        <f t="shared" si="2151"/>
        <v>84288.09667</v>
      </c>
      <c r="BT1461" s="20">
        <f t="shared" si="2151"/>
        <v>84288.09667</v>
      </c>
      <c r="BU1461" s="18" t="str">
        <f t="shared" si="2151"/>
        <v/>
      </c>
      <c r="BV1461" s="18" t="str">
        <f t="shared" si="2151"/>
        <v/>
      </c>
      <c r="BW1461" s="18" t="str">
        <f t="shared" si="2151"/>
        <v/>
      </c>
      <c r="BX1461" s="18" t="str">
        <f t="shared" si="2151"/>
        <v/>
      </c>
      <c r="BY1461" s="18" t="str">
        <f t="shared" si="2151"/>
        <v/>
      </c>
      <c r="BZ1461" s="18" t="str">
        <f t="shared" si="2151"/>
        <v/>
      </c>
      <c r="CA1461" s="18" t="str">
        <f t="shared" si="2151"/>
        <v/>
      </c>
      <c r="CB1461" s="18" t="str">
        <f t="shared" si="2151"/>
        <v/>
      </c>
      <c r="CC1461" s="18" t="str">
        <f t="shared" si="2151"/>
        <v/>
      </c>
      <c r="CD1461" s="11"/>
      <c r="CE1461" s="11"/>
    </row>
    <row r="1462" ht="15.0" customHeight="1">
      <c r="A1462" s="11" t="s">
        <v>6782</v>
      </c>
      <c r="B1462" s="11" t="s">
        <v>6783</v>
      </c>
      <c r="C1462" s="11"/>
      <c r="D1462" s="11" t="s">
        <v>5632</v>
      </c>
      <c r="E1462" s="11">
        <v>458850.0</v>
      </c>
      <c r="F1462" s="11">
        <v>458850.0</v>
      </c>
      <c r="G1462" s="11" t="s">
        <v>726</v>
      </c>
      <c r="H1462" s="12">
        <v>515126.0</v>
      </c>
      <c r="J1462" s="13">
        <f t="shared" ref="J1462:K1462" si="2152">E1462*1.07</f>
        <v>490969.5</v>
      </c>
      <c r="K1462" s="13">
        <f t="shared" si="2152"/>
        <v>490969.5</v>
      </c>
      <c r="L1462" s="11" t="s">
        <v>86</v>
      </c>
      <c r="M1462" s="11" t="s">
        <v>67</v>
      </c>
      <c r="N1462" s="14" t="s">
        <v>6784</v>
      </c>
      <c r="O1462" s="11" t="s">
        <v>6785</v>
      </c>
      <c r="V1462" s="11" t="s">
        <v>6786</v>
      </c>
      <c r="X1462" s="11" t="s">
        <v>731</v>
      </c>
      <c r="Y1462" s="11" t="s">
        <v>75</v>
      </c>
      <c r="AI1462" s="15">
        <v>45663.0</v>
      </c>
      <c r="AL1462" s="11">
        <v>515126.0</v>
      </c>
      <c r="AM1462" s="11" t="s">
        <v>730</v>
      </c>
      <c r="AQ1462" s="11" t="s">
        <v>79</v>
      </c>
      <c r="AR1462" s="11" t="s">
        <v>731</v>
      </c>
      <c r="AS1462" s="11" t="s">
        <v>75</v>
      </c>
      <c r="AT1462" s="11" t="s">
        <v>80</v>
      </c>
      <c r="AW1462" s="25" t="s">
        <v>96</v>
      </c>
      <c r="AX1462" s="25" t="s">
        <v>3042</v>
      </c>
      <c r="AZ1462" s="25" t="s">
        <v>132</v>
      </c>
      <c r="BD1462" s="15">
        <v>46000.0</v>
      </c>
      <c r="BE1462" s="15">
        <v>46000.0</v>
      </c>
      <c r="BJ1462" s="11">
        <v>2025.0</v>
      </c>
      <c r="BK1462" s="11">
        <v>2026.0</v>
      </c>
      <c r="BL1462" s="16">
        <f t="shared" si="1660"/>
        <v>2</v>
      </c>
      <c r="BM1462" s="18" t="str">
        <f t="shared" si="1661"/>
        <v>2025, 2026</v>
      </c>
      <c r="BN1462" s="18" t="str">
        <f t="shared" ref="BN1462:CC1462" si="2153">IF(ISNUMBER(SEARCH(BN$1, $BM1462)), ($K1462/$BL1462), "")</f>
        <v/>
      </c>
      <c r="BO1462" s="18" t="str">
        <f t="shared" si="2153"/>
        <v/>
      </c>
      <c r="BP1462" s="18" t="str">
        <f t="shared" si="2153"/>
        <v/>
      </c>
      <c r="BQ1462" s="18" t="str">
        <f t="shared" si="2153"/>
        <v/>
      </c>
      <c r="BR1462" s="18" t="str">
        <f t="shared" si="2153"/>
        <v/>
      </c>
      <c r="BS1462" s="20">
        <f t="shared" si="2153"/>
        <v>245484.75</v>
      </c>
      <c r="BT1462" s="20">
        <f t="shared" si="2153"/>
        <v>245484.75</v>
      </c>
      <c r="BU1462" s="18" t="str">
        <f t="shared" si="2153"/>
        <v/>
      </c>
      <c r="BV1462" s="18" t="str">
        <f t="shared" si="2153"/>
        <v/>
      </c>
      <c r="BW1462" s="18" t="str">
        <f t="shared" si="2153"/>
        <v/>
      </c>
      <c r="BX1462" s="18" t="str">
        <f t="shared" si="2153"/>
        <v/>
      </c>
      <c r="BY1462" s="18" t="str">
        <f t="shared" si="2153"/>
        <v/>
      </c>
      <c r="BZ1462" s="18" t="str">
        <f t="shared" si="2153"/>
        <v/>
      </c>
      <c r="CA1462" s="18" t="str">
        <f t="shared" si="2153"/>
        <v/>
      </c>
      <c r="CB1462" s="18" t="str">
        <f t="shared" si="2153"/>
        <v/>
      </c>
      <c r="CC1462" s="18" t="str">
        <f t="shared" si="2153"/>
        <v/>
      </c>
      <c r="CD1462" s="11"/>
      <c r="CE1462" s="11"/>
    </row>
    <row r="1463" ht="15.0" customHeight="1">
      <c r="A1463" s="11" t="s">
        <v>6787</v>
      </c>
      <c r="B1463" s="11" t="s">
        <v>6788</v>
      </c>
      <c r="C1463" s="11"/>
      <c r="D1463" s="11" t="s">
        <v>5632</v>
      </c>
      <c r="E1463" s="27">
        <v>408985.0</v>
      </c>
      <c r="F1463" s="27">
        <v>408985.0</v>
      </c>
      <c r="G1463" s="11" t="s">
        <v>135</v>
      </c>
      <c r="H1463" s="12">
        <v>522494.0</v>
      </c>
      <c r="J1463" s="13">
        <f t="shared" ref="J1463:K1463" si="2154">E1463*1.19</f>
        <v>486692.15</v>
      </c>
      <c r="K1463" s="13">
        <f t="shared" si="2154"/>
        <v>486692.15</v>
      </c>
      <c r="L1463" s="11" t="s">
        <v>86</v>
      </c>
      <c r="M1463" s="11" t="s">
        <v>67</v>
      </c>
      <c r="N1463" s="14" t="s">
        <v>6789</v>
      </c>
      <c r="O1463" s="11" t="s">
        <v>6790</v>
      </c>
      <c r="T1463" s="11" t="s">
        <v>6791</v>
      </c>
      <c r="V1463" s="11" t="s">
        <v>6792</v>
      </c>
      <c r="X1463" s="11" t="s">
        <v>146</v>
      </c>
      <c r="Y1463" s="11" t="s">
        <v>75</v>
      </c>
      <c r="AI1463" s="15">
        <v>45597.0</v>
      </c>
      <c r="AL1463" s="11">
        <v>522494.0</v>
      </c>
      <c r="AM1463" s="11" t="s">
        <v>143</v>
      </c>
      <c r="AN1463" s="11" t="s">
        <v>695</v>
      </c>
      <c r="AQ1463" s="11" t="s">
        <v>79</v>
      </c>
      <c r="AR1463" s="11" t="s">
        <v>146</v>
      </c>
      <c r="AS1463" s="11" t="s">
        <v>75</v>
      </c>
      <c r="AT1463" s="11" t="s">
        <v>80</v>
      </c>
      <c r="AW1463" s="25" t="s">
        <v>96</v>
      </c>
      <c r="AX1463" s="25" t="s">
        <v>82</v>
      </c>
      <c r="AZ1463" s="25" t="s">
        <v>310</v>
      </c>
      <c r="BD1463" s="15">
        <v>46000.0</v>
      </c>
      <c r="BE1463" s="15">
        <v>46000.0</v>
      </c>
      <c r="BJ1463" s="11">
        <v>2024.0</v>
      </c>
      <c r="BK1463" s="11">
        <v>2026.0</v>
      </c>
      <c r="BL1463" s="16">
        <f t="shared" si="1660"/>
        <v>3</v>
      </c>
      <c r="BM1463" s="18" t="str">
        <f t="shared" si="1661"/>
        <v>2024, 2025, 2026</v>
      </c>
      <c r="BN1463" s="18" t="str">
        <f t="shared" ref="BN1463:CC1463" si="2155">IF(ISNUMBER(SEARCH(BN$1, $BM1463)), ($K1463/$BL1463), "")</f>
        <v/>
      </c>
      <c r="BO1463" s="18" t="str">
        <f t="shared" si="2155"/>
        <v/>
      </c>
      <c r="BP1463" s="18" t="str">
        <f t="shared" si="2155"/>
        <v/>
      </c>
      <c r="BQ1463" s="18" t="str">
        <f t="shared" si="2155"/>
        <v/>
      </c>
      <c r="BR1463" s="20">
        <f t="shared" si="2155"/>
        <v>162230.7167</v>
      </c>
      <c r="BS1463" s="20">
        <f t="shared" si="2155"/>
        <v>162230.7167</v>
      </c>
      <c r="BT1463" s="20">
        <f t="shared" si="2155"/>
        <v>162230.7167</v>
      </c>
      <c r="BU1463" s="18" t="str">
        <f t="shared" si="2155"/>
        <v/>
      </c>
      <c r="BV1463" s="18" t="str">
        <f t="shared" si="2155"/>
        <v/>
      </c>
      <c r="BW1463" s="18" t="str">
        <f t="shared" si="2155"/>
        <v/>
      </c>
      <c r="BX1463" s="18" t="str">
        <f t="shared" si="2155"/>
        <v/>
      </c>
      <c r="BY1463" s="18" t="str">
        <f t="shared" si="2155"/>
        <v/>
      </c>
      <c r="BZ1463" s="18" t="str">
        <f t="shared" si="2155"/>
        <v/>
      </c>
      <c r="CA1463" s="18" t="str">
        <f t="shared" si="2155"/>
        <v/>
      </c>
      <c r="CB1463" s="18" t="str">
        <f t="shared" si="2155"/>
        <v/>
      </c>
      <c r="CC1463" s="18" t="str">
        <f t="shared" si="2155"/>
        <v/>
      </c>
      <c r="CD1463" s="11"/>
      <c r="CE1463" s="11"/>
    </row>
    <row r="1464" ht="15.0" customHeight="1">
      <c r="A1464" s="11" t="s">
        <v>6793</v>
      </c>
      <c r="B1464" s="11" t="s">
        <v>6794</v>
      </c>
      <c r="C1464" s="11"/>
      <c r="D1464" s="11" t="s">
        <v>5632</v>
      </c>
      <c r="E1464" s="11">
        <v>727790.0</v>
      </c>
      <c r="F1464" s="11">
        <v>727790.0</v>
      </c>
      <c r="G1464" s="11" t="s">
        <v>151</v>
      </c>
      <c r="H1464" s="12">
        <v>772379.0</v>
      </c>
      <c r="J1464" s="13">
        <v>727790.0</v>
      </c>
      <c r="K1464" s="13">
        <v>727790.0</v>
      </c>
      <c r="L1464" s="11" t="s">
        <v>86</v>
      </c>
      <c r="M1464" s="11" t="s">
        <v>67</v>
      </c>
      <c r="N1464" s="14" t="s">
        <v>6795</v>
      </c>
      <c r="O1464" s="11" t="s">
        <v>6796</v>
      </c>
      <c r="T1464" s="11" t="s">
        <v>6797</v>
      </c>
      <c r="V1464" s="11" t="s">
        <v>4009</v>
      </c>
      <c r="X1464" s="11" t="s">
        <v>164</v>
      </c>
      <c r="Y1464" s="11" t="s">
        <v>75</v>
      </c>
      <c r="AI1464" s="15">
        <v>45824.0</v>
      </c>
      <c r="AL1464" s="11">
        <v>772379.0</v>
      </c>
      <c r="AM1464" s="11" t="s">
        <v>4249</v>
      </c>
      <c r="AQ1464" s="11" t="s">
        <v>79</v>
      </c>
      <c r="AR1464" s="11" t="s">
        <v>164</v>
      </c>
      <c r="AS1464" s="11" t="s">
        <v>75</v>
      </c>
      <c r="AT1464" s="25" t="s">
        <v>122</v>
      </c>
      <c r="AW1464" s="25" t="s">
        <v>96</v>
      </c>
      <c r="AX1464" s="25" t="s">
        <v>2141</v>
      </c>
      <c r="AZ1464" s="25" t="s">
        <v>132</v>
      </c>
      <c r="BD1464" s="15">
        <v>46000.0</v>
      </c>
      <c r="BE1464" s="15">
        <v>46000.0</v>
      </c>
      <c r="BJ1464" s="11">
        <v>2025.0</v>
      </c>
      <c r="BK1464" s="11">
        <v>2029.0</v>
      </c>
      <c r="BL1464" s="16">
        <f t="shared" si="1660"/>
        <v>5</v>
      </c>
      <c r="BM1464" s="18" t="str">
        <f t="shared" si="1661"/>
        <v>2025, 2026, 2027, 2028, 2029</v>
      </c>
      <c r="BN1464" s="18" t="str">
        <f t="shared" ref="BN1464:CC1464" si="2156">IF(ISNUMBER(SEARCH(BN$1, $BM1464)), ($K1464/$BL1464), "")</f>
        <v/>
      </c>
      <c r="BO1464" s="18" t="str">
        <f t="shared" si="2156"/>
        <v/>
      </c>
      <c r="BP1464" s="18" t="str">
        <f t="shared" si="2156"/>
        <v/>
      </c>
      <c r="BQ1464" s="18" t="str">
        <f t="shared" si="2156"/>
        <v/>
      </c>
      <c r="BR1464" s="18" t="str">
        <f t="shared" si="2156"/>
        <v/>
      </c>
      <c r="BS1464" s="20">
        <f t="shared" si="2156"/>
        <v>145558</v>
      </c>
      <c r="BT1464" s="20">
        <f t="shared" si="2156"/>
        <v>145558</v>
      </c>
      <c r="BU1464" s="20">
        <f t="shared" si="2156"/>
        <v>145558</v>
      </c>
      <c r="BV1464" s="20">
        <f t="shared" si="2156"/>
        <v>145558</v>
      </c>
      <c r="BW1464" s="20">
        <f t="shared" si="2156"/>
        <v>145558</v>
      </c>
      <c r="BX1464" s="18" t="str">
        <f t="shared" si="2156"/>
        <v/>
      </c>
      <c r="BY1464" s="18" t="str">
        <f t="shared" si="2156"/>
        <v/>
      </c>
      <c r="BZ1464" s="18" t="str">
        <f t="shared" si="2156"/>
        <v/>
      </c>
      <c r="CA1464" s="18" t="str">
        <f t="shared" si="2156"/>
        <v/>
      </c>
      <c r="CB1464" s="18" t="str">
        <f t="shared" si="2156"/>
        <v/>
      </c>
      <c r="CC1464" s="18" t="str">
        <f t="shared" si="2156"/>
        <v/>
      </c>
      <c r="CD1464" s="11"/>
      <c r="CE1464" s="11"/>
    </row>
    <row r="1465" ht="15.0" customHeight="1">
      <c r="A1465" s="11" t="s">
        <v>6798</v>
      </c>
      <c r="B1465" s="11" t="s">
        <v>6799</v>
      </c>
      <c r="C1465" s="11"/>
      <c r="D1465" s="11" t="s">
        <v>5632</v>
      </c>
      <c r="E1465" s="27">
        <v>405481.0</v>
      </c>
      <c r="F1465" s="27">
        <v>405481.0</v>
      </c>
      <c r="G1465" s="11" t="s">
        <v>135</v>
      </c>
      <c r="H1465" s="12">
        <v>518017.0</v>
      </c>
      <c r="J1465" s="13">
        <f t="shared" ref="J1465:K1465" si="2157">E1465*1.19</f>
        <v>482522.39</v>
      </c>
      <c r="K1465" s="13">
        <f t="shared" si="2157"/>
        <v>482522.39</v>
      </c>
      <c r="L1465" s="11" t="s">
        <v>86</v>
      </c>
      <c r="M1465" s="11" t="s">
        <v>67</v>
      </c>
      <c r="N1465" s="14" t="s">
        <v>6800</v>
      </c>
      <c r="O1465" s="11" t="s">
        <v>6801</v>
      </c>
      <c r="T1465" s="11" t="s">
        <v>6802</v>
      </c>
      <c r="V1465" s="11" t="s">
        <v>6803</v>
      </c>
      <c r="Y1465" s="11" t="s">
        <v>75</v>
      </c>
      <c r="AI1465" s="15">
        <v>45565.0</v>
      </c>
      <c r="AL1465" s="11">
        <v>518017.0</v>
      </c>
      <c r="AM1465" s="11" t="s">
        <v>143</v>
      </c>
      <c r="AN1465" s="11" t="s">
        <v>695</v>
      </c>
      <c r="AQ1465" s="11" t="s">
        <v>79</v>
      </c>
      <c r="AR1465" s="11" t="s">
        <v>146</v>
      </c>
      <c r="AS1465" s="11" t="s">
        <v>75</v>
      </c>
      <c r="AT1465" s="25" t="s">
        <v>122</v>
      </c>
      <c r="AW1465" s="25" t="s">
        <v>96</v>
      </c>
      <c r="AX1465" s="25" t="s">
        <v>82</v>
      </c>
      <c r="AZ1465" s="25" t="s">
        <v>516</v>
      </c>
      <c r="BD1465" s="15">
        <v>46000.0</v>
      </c>
      <c r="BE1465" s="15">
        <v>46000.0</v>
      </c>
      <c r="BJ1465" s="11">
        <v>2024.0</v>
      </c>
      <c r="BK1465" s="11">
        <v>2026.0</v>
      </c>
      <c r="BL1465" s="16">
        <f t="shared" si="1660"/>
        <v>3</v>
      </c>
      <c r="BM1465" s="18" t="str">
        <f t="shared" si="1661"/>
        <v>2024, 2025, 2026</v>
      </c>
      <c r="BN1465" s="18" t="str">
        <f t="shared" ref="BN1465:CC1465" si="2158">IF(ISNUMBER(SEARCH(BN$1, $BM1465)), ($K1465/$BL1465), "")</f>
        <v/>
      </c>
      <c r="BO1465" s="18" t="str">
        <f t="shared" si="2158"/>
        <v/>
      </c>
      <c r="BP1465" s="18" t="str">
        <f t="shared" si="2158"/>
        <v/>
      </c>
      <c r="BQ1465" s="18" t="str">
        <f t="shared" si="2158"/>
        <v/>
      </c>
      <c r="BR1465" s="20">
        <f t="shared" si="2158"/>
        <v>160840.7967</v>
      </c>
      <c r="BS1465" s="20">
        <f t="shared" si="2158"/>
        <v>160840.7967</v>
      </c>
      <c r="BT1465" s="20">
        <f t="shared" si="2158"/>
        <v>160840.7967</v>
      </c>
      <c r="BU1465" s="18" t="str">
        <f t="shared" si="2158"/>
        <v/>
      </c>
      <c r="BV1465" s="18" t="str">
        <f t="shared" si="2158"/>
        <v/>
      </c>
      <c r="BW1465" s="18" t="str">
        <f t="shared" si="2158"/>
        <v/>
      </c>
      <c r="BX1465" s="18" t="str">
        <f t="shared" si="2158"/>
        <v/>
      </c>
      <c r="BY1465" s="18" t="str">
        <f t="shared" si="2158"/>
        <v/>
      </c>
      <c r="BZ1465" s="18" t="str">
        <f t="shared" si="2158"/>
        <v/>
      </c>
      <c r="CA1465" s="18" t="str">
        <f t="shared" si="2158"/>
        <v/>
      </c>
      <c r="CB1465" s="18" t="str">
        <f t="shared" si="2158"/>
        <v/>
      </c>
      <c r="CC1465" s="18" t="str">
        <f t="shared" si="2158"/>
        <v/>
      </c>
      <c r="CD1465" s="11"/>
      <c r="CE1465" s="11"/>
    </row>
    <row r="1466" ht="15.0" customHeight="1">
      <c r="A1466" s="11" t="s">
        <v>6804</v>
      </c>
      <c r="B1466" s="11" t="s">
        <v>6805</v>
      </c>
      <c r="C1466" s="11"/>
      <c r="D1466" s="11" t="s">
        <v>5632</v>
      </c>
      <c r="E1466" s="27">
        <v>935169.0</v>
      </c>
      <c r="F1466" s="27">
        <v>935169.0</v>
      </c>
      <c r="G1466" s="11" t="s">
        <v>135</v>
      </c>
      <c r="H1466" s="12">
        <v>1194728.0</v>
      </c>
      <c r="J1466" s="13">
        <f t="shared" ref="J1466:K1466" si="2159">E1466*1.19</f>
        <v>1112851.11</v>
      </c>
      <c r="K1466" s="13">
        <f t="shared" si="2159"/>
        <v>1112851.11</v>
      </c>
      <c r="L1466" s="11" t="s">
        <v>86</v>
      </c>
      <c r="M1466" s="11" t="s">
        <v>67</v>
      </c>
      <c r="N1466" s="14" t="s">
        <v>6806</v>
      </c>
      <c r="O1466" s="11" t="s">
        <v>6807</v>
      </c>
      <c r="T1466" s="11" t="s">
        <v>6808</v>
      </c>
      <c r="V1466" s="11" t="s">
        <v>6809</v>
      </c>
      <c r="X1466" s="11" t="s">
        <v>146</v>
      </c>
      <c r="Y1466" s="11" t="s">
        <v>75</v>
      </c>
      <c r="AI1466" s="15">
        <v>45535.0</v>
      </c>
      <c r="AL1466" s="11">
        <v>1194728.0</v>
      </c>
      <c r="AM1466" s="11" t="s">
        <v>143</v>
      </c>
      <c r="AN1466" s="11" t="s">
        <v>695</v>
      </c>
      <c r="AQ1466" s="11" t="s">
        <v>79</v>
      </c>
      <c r="AR1466" s="11" t="s">
        <v>146</v>
      </c>
      <c r="AS1466" s="11" t="s">
        <v>75</v>
      </c>
      <c r="AT1466" s="11" t="s">
        <v>80</v>
      </c>
      <c r="AW1466" s="25" t="s">
        <v>96</v>
      </c>
      <c r="AX1466" s="25" t="s">
        <v>376</v>
      </c>
      <c r="AZ1466" s="11" t="s">
        <v>520</v>
      </c>
      <c r="BD1466" s="15">
        <v>46000.0</v>
      </c>
      <c r="BE1466" s="15">
        <v>46000.0</v>
      </c>
      <c r="BJ1466" s="11">
        <v>2024.0</v>
      </c>
      <c r="BK1466" s="11">
        <v>2026.0</v>
      </c>
      <c r="BL1466" s="16">
        <f t="shared" si="1660"/>
        <v>3</v>
      </c>
      <c r="BM1466" s="18" t="str">
        <f t="shared" si="1661"/>
        <v>2024, 2025, 2026</v>
      </c>
      <c r="BN1466" s="18" t="str">
        <f t="shared" ref="BN1466:CC1466" si="2160">IF(ISNUMBER(SEARCH(BN$1, $BM1466)), ($K1466/$BL1466), "")</f>
        <v/>
      </c>
      <c r="BO1466" s="18" t="str">
        <f t="shared" si="2160"/>
        <v/>
      </c>
      <c r="BP1466" s="18" t="str">
        <f t="shared" si="2160"/>
        <v/>
      </c>
      <c r="BQ1466" s="18" t="str">
        <f t="shared" si="2160"/>
        <v/>
      </c>
      <c r="BR1466" s="20">
        <f t="shared" si="2160"/>
        <v>370950.37</v>
      </c>
      <c r="BS1466" s="20">
        <f t="shared" si="2160"/>
        <v>370950.37</v>
      </c>
      <c r="BT1466" s="20">
        <f t="shared" si="2160"/>
        <v>370950.37</v>
      </c>
      <c r="BU1466" s="18" t="str">
        <f t="shared" si="2160"/>
        <v/>
      </c>
      <c r="BV1466" s="18" t="str">
        <f t="shared" si="2160"/>
        <v/>
      </c>
      <c r="BW1466" s="18" t="str">
        <f t="shared" si="2160"/>
        <v/>
      </c>
      <c r="BX1466" s="18" t="str">
        <f t="shared" si="2160"/>
        <v/>
      </c>
      <c r="BY1466" s="18" t="str">
        <f t="shared" si="2160"/>
        <v/>
      </c>
      <c r="BZ1466" s="18" t="str">
        <f t="shared" si="2160"/>
        <v/>
      </c>
      <c r="CA1466" s="18" t="str">
        <f t="shared" si="2160"/>
        <v/>
      </c>
      <c r="CB1466" s="18" t="str">
        <f t="shared" si="2160"/>
        <v/>
      </c>
      <c r="CC1466" s="18" t="str">
        <f t="shared" si="2160"/>
        <v/>
      </c>
      <c r="CD1466" s="11"/>
      <c r="CE1466" s="11"/>
    </row>
    <row r="1467" ht="15.0" customHeight="1">
      <c r="A1467" s="11" t="s">
        <v>6810</v>
      </c>
      <c r="B1467" s="11" t="s">
        <v>6811</v>
      </c>
      <c r="C1467" s="11"/>
      <c r="D1467" s="11" t="s">
        <v>5632</v>
      </c>
      <c r="E1467" s="11">
        <v>3900000.0</v>
      </c>
      <c r="G1467" s="11" t="s">
        <v>215</v>
      </c>
      <c r="H1467" s="12">
        <v>369112.0</v>
      </c>
      <c r="J1467" s="13">
        <f t="shared" ref="J1467:K1467" si="2161">E1467*0.091</f>
        <v>354900</v>
      </c>
      <c r="K1467" s="13">
        <f t="shared" si="2161"/>
        <v>0</v>
      </c>
      <c r="L1467" s="11" t="s">
        <v>86</v>
      </c>
      <c r="M1467" s="11" t="s">
        <v>67</v>
      </c>
      <c r="N1467" s="14" t="s">
        <v>6812</v>
      </c>
      <c r="O1467" s="11" t="s">
        <v>6813</v>
      </c>
      <c r="T1467" s="11" t="s">
        <v>6814</v>
      </c>
      <c r="V1467" s="11" t="s">
        <v>438</v>
      </c>
      <c r="X1467" s="11" t="s">
        <v>218</v>
      </c>
      <c r="Y1467" s="11" t="s">
        <v>75</v>
      </c>
      <c r="AI1467" s="15">
        <v>45839.0</v>
      </c>
      <c r="AL1467" s="11">
        <v>369112.0</v>
      </c>
      <c r="AM1467" s="11" t="s">
        <v>559</v>
      </c>
      <c r="AQ1467" s="11" t="s">
        <v>79</v>
      </c>
      <c r="AR1467" s="11" t="s">
        <v>218</v>
      </c>
      <c r="AS1467" s="11" t="s">
        <v>75</v>
      </c>
      <c r="AT1467" s="11" t="s">
        <v>107</v>
      </c>
      <c r="AU1467" s="11" t="s">
        <v>189</v>
      </c>
      <c r="AW1467" s="25" t="s">
        <v>96</v>
      </c>
      <c r="AX1467" s="25" t="s">
        <v>82</v>
      </c>
      <c r="AZ1467" s="25" t="s">
        <v>124</v>
      </c>
      <c r="BD1467" s="15">
        <v>46000.0</v>
      </c>
      <c r="BE1467" s="15">
        <v>46000.0</v>
      </c>
      <c r="BJ1467" s="11">
        <v>2025.0</v>
      </c>
      <c r="BK1467" s="11">
        <v>2028.0</v>
      </c>
      <c r="BL1467" s="16">
        <f t="shared" si="1660"/>
        <v>4</v>
      </c>
      <c r="BM1467" s="18" t="str">
        <f t="shared" si="1661"/>
        <v>2025, 2026, 2027, 2028</v>
      </c>
      <c r="BN1467" s="18" t="str">
        <f t="shared" ref="BN1467:CC1467" si="2162">IF(ISNUMBER(SEARCH(BN$1, $BM1467)), ($K1467/$BL1467), "")</f>
        <v/>
      </c>
      <c r="BO1467" s="18" t="str">
        <f t="shared" si="2162"/>
        <v/>
      </c>
      <c r="BP1467" s="18" t="str">
        <f t="shared" si="2162"/>
        <v/>
      </c>
      <c r="BQ1467" s="18" t="str">
        <f t="shared" si="2162"/>
        <v/>
      </c>
      <c r="BR1467" s="18" t="str">
        <f t="shared" si="2162"/>
        <v/>
      </c>
      <c r="BS1467" s="20">
        <f t="shared" si="2162"/>
        <v>0</v>
      </c>
      <c r="BT1467" s="20">
        <f t="shared" si="2162"/>
        <v>0</v>
      </c>
      <c r="BU1467" s="20">
        <f t="shared" si="2162"/>
        <v>0</v>
      </c>
      <c r="BV1467" s="20">
        <f t="shared" si="2162"/>
        <v>0</v>
      </c>
      <c r="BW1467" s="18" t="str">
        <f t="shared" si="2162"/>
        <v/>
      </c>
      <c r="BX1467" s="18" t="str">
        <f t="shared" si="2162"/>
        <v/>
      </c>
      <c r="BY1467" s="18" t="str">
        <f t="shared" si="2162"/>
        <v/>
      </c>
      <c r="BZ1467" s="18" t="str">
        <f t="shared" si="2162"/>
        <v/>
      </c>
      <c r="CA1467" s="18" t="str">
        <f t="shared" si="2162"/>
        <v/>
      </c>
      <c r="CB1467" s="18" t="str">
        <f t="shared" si="2162"/>
        <v/>
      </c>
      <c r="CC1467" s="18" t="str">
        <f t="shared" si="2162"/>
        <v/>
      </c>
      <c r="CD1467" s="11"/>
      <c r="CE1467" s="11"/>
    </row>
    <row r="1468" ht="15.0" customHeight="1">
      <c r="A1468" s="11" t="s">
        <v>6815</v>
      </c>
      <c r="B1468" s="11" t="s">
        <v>6816</v>
      </c>
      <c r="C1468" s="11"/>
      <c r="D1468" s="11" t="s">
        <v>5632</v>
      </c>
      <c r="E1468" s="11">
        <v>49999.0</v>
      </c>
      <c r="F1468" s="11">
        <v>49999.0</v>
      </c>
      <c r="G1468" s="11" t="s">
        <v>112</v>
      </c>
      <c r="H1468" s="12">
        <v>4534.0</v>
      </c>
      <c r="J1468" s="129">
        <f t="shared" ref="J1468:K1468" si="2163">E1468*0.087</f>
        <v>4349.913</v>
      </c>
      <c r="K1468" s="129">
        <f t="shared" si="2163"/>
        <v>4349.913</v>
      </c>
      <c r="L1468" s="11" t="s">
        <v>86</v>
      </c>
      <c r="M1468" s="11" t="s">
        <v>67</v>
      </c>
      <c r="N1468" s="14" t="s">
        <v>6817</v>
      </c>
      <c r="O1468" s="11" t="s">
        <v>6818</v>
      </c>
      <c r="T1468" s="11" t="s">
        <v>6819</v>
      </c>
      <c r="V1468" s="11" t="s">
        <v>6820</v>
      </c>
      <c r="Y1468" s="11" t="s">
        <v>75</v>
      </c>
      <c r="AI1468" s="15">
        <v>45658.0</v>
      </c>
      <c r="AL1468" s="11">
        <v>4534.0</v>
      </c>
      <c r="AM1468" s="11" t="s">
        <v>5695</v>
      </c>
      <c r="AQ1468" s="11" t="s">
        <v>79</v>
      </c>
      <c r="AR1468" s="11" t="s">
        <v>117</v>
      </c>
      <c r="AS1468" s="11" t="s">
        <v>75</v>
      </c>
      <c r="AT1468" s="11" t="s">
        <v>107</v>
      </c>
      <c r="AU1468" s="11" t="s">
        <v>189</v>
      </c>
      <c r="AW1468" s="25" t="s">
        <v>96</v>
      </c>
      <c r="AX1468" s="25" t="s">
        <v>82</v>
      </c>
      <c r="AZ1468" s="25" t="s">
        <v>124</v>
      </c>
      <c r="BD1468" s="15">
        <v>46000.0</v>
      </c>
      <c r="BE1468" s="15">
        <v>46000.0</v>
      </c>
      <c r="BJ1468" s="11">
        <v>2025.0</v>
      </c>
      <c r="BK1468" s="11">
        <v>2025.0</v>
      </c>
      <c r="BL1468" s="16">
        <f t="shared" si="1660"/>
        <v>1</v>
      </c>
      <c r="BM1468" s="18" t="str">
        <f t="shared" si="1661"/>
        <v>2025</v>
      </c>
      <c r="BN1468" s="18" t="str">
        <f t="shared" ref="BN1468:CC1468" si="2164">IF(ISNUMBER(SEARCH(BN$1, $BM1468)), ($K1468/$BL1468), "")</f>
        <v/>
      </c>
      <c r="BO1468" s="18" t="str">
        <f t="shared" si="2164"/>
        <v/>
      </c>
      <c r="BP1468" s="18" t="str">
        <f t="shared" si="2164"/>
        <v/>
      </c>
      <c r="BQ1468" s="18" t="str">
        <f t="shared" si="2164"/>
        <v/>
      </c>
      <c r="BR1468" s="18" t="str">
        <f t="shared" si="2164"/>
        <v/>
      </c>
      <c r="BS1468" s="20">
        <f t="shared" si="2164"/>
        <v>4349.913</v>
      </c>
      <c r="BT1468" s="18" t="str">
        <f t="shared" si="2164"/>
        <v/>
      </c>
      <c r="BU1468" s="18" t="str">
        <f t="shared" si="2164"/>
        <v/>
      </c>
      <c r="BV1468" s="18" t="str">
        <f t="shared" si="2164"/>
        <v/>
      </c>
      <c r="BW1468" s="18" t="str">
        <f t="shared" si="2164"/>
        <v/>
      </c>
      <c r="BX1468" s="18" t="str">
        <f t="shared" si="2164"/>
        <v/>
      </c>
      <c r="BY1468" s="18" t="str">
        <f t="shared" si="2164"/>
        <v/>
      </c>
      <c r="BZ1468" s="18" t="str">
        <f t="shared" si="2164"/>
        <v/>
      </c>
      <c r="CA1468" s="18" t="str">
        <f t="shared" si="2164"/>
        <v/>
      </c>
      <c r="CB1468" s="18" t="str">
        <f t="shared" si="2164"/>
        <v/>
      </c>
      <c r="CC1468" s="18" t="str">
        <f t="shared" si="2164"/>
        <v/>
      </c>
      <c r="CD1468" s="11"/>
      <c r="CE1468" s="11"/>
    </row>
    <row r="1469" ht="15.0" customHeight="1">
      <c r="A1469" s="11" t="s">
        <v>6821</v>
      </c>
      <c r="B1469" s="11" t="s">
        <v>6822</v>
      </c>
      <c r="C1469" s="11"/>
      <c r="D1469" s="11" t="s">
        <v>5632</v>
      </c>
      <c r="E1469" s="27">
        <v>196647.0</v>
      </c>
      <c r="F1469" s="27">
        <v>196647.0</v>
      </c>
      <c r="G1469" s="11" t="s">
        <v>135</v>
      </c>
      <c r="H1469" s="12">
        <v>251224.0</v>
      </c>
      <c r="J1469" s="13">
        <f t="shared" ref="J1469:K1469" si="2165">E1469*1.19</f>
        <v>234009.93</v>
      </c>
      <c r="K1469" s="13">
        <f t="shared" si="2165"/>
        <v>234009.93</v>
      </c>
      <c r="L1469" s="11" t="s">
        <v>86</v>
      </c>
      <c r="M1469" s="11" t="s">
        <v>67</v>
      </c>
      <c r="N1469" s="14" t="s">
        <v>6823</v>
      </c>
      <c r="O1469" s="11" t="s">
        <v>6824</v>
      </c>
      <c r="T1469" s="11" t="s">
        <v>6825</v>
      </c>
      <c r="V1469" s="11" t="s">
        <v>6826</v>
      </c>
      <c r="Y1469" s="11" t="s">
        <v>75</v>
      </c>
      <c r="AI1469" s="15">
        <v>45565.0</v>
      </c>
      <c r="AL1469" s="11">
        <v>251224.0</v>
      </c>
      <c r="AM1469" s="11" t="s">
        <v>143</v>
      </c>
      <c r="AN1469" s="11" t="s">
        <v>695</v>
      </c>
      <c r="AQ1469" s="11" t="s">
        <v>79</v>
      </c>
      <c r="AR1469" s="11" t="s">
        <v>146</v>
      </c>
      <c r="AS1469" s="11" t="s">
        <v>75</v>
      </c>
      <c r="AT1469" s="11" t="s">
        <v>107</v>
      </c>
      <c r="AU1469" s="11" t="s">
        <v>108</v>
      </c>
      <c r="AW1469" s="25" t="s">
        <v>96</v>
      </c>
      <c r="AX1469" s="25" t="s">
        <v>2141</v>
      </c>
      <c r="AY1469" s="11" t="s">
        <v>1824</v>
      </c>
      <c r="AZ1469" s="25" t="s">
        <v>516</v>
      </c>
      <c r="BD1469" s="15">
        <v>46000.0</v>
      </c>
      <c r="BE1469" s="15">
        <v>46000.0</v>
      </c>
      <c r="BJ1469" s="11">
        <v>2024.0</v>
      </c>
      <c r="BK1469" s="11">
        <v>2026.0</v>
      </c>
      <c r="BL1469" s="16">
        <f t="shared" si="1660"/>
        <v>3</v>
      </c>
      <c r="BM1469" s="18" t="str">
        <f t="shared" si="1661"/>
        <v>2024, 2025, 2026</v>
      </c>
      <c r="BN1469" s="18" t="str">
        <f t="shared" ref="BN1469:CC1469" si="2166">IF(ISNUMBER(SEARCH(BN$1, $BM1469)), ($K1469/$BL1469), "")</f>
        <v/>
      </c>
      <c r="BO1469" s="18" t="str">
        <f t="shared" si="2166"/>
        <v/>
      </c>
      <c r="BP1469" s="18" t="str">
        <f t="shared" si="2166"/>
        <v/>
      </c>
      <c r="BQ1469" s="18" t="str">
        <f t="shared" si="2166"/>
        <v/>
      </c>
      <c r="BR1469" s="20">
        <f t="shared" si="2166"/>
        <v>78003.31</v>
      </c>
      <c r="BS1469" s="20">
        <f t="shared" si="2166"/>
        <v>78003.31</v>
      </c>
      <c r="BT1469" s="20">
        <f t="shared" si="2166"/>
        <v>78003.31</v>
      </c>
      <c r="BU1469" s="18" t="str">
        <f t="shared" si="2166"/>
        <v/>
      </c>
      <c r="BV1469" s="18" t="str">
        <f t="shared" si="2166"/>
        <v/>
      </c>
      <c r="BW1469" s="18" t="str">
        <f t="shared" si="2166"/>
        <v/>
      </c>
      <c r="BX1469" s="18" t="str">
        <f t="shared" si="2166"/>
        <v/>
      </c>
      <c r="BY1469" s="18" t="str">
        <f t="shared" si="2166"/>
        <v/>
      </c>
      <c r="BZ1469" s="18" t="str">
        <f t="shared" si="2166"/>
        <v/>
      </c>
      <c r="CA1469" s="18" t="str">
        <f t="shared" si="2166"/>
        <v/>
      </c>
      <c r="CB1469" s="18" t="str">
        <f t="shared" si="2166"/>
        <v/>
      </c>
      <c r="CC1469" s="18" t="str">
        <f t="shared" si="2166"/>
        <v/>
      </c>
      <c r="CD1469" s="11"/>
      <c r="CE1469" s="11"/>
    </row>
    <row r="1470" ht="15.0" customHeight="1">
      <c r="A1470" s="11" t="s">
        <v>6827</v>
      </c>
      <c r="B1470" s="11" t="s">
        <v>6828</v>
      </c>
      <c r="C1470" s="11"/>
      <c r="D1470" s="11" t="s">
        <v>5632</v>
      </c>
      <c r="E1470" s="27">
        <v>1038782.0</v>
      </c>
      <c r="F1470" s="27">
        <v>1038782.0</v>
      </c>
      <c r="G1470" s="11" t="s">
        <v>135</v>
      </c>
      <c r="H1470" s="12">
        <v>1327093.0</v>
      </c>
      <c r="J1470" s="13">
        <f t="shared" ref="J1470:K1470" si="2167">E1470*1.19</f>
        <v>1236150.58</v>
      </c>
      <c r="K1470" s="13">
        <f t="shared" si="2167"/>
        <v>1236150.58</v>
      </c>
      <c r="L1470" s="11" t="s">
        <v>86</v>
      </c>
      <c r="M1470" s="11" t="s">
        <v>67</v>
      </c>
      <c r="N1470" s="14" t="s">
        <v>6829</v>
      </c>
      <c r="O1470" s="11" t="s">
        <v>6830</v>
      </c>
      <c r="T1470" s="11" t="s">
        <v>6831</v>
      </c>
      <c r="V1470" s="11" t="s">
        <v>6832</v>
      </c>
      <c r="X1470" s="11" t="s">
        <v>5749</v>
      </c>
      <c r="Y1470" s="11" t="s">
        <v>75</v>
      </c>
      <c r="AI1470" s="15">
        <v>45504.0</v>
      </c>
      <c r="AL1470" s="11">
        <v>1327093.0</v>
      </c>
      <c r="AM1470" s="11" t="s">
        <v>143</v>
      </c>
      <c r="AN1470" s="11" t="s">
        <v>695</v>
      </c>
      <c r="AQ1470" s="11" t="s">
        <v>79</v>
      </c>
      <c r="AR1470" s="11" t="s">
        <v>146</v>
      </c>
      <c r="AS1470" s="11" t="s">
        <v>75</v>
      </c>
      <c r="AT1470" s="11" t="s">
        <v>80</v>
      </c>
      <c r="AW1470" s="25" t="s">
        <v>96</v>
      </c>
      <c r="AX1470" s="25" t="s">
        <v>82</v>
      </c>
      <c r="AZ1470" s="25" t="s">
        <v>310</v>
      </c>
      <c r="BD1470" s="15">
        <v>46000.0</v>
      </c>
      <c r="BE1470" s="15">
        <v>46000.0</v>
      </c>
      <c r="BJ1470" s="11">
        <v>2024.0</v>
      </c>
      <c r="BK1470" s="11">
        <v>2027.0</v>
      </c>
      <c r="BL1470" s="16">
        <f t="shared" si="1660"/>
        <v>4</v>
      </c>
      <c r="BM1470" s="18" t="str">
        <f t="shared" si="1661"/>
        <v>2024, 2025, 2026, 2027</v>
      </c>
      <c r="BN1470" s="18" t="str">
        <f t="shared" ref="BN1470:CC1470" si="2168">IF(ISNUMBER(SEARCH(BN$1, $BM1470)), ($K1470/$BL1470), "")</f>
        <v/>
      </c>
      <c r="BO1470" s="18" t="str">
        <f t="shared" si="2168"/>
        <v/>
      </c>
      <c r="BP1470" s="18" t="str">
        <f t="shared" si="2168"/>
        <v/>
      </c>
      <c r="BQ1470" s="18" t="str">
        <f t="shared" si="2168"/>
        <v/>
      </c>
      <c r="BR1470" s="20">
        <f t="shared" si="2168"/>
        <v>309037.645</v>
      </c>
      <c r="BS1470" s="20">
        <f t="shared" si="2168"/>
        <v>309037.645</v>
      </c>
      <c r="BT1470" s="20">
        <f t="shared" si="2168"/>
        <v>309037.645</v>
      </c>
      <c r="BU1470" s="20">
        <f t="shared" si="2168"/>
        <v>309037.645</v>
      </c>
      <c r="BV1470" s="18" t="str">
        <f t="shared" si="2168"/>
        <v/>
      </c>
      <c r="BW1470" s="18" t="str">
        <f t="shared" si="2168"/>
        <v/>
      </c>
      <c r="BX1470" s="18" t="str">
        <f t="shared" si="2168"/>
        <v/>
      </c>
      <c r="BY1470" s="18" t="str">
        <f t="shared" si="2168"/>
        <v/>
      </c>
      <c r="BZ1470" s="18" t="str">
        <f t="shared" si="2168"/>
        <v/>
      </c>
      <c r="CA1470" s="18" t="str">
        <f t="shared" si="2168"/>
        <v/>
      </c>
      <c r="CB1470" s="18" t="str">
        <f t="shared" si="2168"/>
        <v/>
      </c>
      <c r="CC1470" s="18" t="str">
        <f t="shared" si="2168"/>
        <v/>
      </c>
      <c r="CD1470" s="11"/>
      <c r="CE1470" s="11"/>
    </row>
    <row r="1471" ht="15.0" customHeight="1">
      <c r="A1471" s="11" t="s">
        <v>6833</v>
      </c>
      <c r="B1471" s="11" t="s">
        <v>6834</v>
      </c>
      <c r="C1471" s="11"/>
      <c r="D1471" s="11" t="s">
        <v>5632</v>
      </c>
      <c r="E1471" s="11">
        <v>636162.0</v>
      </c>
      <c r="F1471" s="11">
        <v>636162.0</v>
      </c>
      <c r="G1471" s="11" t="s">
        <v>151</v>
      </c>
      <c r="H1471" s="12">
        <v>747795.0</v>
      </c>
      <c r="J1471" s="13">
        <v>636162.0</v>
      </c>
      <c r="K1471" s="13">
        <v>636162.0</v>
      </c>
      <c r="L1471" s="11" t="s">
        <v>86</v>
      </c>
      <c r="M1471" s="11" t="s">
        <v>67</v>
      </c>
      <c r="N1471" s="14" t="s">
        <v>6835</v>
      </c>
      <c r="O1471" s="11" t="s">
        <v>6836</v>
      </c>
      <c r="P1471" s="11"/>
      <c r="Q1471" s="11"/>
      <c r="R1471" s="11" t="s">
        <v>6837</v>
      </c>
      <c r="V1471" s="11" t="s">
        <v>6838</v>
      </c>
      <c r="X1471" s="11" t="s">
        <v>155</v>
      </c>
      <c r="Y1471" s="11" t="s">
        <v>75</v>
      </c>
      <c r="AI1471" s="15">
        <v>45658.0</v>
      </c>
      <c r="AL1471" s="11">
        <v>747795.0</v>
      </c>
      <c r="AM1471" s="11" t="s">
        <v>157</v>
      </c>
      <c r="AQ1471" s="11" t="s">
        <v>79</v>
      </c>
      <c r="AR1471" s="11" t="s">
        <v>155</v>
      </c>
      <c r="AS1471" s="11" t="s">
        <v>75</v>
      </c>
      <c r="AT1471" s="11" t="s">
        <v>80</v>
      </c>
      <c r="AW1471" s="25" t="s">
        <v>96</v>
      </c>
      <c r="AX1471" s="25" t="s">
        <v>82</v>
      </c>
      <c r="AZ1471" s="25" t="s">
        <v>310</v>
      </c>
      <c r="BD1471" s="15">
        <v>46007.0</v>
      </c>
      <c r="BE1471" s="15">
        <v>46007.0</v>
      </c>
      <c r="BJ1471" s="11">
        <v>2025.0</v>
      </c>
      <c r="BK1471" s="11">
        <v>2027.0</v>
      </c>
      <c r="BL1471" s="16">
        <f t="shared" si="1660"/>
        <v>3</v>
      </c>
      <c r="BM1471" s="18" t="str">
        <f t="shared" si="1661"/>
        <v>2025, 2026, 2027</v>
      </c>
      <c r="BN1471" s="18" t="str">
        <f t="shared" ref="BN1471:CC1471" si="2169">IF(ISNUMBER(SEARCH(BN$1, $BM1471)), ($K1471/$BL1471), "")</f>
        <v/>
      </c>
      <c r="BO1471" s="18" t="str">
        <f t="shared" si="2169"/>
        <v/>
      </c>
      <c r="BP1471" s="18" t="str">
        <f t="shared" si="2169"/>
        <v/>
      </c>
      <c r="BQ1471" s="18" t="str">
        <f t="shared" si="2169"/>
        <v/>
      </c>
      <c r="BR1471" s="18" t="str">
        <f t="shared" si="2169"/>
        <v/>
      </c>
      <c r="BS1471" s="20">
        <f t="shared" si="2169"/>
        <v>212054</v>
      </c>
      <c r="BT1471" s="20">
        <f t="shared" si="2169"/>
        <v>212054</v>
      </c>
      <c r="BU1471" s="20">
        <f t="shared" si="2169"/>
        <v>212054</v>
      </c>
      <c r="BV1471" s="18" t="str">
        <f t="shared" si="2169"/>
        <v/>
      </c>
      <c r="BW1471" s="18" t="str">
        <f t="shared" si="2169"/>
        <v/>
      </c>
      <c r="BX1471" s="18" t="str">
        <f t="shared" si="2169"/>
        <v/>
      </c>
      <c r="BY1471" s="18" t="str">
        <f t="shared" si="2169"/>
        <v/>
      </c>
      <c r="BZ1471" s="18" t="str">
        <f t="shared" si="2169"/>
        <v/>
      </c>
      <c r="CA1471" s="18" t="str">
        <f t="shared" si="2169"/>
        <v/>
      </c>
      <c r="CB1471" s="18" t="str">
        <f t="shared" si="2169"/>
        <v/>
      </c>
      <c r="CC1471" s="18" t="str">
        <f t="shared" si="2169"/>
        <v/>
      </c>
      <c r="CD1471" s="11"/>
      <c r="CE1471" s="11"/>
    </row>
    <row r="1472" ht="15.0" customHeight="1">
      <c r="A1472" s="11" t="s">
        <v>6833</v>
      </c>
      <c r="B1472" s="11" t="s">
        <v>6834</v>
      </c>
      <c r="C1472" s="11"/>
      <c r="D1472" s="11" t="s">
        <v>5632</v>
      </c>
      <c r="E1472" s="11">
        <v>89769.0</v>
      </c>
      <c r="F1472" s="11">
        <v>89769.0</v>
      </c>
      <c r="G1472" s="11" t="s">
        <v>151</v>
      </c>
      <c r="H1472" s="12">
        <v>105526.0</v>
      </c>
      <c r="J1472" s="13">
        <v>89769.0</v>
      </c>
      <c r="K1472" s="13">
        <v>89769.0</v>
      </c>
      <c r="L1472" s="11" t="s">
        <v>86</v>
      </c>
      <c r="M1472" s="11" t="s">
        <v>67</v>
      </c>
      <c r="N1472" s="14" t="s">
        <v>6839</v>
      </c>
      <c r="O1472" s="11" t="s">
        <v>6840</v>
      </c>
      <c r="P1472" s="11"/>
      <c r="Q1472" s="11"/>
      <c r="R1472" s="11" t="s">
        <v>6837</v>
      </c>
      <c r="V1472" s="11" t="s">
        <v>1950</v>
      </c>
      <c r="X1472" s="11" t="s">
        <v>155</v>
      </c>
      <c r="Y1472" s="11" t="s">
        <v>75</v>
      </c>
      <c r="AI1472" s="15">
        <v>45658.0</v>
      </c>
      <c r="AL1472" s="11">
        <v>105526.0</v>
      </c>
      <c r="AM1472" s="11" t="s">
        <v>157</v>
      </c>
      <c r="AQ1472" s="11" t="s">
        <v>79</v>
      </c>
      <c r="AR1472" s="11" t="s">
        <v>155</v>
      </c>
      <c r="AS1472" s="11" t="s">
        <v>75</v>
      </c>
      <c r="AT1472" s="11" t="s">
        <v>80</v>
      </c>
      <c r="AW1472" s="25" t="s">
        <v>96</v>
      </c>
      <c r="AX1472" s="25" t="s">
        <v>82</v>
      </c>
      <c r="AZ1472" s="25" t="s">
        <v>310</v>
      </c>
      <c r="BD1472" s="15">
        <v>46007.0</v>
      </c>
      <c r="BE1472" s="15">
        <v>46007.0</v>
      </c>
      <c r="BJ1472" s="11">
        <v>2025.0</v>
      </c>
      <c r="BK1472" s="11">
        <v>2027.0</v>
      </c>
      <c r="BL1472" s="16">
        <f t="shared" si="1660"/>
        <v>3</v>
      </c>
      <c r="BM1472" s="18" t="str">
        <f t="shared" si="1661"/>
        <v>2025, 2026, 2027</v>
      </c>
      <c r="BN1472" s="18" t="str">
        <f t="shared" ref="BN1472:CC1472" si="2170">IF(ISNUMBER(SEARCH(BN$1, $BM1472)), ($K1472/$BL1472), "")</f>
        <v/>
      </c>
      <c r="BO1472" s="18" t="str">
        <f t="shared" si="2170"/>
        <v/>
      </c>
      <c r="BP1472" s="18" t="str">
        <f t="shared" si="2170"/>
        <v/>
      </c>
      <c r="BQ1472" s="18" t="str">
        <f t="shared" si="2170"/>
        <v/>
      </c>
      <c r="BR1472" s="18" t="str">
        <f t="shared" si="2170"/>
        <v/>
      </c>
      <c r="BS1472" s="20">
        <f t="shared" si="2170"/>
        <v>29923</v>
      </c>
      <c r="BT1472" s="20">
        <f t="shared" si="2170"/>
        <v>29923</v>
      </c>
      <c r="BU1472" s="20">
        <f t="shared" si="2170"/>
        <v>29923</v>
      </c>
      <c r="BV1472" s="18" t="str">
        <f t="shared" si="2170"/>
        <v/>
      </c>
      <c r="BW1472" s="18" t="str">
        <f t="shared" si="2170"/>
        <v/>
      </c>
      <c r="BX1472" s="18" t="str">
        <f t="shared" si="2170"/>
        <v/>
      </c>
      <c r="BY1472" s="18" t="str">
        <f t="shared" si="2170"/>
        <v/>
      </c>
      <c r="BZ1472" s="18" t="str">
        <f t="shared" si="2170"/>
        <v/>
      </c>
      <c r="CA1472" s="18" t="str">
        <f t="shared" si="2170"/>
        <v/>
      </c>
      <c r="CB1472" s="18" t="str">
        <f t="shared" si="2170"/>
        <v/>
      </c>
      <c r="CC1472" s="18" t="str">
        <f t="shared" si="2170"/>
        <v/>
      </c>
      <c r="CD1472" s="11"/>
      <c r="CE1472" s="11"/>
    </row>
    <row r="1473" ht="15.0" customHeight="1">
      <c r="A1473" s="11" t="s">
        <v>6833</v>
      </c>
      <c r="B1473" s="11" t="s">
        <v>6834</v>
      </c>
      <c r="C1473" s="11"/>
      <c r="D1473" s="11" t="s">
        <v>5632</v>
      </c>
      <c r="E1473" s="11">
        <v>185208.0</v>
      </c>
      <c r="F1473" s="11">
        <v>185208.0</v>
      </c>
      <c r="G1473" s="11" t="s">
        <v>151</v>
      </c>
      <c r="H1473" s="12">
        <v>217717.0</v>
      </c>
      <c r="J1473" s="13">
        <v>185208.0</v>
      </c>
      <c r="K1473" s="13">
        <v>185208.0</v>
      </c>
      <c r="L1473" s="11" t="s">
        <v>86</v>
      </c>
      <c r="M1473" s="11" t="s">
        <v>67</v>
      </c>
      <c r="N1473" s="14" t="s">
        <v>6841</v>
      </c>
      <c r="O1473" s="11" t="s">
        <v>6842</v>
      </c>
      <c r="P1473" s="11"/>
      <c r="Q1473" s="11"/>
      <c r="R1473" s="11" t="s">
        <v>6837</v>
      </c>
      <c r="V1473" s="11" t="s">
        <v>6843</v>
      </c>
      <c r="X1473" s="11" t="s">
        <v>155</v>
      </c>
      <c r="Y1473" s="11" t="s">
        <v>75</v>
      </c>
      <c r="AI1473" s="15">
        <v>45658.0</v>
      </c>
      <c r="AL1473" s="11">
        <v>217717.0</v>
      </c>
      <c r="AM1473" s="11" t="s">
        <v>157</v>
      </c>
      <c r="AQ1473" s="11" t="s">
        <v>79</v>
      </c>
      <c r="AR1473" s="11" t="s">
        <v>155</v>
      </c>
      <c r="AS1473" s="11" t="s">
        <v>75</v>
      </c>
      <c r="AT1473" s="11" t="s">
        <v>80</v>
      </c>
      <c r="AW1473" s="25" t="s">
        <v>96</v>
      </c>
      <c r="AX1473" s="25" t="s">
        <v>82</v>
      </c>
      <c r="AZ1473" s="25" t="s">
        <v>310</v>
      </c>
      <c r="BD1473" s="15">
        <v>46007.0</v>
      </c>
      <c r="BE1473" s="15">
        <v>46007.0</v>
      </c>
      <c r="BJ1473" s="11">
        <v>2025.0</v>
      </c>
      <c r="BK1473" s="11">
        <v>2027.0</v>
      </c>
      <c r="BL1473" s="16">
        <f t="shared" si="1660"/>
        <v>3</v>
      </c>
      <c r="BM1473" s="18" t="str">
        <f t="shared" si="1661"/>
        <v>2025, 2026, 2027</v>
      </c>
      <c r="BN1473" s="18" t="str">
        <f t="shared" ref="BN1473:CC1473" si="2171">IF(ISNUMBER(SEARCH(BN$1, $BM1473)), ($K1473/$BL1473), "")</f>
        <v/>
      </c>
      <c r="BO1473" s="18" t="str">
        <f t="shared" si="2171"/>
        <v/>
      </c>
      <c r="BP1473" s="18" t="str">
        <f t="shared" si="2171"/>
        <v/>
      </c>
      <c r="BQ1473" s="18" t="str">
        <f t="shared" si="2171"/>
        <v/>
      </c>
      <c r="BR1473" s="18" t="str">
        <f t="shared" si="2171"/>
        <v/>
      </c>
      <c r="BS1473" s="20">
        <f t="shared" si="2171"/>
        <v>61736</v>
      </c>
      <c r="BT1473" s="20">
        <f t="shared" si="2171"/>
        <v>61736</v>
      </c>
      <c r="BU1473" s="20">
        <f t="shared" si="2171"/>
        <v>61736</v>
      </c>
      <c r="BV1473" s="18" t="str">
        <f t="shared" si="2171"/>
        <v/>
      </c>
      <c r="BW1473" s="18" t="str">
        <f t="shared" si="2171"/>
        <v/>
      </c>
      <c r="BX1473" s="18" t="str">
        <f t="shared" si="2171"/>
        <v/>
      </c>
      <c r="BY1473" s="18" t="str">
        <f t="shared" si="2171"/>
        <v/>
      </c>
      <c r="BZ1473" s="18" t="str">
        <f t="shared" si="2171"/>
        <v/>
      </c>
      <c r="CA1473" s="18" t="str">
        <f t="shared" si="2171"/>
        <v/>
      </c>
      <c r="CB1473" s="18" t="str">
        <f t="shared" si="2171"/>
        <v/>
      </c>
      <c r="CC1473" s="18" t="str">
        <f t="shared" si="2171"/>
        <v/>
      </c>
      <c r="CD1473" s="11"/>
      <c r="CE1473" s="11"/>
    </row>
    <row r="1474" ht="15.0" customHeight="1">
      <c r="A1474" s="11" t="s">
        <v>6844</v>
      </c>
      <c r="B1474" s="11" t="s">
        <v>6845</v>
      </c>
      <c r="C1474" s="11"/>
      <c r="D1474" s="11" t="s">
        <v>5632</v>
      </c>
      <c r="E1474" s="11">
        <v>239421.0</v>
      </c>
      <c r="F1474" s="11">
        <v>239421.0</v>
      </c>
      <c r="G1474" s="11" t="s">
        <v>151</v>
      </c>
      <c r="H1474" s="12">
        <v>281446.0</v>
      </c>
      <c r="J1474" s="13">
        <v>239421.0</v>
      </c>
      <c r="K1474" s="13">
        <v>239421.0</v>
      </c>
      <c r="L1474" s="11" t="s">
        <v>86</v>
      </c>
      <c r="M1474" s="11" t="s">
        <v>67</v>
      </c>
      <c r="N1474" s="14" t="s">
        <v>6846</v>
      </c>
      <c r="O1474" s="11" t="s">
        <v>6847</v>
      </c>
      <c r="P1474" s="11"/>
      <c r="Q1474" s="11"/>
      <c r="R1474" s="11" t="s">
        <v>6837</v>
      </c>
      <c r="V1474" s="11" t="s">
        <v>6848</v>
      </c>
      <c r="X1474" s="11" t="s">
        <v>155</v>
      </c>
      <c r="Y1474" s="11" t="s">
        <v>75</v>
      </c>
      <c r="AI1474" s="15">
        <v>45717.0</v>
      </c>
      <c r="AL1474" s="11">
        <v>281446.0</v>
      </c>
      <c r="AM1474" s="11" t="s">
        <v>157</v>
      </c>
      <c r="AQ1474" s="11" t="s">
        <v>79</v>
      </c>
      <c r="AR1474" s="11" t="s">
        <v>155</v>
      </c>
      <c r="AS1474" s="11" t="s">
        <v>75</v>
      </c>
      <c r="AT1474" s="11" t="s">
        <v>80</v>
      </c>
      <c r="AW1474" s="25" t="s">
        <v>504</v>
      </c>
      <c r="AX1474" s="25" t="s">
        <v>82</v>
      </c>
      <c r="AZ1474" s="25" t="s">
        <v>132</v>
      </c>
      <c r="BD1474" s="15">
        <v>46007.0</v>
      </c>
      <c r="BE1474" s="15">
        <v>46007.0</v>
      </c>
      <c r="BJ1474" s="11">
        <v>2025.0</v>
      </c>
      <c r="BK1474" s="11">
        <v>2027.0</v>
      </c>
      <c r="BL1474" s="16">
        <f t="shared" si="1660"/>
        <v>3</v>
      </c>
      <c r="BM1474" s="18" t="str">
        <f t="shared" si="1661"/>
        <v>2025, 2026, 2027</v>
      </c>
      <c r="BN1474" s="18" t="str">
        <f t="shared" ref="BN1474:CC1474" si="2172">IF(ISNUMBER(SEARCH(BN$1, $BM1474)), ($K1474/$BL1474), "")</f>
        <v/>
      </c>
      <c r="BO1474" s="18" t="str">
        <f t="shared" si="2172"/>
        <v/>
      </c>
      <c r="BP1474" s="18" t="str">
        <f t="shared" si="2172"/>
        <v/>
      </c>
      <c r="BQ1474" s="18" t="str">
        <f t="shared" si="2172"/>
        <v/>
      </c>
      <c r="BR1474" s="18" t="str">
        <f t="shared" si="2172"/>
        <v/>
      </c>
      <c r="BS1474" s="20">
        <f t="shared" si="2172"/>
        <v>79807</v>
      </c>
      <c r="BT1474" s="20">
        <f t="shared" si="2172"/>
        <v>79807</v>
      </c>
      <c r="BU1474" s="20">
        <f t="shared" si="2172"/>
        <v>79807</v>
      </c>
      <c r="BV1474" s="18" t="str">
        <f t="shared" si="2172"/>
        <v/>
      </c>
      <c r="BW1474" s="18" t="str">
        <f t="shared" si="2172"/>
        <v/>
      </c>
      <c r="BX1474" s="18" t="str">
        <f t="shared" si="2172"/>
        <v/>
      </c>
      <c r="BY1474" s="18" t="str">
        <f t="shared" si="2172"/>
        <v/>
      </c>
      <c r="BZ1474" s="18" t="str">
        <f t="shared" si="2172"/>
        <v/>
      </c>
      <c r="CA1474" s="18" t="str">
        <f t="shared" si="2172"/>
        <v/>
      </c>
      <c r="CB1474" s="18" t="str">
        <f t="shared" si="2172"/>
        <v/>
      </c>
      <c r="CC1474" s="18" t="str">
        <f t="shared" si="2172"/>
        <v/>
      </c>
      <c r="CD1474" s="11"/>
      <c r="CE1474" s="11"/>
    </row>
    <row r="1475" ht="15.0" customHeight="1">
      <c r="A1475" s="11" t="s">
        <v>6844</v>
      </c>
      <c r="B1475" s="11" t="s">
        <v>6845</v>
      </c>
      <c r="C1475" s="11"/>
      <c r="D1475" s="11" t="s">
        <v>5632</v>
      </c>
      <c r="E1475" s="11">
        <v>504834.0</v>
      </c>
      <c r="F1475" s="11">
        <v>504834.0</v>
      </c>
      <c r="G1475" s="11" t="s">
        <v>151</v>
      </c>
      <c r="H1475" s="12">
        <v>593447.0</v>
      </c>
      <c r="J1475" s="13">
        <v>504834.0</v>
      </c>
      <c r="K1475" s="13">
        <v>504834.0</v>
      </c>
      <c r="L1475" s="11" t="s">
        <v>86</v>
      </c>
      <c r="M1475" s="11" t="s">
        <v>67</v>
      </c>
      <c r="N1475" s="14" t="s">
        <v>6846</v>
      </c>
      <c r="O1475" s="11" t="s">
        <v>6849</v>
      </c>
      <c r="P1475" s="11"/>
      <c r="Q1475" s="11"/>
      <c r="R1475" s="11" t="s">
        <v>6837</v>
      </c>
      <c r="V1475" s="11" t="s">
        <v>1499</v>
      </c>
      <c r="X1475" s="11" t="s">
        <v>155</v>
      </c>
      <c r="Y1475" s="11" t="s">
        <v>75</v>
      </c>
      <c r="AI1475" s="15">
        <v>45717.0</v>
      </c>
      <c r="AL1475" s="11">
        <v>593447.0</v>
      </c>
      <c r="AM1475" s="11" t="s">
        <v>157</v>
      </c>
      <c r="AQ1475" s="11" t="s">
        <v>79</v>
      </c>
      <c r="AR1475" s="11" t="s">
        <v>155</v>
      </c>
      <c r="AS1475" s="11" t="s">
        <v>75</v>
      </c>
      <c r="AT1475" s="11" t="s">
        <v>80</v>
      </c>
      <c r="AW1475" s="25" t="s">
        <v>504</v>
      </c>
      <c r="AX1475" s="25" t="s">
        <v>82</v>
      </c>
      <c r="AZ1475" s="25" t="s">
        <v>132</v>
      </c>
      <c r="BD1475" s="15">
        <v>46007.0</v>
      </c>
      <c r="BE1475" s="15">
        <v>46007.0</v>
      </c>
      <c r="BJ1475" s="11">
        <v>2025.0</v>
      </c>
      <c r="BK1475" s="11">
        <v>2027.0</v>
      </c>
      <c r="BL1475" s="16">
        <f t="shared" si="1660"/>
        <v>3</v>
      </c>
      <c r="BM1475" s="18" t="str">
        <f t="shared" si="1661"/>
        <v>2025, 2026, 2027</v>
      </c>
      <c r="BN1475" s="18" t="str">
        <f t="shared" ref="BN1475:CC1475" si="2173">IF(ISNUMBER(SEARCH(BN$1, $BM1475)), ($K1475/$BL1475), "")</f>
        <v/>
      </c>
      <c r="BO1475" s="18" t="str">
        <f t="shared" si="2173"/>
        <v/>
      </c>
      <c r="BP1475" s="18" t="str">
        <f t="shared" si="2173"/>
        <v/>
      </c>
      <c r="BQ1475" s="18" t="str">
        <f t="shared" si="2173"/>
        <v/>
      </c>
      <c r="BR1475" s="18" t="str">
        <f t="shared" si="2173"/>
        <v/>
      </c>
      <c r="BS1475" s="20">
        <f t="shared" si="2173"/>
        <v>168278</v>
      </c>
      <c r="BT1475" s="20">
        <f t="shared" si="2173"/>
        <v>168278</v>
      </c>
      <c r="BU1475" s="20">
        <f t="shared" si="2173"/>
        <v>168278</v>
      </c>
      <c r="BV1475" s="18" t="str">
        <f t="shared" si="2173"/>
        <v/>
      </c>
      <c r="BW1475" s="18" t="str">
        <f t="shared" si="2173"/>
        <v/>
      </c>
      <c r="BX1475" s="18" t="str">
        <f t="shared" si="2173"/>
        <v/>
      </c>
      <c r="BY1475" s="18" t="str">
        <f t="shared" si="2173"/>
        <v/>
      </c>
      <c r="BZ1475" s="18" t="str">
        <f t="shared" si="2173"/>
        <v/>
      </c>
      <c r="CA1475" s="18" t="str">
        <f t="shared" si="2173"/>
        <v/>
      </c>
      <c r="CB1475" s="18" t="str">
        <f t="shared" si="2173"/>
        <v/>
      </c>
      <c r="CC1475" s="18" t="str">
        <f t="shared" si="2173"/>
        <v/>
      </c>
      <c r="CD1475" s="11"/>
      <c r="CE1475" s="11"/>
    </row>
    <row r="1476" ht="15.0" customHeight="1">
      <c r="A1476" s="11" t="s">
        <v>6844</v>
      </c>
      <c r="B1476" s="11" t="s">
        <v>6845</v>
      </c>
      <c r="C1476" s="11"/>
      <c r="D1476" s="11" t="s">
        <v>5632</v>
      </c>
      <c r="E1476" s="11">
        <v>149167.0</v>
      </c>
      <c r="F1476" s="11">
        <v>149167.0</v>
      </c>
      <c r="G1476" s="11" t="s">
        <v>151</v>
      </c>
      <c r="H1476" s="12">
        <v>175350.0</v>
      </c>
      <c r="J1476" s="13">
        <v>149167.0</v>
      </c>
      <c r="K1476" s="13">
        <v>149167.0</v>
      </c>
      <c r="L1476" s="11" t="s">
        <v>86</v>
      </c>
      <c r="M1476" s="11" t="s">
        <v>67</v>
      </c>
      <c r="N1476" s="14" t="s">
        <v>6850</v>
      </c>
      <c r="O1476" s="11" t="s">
        <v>6851</v>
      </c>
      <c r="P1476" s="11"/>
      <c r="Q1476" s="11"/>
      <c r="R1476" s="11" t="s">
        <v>6837</v>
      </c>
      <c r="V1476" s="11" t="s">
        <v>6852</v>
      </c>
      <c r="X1476" s="11" t="s">
        <v>155</v>
      </c>
      <c r="Y1476" s="11" t="s">
        <v>75</v>
      </c>
      <c r="AI1476" s="15">
        <v>45717.0</v>
      </c>
      <c r="AL1476" s="11">
        <v>175350.0</v>
      </c>
      <c r="AM1476" s="11" t="s">
        <v>157</v>
      </c>
      <c r="AQ1476" s="11" t="s">
        <v>79</v>
      </c>
      <c r="AR1476" s="11" t="s">
        <v>155</v>
      </c>
      <c r="AS1476" s="11" t="s">
        <v>75</v>
      </c>
      <c r="AT1476" s="11" t="s">
        <v>80</v>
      </c>
      <c r="AW1476" s="25" t="s">
        <v>504</v>
      </c>
      <c r="AX1476" s="25" t="s">
        <v>82</v>
      </c>
      <c r="AZ1476" s="25" t="s">
        <v>132</v>
      </c>
      <c r="BD1476" s="15">
        <v>46007.0</v>
      </c>
      <c r="BE1476" s="15">
        <v>46007.0</v>
      </c>
      <c r="BJ1476" s="11">
        <v>2025.0</v>
      </c>
      <c r="BK1476" s="11">
        <v>2027.0</v>
      </c>
      <c r="BL1476" s="16">
        <f t="shared" si="1660"/>
        <v>3</v>
      </c>
      <c r="BM1476" s="18" t="str">
        <f t="shared" si="1661"/>
        <v>2025, 2026, 2027</v>
      </c>
      <c r="BN1476" s="18" t="str">
        <f t="shared" ref="BN1476:CC1476" si="2174">IF(ISNUMBER(SEARCH(BN$1, $BM1476)), ($K1476/$BL1476), "")</f>
        <v/>
      </c>
      <c r="BO1476" s="18" t="str">
        <f t="shared" si="2174"/>
        <v/>
      </c>
      <c r="BP1476" s="18" t="str">
        <f t="shared" si="2174"/>
        <v/>
      </c>
      <c r="BQ1476" s="18" t="str">
        <f t="shared" si="2174"/>
        <v/>
      </c>
      <c r="BR1476" s="18" t="str">
        <f t="shared" si="2174"/>
        <v/>
      </c>
      <c r="BS1476" s="20">
        <f t="shared" si="2174"/>
        <v>49722.33333</v>
      </c>
      <c r="BT1476" s="20">
        <f t="shared" si="2174"/>
        <v>49722.33333</v>
      </c>
      <c r="BU1476" s="20">
        <f t="shared" si="2174"/>
        <v>49722.33333</v>
      </c>
      <c r="BV1476" s="18" t="str">
        <f t="shared" si="2174"/>
        <v/>
      </c>
      <c r="BW1476" s="18" t="str">
        <f t="shared" si="2174"/>
        <v/>
      </c>
      <c r="BX1476" s="18" t="str">
        <f t="shared" si="2174"/>
        <v/>
      </c>
      <c r="BY1476" s="18" t="str">
        <f t="shared" si="2174"/>
        <v/>
      </c>
      <c r="BZ1476" s="18" t="str">
        <f t="shared" si="2174"/>
        <v/>
      </c>
      <c r="CA1476" s="18" t="str">
        <f t="shared" si="2174"/>
        <v/>
      </c>
      <c r="CB1476" s="18" t="str">
        <f t="shared" si="2174"/>
        <v/>
      </c>
      <c r="CC1476" s="18" t="str">
        <f t="shared" si="2174"/>
        <v/>
      </c>
      <c r="CD1476" s="11"/>
      <c r="CE1476" s="11"/>
    </row>
    <row r="1477" ht="15.0" customHeight="1">
      <c r="A1477" s="11" t="s">
        <v>6853</v>
      </c>
      <c r="C1477" s="11"/>
      <c r="D1477" s="11" t="s">
        <v>5632</v>
      </c>
      <c r="E1477" s="11">
        <v>1.085E7</v>
      </c>
      <c r="F1477" s="11">
        <v>1.085E7</v>
      </c>
      <c r="G1477" s="11" t="s">
        <v>151</v>
      </c>
      <c r="H1477" s="12">
        <v>1.274582E7</v>
      </c>
      <c r="J1477" s="13">
        <v>1.085E7</v>
      </c>
      <c r="K1477" s="13">
        <v>1.085E7</v>
      </c>
      <c r="L1477" s="11" t="s">
        <v>86</v>
      </c>
      <c r="N1477" s="14" t="s">
        <v>6854</v>
      </c>
      <c r="P1477" s="11"/>
      <c r="Q1477" s="11"/>
      <c r="R1477" s="11" t="s">
        <v>6837</v>
      </c>
      <c r="V1477" s="11" t="s">
        <v>6855</v>
      </c>
      <c r="X1477" s="11" t="s">
        <v>6856</v>
      </c>
      <c r="Y1477" s="11" t="s">
        <v>75</v>
      </c>
      <c r="AI1477" s="15">
        <v>45922.0</v>
      </c>
      <c r="AL1477" s="11">
        <v>1.274582E7</v>
      </c>
      <c r="AM1477" s="11" t="s">
        <v>94</v>
      </c>
      <c r="AQ1477" s="11" t="s">
        <v>95</v>
      </c>
      <c r="AR1477" s="11" t="s">
        <v>74</v>
      </c>
      <c r="AS1477" s="11" t="s">
        <v>75</v>
      </c>
      <c r="AT1477" s="11" t="s">
        <v>107</v>
      </c>
      <c r="AU1477" s="11" t="s">
        <v>4104</v>
      </c>
      <c r="AW1477" s="25" t="s">
        <v>955</v>
      </c>
      <c r="AX1477" s="25" t="s">
        <v>82</v>
      </c>
      <c r="AZ1477" s="25" t="s">
        <v>124</v>
      </c>
      <c r="BD1477" s="15">
        <v>46007.0</v>
      </c>
      <c r="BE1477" s="15">
        <v>46007.0</v>
      </c>
      <c r="BJ1477" s="11">
        <v>2025.0</v>
      </c>
      <c r="BK1477" s="11">
        <v>2027.0</v>
      </c>
      <c r="BL1477" s="16">
        <f t="shared" si="1660"/>
        <v>3</v>
      </c>
      <c r="BM1477" s="18" t="str">
        <f t="shared" si="1661"/>
        <v>2025, 2026, 2027</v>
      </c>
      <c r="BN1477" s="18" t="str">
        <f t="shared" ref="BN1477:CC1477" si="2175">IF(ISNUMBER(SEARCH(BN$1, $BM1477)), ($K1477/$BL1477), "")</f>
        <v/>
      </c>
      <c r="BO1477" s="18" t="str">
        <f t="shared" si="2175"/>
        <v/>
      </c>
      <c r="BP1477" s="18" t="str">
        <f t="shared" si="2175"/>
        <v/>
      </c>
      <c r="BQ1477" s="18" t="str">
        <f t="shared" si="2175"/>
        <v/>
      </c>
      <c r="BR1477" s="18" t="str">
        <f t="shared" si="2175"/>
        <v/>
      </c>
      <c r="BS1477" s="20">
        <f t="shared" si="2175"/>
        <v>3616666.667</v>
      </c>
      <c r="BT1477" s="20">
        <f t="shared" si="2175"/>
        <v>3616666.667</v>
      </c>
      <c r="BU1477" s="20">
        <f t="shared" si="2175"/>
        <v>3616666.667</v>
      </c>
      <c r="BV1477" s="18" t="str">
        <f t="shared" si="2175"/>
        <v/>
      </c>
      <c r="BW1477" s="18" t="str">
        <f t="shared" si="2175"/>
        <v/>
      </c>
      <c r="BX1477" s="18" t="str">
        <f t="shared" si="2175"/>
        <v/>
      </c>
      <c r="BY1477" s="18" t="str">
        <f t="shared" si="2175"/>
        <v/>
      </c>
      <c r="BZ1477" s="18" t="str">
        <f t="shared" si="2175"/>
        <v/>
      </c>
      <c r="CA1477" s="18" t="str">
        <f t="shared" si="2175"/>
        <v/>
      </c>
      <c r="CB1477" s="18" t="str">
        <f t="shared" si="2175"/>
        <v/>
      </c>
      <c r="CC1477" s="18" t="str">
        <f t="shared" si="2175"/>
        <v/>
      </c>
      <c r="CD1477" s="11"/>
      <c r="CE1477" s="11"/>
    </row>
    <row r="1478" ht="15.0" customHeight="1">
      <c r="A1478" s="11" t="s">
        <v>6857</v>
      </c>
      <c r="B1478" s="11" t="s">
        <v>6858</v>
      </c>
      <c r="C1478" s="11"/>
      <c r="D1478" s="11" t="s">
        <v>5632</v>
      </c>
      <c r="E1478" s="11">
        <v>252729.0</v>
      </c>
      <c r="F1478" s="11">
        <v>252729.0</v>
      </c>
      <c r="G1478" s="11" t="s">
        <v>151</v>
      </c>
      <c r="H1478" s="12">
        <v>268213.0</v>
      </c>
      <c r="J1478" s="13">
        <v>252729.0</v>
      </c>
      <c r="K1478" s="13">
        <v>252729.0</v>
      </c>
      <c r="L1478" s="11" t="s">
        <v>86</v>
      </c>
      <c r="M1478" s="11" t="s">
        <v>67</v>
      </c>
      <c r="N1478" s="14" t="s">
        <v>6859</v>
      </c>
      <c r="O1478" s="11" t="s">
        <v>6860</v>
      </c>
      <c r="V1478" s="11" t="s">
        <v>1544</v>
      </c>
      <c r="X1478" s="11" t="s">
        <v>353</v>
      </c>
      <c r="Y1478" s="11" t="s">
        <v>75</v>
      </c>
      <c r="AI1478" s="15">
        <v>45901.0</v>
      </c>
      <c r="AL1478" s="11">
        <v>268213.0</v>
      </c>
      <c r="AM1478" s="11" t="s">
        <v>185</v>
      </c>
      <c r="AN1478" s="30" t="s">
        <v>503</v>
      </c>
      <c r="AQ1478" s="11" t="s">
        <v>79</v>
      </c>
      <c r="AR1478" s="11" t="s">
        <v>188</v>
      </c>
      <c r="AS1478" s="11" t="s">
        <v>75</v>
      </c>
      <c r="AT1478" s="11" t="s">
        <v>80</v>
      </c>
      <c r="AW1478" s="25" t="s">
        <v>96</v>
      </c>
      <c r="AX1478" s="25" t="s">
        <v>2141</v>
      </c>
      <c r="AZ1478" s="11" t="s">
        <v>520</v>
      </c>
      <c r="BD1478" s="15">
        <v>46007.0</v>
      </c>
      <c r="BE1478" s="15">
        <v>46007.0</v>
      </c>
      <c r="BJ1478" s="11">
        <v>2025.0</v>
      </c>
      <c r="BK1478" s="11">
        <v>2027.0</v>
      </c>
      <c r="BL1478" s="16">
        <f t="shared" si="1660"/>
        <v>3</v>
      </c>
      <c r="BM1478" s="18" t="str">
        <f t="shared" si="1661"/>
        <v>2025, 2026, 2027</v>
      </c>
      <c r="BN1478" s="18" t="str">
        <f t="shared" ref="BN1478:CC1478" si="2176">IF(ISNUMBER(SEARCH(BN$1, $BM1478)), ($K1478/$BL1478), "")</f>
        <v/>
      </c>
      <c r="BO1478" s="18" t="str">
        <f t="shared" si="2176"/>
        <v/>
      </c>
      <c r="BP1478" s="18" t="str">
        <f t="shared" si="2176"/>
        <v/>
      </c>
      <c r="BQ1478" s="18" t="str">
        <f t="shared" si="2176"/>
        <v/>
      </c>
      <c r="BR1478" s="18" t="str">
        <f t="shared" si="2176"/>
        <v/>
      </c>
      <c r="BS1478" s="20">
        <f t="shared" si="2176"/>
        <v>84243</v>
      </c>
      <c r="BT1478" s="20">
        <f t="shared" si="2176"/>
        <v>84243</v>
      </c>
      <c r="BU1478" s="20">
        <f t="shared" si="2176"/>
        <v>84243</v>
      </c>
      <c r="BV1478" s="18" t="str">
        <f t="shared" si="2176"/>
        <v/>
      </c>
      <c r="BW1478" s="18" t="str">
        <f t="shared" si="2176"/>
        <v/>
      </c>
      <c r="BX1478" s="18" t="str">
        <f t="shared" si="2176"/>
        <v/>
      </c>
      <c r="BY1478" s="18" t="str">
        <f t="shared" si="2176"/>
        <v/>
      </c>
      <c r="BZ1478" s="18" t="str">
        <f t="shared" si="2176"/>
        <v/>
      </c>
      <c r="CA1478" s="18" t="str">
        <f t="shared" si="2176"/>
        <v/>
      </c>
      <c r="CB1478" s="18" t="str">
        <f t="shared" si="2176"/>
        <v/>
      </c>
      <c r="CC1478" s="18" t="str">
        <f t="shared" si="2176"/>
        <v/>
      </c>
      <c r="CD1478" s="11"/>
      <c r="CE1478" s="11"/>
    </row>
    <row r="1479" ht="15.0" customHeight="1">
      <c r="A1479" s="11" t="s">
        <v>6861</v>
      </c>
      <c r="B1479" s="11" t="s">
        <v>6862</v>
      </c>
      <c r="C1479" s="11"/>
      <c r="D1479" s="11" t="s">
        <v>5632</v>
      </c>
      <c r="E1479" s="11">
        <v>276383.0</v>
      </c>
      <c r="F1479" s="11">
        <v>276383.0</v>
      </c>
      <c r="G1479" s="11" t="s">
        <v>151</v>
      </c>
      <c r="H1479" s="12">
        <v>324399.0</v>
      </c>
      <c r="J1479" s="13">
        <v>276383.0</v>
      </c>
      <c r="K1479" s="13">
        <v>276383.0</v>
      </c>
      <c r="L1479" s="11" t="s">
        <v>86</v>
      </c>
      <c r="M1479" s="11" t="s">
        <v>67</v>
      </c>
      <c r="N1479" s="14" t="s">
        <v>6863</v>
      </c>
      <c r="O1479" s="11" t="s">
        <v>6864</v>
      </c>
      <c r="P1479" s="11"/>
      <c r="Q1479" s="11"/>
      <c r="R1479" s="11" t="s">
        <v>6865</v>
      </c>
      <c r="V1479" s="11" t="s">
        <v>6866</v>
      </c>
      <c r="X1479" s="11" t="s">
        <v>155</v>
      </c>
      <c r="Y1479" s="11" t="s">
        <v>75</v>
      </c>
      <c r="AI1479" s="15">
        <v>45719.0</v>
      </c>
      <c r="AL1479" s="11">
        <v>324399.0</v>
      </c>
      <c r="AM1479" s="11" t="s">
        <v>157</v>
      </c>
      <c r="AN1479" s="11" t="s">
        <v>6867</v>
      </c>
      <c r="AQ1479" s="11" t="s">
        <v>79</v>
      </c>
      <c r="AR1479" s="11" t="s">
        <v>155</v>
      </c>
      <c r="AS1479" s="11" t="s">
        <v>75</v>
      </c>
      <c r="AT1479" s="11" t="s">
        <v>6868</v>
      </c>
      <c r="AW1479" s="25" t="s">
        <v>504</v>
      </c>
      <c r="AX1479" s="25" t="s">
        <v>82</v>
      </c>
      <c r="AZ1479" s="25" t="s">
        <v>310</v>
      </c>
      <c r="BD1479" s="15">
        <v>46008.0</v>
      </c>
      <c r="BE1479" s="15">
        <v>46008.0</v>
      </c>
      <c r="BJ1479" s="11">
        <v>2025.0</v>
      </c>
      <c r="BK1479" s="11">
        <v>2027.0</v>
      </c>
      <c r="BL1479" s="16">
        <f t="shared" si="1660"/>
        <v>3</v>
      </c>
      <c r="BM1479" s="18" t="str">
        <f t="shared" si="1661"/>
        <v>2025, 2026, 2027</v>
      </c>
      <c r="BN1479" s="18" t="str">
        <f t="shared" ref="BN1479:CC1479" si="2177">IF(ISNUMBER(SEARCH(BN$1, $BM1479)), ($K1479/$BL1479), "")</f>
        <v/>
      </c>
      <c r="BO1479" s="18" t="str">
        <f t="shared" si="2177"/>
        <v/>
      </c>
      <c r="BP1479" s="18" t="str">
        <f t="shared" si="2177"/>
        <v/>
      </c>
      <c r="BQ1479" s="18" t="str">
        <f t="shared" si="2177"/>
        <v/>
      </c>
      <c r="BR1479" s="18" t="str">
        <f t="shared" si="2177"/>
        <v/>
      </c>
      <c r="BS1479" s="20">
        <f t="shared" si="2177"/>
        <v>92127.66667</v>
      </c>
      <c r="BT1479" s="20">
        <f t="shared" si="2177"/>
        <v>92127.66667</v>
      </c>
      <c r="BU1479" s="20">
        <f t="shared" si="2177"/>
        <v>92127.66667</v>
      </c>
      <c r="BV1479" s="18" t="str">
        <f t="shared" si="2177"/>
        <v/>
      </c>
      <c r="BW1479" s="18" t="str">
        <f t="shared" si="2177"/>
        <v/>
      </c>
      <c r="BX1479" s="18" t="str">
        <f t="shared" si="2177"/>
        <v/>
      </c>
      <c r="BY1479" s="18" t="str">
        <f t="shared" si="2177"/>
        <v/>
      </c>
      <c r="BZ1479" s="18" t="str">
        <f t="shared" si="2177"/>
        <v/>
      </c>
      <c r="CA1479" s="18" t="str">
        <f t="shared" si="2177"/>
        <v/>
      </c>
      <c r="CB1479" s="18" t="str">
        <f t="shared" si="2177"/>
        <v/>
      </c>
      <c r="CC1479" s="18" t="str">
        <f t="shared" si="2177"/>
        <v/>
      </c>
      <c r="CD1479" s="11"/>
      <c r="CE1479" s="11"/>
    </row>
    <row r="1480" ht="15.0" customHeight="1">
      <c r="A1480" s="11" t="s">
        <v>6861</v>
      </c>
      <c r="B1480" s="11" t="s">
        <v>6862</v>
      </c>
      <c r="C1480" s="11"/>
      <c r="D1480" s="11" t="s">
        <v>5632</v>
      </c>
      <c r="E1480" s="11">
        <v>231292.0</v>
      </c>
      <c r="F1480" s="11">
        <v>231292.0</v>
      </c>
      <c r="G1480" s="11" t="s">
        <v>151</v>
      </c>
      <c r="H1480" s="12">
        <v>271474.0</v>
      </c>
      <c r="J1480" s="13">
        <v>231292.0</v>
      </c>
      <c r="K1480" s="13">
        <v>231292.0</v>
      </c>
      <c r="L1480" s="11" t="s">
        <v>86</v>
      </c>
      <c r="M1480" s="11" t="s">
        <v>67</v>
      </c>
      <c r="N1480" s="14" t="s">
        <v>6869</v>
      </c>
      <c r="O1480" s="11" t="s">
        <v>6870</v>
      </c>
      <c r="P1480" s="11"/>
      <c r="Q1480" s="11"/>
      <c r="R1480" s="11" t="s">
        <v>6865</v>
      </c>
      <c r="V1480" s="11" t="s">
        <v>6871</v>
      </c>
      <c r="X1480" s="11" t="s">
        <v>155</v>
      </c>
      <c r="Y1480" s="11" t="s">
        <v>75</v>
      </c>
      <c r="AI1480" s="15">
        <v>45719.0</v>
      </c>
      <c r="AL1480" s="11">
        <v>271474.0</v>
      </c>
      <c r="AM1480" s="11" t="s">
        <v>157</v>
      </c>
      <c r="AN1480" s="11" t="s">
        <v>6867</v>
      </c>
      <c r="AQ1480" s="11" t="s">
        <v>79</v>
      </c>
      <c r="AR1480" s="11" t="s">
        <v>155</v>
      </c>
      <c r="AS1480" s="11" t="s">
        <v>75</v>
      </c>
      <c r="AT1480" s="11" t="s">
        <v>6868</v>
      </c>
      <c r="AW1480" s="25" t="s">
        <v>504</v>
      </c>
      <c r="AX1480" s="25" t="s">
        <v>82</v>
      </c>
      <c r="AZ1480" s="25" t="s">
        <v>310</v>
      </c>
      <c r="BD1480" s="15">
        <v>46008.0</v>
      </c>
      <c r="BE1480" s="15">
        <v>46008.0</v>
      </c>
      <c r="BJ1480" s="11">
        <v>2025.0</v>
      </c>
      <c r="BK1480" s="11">
        <v>2027.0</v>
      </c>
      <c r="BL1480" s="16">
        <f t="shared" si="1660"/>
        <v>3</v>
      </c>
      <c r="BM1480" s="18" t="str">
        <f t="shared" si="1661"/>
        <v>2025, 2026, 2027</v>
      </c>
      <c r="BN1480" s="18" t="str">
        <f t="shared" ref="BN1480:CC1480" si="2178">IF(ISNUMBER(SEARCH(BN$1, $BM1480)), ($K1480/$BL1480), "")</f>
        <v/>
      </c>
      <c r="BO1480" s="18" t="str">
        <f t="shared" si="2178"/>
        <v/>
      </c>
      <c r="BP1480" s="18" t="str">
        <f t="shared" si="2178"/>
        <v/>
      </c>
      <c r="BQ1480" s="18" t="str">
        <f t="shared" si="2178"/>
        <v/>
      </c>
      <c r="BR1480" s="18" t="str">
        <f t="shared" si="2178"/>
        <v/>
      </c>
      <c r="BS1480" s="20">
        <f t="shared" si="2178"/>
        <v>77097.33333</v>
      </c>
      <c r="BT1480" s="20">
        <f t="shared" si="2178"/>
        <v>77097.33333</v>
      </c>
      <c r="BU1480" s="20">
        <f t="shared" si="2178"/>
        <v>77097.33333</v>
      </c>
      <c r="BV1480" s="18" t="str">
        <f t="shared" si="2178"/>
        <v/>
      </c>
      <c r="BW1480" s="18" t="str">
        <f t="shared" si="2178"/>
        <v/>
      </c>
      <c r="BX1480" s="18" t="str">
        <f t="shared" si="2178"/>
        <v/>
      </c>
      <c r="BY1480" s="18" t="str">
        <f t="shared" si="2178"/>
        <v/>
      </c>
      <c r="BZ1480" s="18" t="str">
        <f t="shared" si="2178"/>
        <v/>
      </c>
      <c r="CA1480" s="18" t="str">
        <f t="shared" si="2178"/>
        <v/>
      </c>
      <c r="CB1480" s="18" t="str">
        <f t="shared" si="2178"/>
        <v/>
      </c>
      <c r="CC1480" s="18" t="str">
        <f t="shared" si="2178"/>
        <v/>
      </c>
      <c r="CD1480" s="11"/>
      <c r="CE1480" s="11"/>
    </row>
    <row r="1481" ht="15.0" customHeight="1">
      <c r="A1481" s="11" t="s">
        <v>6872</v>
      </c>
      <c r="B1481" s="11" t="s">
        <v>6873</v>
      </c>
      <c r="C1481" s="11"/>
      <c r="D1481" s="11" t="s">
        <v>5632</v>
      </c>
      <c r="E1481" s="11">
        <v>967145.0</v>
      </c>
      <c r="F1481" s="11">
        <v>967145.0</v>
      </c>
      <c r="G1481" s="11" t="s">
        <v>65</v>
      </c>
      <c r="H1481" s="12">
        <v>152085.0</v>
      </c>
      <c r="J1481" s="13">
        <f t="shared" ref="J1481:K1481" si="2179">E1481*0.13</f>
        <v>125728.85</v>
      </c>
      <c r="K1481" s="13">
        <f t="shared" si="2179"/>
        <v>125728.85</v>
      </c>
      <c r="L1481" s="11" t="s">
        <v>86</v>
      </c>
      <c r="M1481" s="11" t="s">
        <v>67</v>
      </c>
      <c r="N1481" s="14" t="s">
        <v>6874</v>
      </c>
      <c r="O1481" s="11" t="s">
        <v>6875</v>
      </c>
      <c r="P1481" s="11"/>
      <c r="Q1481" s="11"/>
      <c r="R1481" s="11" t="s">
        <v>6865</v>
      </c>
      <c r="V1481" s="11" t="s">
        <v>6876</v>
      </c>
      <c r="X1481" s="11" t="s">
        <v>74</v>
      </c>
      <c r="Y1481" s="11" t="s">
        <v>75</v>
      </c>
      <c r="AI1481" s="15">
        <v>45658.0</v>
      </c>
      <c r="AL1481" s="11">
        <v>152085.0</v>
      </c>
      <c r="AM1481" s="11" t="s">
        <v>78</v>
      </c>
      <c r="AN1481" s="166" t="s">
        <v>5416</v>
      </c>
      <c r="AQ1481" s="11" t="s">
        <v>79</v>
      </c>
      <c r="AR1481" s="11" t="s">
        <v>74</v>
      </c>
      <c r="AS1481" s="11" t="s">
        <v>75</v>
      </c>
      <c r="AT1481" s="11" t="s">
        <v>122</v>
      </c>
      <c r="AW1481" s="25" t="s">
        <v>955</v>
      </c>
      <c r="AX1481" s="25" t="s">
        <v>82</v>
      </c>
      <c r="AZ1481" s="19" t="s">
        <v>290</v>
      </c>
      <c r="BD1481" s="15">
        <v>46008.0</v>
      </c>
      <c r="BE1481" s="15">
        <v>46008.0</v>
      </c>
      <c r="BJ1481" s="11">
        <v>2025.0</v>
      </c>
      <c r="BK1481" s="11">
        <v>2025.0</v>
      </c>
      <c r="BL1481" s="16">
        <f t="shared" si="1660"/>
        <v>1</v>
      </c>
      <c r="BM1481" s="18" t="str">
        <f t="shared" si="1661"/>
        <v>2025</v>
      </c>
      <c r="BN1481" s="18" t="str">
        <f t="shared" ref="BN1481:CC1481" si="2180">IF(ISNUMBER(SEARCH(BN$1, $BM1481)), ($K1481/$BL1481), "")</f>
        <v/>
      </c>
      <c r="BO1481" s="18" t="str">
        <f t="shared" si="2180"/>
        <v/>
      </c>
      <c r="BP1481" s="18" t="str">
        <f t="shared" si="2180"/>
        <v/>
      </c>
      <c r="BQ1481" s="18" t="str">
        <f t="shared" si="2180"/>
        <v/>
      </c>
      <c r="BR1481" s="18" t="str">
        <f t="shared" si="2180"/>
        <v/>
      </c>
      <c r="BS1481" s="20">
        <f t="shared" si="2180"/>
        <v>125728.85</v>
      </c>
      <c r="BT1481" s="18" t="str">
        <f t="shared" si="2180"/>
        <v/>
      </c>
      <c r="BU1481" s="18" t="str">
        <f t="shared" si="2180"/>
        <v/>
      </c>
      <c r="BV1481" s="18" t="str">
        <f t="shared" si="2180"/>
        <v/>
      </c>
      <c r="BW1481" s="18" t="str">
        <f t="shared" si="2180"/>
        <v/>
      </c>
      <c r="BX1481" s="18" t="str">
        <f t="shared" si="2180"/>
        <v/>
      </c>
      <c r="BY1481" s="18" t="str">
        <f t="shared" si="2180"/>
        <v/>
      </c>
      <c r="BZ1481" s="18" t="str">
        <f t="shared" si="2180"/>
        <v/>
      </c>
      <c r="CA1481" s="18" t="str">
        <f t="shared" si="2180"/>
        <v/>
      </c>
      <c r="CB1481" s="18" t="str">
        <f t="shared" si="2180"/>
        <v/>
      </c>
      <c r="CC1481" s="18" t="str">
        <f t="shared" si="2180"/>
        <v/>
      </c>
      <c r="CD1481" s="11"/>
      <c r="CE1481" s="11"/>
    </row>
    <row r="1482" ht="15.0" customHeight="1">
      <c r="A1482" s="11" t="s">
        <v>6877</v>
      </c>
      <c r="B1482" s="11" t="s">
        <v>6878</v>
      </c>
      <c r="C1482" s="11"/>
      <c r="D1482" s="11" t="s">
        <v>5632</v>
      </c>
      <c r="E1482" s="11">
        <v>6675222.0</v>
      </c>
      <c r="F1482" s="11">
        <v>6675222.0</v>
      </c>
      <c r="G1482" s="11" t="s">
        <v>65</v>
      </c>
      <c r="H1482" s="12">
        <v>1049616.0</v>
      </c>
      <c r="J1482" s="13">
        <f t="shared" ref="J1482:K1482" si="2181">E1482*0.13</f>
        <v>867778.86</v>
      </c>
      <c r="K1482" s="13">
        <f t="shared" si="2181"/>
        <v>867778.86</v>
      </c>
      <c r="L1482" s="11" t="s">
        <v>86</v>
      </c>
      <c r="M1482" s="11" t="s">
        <v>67</v>
      </c>
      <c r="N1482" s="14" t="s">
        <v>6874</v>
      </c>
      <c r="O1482" s="11" t="s">
        <v>6879</v>
      </c>
      <c r="P1482" s="11"/>
      <c r="Q1482" s="11"/>
      <c r="R1482" s="11" t="s">
        <v>6865</v>
      </c>
      <c r="V1482" s="11" t="s">
        <v>6880</v>
      </c>
      <c r="X1482" s="11" t="s">
        <v>74</v>
      </c>
      <c r="Y1482" s="11" t="s">
        <v>75</v>
      </c>
      <c r="AI1482" s="15">
        <v>45689.0</v>
      </c>
      <c r="AL1482" s="11">
        <v>1049616.0</v>
      </c>
      <c r="AM1482" s="11" t="s">
        <v>78</v>
      </c>
      <c r="AN1482" s="166" t="s">
        <v>5416</v>
      </c>
      <c r="AQ1482" s="11" t="s">
        <v>79</v>
      </c>
      <c r="AR1482" s="11" t="s">
        <v>74</v>
      </c>
      <c r="AS1482" s="11" t="s">
        <v>75</v>
      </c>
      <c r="AT1482" s="11" t="s">
        <v>80</v>
      </c>
      <c r="AW1482" s="25" t="s">
        <v>96</v>
      </c>
      <c r="AX1482" s="25" t="s">
        <v>2141</v>
      </c>
      <c r="AZ1482" s="25" t="s">
        <v>310</v>
      </c>
      <c r="BD1482" s="15">
        <v>46008.0</v>
      </c>
      <c r="BE1482" s="15">
        <v>46008.0</v>
      </c>
      <c r="BJ1482" s="11">
        <v>2025.0</v>
      </c>
      <c r="BK1482" s="11">
        <v>2025.0</v>
      </c>
      <c r="BL1482" s="16">
        <f t="shared" si="1660"/>
        <v>1</v>
      </c>
      <c r="BM1482" s="18" t="str">
        <f t="shared" si="1661"/>
        <v>2025</v>
      </c>
      <c r="BN1482" s="18" t="str">
        <f t="shared" ref="BN1482:CC1482" si="2182">IF(ISNUMBER(SEARCH(BN$1, $BM1482)), ($K1482/$BL1482), "")</f>
        <v/>
      </c>
      <c r="BO1482" s="18" t="str">
        <f t="shared" si="2182"/>
        <v/>
      </c>
      <c r="BP1482" s="18" t="str">
        <f t="shared" si="2182"/>
        <v/>
      </c>
      <c r="BQ1482" s="18" t="str">
        <f t="shared" si="2182"/>
        <v/>
      </c>
      <c r="BR1482" s="18" t="str">
        <f t="shared" si="2182"/>
        <v/>
      </c>
      <c r="BS1482" s="20">
        <f t="shared" si="2182"/>
        <v>867778.86</v>
      </c>
      <c r="BT1482" s="18" t="str">
        <f t="shared" si="2182"/>
        <v/>
      </c>
      <c r="BU1482" s="18" t="str">
        <f t="shared" si="2182"/>
        <v/>
      </c>
      <c r="BV1482" s="18" t="str">
        <f t="shared" si="2182"/>
        <v/>
      </c>
      <c r="BW1482" s="18" t="str">
        <f t="shared" si="2182"/>
        <v/>
      </c>
      <c r="BX1482" s="18" t="str">
        <f t="shared" si="2182"/>
        <v/>
      </c>
      <c r="BY1482" s="18" t="str">
        <f t="shared" si="2182"/>
        <v/>
      </c>
      <c r="BZ1482" s="18" t="str">
        <f t="shared" si="2182"/>
        <v/>
      </c>
      <c r="CA1482" s="18" t="str">
        <f t="shared" si="2182"/>
        <v/>
      </c>
      <c r="CB1482" s="18" t="str">
        <f t="shared" si="2182"/>
        <v/>
      </c>
      <c r="CC1482" s="18" t="str">
        <f t="shared" si="2182"/>
        <v/>
      </c>
      <c r="CD1482" s="11"/>
      <c r="CE1482" s="11"/>
    </row>
    <row r="1483" ht="15.0" customHeight="1">
      <c r="A1483" s="11" t="s">
        <v>6881</v>
      </c>
      <c r="B1483" s="11" t="s">
        <v>6882</v>
      </c>
      <c r="C1483" s="11"/>
      <c r="D1483" s="11" t="s">
        <v>5632</v>
      </c>
      <c r="E1483" s="11">
        <v>320000.0</v>
      </c>
      <c r="F1483" s="11">
        <v>320000.0</v>
      </c>
      <c r="G1483" s="11" t="s">
        <v>151</v>
      </c>
      <c r="H1483" s="12">
        <v>376187.0</v>
      </c>
      <c r="J1483" s="13">
        <v>320000.0</v>
      </c>
      <c r="K1483" s="13">
        <v>320000.0</v>
      </c>
      <c r="L1483" s="11" t="s">
        <v>86</v>
      </c>
      <c r="M1483" s="11" t="s">
        <v>67</v>
      </c>
      <c r="N1483" s="14" t="s">
        <v>6883</v>
      </c>
      <c r="O1483" s="11" t="s">
        <v>6884</v>
      </c>
      <c r="P1483" s="11"/>
      <c r="Q1483" s="11"/>
      <c r="R1483" s="11" t="s">
        <v>6865</v>
      </c>
      <c r="T1483" s="11" t="s">
        <v>6885</v>
      </c>
      <c r="V1483" s="11" t="s">
        <v>607</v>
      </c>
      <c r="X1483" s="11" t="s">
        <v>334</v>
      </c>
      <c r="Y1483" s="11" t="s">
        <v>75</v>
      </c>
      <c r="AI1483" s="15">
        <v>45854.0</v>
      </c>
      <c r="AL1483" s="11">
        <v>376187.0</v>
      </c>
      <c r="AM1483" s="11" t="s">
        <v>6886</v>
      </c>
      <c r="AQ1483" s="11" t="s">
        <v>79</v>
      </c>
      <c r="AR1483" s="11" t="s">
        <v>334</v>
      </c>
      <c r="AS1483" s="11" t="s">
        <v>75</v>
      </c>
      <c r="AT1483" s="11" t="s">
        <v>375</v>
      </c>
      <c r="AW1483" s="25" t="s">
        <v>96</v>
      </c>
      <c r="AX1483" s="25" t="s">
        <v>376</v>
      </c>
      <c r="AZ1483" s="19" t="s">
        <v>846</v>
      </c>
      <c r="BD1483" s="15">
        <v>46008.0</v>
      </c>
      <c r="BE1483" s="15">
        <v>46008.0</v>
      </c>
      <c r="BJ1483" s="11">
        <v>2025.0</v>
      </c>
      <c r="BK1483" s="11">
        <v>2027.0</v>
      </c>
      <c r="BL1483" s="16">
        <f t="shared" si="1660"/>
        <v>3</v>
      </c>
      <c r="BM1483" s="18" t="str">
        <f t="shared" si="1661"/>
        <v>2025, 2026, 2027</v>
      </c>
      <c r="BN1483" s="18" t="str">
        <f t="shared" ref="BN1483:CC1483" si="2183">IF(ISNUMBER(SEARCH(BN$1, $BM1483)), ($K1483/$BL1483), "")</f>
        <v/>
      </c>
      <c r="BO1483" s="18" t="str">
        <f t="shared" si="2183"/>
        <v/>
      </c>
      <c r="BP1483" s="18" t="str">
        <f t="shared" si="2183"/>
        <v/>
      </c>
      <c r="BQ1483" s="18" t="str">
        <f t="shared" si="2183"/>
        <v/>
      </c>
      <c r="BR1483" s="18" t="str">
        <f t="shared" si="2183"/>
        <v/>
      </c>
      <c r="BS1483" s="20">
        <f t="shared" si="2183"/>
        <v>106666.6667</v>
      </c>
      <c r="BT1483" s="20">
        <f t="shared" si="2183"/>
        <v>106666.6667</v>
      </c>
      <c r="BU1483" s="20">
        <f t="shared" si="2183"/>
        <v>106666.6667</v>
      </c>
      <c r="BV1483" s="18" t="str">
        <f t="shared" si="2183"/>
        <v/>
      </c>
      <c r="BW1483" s="18" t="str">
        <f t="shared" si="2183"/>
        <v/>
      </c>
      <c r="BX1483" s="18" t="str">
        <f t="shared" si="2183"/>
        <v/>
      </c>
      <c r="BY1483" s="18" t="str">
        <f t="shared" si="2183"/>
        <v/>
      </c>
      <c r="BZ1483" s="18" t="str">
        <f t="shared" si="2183"/>
        <v/>
      </c>
      <c r="CA1483" s="18" t="str">
        <f t="shared" si="2183"/>
        <v/>
      </c>
      <c r="CB1483" s="18" t="str">
        <f t="shared" si="2183"/>
        <v/>
      </c>
      <c r="CC1483" s="18" t="str">
        <f t="shared" si="2183"/>
        <v/>
      </c>
    </row>
    <row r="1484" ht="15.0" customHeight="1">
      <c r="A1484" s="11" t="s">
        <v>6887</v>
      </c>
      <c r="C1484" s="11"/>
      <c r="D1484" s="11" t="s">
        <v>5632</v>
      </c>
      <c r="E1484" s="11">
        <v>4.8E7</v>
      </c>
      <c r="F1484" s="11">
        <v>4.8E7</v>
      </c>
      <c r="G1484" s="11" t="s">
        <v>65</v>
      </c>
      <c r="H1484" s="12">
        <v>7548225.0</v>
      </c>
      <c r="J1484" s="13">
        <f t="shared" ref="J1484:K1484" si="2184">E1484*0.13</f>
        <v>6240000</v>
      </c>
      <c r="K1484" s="13">
        <f t="shared" si="2184"/>
        <v>6240000</v>
      </c>
      <c r="L1484" s="11" t="s">
        <v>86</v>
      </c>
      <c r="M1484" s="11" t="s">
        <v>67</v>
      </c>
      <c r="N1484" s="14" t="s">
        <v>6888</v>
      </c>
      <c r="O1484" s="11" t="s">
        <v>6889</v>
      </c>
      <c r="P1484" s="11"/>
      <c r="Q1484" s="11"/>
      <c r="R1484" s="11" t="s">
        <v>6865</v>
      </c>
      <c r="T1484" s="11" t="s">
        <v>6890</v>
      </c>
      <c r="V1484" s="11" t="s">
        <v>6891</v>
      </c>
      <c r="X1484" s="11" t="s">
        <v>74</v>
      </c>
      <c r="Y1484" s="11" t="s">
        <v>75</v>
      </c>
      <c r="AI1484" s="15">
        <v>45915.0</v>
      </c>
      <c r="AL1484" s="11">
        <v>7548225.0</v>
      </c>
      <c r="AM1484" s="11" t="s">
        <v>94</v>
      </c>
      <c r="AQ1484" s="11" t="s">
        <v>95</v>
      </c>
      <c r="AR1484" s="11" t="s">
        <v>74</v>
      </c>
      <c r="AS1484" s="11" t="s">
        <v>75</v>
      </c>
      <c r="AT1484" s="11" t="s">
        <v>107</v>
      </c>
      <c r="AU1484" s="39" t="s">
        <v>108</v>
      </c>
      <c r="AW1484" s="25" t="s">
        <v>96</v>
      </c>
      <c r="AX1484" s="11" t="s">
        <v>2141</v>
      </c>
      <c r="AY1484" s="11" t="s">
        <v>444</v>
      </c>
      <c r="AZ1484" s="19" t="s">
        <v>124</v>
      </c>
      <c r="BD1484" s="15">
        <v>46008.0</v>
      </c>
      <c r="BE1484" s="15">
        <v>46008.0</v>
      </c>
      <c r="BJ1484" s="11">
        <v>2025.0</v>
      </c>
      <c r="BK1484" s="11">
        <v>2029.0</v>
      </c>
      <c r="BL1484" s="16">
        <f t="shared" si="1660"/>
        <v>5</v>
      </c>
      <c r="BM1484" s="18" t="str">
        <f t="shared" si="1661"/>
        <v>2025, 2026, 2027, 2028, 2029</v>
      </c>
      <c r="BN1484" s="18" t="str">
        <f t="shared" ref="BN1484:CC1484" si="2185">IF(ISNUMBER(SEARCH(BN$1, $BM1484)), ($K1484/$BL1484), "")</f>
        <v/>
      </c>
      <c r="BO1484" s="18" t="str">
        <f t="shared" si="2185"/>
        <v/>
      </c>
      <c r="BP1484" s="18" t="str">
        <f t="shared" si="2185"/>
        <v/>
      </c>
      <c r="BQ1484" s="18" t="str">
        <f t="shared" si="2185"/>
        <v/>
      </c>
      <c r="BR1484" s="18" t="str">
        <f t="shared" si="2185"/>
        <v/>
      </c>
      <c r="BS1484" s="20">
        <f t="shared" si="2185"/>
        <v>1248000</v>
      </c>
      <c r="BT1484" s="20">
        <f t="shared" si="2185"/>
        <v>1248000</v>
      </c>
      <c r="BU1484" s="20">
        <f t="shared" si="2185"/>
        <v>1248000</v>
      </c>
      <c r="BV1484" s="20">
        <f t="shared" si="2185"/>
        <v>1248000</v>
      </c>
      <c r="BW1484" s="20">
        <f t="shared" si="2185"/>
        <v>1248000</v>
      </c>
      <c r="BX1484" s="18" t="str">
        <f t="shared" si="2185"/>
        <v/>
      </c>
      <c r="BY1484" s="18" t="str">
        <f t="shared" si="2185"/>
        <v/>
      </c>
      <c r="BZ1484" s="18" t="str">
        <f t="shared" si="2185"/>
        <v/>
      </c>
      <c r="CA1484" s="18" t="str">
        <f t="shared" si="2185"/>
        <v/>
      </c>
      <c r="CB1484" s="18" t="str">
        <f t="shared" si="2185"/>
        <v/>
      </c>
      <c r="CC1484" s="18" t="str">
        <f t="shared" si="2185"/>
        <v/>
      </c>
      <c r="CD1484" s="11"/>
      <c r="CE1484" s="11"/>
    </row>
    <row r="1485" ht="15.0" customHeight="1">
      <c r="A1485" s="11" t="s">
        <v>6892</v>
      </c>
      <c r="B1485" s="11" t="s">
        <v>6893</v>
      </c>
      <c r="C1485" s="11"/>
      <c r="D1485" s="11" t="s">
        <v>5632</v>
      </c>
      <c r="E1485" s="11">
        <v>500129.0</v>
      </c>
      <c r="F1485" s="11">
        <v>500129.0</v>
      </c>
      <c r="G1485" s="11" t="s">
        <v>151</v>
      </c>
      <c r="H1485" s="12">
        <v>586336.0</v>
      </c>
      <c r="J1485" s="13">
        <v>500129.0</v>
      </c>
      <c r="K1485" s="13">
        <v>500129.0</v>
      </c>
      <c r="L1485" s="11" t="s">
        <v>86</v>
      </c>
      <c r="M1485" s="11" t="s">
        <v>67</v>
      </c>
      <c r="N1485" s="14" t="s">
        <v>6894</v>
      </c>
      <c r="O1485" s="11" t="s">
        <v>6895</v>
      </c>
      <c r="P1485" s="11"/>
      <c r="Q1485" s="11"/>
      <c r="R1485" s="11" t="s">
        <v>6896</v>
      </c>
      <c r="T1485" s="11" t="s">
        <v>6897</v>
      </c>
      <c r="V1485" s="11" t="s">
        <v>6898</v>
      </c>
      <c r="X1485" s="11" t="s">
        <v>155</v>
      </c>
      <c r="Y1485" s="11" t="s">
        <v>75</v>
      </c>
      <c r="AI1485" s="15">
        <v>44927.0</v>
      </c>
      <c r="AL1485" s="11">
        <v>586336.0</v>
      </c>
      <c r="AM1485" s="11" t="s">
        <v>912</v>
      </c>
      <c r="AQ1485" s="11" t="s">
        <v>79</v>
      </c>
      <c r="AR1485" s="11" t="s">
        <v>155</v>
      </c>
      <c r="AS1485" s="11" t="s">
        <v>75</v>
      </c>
      <c r="AT1485" s="11" t="s">
        <v>80</v>
      </c>
      <c r="AW1485" s="25" t="s">
        <v>96</v>
      </c>
      <c r="AX1485" s="25" t="s">
        <v>82</v>
      </c>
      <c r="AZ1485" s="25" t="s">
        <v>132</v>
      </c>
      <c r="BD1485" s="15">
        <v>46009.0</v>
      </c>
      <c r="BE1485" s="15">
        <v>46009.0</v>
      </c>
      <c r="BJ1485" s="11">
        <v>2023.0</v>
      </c>
      <c r="BK1485" s="11">
        <v>2026.0</v>
      </c>
      <c r="BL1485" s="16">
        <f t="shared" si="1660"/>
        <v>4</v>
      </c>
      <c r="BM1485" s="18" t="str">
        <f t="shared" si="1661"/>
        <v>2023, 2024, 2025, 2026</v>
      </c>
      <c r="BN1485" s="18" t="str">
        <f t="shared" ref="BN1485:CC1485" si="2186">IF(ISNUMBER(SEARCH(BN$1, $BM1485)), ($K1485/$BL1485), "")</f>
        <v/>
      </c>
      <c r="BO1485" s="18" t="str">
        <f t="shared" si="2186"/>
        <v/>
      </c>
      <c r="BP1485" s="18" t="str">
        <f t="shared" si="2186"/>
        <v/>
      </c>
      <c r="BQ1485" s="20">
        <f t="shared" si="2186"/>
        <v>125032.25</v>
      </c>
      <c r="BR1485" s="20">
        <f t="shared" si="2186"/>
        <v>125032.25</v>
      </c>
      <c r="BS1485" s="20">
        <f t="shared" si="2186"/>
        <v>125032.25</v>
      </c>
      <c r="BT1485" s="20">
        <f t="shared" si="2186"/>
        <v>125032.25</v>
      </c>
      <c r="BU1485" s="18" t="str">
        <f t="shared" si="2186"/>
        <v/>
      </c>
      <c r="BV1485" s="18" t="str">
        <f t="shared" si="2186"/>
        <v/>
      </c>
      <c r="BW1485" s="18" t="str">
        <f t="shared" si="2186"/>
        <v/>
      </c>
      <c r="BX1485" s="18" t="str">
        <f t="shared" si="2186"/>
        <v/>
      </c>
      <c r="BY1485" s="18" t="str">
        <f t="shared" si="2186"/>
        <v/>
      </c>
      <c r="BZ1485" s="18" t="str">
        <f t="shared" si="2186"/>
        <v/>
      </c>
      <c r="CA1485" s="18" t="str">
        <f t="shared" si="2186"/>
        <v/>
      </c>
      <c r="CB1485" s="18" t="str">
        <f t="shared" si="2186"/>
        <v/>
      </c>
      <c r="CC1485" s="18" t="str">
        <f t="shared" si="2186"/>
        <v/>
      </c>
      <c r="CD1485" s="11"/>
      <c r="CE1485" s="11"/>
    </row>
    <row r="1486" ht="15.0" customHeight="1">
      <c r="A1486" s="11" t="s">
        <v>6899</v>
      </c>
      <c r="B1486" s="11" t="s">
        <v>6900</v>
      </c>
      <c r="C1486" s="11"/>
      <c r="D1486" s="11" t="s">
        <v>5632</v>
      </c>
      <c r="E1486" s="11">
        <v>740897.0</v>
      </c>
      <c r="F1486" s="11">
        <v>740897.0</v>
      </c>
      <c r="G1486" s="11" t="s">
        <v>151</v>
      </c>
      <c r="H1486" s="12">
        <v>868605.0</v>
      </c>
      <c r="J1486" s="13">
        <v>740897.0</v>
      </c>
      <c r="K1486" s="13">
        <v>740897.0</v>
      </c>
      <c r="L1486" s="11" t="s">
        <v>86</v>
      </c>
      <c r="M1486" s="11" t="s">
        <v>67</v>
      </c>
      <c r="N1486" s="14" t="s">
        <v>6750</v>
      </c>
      <c r="O1486" s="11" t="s">
        <v>6901</v>
      </c>
      <c r="P1486" s="11"/>
      <c r="Q1486" s="11"/>
      <c r="R1486" s="11" t="s">
        <v>6896</v>
      </c>
      <c r="T1486" s="11" t="s">
        <v>6902</v>
      </c>
      <c r="V1486" s="11" t="s">
        <v>6903</v>
      </c>
      <c r="X1486" s="11" t="s">
        <v>155</v>
      </c>
      <c r="Y1486" s="11" t="s">
        <v>75</v>
      </c>
      <c r="AI1486" s="15">
        <v>45658.0</v>
      </c>
      <c r="AL1486" s="11">
        <v>868605.0</v>
      </c>
      <c r="AM1486" s="11" t="s">
        <v>912</v>
      </c>
      <c r="AQ1486" s="11" t="s">
        <v>79</v>
      </c>
      <c r="AR1486" s="11" t="s">
        <v>155</v>
      </c>
      <c r="AS1486" s="11" t="s">
        <v>75</v>
      </c>
      <c r="AT1486" s="11" t="s">
        <v>80</v>
      </c>
      <c r="AW1486" s="25" t="s">
        <v>96</v>
      </c>
      <c r="AX1486" s="25" t="s">
        <v>82</v>
      </c>
      <c r="AZ1486" s="25" t="s">
        <v>132</v>
      </c>
      <c r="BD1486" s="15">
        <v>46009.0</v>
      </c>
      <c r="BE1486" s="15">
        <v>46009.0</v>
      </c>
      <c r="BJ1486" s="11">
        <v>2025.0</v>
      </c>
      <c r="BK1486" s="11">
        <v>2028.0</v>
      </c>
      <c r="BL1486" s="16">
        <f t="shared" si="1660"/>
        <v>4</v>
      </c>
      <c r="BM1486" s="18" t="str">
        <f t="shared" si="1661"/>
        <v>2025, 2026, 2027, 2028</v>
      </c>
      <c r="BN1486" s="18" t="str">
        <f t="shared" ref="BN1486:CC1486" si="2187">IF(ISNUMBER(SEARCH(BN$1, $BM1486)), ($K1486/$BL1486), "")</f>
        <v/>
      </c>
      <c r="BO1486" s="18" t="str">
        <f t="shared" si="2187"/>
        <v/>
      </c>
      <c r="BP1486" s="18" t="str">
        <f t="shared" si="2187"/>
        <v/>
      </c>
      <c r="BQ1486" s="18" t="str">
        <f t="shared" si="2187"/>
        <v/>
      </c>
      <c r="BR1486" s="18" t="str">
        <f t="shared" si="2187"/>
        <v/>
      </c>
      <c r="BS1486" s="20">
        <f t="shared" si="2187"/>
        <v>185224.25</v>
      </c>
      <c r="BT1486" s="20">
        <f t="shared" si="2187"/>
        <v>185224.25</v>
      </c>
      <c r="BU1486" s="20">
        <f t="shared" si="2187"/>
        <v>185224.25</v>
      </c>
      <c r="BV1486" s="20">
        <f t="shared" si="2187"/>
        <v>185224.25</v>
      </c>
      <c r="BW1486" s="18" t="str">
        <f t="shared" si="2187"/>
        <v/>
      </c>
      <c r="BX1486" s="18" t="str">
        <f t="shared" si="2187"/>
        <v/>
      </c>
      <c r="BY1486" s="18" t="str">
        <f t="shared" si="2187"/>
        <v/>
      </c>
      <c r="BZ1486" s="18" t="str">
        <f t="shared" si="2187"/>
        <v/>
      </c>
      <c r="CA1486" s="18" t="str">
        <f t="shared" si="2187"/>
        <v/>
      </c>
      <c r="CB1486" s="18" t="str">
        <f t="shared" si="2187"/>
        <v/>
      </c>
      <c r="CC1486" s="18" t="str">
        <f t="shared" si="2187"/>
        <v/>
      </c>
      <c r="CD1486" s="11"/>
      <c r="CE1486" s="11"/>
    </row>
    <row r="1487" ht="15.0" customHeight="1">
      <c r="A1487" s="11" t="s">
        <v>6904</v>
      </c>
      <c r="B1487" s="11" t="s">
        <v>6905</v>
      </c>
      <c r="C1487" s="11"/>
      <c r="D1487" s="11" t="s">
        <v>5632</v>
      </c>
      <c r="E1487" s="11">
        <v>523465.0</v>
      </c>
      <c r="F1487" s="11">
        <v>523465.0</v>
      </c>
      <c r="G1487" s="11" t="s">
        <v>151</v>
      </c>
      <c r="H1487" s="12">
        <v>613566.0</v>
      </c>
      <c r="J1487" s="13">
        <v>523465.0</v>
      </c>
      <c r="K1487" s="13">
        <v>523465.0</v>
      </c>
      <c r="L1487" s="11" t="s">
        <v>86</v>
      </c>
      <c r="M1487" s="11" t="s">
        <v>67</v>
      </c>
      <c r="N1487" s="14" t="s">
        <v>6752</v>
      </c>
      <c r="O1487" s="11" t="s">
        <v>6906</v>
      </c>
      <c r="P1487" s="11"/>
      <c r="Q1487" s="11"/>
      <c r="R1487" s="11" t="s">
        <v>6896</v>
      </c>
      <c r="T1487" s="11" t="s">
        <v>6907</v>
      </c>
      <c r="V1487" s="11" t="s">
        <v>6908</v>
      </c>
      <c r="X1487" s="11" t="s">
        <v>155</v>
      </c>
      <c r="Y1487" s="11" t="s">
        <v>75</v>
      </c>
      <c r="AI1487" s="15">
        <v>45658.0</v>
      </c>
      <c r="AL1487" s="11">
        <v>613566.0</v>
      </c>
      <c r="AM1487" s="11" t="s">
        <v>912</v>
      </c>
      <c r="AQ1487" s="11" t="s">
        <v>79</v>
      </c>
      <c r="AR1487" s="11" t="s">
        <v>155</v>
      </c>
      <c r="AS1487" s="11" t="s">
        <v>75</v>
      </c>
      <c r="AT1487" s="11" t="s">
        <v>80</v>
      </c>
      <c r="AW1487" s="25" t="s">
        <v>96</v>
      </c>
      <c r="AX1487" s="25" t="s">
        <v>376</v>
      </c>
      <c r="AZ1487" s="25" t="s">
        <v>395</v>
      </c>
      <c r="BD1487" s="15">
        <v>46009.0</v>
      </c>
      <c r="BE1487" s="15">
        <v>46009.0</v>
      </c>
      <c r="BJ1487" s="11">
        <v>2025.0</v>
      </c>
      <c r="BK1487" s="11">
        <v>2027.0</v>
      </c>
      <c r="BL1487" s="16">
        <f t="shared" si="1660"/>
        <v>3</v>
      </c>
      <c r="BM1487" s="18" t="str">
        <f t="shared" si="1661"/>
        <v>2025, 2026, 2027</v>
      </c>
      <c r="BN1487" s="18" t="str">
        <f t="shared" ref="BN1487:CC1487" si="2188">IF(ISNUMBER(SEARCH(BN$1, $BM1487)), ($K1487/$BL1487), "")</f>
        <v/>
      </c>
      <c r="BO1487" s="18" t="str">
        <f t="shared" si="2188"/>
        <v/>
      </c>
      <c r="BP1487" s="18" t="str">
        <f t="shared" si="2188"/>
        <v/>
      </c>
      <c r="BQ1487" s="18" t="str">
        <f t="shared" si="2188"/>
        <v/>
      </c>
      <c r="BR1487" s="18" t="str">
        <f t="shared" si="2188"/>
        <v/>
      </c>
      <c r="BS1487" s="20">
        <f t="shared" si="2188"/>
        <v>174488.3333</v>
      </c>
      <c r="BT1487" s="20">
        <f t="shared" si="2188"/>
        <v>174488.3333</v>
      </c>
      <c r="BU1487" s="20">
        <f t="shared" si="2188"/>
        <v>174488.3333</v>
      </c>
      <c r="BV1487" s="18" t="str">
        <f t="shared" si="2188"/>
        <v/>
      </c>
      <c r="BW1487" s="18" t="str">
        <f t="shared" si="2188"/>
        <v/>
      </c>
      <c r="BX1487" s="18" t="str">
        <f t="shared" si="2188"/>
        <v/>
      </c>
      <c r="BY1487" s="18" t="str">
        <f t="shared" si="2188"/>
        <v/>
      </c>
      <c r="BZ1487" s="18" t="str">
        <f t="shared" si="2188"/>
        <v/>
      </c>
      <c r="CA1487" s="18" t="str">
        <f t="shared" si="2188"/>
        <v/>
      </c>
      <c r="CB1487" s="18" t="str">
        <f t="shared" si="2188"/>
        <v/>
      </c>
      <c r="CC1487" s="18" t="str">
        <f t="shared" si="2188"/>
        <v/>
      </c>
      <c r="CD1487" s="11"/>
      <c r="CE1487" s="11"/>
    </row>
    <row r="1488" ht="15.0" customHeight="1">
      <c r="A1488" s="11" t="s">
        <v>6909</v>
      </c>
      <c r="B1488" s="11" t="s">
        <v>6910</v>
      </c>
      <c r="C1488" s="11"/>
      <c r="D1488" s="11" t="s">
        <v>5632</v>
      </c>
      <c r="E1488" s="11">
        <v>274904.0</v>
      </c>
      <c r="F1488" s="11">
        <v>274904.0</v>
      </c>
      <c r="G1488" s="11" t="s">
        <v>151</v>
      </c>
      <c r="H1488" s="12">
        <v>322221.0</v>
      </c>
      <c r="J1488" s="13">
        <v>274904.0</v>
      </c>
      <c r="K1488" s="13">
        <v>274904.0</v>
      </c>
      <c r="L1488" s="11" t="s">
        <v>86</v>
      </c>
      <c r="M1488" s="11" t="s">
        <v>67</v>
      </c>
      <c r="N1488" s="14" t="s">
        <v>6754</v>
      </c>
      <c r="O1488" s="11" t="s">
        <v>6911</v>
      </c>
      <c r="P1488" s="11"/>
      <c r="Q1488" s="11"/>
      <c r="R1488" s="11" t="s">
        <v>6896</v>
      </c>
      <c r="T1488" s="11" t="s">
        <v>6912</v>
      </c>
      <c r="V1488" s="11" t="s">
        <v>6193</v>
      </c>
      <c r="X1488" s="11" t="s">
        <v>155</v>
      </c>
      <c r="Y1488" s="11" t="s">
        <v>75</v>
      </c>
      <c r="AI1488" s="15">
        <v>45658.0</v>
      </c>
      <c r="AL1488" s="11">
        <v>322221.0</v>
      </c>
      <c r="AM1488" s="11" t="s">
        <v>912</v>
      </c>
      <c r="AQ1488" s="11" t="s">
        <v>79</v>
      </c>
      <c r="AR1488" s="11" t="s">
        <v>155</v>
      </c>
      <c r="AS1488" s="11" t="s">
        <v>75</v>
      </c>
      <c r="AT1488" s="11" t="s">
        <v>80</v>
      </c>
      <c r="AW1488" s="25" t="s">
        <v>96</v>
      </c>
      <c r="AX1488" s="25" t="s">
        <v>376</v>
      </c>
      <c r="AZ1488" s="25" t="s">
        <v>395</v>
      </c>
      <c r="BD1488" s="15">
        <v>46009.0</v>
      </c>
      <c r="BE1488" s="15">
        <v>46009.0</v>
      </c>
      <c r="BJ1488" s="11">
        <v>2025.0</v>
      </c>
      <c r="BK1488" s="11">
        <v>2027.0</v>
      </c>
      <c r="BL1488" s="16">
        <f t="shared" si="1660"/>
        <v>3</v>
      </c>
      <c r="BM1488" s="18" t="str">
        <f t="shared" si="1661"/>
        <v>2025, 2026, 2027</v>
      </c>
      <c r="BN1488" s="18" t="str">
        <f t="shared" ref="BN1488:CC1488" si="2189">IF(ISNUMBER(SEARCH(BN$1, $BM1488)), ($K1488/$BL1488), "")</f>
        <v/>
      </c>
      <c r="BO1488" s="18" t="str">
        <f t="shared" si="2189"/>
        <v/>
      </c>
      <c r="BP1488" s="18" t="str">
        <f t="shared" si="2189"/>
        <v/>
      </c>
      <c r="BQ1488" s="18" t="str">
        <f t="shared" si="2189"/>
        <v/>
      </c>
      <c r="BR1488" s="18" t="str">
        <f t="shared" si="2189"/>
        <v/>
      </c>
      <c r="BS1488" s="20">
        <f t="shared" si="2189"/>
        <v>91634.66667</v>
      </c>
      <c r="BT1488" s="20">
        <f t="shared" si="2189"/>
        <v>91634.66667</v>
      </c>
      <c r="BU1488" s="20">
        <f t="shared" si="2189"/>
        <v>91634.66667</v>
      </c>
      <c r="BV1488" s="18" t="str">
        <f t="shared" si="2189"/>
        <v/>
      </c>
      <c r="BW1488" s="18" t="str">
        <f t="shared" si="2189"/>
        <v/>
      </c>
      <c r="BX1488" s="18" t="str">
        <f t="shared" si="2189"/>
        <v/>
      </c>
      <c r="BY1488" s="18" t="str">
        <f t="shared" si="2189"/>
        <v/>
      </c>
      <c r="BZ1488" s="18" t="str">
        <f t="shared" si="2189"/>
        <v/>
      </c>
      <c r="CA1488" s="18" t="str">
        <f t="shared" si="2189"/>
        <v/>
      </c>
      <c r="CB1488" s="18" t="str">
        <f t="shared" si="2189"/>
        <v/>
      </c>
      <c r="CC1488" s="18" t="str">
        <f t="shared" si="2189"/>
        <v/>
      </c>
      <c r="CD1488" s="11"/>
      <c r="CE1488" s="11"/>
    </row>
    <row r="1489" ht="15.0" customHeight="1">
      <c r="A1489" s="11" t="s">
        <v>6913</v>
      </c>
      <c r="C1489" s="11"/>
      <c r="D1489" s="11" t="s">
        <v>5632</v>
      </c>
      <c r="E1489" s="11">
        <v>639438.0</v>
      </c>
      <c r="G1489" s="11" t="s">
        <v>215</v>
      </c>
      <c r="H1489" s="12">
        <v>60517.0</v>
      </c>
      <c r="J1489" s="13">
        <f t="shared" ref="J1489:K1489" si="2190">E1489*0.091</f>
        <v>58188.858</v>
      </c>
      <c r="K1489" s="13">
        <f t="shared" si="2190"/>
        <v>0</v>
      </c>
      <c r="L1489" s="11" t="s">
        <v>86</v>
      </c>
      <c r="M1489" s="11" t="s">
        <v>67</v>
      </c>
      <c r="N1489" s="14" t="s">
        <v>6914</v>
      </c>
      <c r="O1489" s="11" t="s">
        <v>6915</v>
      </c>
      <c r="T1489" s="11" t="s">
        <v>4565</v>
      </c>
      <c r="V1489" s="11" t="s">
        <v>567</v>
      </c>
      <c r="X1489" s="11" t="s">
        <v>218</v>
      </c>
      <c r="Y1489" s="11" t="s">
        <v>75</v>
      </c>
      <c r="AI1489" s="15">
        <v>45965.0</v>
      </c>
      <c r="AL1489" s="11">
        <v>60517.0</v>
      </c>
      <c r="AM1489" s="11" t="s">
        <v>2631</v>
      </c>
      <c r="AQ1489" s="11" t="s">
        <v>79</v>
      </c>
      <c r="AR1489" s="11" t="s">
        <v>218</v>
      </c>
      <c r="AS1489" s="11" t="s">
        <v>75</v>
      </c>
      <c r="AT1489" s="11" t="s">
        <v>107</v>
      </c>
      <c r="AU1489" s="11" t="s">
        <v>108</v>
      </c>
      <c r="AW1489" s="25" t="s">
        <v>96</v>
      </c>
      <c r="AX1489" s="25" t="s">
        <v>2141</v>
      </c>
      <c r="AZ1489" s="25" t="s">
        <v>124</v>
      </c>
      <c r="BD1489" s="15">
        <v>46028.0</v>
      </c>
      <c r="BE1489" s="15">
        <v>46028.0</v>
      </c>
      <c r="BJ1489" s="11">
        <v>2025.0</v>
      </c>
      <c r="BK1489" s="11">
        <v>2026.0</v>
      </c>
      <c r="BL1489" s="16">
        <f t="shared" si="1660"/>
        <v>2</v>
      </c>
      <c r="BM1489" s="18" t="str">
        <f t="shared" si="1661"/>
        <v>2025, 2026</v>
      </c>
      <c r="BN1489" s="18" t="str">
        <f t="shared" ref="BN1489:CC1489" si="2191">IF(ISNUMBER(SEARCH(BN$1, $BM1489)), ($K1489/$BL1489), "")</f>
        <v/>
      </c>
      <c r="BO1489" s="18" t="str">
        <f t="shared" si="2191"/>
        <v/>
      </c>
      <c r="BP1489" s="18" t="str">
        <f t="shared" si="2191"/>
        <v/>
      </c>
      <c r="BQ1489" s="18" t="str">
        <f t="shared" si="2191"/>
        <v/>
      </c>
      <c r="BR1489" s="18" t="str">
        <f t="shared" si="2191"/>
        <v/>
      </c>
      <c r="BS1489" s="20">
        <f t="shared" si="2191"/>
        <v>0</v>
      </c>
      <c r="BT1489" s="20">
        <f t="shared" si="2191"/>
        <v>0</v>
      </c>
      <c r="BU1489" s="18" t="str">
        <f t="shared" si="2191"/>
        <v/>
      </c>
      <c r="BV1489" s="18" t="str">
        <f t="shared" si="2191"/>
        <v/>
      </c>
      <c r="BW1489" s="18" t="str">
        <f t="shared" si="2191"/>
        <v/>
      </c>
      <c r="BX1489" s="18" t="str">
        <f t="shared" si="2191"/>
        <v/>
      </c>
      <c r="BY1489" s="18" t="str">
        <f t="shared" si="2191"/>
        <v/>
      </c>
      <c r="BZ1489" s="18" t="str">
        <f t="shared" si="2191"/>
        <v/>
      </c>
      <c r="CA1489" s="18" t="str">
        <f t="shared" si="2191"/>
        <v/>
      </c>
      <c r="CB1489" s="18" t="str">
        <f t="shared" si="2191"/>
        <v/>
      </c>
      <c r="CC1489" s="18" t="str">
        <f t="shared" si="2191"/>
        <v/>
      </c>
      <c r="CD1489" s="11"/>
      <c r="CE1489" s="11"/>
    </row>
    <row r="1490" ht="15.0" customHeight="1">
      <c r="A1490" s="11" t="s">
        <v>6916</v>
      </c>
      <c r="B1490" s="11" t="s">
        <v>6917</v>
      </c>
      <c r="C1490" s="11"/>
      <c r="D1490" s="11" t="s">
        <v>5632</v>
      </c>
      <c r="E1490" s="11">
        <v>4000000.0</v>
      </c>
      <c r="G1490" s="11" t="s">
        <v>215</v>
      </c>
      <c r="H1490" s="12">
        <v>378575.0</v>
      </c>
      <c r="J1490" s="13">
        <f t="shared" ref="J1490:K1490" si="2192">E1490*0.091</f>
        <v>364000</v>
      </c>
      <c r="K1490" s="13">
        <f t="shared" si="2192"/>
        <v>0</v>
      </c>
      <c r="L1490" s="11" t="s">
        <v>86</v>
      </c>
      <c r="M1490" s="11" t="s">
        <v>67</v>
      </c>
      <c r="N1490" s="14" t="s">
        <v>6918</v>
      </c>
      <c r="O1490" s="11" t="s">
        <v>6919</v>
      </c>
      <c r="T1490" s="11" t="s">
        <v>6920</v>
      </c>
      <c r="V1490" s="11" t="s">
        <v>567</v>
      </c>
      <c r="X1490" s="11" t="s">
        <v>218</v>
      </c>
      <c r="Y1490" s="11" t="s">
        <v>75</v>
      </c>
      <c r="AI1490" s="15">
        <v>45992.0</v>
      </c>
      <c r="AL1490" s="11">
        <v>378575.0</v>
      </c>
      <c r="AM1490" s="11" t="s">
        <v>220</v>
      </c>
      <c r="AQ1490" s="11" t="s">
        <v>79</v>
      </c>
      <c r="AR1490" s="11" t="s">
        <v>218</v>
      </c>
      <c r="AS1490" s="11" t="s">
        <v>75</v>
      </c>
      <c r="AT1490" s="11" t="s">
        <v>107</v>
      </c>
      <c r="AU1490" s="11" t="s">
        <v>189</v>
      </c>
      <c r="AW1490" s="25" t="s">
        <v>96</v>
      </c>
      <c r="AX1490" s="25" t="s">
        <v>82</v>
      </c>
      <c r="AZ1490" s="25" t="s">
        <v>109</v>
      </c>
      <c r="BD1490" s="15">
        <v>46028.0</v>
      </c>
      <c r="BE1490" s="15">
        <v>46028.0</v>
      </c>
      <c r="BJ1490" s="11">
        <v>2025.0</v>
      </c>
      <c r="BK1490" s="11">
        <v>2026.0</v>
      </c>
      <c r="BL1490" s="16">
        <f t="shared" si="1660"/>
        <v>2</v>
      </c>
      <c r="BM1490" s="18" t="str">
        <f t="shared" si="1661"/>
        <v>2025, 2026</v>
      </c>
      <c r="BN1490" s="18" t="str">
        <f t="shared" ref="BN1490:CC1490" si="2193">IF(ISNUMBER(SEARCH(BN$1, $BM1490)), ($K1490/$BL1490), "")</f>
        <v/>
      </c>
      <c r="BO1490" s="18" t="str">
        <f t="shared" si="2193"/>
        <v/>
      </c>
      <c r="BP1490" s="18" t="str">
        <f t="shared" si="2193"/>
        <v/>
      </c>
      <c r="BQ1490" s="18" t="str">
        <f t="shared" si="2193"/>
        <v/>
      </c>
      <c r="BR1490" s="18" t="str">
        <f t="shared" si="2193"/>
        <v/>
      </c>
      <c r="BS1490" s="20">
        <f t="shared" si="2193"/>
        <v>0</v>
      </c>
      <c r="BT1490" s="20">
        <f t="shared" si="2193"/>
        <v>0</v>
      </c>
      <c r="BU1490" s="18" t="str">
        <f t="shared" si="2193"/>
        <v/>
      </c>
      <c r="BV1490" s="18" t="str">
        <f t="shared" si="2193"/>
        <v/>
      </c>
      <c r="BW1490" s="18" t="str">
        <f t="shared" si="2193"/>
        <v/>
      </c>
      <c r="BX1490" s="18" t="str">
        <f t="shared" si="2193"/>
        <v/>
      </c>
      <c r="BY1490" s="18" t="str">
        <f t="shared" si="2193"/>
        <v/>
      </c>
      <c r="BZ1490" s="18" t="str">
        <f t="shared" si="2193"/>
        <v/>
      </c>
      <c r="CA1490" s="18" t="str">
        <f t="shared" si="2193"/>
        <v/>
      </c>
      <c r="CB1490" s="18" t="str">
        <f t="shared" si="2193"/>
        <v/>
      </c>
      <c r="CC1490" s="18" t="str">
        <f t="shared" si="2193"/>
        <v/>
      </c>
      <c r="CD1490" s="11"/>
      <c r="CE1490" s="11"/>
    </row>
    <row r="1491" ht="15.0" customHeight="1">
      <c r="A1491" s="14" t="s">
        <v>6921</v>
      </c>
      <c r="C1491" s="11"/>
      <c r="D1491" s="11" t="s">
        <v>5632</v>
      </c>
      <c r="E1491" s="11">
        <v>243206.0</v>
      </c>
      <c r="F1491" s="11">
        <v>84847.0</v>
      </c>
      <c r="G1491" s="11" t="s">
        <v>151</v>
      </c>
      <c r="H1491" s="12">
        <v>273972.0</v>
      </c>
      <c r="I1491" s="12">
        <v>95580.0</v>
      </c>
      <c r="J1491" s="13">
        <v>243206.0</v>
      </c>
      <c r="K1491" s="13">
        <v>84847.0</v>
      </c>
      <c r="L1491" s="11" t="s">
        <v>86</v>
      </c>
      <c r="M1491" s="11" t="s">
        <v>67</v>
      </c>
      <c r="N1491" s="14" t="s">
        <v>6922</v>
      </c>
      <c r="V1491" s="11" t="s">
        <v>6923</v>
      </c>
      <c r="X1491" s="11" t="s">
        <v>259</v>
      </c>
      <c r="Y1491" s="11" t="s">
        <v>75</v>
      </c>
      <c r="AD1491" s="11" t="s">
        <v>6924</v>
      </c>
      <c r="AI1491" s="15">
        <v>44378.0</v>
      </c>
      <c r="AL1491" s="11">
        <v>273972.0</v>
      </c>
      <c r="AM1491" s="11" t="s">
        <v>6925</v>
      </c>
      <c r="AN1491" s="11" t="s">
        <v>6926</v>
      </c>
      <c r="AQ1491" s="11" t="s">
        <v>79</v>
      </c>
      <c r="AR1491" s="11" t="s">
        <v>259</v>
      </c>
      <c r="AS1491" s="11" t="s">
        <v>75</v>
      </c>
      <c r="AT1491" s="11" t="s">
        <v>80</v>
      </c>
      <c r="AW1491" s="25" t="s">
        <v>96</v>
      </c>
      <c r="AX1491" s="25" t="s">
        <v>82</v>
      </c>
      <c r="AZ1491" s="25" t="s">
        <v>132</v>
      </c>
      <c r="BD1491" s="15">
        <v>46095.0</v>
      </c>
      <c r="BE1491" s="15">
        <v>46098.0</v>
      </c>
      <c r="BJ1491" s="11">
        <v>2021.0</v>
      </c>
      <c r="BK1491" s="11">
        <v>2023.0</v>
      </c>
      <c r="BL1491" s="16">
        <f t="shared" si="1660"/>
        <v>3</v>
      </c>
      <c r="BM1491" s="18" t="str">
        <f t="shared" si="1661"/>
        <v>2021, 2022, 2023</v>
      </c>
      <c r="BN1491" s="18" t="str">
        <f t="shared" ref="BN1491:CC1491" si="2194">IF(ISNUMBER(SEARCH(BN$1, $BM1491)), ($K1491/$BL1491), "")</f>
        <v/>
      </c>
      <c r="BO1491" s="20">
        <f t="shared" si="2194"/>
        <v>28282.33333</v>
      </c>
      <c r="BP1491" s="20">
        <f t="shared" si="2194"/>
        <v>28282.33333</v>
      </c>
      <c r="BQ1491" s="20">
        <f t="shared" si="2194"/>
        <v>28282.33333</v>
      </c>
      <c r="BR1491" s="18" t="str">
        <f t="shared" si="2194"/>
        <v/>
      </c>
      <c r="BS1491" s="18" t="str">
        <f t="shared" si="2194"/>
        <v/>
      </c>
      <c r="BT1491" s="18" t="str">
        <f t="shared" si="2194"/>
        <v/>
      </c>
      <c r="BU1491" s="18" t="str">
        <f t="shared" si="2194"/>
        <v/>
      </c>
      <c r="BV1491" s="18" t="str">
        <f t="shared" si="2194"/>
        <v/>
      </c>
      <c r="BW1491" s="18" t="str">
        <f t="shared" si="2194"/>
        <v/>
      </c>
      <c r="BX1491" s="18" t="str">
        <f t="shared" si="2194"/>
        <v/>
      </c>
      <c r="BY1491" s="18" t="str">
        <f t="shared" si="2194"/>
        <v/>
      </c>
      <c r="BZ1491" s="18" t="str">
        <f t="shared" si="2194"/>
        <v/>
      </c>
      <c r="CA1491" s="18" t="str">
        <f t="shared" si="2194"/>
        <v/>
      </c>
      <c r="CB1491" s="18" t="str">
        <f t="shared" si="2194"/>
        <v/>
      </c>
      <c r="CC1491" s="18" t="str">
        <f t="shared" si="2194"/>
        <v/>
      </c>
    </row>
    <row r="1492" ht="15.0" customHeight="1">
      <c r="A1492" s="11" t="s">
        <v>6927</v>
      </c>
      <c r="C1492" s="11"/>
      <c r="D1492" s="11" t="s">
        <v>5632</v>
      </c>
      <c r="E1492" s="11">
        <v>300000.0</v>
      </c>
      <c r="F1492" s="11">
        <v>300000.0</v>
      </c>
      <c r="G1492" s="11" t="s">
        <v>151</v>
      </c>
      <c r="H1492" s="12">
        <v>337950.0</v>
      </c>
      <c r="I1492" s="12">
        <v>337950.0</v>
      </c>
      <c r="J1492" s="13">
        <v>300000.0</v>
      </c>
      <c r="K1492" s="13">
        <v>300000.0</v>
      </c>
      <c r="L1492" s="11" t="s">
        <v>86</v>
      </c>
      <c r="M1492" s="11" t="s">
        <v>67</v>
      </c>
      <c r="N1492" s="14" t="s">
        <v>6928</v>
      </c>
      <c r="V1492" s="11" t="s">
        <v>6929</v>
      </c>
      <c r="W1492" s="11" t="s">
        <v>104</v>
      </c>
      <c r="X1492" s="11" t="s">
        <v>259</v>
      </c>
      <c r="Y1492" s="11" t="s">
        <v>75</v>
      </c>
      <c r="AI1492" s="15">
        <v>44448.0</v>
      </c>
      <c r="AJ1492" s="11">
        <v>12.0</v>
      </c>
      <c r="AK1492" s="11" t="s">
        <v>77</v>
      </c>
      <c r="AL1492" s="11">
        <v>28163.0</v>
      </c>
      <c r="AM1492" s="11" t="s">
        <v>6930</v>
      </c>
      <c r="AQ1492" s="11" t="s">
        <v>79</v>
      </c>
      <c r="AR1492" s="11" t="s">
        <v>259</v>
      </c>
      <c r="AS1492" s="11" t="s">
        <v>75</v>
      </c>
      <c r="AT1492" s="11" t="s">
        <v>80</v>
      </c>
      <c r="AW1492" s="25" t="s">
        <v>96</v>
      </c>
      <c r="AX1492" s="25" t="s">
        <v>82</v>
      </c>
      <c r="AZ1492" s="25" t="s">
        <v>132</v>
      </c>
      <c r="BD1492" s="15">
        <v>46095.0</v>
      </c>
      <c r="BE1492" s="15">
        <v>46098.0</v>
      </c>
      <c r="BJ1492" s="11">
        <v>2021.0</v>
      </c>
      <c r="BK1492" s="11">
        <v>2022.0</v>
      </c>
      <c r="BL1492" s="16">
        <f t="shared" si="1660"/>
        <v>2</v>
      </c>
      <c r="BM1492" s="18" t="str">
        <f t="shared" si="1661"/>
        <v>2021, 2022</v>
      </c>
      <c r="BN1492" s="18" t="str">
        <f t="shared" ref="BN1492:CC1492" si="2195">IF(ISNUMBER(SEARCH(BN$1, $BM1492)), ($K1492/$BL1492), "")</f>
        <v/>
      </c>
      <c r="BO1492" s="20">
        <f t="shared" si="2195"/>
        <v>150000</v>
      </c>
      <c r="BP1492" s="20">
        <f t="shared" si="2195"/>
        <v>150000</v>
      </c>
      <c r="BQ1492" s="18" t="str">
        <f t="shared" si="2195"/>
        <v/>
      </c>
      <c r="BR1492" s="18" t="str">
        <f t="shared" si="2195"/>
        <v/>
      </c>
      <c r="BS1492" s="18" t="str">
        <f t="shared" si="2195"/>
        <v/>
      </c>
      <c r="BT1492" s="18" t="str">
        <f t="shared" si="2195"/>
        <v/>
      </c>
      <c r="BU1492" s="18" t="str">
        <f t="shared" si="2195"/>
        <v/>
      </c>
      <c r="BV1492" s="18" t="str">
        <f t="shared" si="2195"/>
        <v/>
      </c>
      <c r="BW1492" s="18" t="str">
        <f t="shared" si="2195"/>
        <v/>
      </c>
      <c r="BX1492" s="18" t="str">
        <f t="shared" si="2195"/>
        <v/>
      </c>
      <c r="BY1492" s="18" t="str">
        <f t="shared" si="2195"/>
        <v/>
      </c>
      <c r="BZ1492" s="18" t="str">
        <f t="shared" si="2195"/>
        <v/>
      </c>
      <c r="CA1492" s="18" t="str">
        <f t="shared" si="2195"/>
        <v/>
      </c>
      <c r="CB1492" s="18" t="str">
        <f t="shared" si="2195"/>
        <v/>
      </c>
      <c r="CC1492" s="18" t="str">
        <f t="shared" si="2195"/>
        <v/>
      </c>
    </row>
    <row r="1493" ht="15.0" customHeight="1">
      <c r="A1493" s="11" t="s">
        <v>6931</v>
      </c>
      <c r="C1493" s="11"/>
      <c r="D1493" s="11" t="s">
        <v>5632</v>
      </c>
      <c r="E1493" s="11">
        <v>555623.0</v>
      </c>
      <c r="F1493" s="11">
        <v>555623.0</v>
      </c>
      <c r="G1493" s="11" t="s">
        <v>151</v>
      </c>
      <c r="H1493" s="12">
        <v>625910.0</v>
      </c>
      <c r="I1493" s="12">
        <v>625910.0</v>
      </c>
      <c r="J1493" s="13">
        <v>555623.0</v>
      </c>
      <c r="K1493" s="13">
        <v>555623.0</v>
      </c>
      <c r="L1493" s="11" t="s">
        <v>86</v>
      </c>
      <c r="M1493" s="11" t="s">
        <v>67</v>
      </c>
      <c r="N1493" s="14" t="s">
        <v>6932</v>
      </c>
      <c r="AL1493" s="11">
        <v>625910.0</v>
      </c>
      <c r="AM1493" s="11" t="s">
        <v>6933</v>
      </c>
      <c r="AQ1493" s="11" t="s">
        <v>79</v>
      </c>
      <c r="AR1493" s="11" t="s">
        <v>259</v>
      </c>
      <c r="AS1493" s="11" t="s">
        <v>75</v>
      </c>
      <c r="AT1493" s="11" t="s">
        <v>80</v>
      </c>
      <c r="AW1493" s="25" t="s">
        <v>96</v>
      </c>
      <c r="AX1493" s="25" t="s">
        <v>82</v>
      </c>
      <c r="AZ1493" s="25" t="s">
        <v>310</v>
      </c>
      <c r="BD1493" s="15">
        <v>46095.0</v>
      </c>
      <c r="BE1493" s="15">
        <v>46098.0</v>
      </c>
      <c r="BJ1493" s="11">
        <v>2021.0</v>
      </c>
      <c r="BK1493" s="11">
        <v>2025.0</v>
      </c>
      <c r="BL1493" s="16">
        <f t="shared" si="1660"/>
        <v>5</v>
      </c>
      <c r="BM1493" s="18" t="str">
        <f t="shared" si="1661"/>
        <v>2021, 2022, 2023, 2024, 2025</v>
      </c>
      <c r="BN1493" s="18" t="str">
        <f t="shared" ref="BN1493:CC1493" si="2196">IF(ISNUMBER(SEARCH(BN$1, $BM1493)), ($K1493/$BL1493), "")</f>
        <v/>
      </c>
      <c r="BO1493" s="20">
        <f t="shared" si="2196"/>
        <v>111124.6</v>
      </c>
      <c r="BP1493" s="20">
        <f t="shared" si="2196"/>
        <v>111124.6</v>
      </c>
      <c r="BQ1493" s="20">
        <f t="shared" si="2196"/>
        <v>111124.6</v>
      </c>
      <c r="BR1493" s="20">
        <f t="shared" si="2196"/>
        <v>111124.6</v>
      </c>
      <c r="BS1493" s="20">
        <f t="shared" si="2196"/>
        <v>111124.6</v>
      </c>
      <c r="BT1493" s="18" t="str">
        <f t="shared" si="2196"/>
        <v/>
      </c>
      <c r="BU1493" s="18" t="str">
        <f t="shared" si="2196"/>
        <v/>
      </c>
      <c r="BV1493" s="18" t="str">
        <f t="shared" si="2196"/>
        <v/>
      </c>
      <c r="BW1493" s="18" t="str">
        <f t="shared" si="2196"/>
        <v/>
      </c>
      <c r="BX1493" s="18" t="str">
        <f t="shared" si="2196"/>
        <v/>
      </c>
      <c r="BY1493" s="18" t="str">
        <f t="shared" si="2196"/>
        <v/>
      </c>
      <c r="BZ1493" s="18" t="str">
        <f t="shared" si="2196"/>
        <v/>
      </c>
      <c r="CA1493" s="18" t="str">
        <f t="shared" si="2196"/>
        <v/>
      </c>
      <c r="CB1493" s="18" t="str">
        <f t="shared" si="2196"/>
        <v/>
      </c>
      <c r="CC1493" s="18" t="str">
        <f t="shared" si="2196"/>
        <v/>
      </c>
    </row>
    <row r="1494" ht="15.0" customHeight="1">
      <c r="A1494" s="11" t="s">
        <v>6934</v>
      </c>
      <c r="C1494" s="11"/>
      <c r="D1494" s="11" t="s">
        <v>5632</v>
      </c>
      <c r="E1494" s="11">
        <v>4095700.0</v>
      </c>
      <c r="F1494" s="11">
        <v>4095700.0</v>
      </c>
      <c r="G1494" s="11" t="s">
        <v>151</v>
      </c>
      <c r="H1494" s="12">
        <v>4613806.0</v>
      </c>
      <c r="I1494" s="12">
        <v>4613806.0</v>
      </c>
      <c r="J1494" s="13">
        <v>4095700.0</v>
      </c>
      <c r="K1494" s="13">
        <v>4095700.0</v>
      </c>
      <c r="L1494" s="11" t="s">
        <v>86</v>
      </c>
      <c r="M1494" s="11" t="s">
        <v>67</v>
      </c>
      <c r="N1494" s="14" t="s">
        <v>6935</v>
      </c>
      <c r="V1494" s="11" t="s">
        <v>6936</v>
      </c>
      <c r="W1494" s="11" t="s">
        <v>6937</v>
      </c>
      <c r="X1494" s="11" t="s">
        <v>6938</v>
      </c>
      <c r="Y1494" s="11" t="s">
        <v>75</v>
      </c>
      <c r="AI1494" s="15">
        <v>2022.0</v>
      </c>
      <c r="AJ1494" s="11">
        <v>48.0</v>
      </c>
      <c r="AK1494" s="11" t="s">
        <v>77</v>
      </c>
      <c r="AL1494" s="11">
        <v>96121.0</v>
      </c>
      <c r="AM1494" s="11" t="s">
        <v>185</v>
      </c>
      <c r="AN1494" s="41" t="s">
        <v>5028</v>
      </c>
      <c r="AQ1494" s="11" t="s">
        <v>79</v>
      </c>
      <c r="AR1494" s="11" t="s">
        <v>188</v>
      </c>
      <c r="AS1494" s="11" t="s">
        <v>75</v>
      </c>
      <c r="AT1494" s="11" t="s">
        <v>122</v>
      </c>
      <c r="AW1494" s="25" t="s">
        <v>96</v>
      </c>
      <c r="AX1494" s="25" t="s">
        <v>82</v>
      </c>
      <c r="AZ1494" s="19" t="s">
        <v>398</v>
      </c>
      <c r="BD1494" s="15">
        <v>46095.0</v>
      </c>
      <c r="BE1494" s="15">
        <v>46098.0</v>
      </c>
      <c r="BJ1494" s="11">
        <v>2022.0</v>
      </c>
      <c r="BK1494" s="11">
        <v>2025.0</v>
      </c>
      <c r="BL1494" s="16">
        <f t="shared" si="1660"/>
        <v>4</v>
      </c>
      <c r="BM1494" s="18" t="str">
        <f t="shared" si="1661"/>
        <v>2022, 2023, 2024, 2025</v>
      </c>
      <c r="BN1494" s="18" t="str">
        <f t="shared" ref="BN1494:CC1494" si="2197">IF(ISNUMBER(SEARCH(BN$1, $BM1494)), ($K1494/$BL1494), "")</f>
        <v/>
      </c>
      <c r="BO1494" s="18" t="str">
        <f t="shared" si="2197"/>
        <v/>
      </c>
      <c r="BP1494" s="20">
        <f t="shared" si="2197"/>
        <v>1023925</v>
      </c>
      <c r="BQ1494" s="20">
        <f t="shared" si="2197"/>
        <v>1023925</v>
      </c>
      <c r="BR1494" s="20">
        <f t="shared" si="2197"/>
        <v>1023925</v>
      </c>
      <c r="BS1494" s="20">
        <f t="shared" si="2197"/>
        <v>1023925</v>
      </c>
      <c r="BT1494" s="18" t="str">
        <f t="shared" si="2197"/>
        <v/>
      </c>
      <c r="BU1494" s="18" t="str">
        <f t="shared" si="2197"/>
        <v/>
      </c>
      <c r="BV1494" s="18" t="str">
        <f t="shared" si="2197"/>
        <v/>
      </c>
      <c r="BW1494" s="18" t="str">
        <f t="shared" si="2197"/>
        <v/>
      </c>
      <c r="BX1494" s="18" t="str">
        <f t="shared" si="2197"/>
        <v/>
      </c>
      <c r="BY1494" s="18" t="str">
        <f t="shared" si="2197"/>
        <v/>
      </c>
      <c r="BZ1494" s="18" t="str">
        <f t="shared" si="2197"/>
        <v/>
      </c>
      <c r="CA1494" s="18" t="str">
        <f t="shared" si="2197"/>
        <v/>
      </c>
      <c r="CB1494" s="18" t="str">
        <f t="shared" si="2197"/>
        <v/>
      </c>
      <c r="CC1494" s="18" t="str">
        <f t="shared" si="2197"/>
        <v/>
      </c>
    </row>
    <row r="1495" ht="15.0" customHeight="1">
      <c r="A1495" s="11" t="s">
        <v>6939</v>
      </c>
      <c r="C1495" s="11"/>
      <c r="D1495" s="11" t="s">
        <v>5632</v>
      </c>
      <c r="E1495" s="11">
        <v>1170000.0</v>
      </c>
      <c r="F1495" s="11">
        <v>1170000.0</v>
      </c>
      <c r="G1495" s="11" t="s">
        <v>151</v>
      </c>
      <c r="H1495" s="12">
        <v>1318005.0</v>
      </c>
      <c r="I1495" s="12">
        <v>1318005.0</v>
      </c>
      <c r="J1495" s="13">
        <v>1170000.0</v>
      </c>
      <c r="K1495" s="13">
        <v>1170000.0</v>
      </c>
      <c r="L1495" s="11" t="s">
        <v>86</v>
      </c>
      <c r="M1495" s="11" t="s">
        <v>67</v>
      </c>
      <c r="N1495" s="14" t="s">
        <v>6940</v>
      </c>
      <c r="S1495" s="11" t="s">
        <v>6941</v>
      </c>
      <c r="V1495" s="11" t="s">
        <v>6939</v>
      </c>
      <c r="W1495" s="11" t="s">
        <v>6937</v>
      </c>
      <c r="X1495" s="11" t="s">
        <v>183</v>
      </c>
      <c r="Y1495" s="11" t="s">
        <v>75</v>
      </c>
      <c r="AI1495" s="15">
        <v>45471.0</v>
      </c>
      <c r="AL1495" s="11">
        <v>1318005.0</v>
      </c>
      <c r="AM1495" s="11" t="s">
        <v>6942</v>
      </c>
      <c r="AQ1495" s="11" t="s">
        <v>79</v>
      </c>
      <c r="AR1495" s="11" t="s">
        <v>183</v>
      </c>
      <c r="AS1495" s="11" t="s">
        <v>75</v>
      </c>
      <c r="AT1495" s="11" t="s">
        <v>80</v>
      </c>
      <c r="AW1495" s="25" t="s">
        <v>96</v>
      </c>
      <c r="AX1495" s="25" t="s">
        <v>376</v>
      </c>
      <c r="AZ1495" s="25" t="s">
        <v>395</v>
      </c>
      <c r="BD1495" s="15">
        <v>46095.0</v>
      </c>
      <c r="BE1495" s="15">
        <v>46098.0</v>
      </c>
      <c r="BJ1495" s="11">
        <v>2024.0</v>
      </c>
      <c r="BK1495" s="11">
        <v>2027.0</v>
      </c>
      <c r="BL1495" s="16">
        <f t="shared" si="1660"/>
        <v>4</v>
      </c>
      <c r="BM1495" s="18" t="str">
        <f t="shared" si="1661"/>
        <v>2024, 2025, 2026, 2027</v>
      </c>
      <c r="BN1495" s="18" t="str">
        <f t="shared" ref="BN1495:CC1495" si="2198">IF(ISNUMBER(SEARCH(BN$1, $BM1495)), ($K1495/$BL1495), "")</f>
        <v/>
      </c>
      <c r="BO1495" s="18" t="str">
        <f t="shared" si="2198"/>
        <v/>
      </c>
      <c r="BP1495" s="18" t="str">
        <f t="shared" si="2198"/>
        <v/>
      </c>
      <c r="BQ1495" s="18" t="str">
        <f t="shared" si="2198"/>
        <v/>
      </c>
      <c r="BR1495" s="20">
        <f t="shared" si="2198"/>
        <v>292500</v>
      </c>
      <c r="BS1495" s="20">
        <f t="shared" si="2198"/>
        <v>292500</v>
      </c>
      <c r="BT1495" s="20">
        <f t="shared" si="2198"/>
        <v>292500</v>
      </c>
      <c r="BU1495" s="20">
        <f t="shared" si="2198"/>
        <v>292500</v>
      </c>
      <c r="BV1495" s="18" t="str">
        <f t="shared" si="2198"/>
        <v/>
      </c>
      <c r="BW1495" s="18" t="str">
        <f t="shared" si="2198"/>
        <v/>
      </c>
      <c r="BX1495" s="18" t="str">
        <f t="shared" si="2198"/>
        <v/>
      </c>
      <c r="BY1495" s="18" t="str">
        <f t="shared" si="2198"/>
        <v/>
      </c>
      <c r="BZ1495" s="18" t="str">
        <f t="shared" si="2198"/>
        <v/>
      </c>
      <c r="CA1495" s="18" t="str">
        <f t="shared" si="2198"/>
        <v/>
      </c>
      <c r="CB1495" s="18" t="str">
        <f t="shared" si="2198"/>
        <v/>
      </c>
      <c r="CC1495" s="18" t="str">
        <f t="shared" si="2198"/>
        <v/>
      </c>
    </row>
    <row r="1496" ht="15.0" customHeight="1">
      <c r="A1496" s="11" t="s">
        <v>6943</v>
      </c>
      <c r="C1496" s="11"/>
      <c r="D1496" s="11" t="s">
        <v>5632</v>
      </c>
      <c r="E1496" s="11">
        <v>1170000.0</v>
      </c>
      <c r="F1496" s="11">
        <v>1170000.0</v>
      </c>
      <c r="G1496" s="11" t="s">
        <v>151</v>
      </c>
      <c r="H1496" s="12">
        <v>1318005.0</v>
      </c>
      <c r="I1496" s="12">
        <v>1318005.0</v>
      </c>
      <c r="J1496" s="13">
        <v>1170000.0</v>
      </c>
      <c r="K1496" s="13">
        <v>1170000.0</v>
      </c>
      <c r="L1496" s="11" t="s">
        <v>86</v>
      </c>
      <c r="M1496" s="11" t="s">
        <v>67</v>
      </c>
      <c r="N1496" s="14" t="s">
        <v>6940</v>
      </c>
      <c r="S1496" s="11" t="s">
        <v>6941</v>
      </c>
      <c r="V1496" s="11" t="s">
        <v>6943</v>
      </c>
      <c r="W1496" s="11" t="s">
        <v>6937</v>
      </c>
      <c r="X1496" s="11" t="s">
        <v>183</v>
      </c>
      <c r="Y1496" s="11" t="s">
        <v>75</v>
      </c>
      <c r="AI1496" s="15">
        <v>45471.0</v>
      </c>
      <c r="AL1496" s="11">
        <v>1318005.0</v>
      </c>
      <c r="AM1496" s="11" t="s">
        <v>6942</v>
      </c>
      <c r="AQ1496" s="11" t="s">
        <v>79</v>
      </c>
      <c r="AR1496" s="11" t="s">
        <v>183</v>
      </c>
      <c r="AS1496" s="11" t="s">
        <v>75</v>
      </c>
      <c r="AT1496" s="11" t="s">
        <v>80</v>
      </c>
      <c r="AW1496" s="25" t="s">
        <v>96</v>
      </c>
      <c r="AX1496" s="25" t="s">
        <v>82</v>
      </c>
      <c r="AZ1496" s="25" t="s">
        <v>310</v>
      </c>
      <c r="BD1496" s="15">
        <v>46095.0</v>
      </c>
      <c r="BE1496" s="15">
        <v>46098.0</v>
      </c>
      <c r="BJ1496" s="11">
        <v>2024.0</v>
      </c>
      <c r="BK1496" s="11">
        <v>2027.0</v>
      </c>
      <c r="BL1496" s="16">
        <f t="shared" si="1660"/>
        <v>4</v>
      </c>
      <c r="BM1496" s="18" t="str">
        <f t="shared" si="1661"/>
        <v>2024, 2025, 2026, 2027</v>
      </c>
      <c r="BN1496" s="18" t="str">
        <f t="shared" ref="BN1496:CC1496" si="2199">IF(ISNUMBER(SEARCH(BN$1, $BM1496)), ($K1496/$BL1496), "")</f>
        <v/>
      </c>
      <c r="BO1496" s="18" t="str">
        <f t="shared" si="2199"/>
        <v/>
      </c>
      <c r="BP1496" s="18" t="str">
        <f t="shared" si="2199"/>
        <v/>
      </c>
      <c r="BQ1496" s="18" t="str">
        <f t="shared" si="2199"/>
        <v/>
      </c>
      <c r="BR1496" s="20">
        <f t="shared" si="2199"/>
        <v>292500</v>
      </c>
      <c r="BS1496" s="20">
        <f t="shared" si="2199"/>
        <v>292500</v>
      </c>
      <c r="BT1496" s="20">
        <f t="shared" si="2199"/>
        <v>292500</v>
      </c>
      <c r="BU1496" s="20">
        <f t="shared" si="2199"/>
        <v>292500</v>
      </c>
      <c r="BV1496" s="18" t="str">
        <f t="shared" si="2199"/>
        <v/>
      </c>
      <c r="BW1496" s="18" t="str">
        <f t="shared" si="2199"/>
        <v/>
      </c>
      <c r="BX1496" s="18" t="str">
        <f t="shared" si="2199"/>
        <v/>
      </c>
      <c r="BY1496" s="18" t="str">
        <f t="shared" si="2199"/>
        <v/>
      </c>
      <c r="BZ1496" s="18" t="str">
        <f t="shared" si="2199"/>
        <v/>
      </c>
      <c r="CA1496" s="18" t="str">
        <f t="shared" si="2199"/>
        <v/>
      </c>
      <c r="CB1496" s="18" t="str">
        <f t="shared" si="2199"/>
        <v/>
      </c>
      <c r="CC1496" s="18" t="str">
        <f t="shared" si="2199"/>
        <v/>
      </c>
    </row>
    <row r="1497" ht="15.0" customHeight="1">
      <c r="A1497" s="11" t="s">
        <v>6944</v>
      </c>
      <c r="C1497" s="11"/>
      <c r="D1497" s="11" t="s">
        <v>5632</v>
      </c>
      <c r="E1497" s="11">
        <v>909026.0</v>
      </c>
      <c r="F1497" s="11">
        <v>909026.0</v>
      </c>
      <c r="G1497" s="11" t="s">
        <v>151</v>
      </c>
      <c r="H1497" s="12">
        <v>1024018.0</v>
      </c>
      <c r="I1497" s="12">
        <v>1024018.0</v>
      </c>
      <c r="J1497" s="13">
        <v>909026.0</v>
      </c>
      <c r="K1497" s="13">
        <v>909026.0</v>
      </c>
      <c r="L1497" s="11" t="s">
        <v>86</v>
      </c>
      <c r="M1497" s="11" t="s">
        <v>67</v>
      </c>
      <c r="N1497" s="14" t="s">
        <v>6945</v>
      </c>
      <c r="V1497" s="11" t="s">
        <v>461</v>
      </c>
      <c r="W1497" s="11" t="s">
        <v>104</v>
      </c>
      <c r="X1497" s="11" t="s">
        <v>259</v>
      </c>
      <c r="Y1497" s="11" t="s">
        <v>75</v>
      </c>
      <c r="AI1497" s="15">
        <v>2024.0</v>
      </c>
      <c r="AJ1497" s="11">
        <v>12.0</v>
      </c>
      <c r="AK1497" s="11" t="s">
        <v>77</v>
      </c>
      <c r="AL1497" s="11">
        <v>85335.0</v>
      </c>
      <c r="AM1497" s="11" t="s">
        <v>6946</v>
      </c>
      <c r="AQ1497" s="11" t="s">
        <v>79</v>
      </c>
      <c r="AR1497" s="11" t="s">
        <v>259</v>
      </c>
      <c r="AS1497" s="11" t="s">
        <v>75</v>
      </c>
      <c r="AT1497" s="11" t="s">
        <v>375</v>
      </c>
      <c r="AW1497" s="25" t="s">
        <v>96</v>
      </c>
      <c r="AX1497" s="25" t="s">
        <v>376</v>
      </c>
      <c r="AZ1497" s="19" t="s">
        <v>241</v>
      </c>
      <c r="BD1497" s="15">
        <v>46095.0</v>
      </c>
      <c r="BE1497" s="15">
        <v>46098.0</v>
      </c>
      <c r="BJ1497" s="11">
        <v>2024.0</v>
      </c>
      <c r="BK1497" s="11">
        <v>2025.0</v>
      </c>
      <c r="BL1497" s="16">
        <f t="shared" si="1660"/>
        <v>2</v>
      </c>
      <c r="BM1497" s="18" t="str">
        <f t="shared" si="1661"/>
        <v>2024, 2025</v>
      </c>
      <c r="BN1497" s="18" t="str">
        <f t="shared" ref="BN1497:CC1497" si="2200">IF(ISNUMBER(SEARCH(BN$1, $BM1497)), ($K1497/$BL1497), "")</f>
        <v/>
      </c>
      <c r="BO1497" s="18" t="str">
        <f t="shared" si="2200"/>
        <v/>
      </c>
      <c r="BP1497" s="18" t="str">
        <f t="shared" si="2200"/>
        <v/>
      </c>
      <c r="BQ1497" s="18" t="str">
        <f t="shared" si="2200"/>
        <v/>
      </c>
      <c r="BR1497" s="20">
        <f t="shared" si="2200"/>
        <v>454513</v>
      </c>
      <c r="BS1497" s="20">
        <f t="shared" si="2200"/>
        <v>454513</v>
      </c>
      <c r="BT1497" s="18" t="str">
        <f t="shared" si="2200"/>
        <v/>
      </c>
      <c r="BU1497" s="18" t="str">
        <f t="shared" si="2200"/>
        <v/>
      </c>
      <c r="BV1497" s="18" t="str">
        <f t="shared" si="2200"/>
        <v/>
      </c>
      <c r="BW1497" s="18" t="str">
        <f t="shared" si="2200"/>
        <v/>
      </c>
      <c r="BX1497" s="18" t="str">
        <f t="shared" si="2200"/>
        <v/>
      </c>
      <c r="BY1497" s="18" t="str">
        <f t="shared" si="2200"/>
        <v/>
      </c>
      <c r="BZ1497" s="18" t="str">
        <f t="shared" si="2200"/>
        <v/>
      </c>
      <c r="CA1497" s="18" t="str">
        <f t="shared" si="2200"/>
        <v/>
      </c>
      <c r="CB1497" s="18" t="str">
        <f t="shared" si="2200"/>
        <v/>
      </c>
      <c r="CC1497" s="18" t="str">
        <f t="shared" si="2200"/>
        <v/>
      </c>
    </row>
    <row r="1498" ht="15.0" customHeight="1">
      <c r="A1498" s="11" t="s">
        <v>6947</v>
      </c>
      <c r="C1498" s="11"/>
      <c r="D1498" s="11" t="s">
        <v>5632</v>
      </c>
      <c r="E1498" s="11">
        <v>306654.0</v>
      </c>
      <c r="F1498" s="11">
        <v>306654.0</v>
      </c>
      <c r="G1498" s="11" t="s">
        <v>151</v>
      </c>
      <c r="H1498" s="12">
        <v>345446.0</v>
      </c>
      <c r="I1498" s="12">
        <v>345446.0</v>
      </c>
      <c r="J1498" s="13">
        <v>306654.0</v>
      </c>
      <c r="K1498" s="13">
        <v>306654.0</v>
      </c>
      <c r="L1498" s="11" t="s">
        <v>86</v>
      </c>
      <c r="M1498" s="11" t="s">
        <v>67</v>
      </c>
      <c r="N1498" s="14" t="s">
        <v>6945</v>
      </c>
      <c r="V1498" s="11" t="s">
        <v>6948</v>
      </c>
      <c r="W1498" s="11" t="s">
        <v>104</v>
      </c>
      <c r="X1498" s="11" t="s">
        <v>259</v>
      </c>
      <c r="Y1498" s="11" t="s">
        <v>75</v>
      </c>
      <c r="AI1498" s="15">
        <v>2024.0</v>
      </c>
      <c r="AJ1498" s="11">
        <v>12.0</v>
      </c>
      <c r="AK1498" s="11" t="s">
        <v>77</v>
      </c>
      <c r="AL1498" s="11">
        <v>28787.0</v>
      </c>
      <c r="AM1498" s="11" t="s">
        <v>6946</v>
      </c>
      <c r="AQ1498" s="11" t="s">
        <v>79</v>
      </c>
      <c r="AR1498" s="11" t="s">
        <v>259</v>
      </c>
      <c r="AS1498" s="11" t="s">
        <v>75</v>
      </c>
      <c r="AT1498" s="11" t="s">
        <v>80</v>
      </c>
      <c r="AW1498" s="25" t="s">
        <v>96</v>
      </c>
      <c r="AX1498" s="25" t="s">
        <v>82</v>
      </c>
      <c r="AZ1498" s="11" t="s">
        <v>535</v>
      </c>
      <c r="BD1498" s="15">
        <v>46095.0</v>
      </c>
      <c r="BE1498" s="15">
        <v>46098.0</v>
      </c>
      <c r="BJ1498" s="11">
        <v>2024.0</v>
      </c>
      <c r="BK1498" s="11">
        <v>2025.0</v>
      </c>
      <c r="BL1498" s="16">
        <f t="shared" si="1660"/>
        <v>2</v>
      </c>
      <c r="BM1498" s="18" t="str">
        <f t="shared" si="1661"/>
        <v>2024, 2025</v>
      </c>
      <c r="BN1498" s="18" t="str">
        <f t="shared" ref="BN1498:CC1498" si="2201">IF(ISNUMBER(SEARCH(BN$1, $BM1498)), ($K1498/$BL1498), "")</f>
        <v/>
      </c>
      <c r="BO1498" s="18" t="str">
        <f t="shared" si="2201"/>
        <v/>
      </c>
      <c r="BP1498" s="18" t="str">
        <f t="shared" si="2201"/>
        <v/>
      </c>
      <c r="BQ1498" s="18" t="str">
        <f t="shared" si="2201"/>
        <v/>
      </c>
      <c r="BR1498" s="20">
        <f t="shared" si="2201"/>
        <v>153327</v>
      </c>
      <c r="BS1498" s="20">
        <f t="shared" si="2201"/>
        <v>153327</v>
      </c>
      <c r="BT1498" s="18" t="str">
        <f t="shared" si="2201"/>
        <v/>
      </c>
      <c r="BU1498" s="18" t="str">
        <f t="shared" si="2201"/>
        <v/>
      </c>
      <c r="BV1498" s="18" t="str">
        <f t="shared" si="2201"/>
        <v/>
      </c>
      <c r="BW1498" s="18" t="str">
        <f t="shared" si="2201"/>
        <v/>
      </c>
      <c r="BX1498" s="18" t="str">
        <f t="shared" si="2201"/>
        <v/>
      </c>
      <c r="BY1498" s="18" t="str">
        <f t="shared" si="2201"/>
        <v/>
      </c>
      <c r="BZ1498" s="18" t="str">
        <f t="shared" si="2201"/>
        <v/>
      </c>
      <c r="CA1498" s="18" t="str">
        <f t="shared" si="2201"/>
        <v/>
      </c>
      <c r="CB1498" s="18" t="str">
        <f t="shared" si="2201"/>
        <v/>
      </c>
      <c r="CC1498" s="18" t="str">
        <f t="shared" si="2201"/>
        <v/>
      </c>
    </row>
    <row r="1499" ht="15.0" customHeight="1">
      <c r="A1499" s="11" t="s">
        <v>6949</v>
      </c>
      <c r="C1499" s="11"/>
      <c r="D1499" s="11" t="s">
        <v>5632</v>
      </c>
      <c r="E1499" s="11">
        <v>207333.0</v>
      </c>
      <c r="F1499" s="11">
        <v>207333.0</v>
      </c>
      <c r="G1499" s="11" t="s">
        <v>151</v>
      </c>
      <c r="H1499" s="12">
        <v>233560.0</v>
      </c>
      <c r="I1499" s="12">
        <v>233560.0</v>
      </c>
      <c r="J1499" s="13">
        <v>207333.0</v>
      </c>
      <c r="K1499" s="13">
        <v>207333.0</v>
      </c>
      <c r="L1499" s="11" t="s">
        <v>86</v>
      </c>
      <c r="M1499" s="11" t="s">
        <v>67</v>
      </c>
      <c r="N1499" s="14" t="s">
        <v>6945</v>
      </c>
      <c r="V1499" s="11" t="s">
        <v>6950</v>
      </c>
      <c r="W1499" s="11" t="s">
        <v>104</v>
      </c>
      <c r="X1499" s="11" t="s">
        <v>259</v>
      </c>
      <c r="Y1499" s="11" t="s">
        <v>75</v>
      </c>
      <c r="AI1499" s="15">
        <v>2024.0</v>
      </c>
      <c r="AJ1499" s="11">
        <v>12.0</v>
      </c>
      <c r="AK1499" s="11" t="s">
        <v>77</v>
      </c>
      <c r="AL1499" s="11">
        <v>19463.0</v>
      </c>
      <c r="AM1499" s="11" t="s">
        <v>6946</v>
      </c>
      <c r="AQ1499" s="11" t="s">
        <v>79</v>
      </c>
      <c r="AR1499" s="11" t="s">
        <v>259</v>
      </c>
      <c r="AS1499" s="11" t="s">
        <v>75</v>
      </c>
      <c r="AT1499" s="11" t="s">
        <v>80</v>
      </c>
      <c r="AW1499" s="25" t="s">
        <v>96</v>
      </c>
      <c r="AX1499" s="25" t="s">
        <v>376</v>
      </c>
      <c r="AZ1499" s="25" t="s">
        <v>191</v>
      </c>
      <c r="BD1499" s="15">
        <v>46095.0</v>
      </c>
      <c r="BE1499" s="15">
        <v>46098.0</v>
      </c>
      <c r="BJ1499" s="11">
        <v>2024.0</v>
      </c>
      <c r="BK1499" s="11">
        <v>2025.0</v>
      </c>
      <c r="BL1499" s="16">
        <f t="shared" si="1660"/>
        <v>2</v>
      </c>
      <c r="BM1499" s="18" t="str">
        <f t="shared" si="1661"/>
        <v>2024, 2025</v>
      </c>
      <c r="BN1499" s="18" t="str">
        <f t="shared" ref="BN1499:CC1499" si="2202">IF(ISNUMBER(SEARCH(BN$1, $BM1499)), ($K1499/$BL1499), "")</f>
        <v/>
      </c>
      <c r="BO1499" s="18" t="str">
        <f t="shared" si="2202"/>
        <v/>
      </c>
      <c r="BP1499" s="18" t="str">
        <f t="shared" si="2202"/>
        <v/>
      </c>
      <c r="BQ1499" s="18" t="str">
        <f t="shared" si="2202"/>
        <v/>
      </c>
      <c r="BR1499" s="20">
        <f t="shared" si="2202"/>
        <v>103666.5</v>
      </c>
      <c r="BS1499" s="20">
        <f t="shared" si="2202"/>
        <v>103666.5</v>
      </c>
      <c r="BT1499" s="18" t="str">
        <f t="shared" si="2202"/>
        <v/>
      </c>
      <c r="BU1499" s="18" t="str">
        <f t="shared" si="2202"/>
        <v/>
      </c>
      <c r="BV1499" s="18" t="str">
        <f t="shared" si="2202"/>
        <v/>
      </c>
      <c r="BW1499" s="18" t="str">
        <f t="shared" si="2202"/>
        <v/>
      </c>
      <c r="BX1499" s="18" t="str">
        <f t="shared" si="2202"/>
        <v/>
      </c>
      <c r="BY1499" s="18" t="str">
        <f t="shared" si="2202"/>
        <v/>
      </c>
      <c r="BZ1499" s="18" t="str">
        <f t="shared" si="2202"/>
        <v/>
      </c>
      <c r="CA1499" s="18" t="str">
        <f t="shared" si="2202"/>
        <v/>
      </c>
      <c r="CB1499" s="18" t="str">
        <f t="shared" si="2202"/>
        <v/>
      </c>
      <c r="CC1499" s="18" t="str">
        <f t="shared" si="2202"/>
        <v/>
      </c>
    </row>
    <row r="1500" ht="15.0" customHeight="1">
      <c r="A1500" s="11" t="s">
        <v>6951</v>
      </c>
      <c r="C1500" s="11"/>
      <c r="D1500" s="11" t="s">
        <v>5632</v>
      </c>
      <c r="E1500" s="11">
        <v>164250.0</v>
      </c>
      <c r="F1500" s="11">
        <v>164250.0</v>
      </c>
      <c r="G1500" s="11" t="s">
        <v>151</v>
      </c>
      <c r="H1500" s="12">
        <v>185027.0</v>
      </c>
      <c r="I1500" s="12">
        <v>185027.0</v>
      </c>
      <c r="J1500" s="13">
        <v>164250.0</v>
      </c>
      <c r="K1500" s="13">
        <v>164250.0</v>
      </c>
      <c r="L1500" s="11" t="s">
        <v>86</v>
      </c>
      <c r="M1500" s="11" t="s">
        <v>67</v>
      </c>
      <c r="N1500" s="14" t="s">
        <v>6945</v>
      </c>
      <c r="V1500" s="11" t="s">
        <v>6952</v>
      </c>
      <c r="W1500" s="11" t="s">
        <v>104</v>
      </c>
      <c r="X1500" s="11" t="s">
        <v>259</v>
      </c>
      <c r="Y1500" s="11" t="s">
        <v>75</v>
      </c>
      <c r="AI1500" s="15">
        <v>2024.0</v>
      </c>
      <c r="AJ1500" s="11">
        <v>12.0</v>
      </c>
      <c r="AK1500" s="11" t="s">
        <v>77</v>
      </c>
      <c r="AL1500" s="11">
        <v>15419.0</v>
      </c>
      <c r="AM1500" s="11" t="s">
        <v>6946</v>
      </c>
      <c r="AQ1500" s="11" t="s">
        <v>79</v>
      </c>
      <c r="AR1500" s="11" t="s">
        <v>259</v>
      </c>
      <c r="AS1500" s="11" t="s">
        <v>75</v>
      </c>
      <c r="AT1500" s="11" t="s">
        <v>122</v>
      </c>
      <c r="AW1500" s="25" t="s">
        <v>96</v>
      </c>
      <c r="AX1500" s="25" t="s">
        <v>82</v>
      </c>
      <c r="AZ1500" s="25" t="s">
        <v>109</v>
      </c>
      <c r="BD1500" s="15">
        <v>46095.0</v>
      </c>
      <c r="BE1500" s="15">
        <v>46098.0</v>
      </c>
      <c r="BJ1500" s="11">
        <v>2024.0</v>
      </c>
      <c r="BK1500" s="11">
        <v>2025.0</v>
      </c>
      <c r="BL1500" s="16">
        <f t="shared" si="1660"/>
        <v>2</v>
      </c>
      <c r="BM1500" s="18" t="str">
        <f t="shared" si="1661"/>
        <v>2024, 2025</v>
      </c>
      <c r="BN1500" s="18" t="str">
        <f t="shared" ref="BN1500:CC1500" si="2203">IF(ISNUMBER(SEARCH(BN$1, $BM1500)), ($K1500/$BL1500), "")</f>
        <v/>
      </c>
      <c r="BO1500" s="18" t="str">
        <f t="shared" si="2203"/>
        <v/>
      </c>
      <c r="BP1500" s="18" t="str">
        <f t="shared" si="2203"/>
        <v/>
      </c>
      <c r="BQ1500" s="18" t="str">
        <f t="shared" si="2203"/>
        <v/>
      </c>
      <c r="BR1500" s="20">
        <f t="shared" si="2203"/>
        <v>82125</v>
      </c>
      <c r="BS1500" s="20">
        <f t="shared" si="2203"/>
        <v>82125</v>
      </c>
      <c r="BT1500" s="18" t="str">
        <f t="shared" si="2203"/>
        <v/>
      </c>
      <c r="BU1500" s="18" t="str">
        <f t="shared" si="2203"/>
        <v/>
      </c>
      <c r="BV1500" s="18" t="str">
        <f t="shared" si="2203"/>
        <v/>
      </c>
      <c r="BW1500" s="18" t="str">
        <f t="shared" si="2203"/>
        <v/>
      </c>
      <c r="BX1500" s="18" t="str">
        <f t="shared" si="2203"/>
        <v/>
      </c>
      <c r="BY1500" s="18" t="str">
        <f t="shared" si="2203"/>
        <v/>
      </c>
      <c r="BZ1500" s="18" t="str">
        <f t="shared" si="2203"/>
        <v/>
      </c>
      <c r="CA1500" s="18" t="str">
        <f t="shared" si="2203"/>
        <v/>
      </c>
      <c r="CB1500" s="18" t="str">
        <f t="shared" si="2203"/>
        <v/>
      </c>
      <c r="CC1500" s="18" t="str">
        <f t="shared" si="2203"/>
        <v/>
      </c>
    </row>
    <row r="1501" ht="15.0" customHeight="1">
      <c r="A1501" s="11" t="s">
        <v>6953</v>
      </c>
      <c r="C1501" s="11"/>
      <c r="D1501" s="11" t="s">
        <v>5632</v>
      </c>
      <c r="E1501" s="11">
        <v>4000000.0</v>
      </c>
      <c r="F1501" s="11">
        <v>4000000.0</v>
      </c>
      <c r="G1501" s="11" t="s">
        <v>151</v>
      </c>
      <c r="H1501" s="12">
        <v>4506000.0</v>
      </c>
      <c r="I1501" s="12">
        <v>4506000.0</v>
      </c>
      <c r="J1501" s="13">
        <v>4000000.0</v>
      </c>
      <c r="K1501" s="13">
        <v>4000000.0</v>
      </c>
      <c r="L1501" s="11" t="s">
        <v>86</v>
      </c>
      <c r="M1501" s="11" t="s">
        <v>67</v>
      </c>
      <c r="N1501" s="14" t="s">
        <v>6954</v>
      </c>
      <c r="T1501" s="11" t="s">
        <v>6955</v>
      </c>
      <c r="V1501" s="11" t="s">
        <v>6956</v>
      </c>
      <c r="W1501" s="11" t="s">
        <v>92</v>
      </c>
      <c r="X1501" s="11" t="s">
        <v>142</v>
      </c>
      <c r="Y1501" s="11" t="s">
        <v>75</v>
      </c>
      <c r="AD1501" s="11" t="s">
        <v>163</v>
      </c>
      <c r="AL1501" s="11">
        <v>4506000.0</v>
      </c>
      <c r="AM1501" s="11" t="s">
        <v>185</v>
      </c>
      <c r="AN1501" s="11" t="s">
        <v>443</v>
      </c>
      <c r="AQ1501" s="11" t="s">
        <v>79</v>
      </c>
      <c r="AR1501" s="11" t="s">
        <v>188</v>
      </c>
      <c r="AS1501" s="11" t="s">
        <v>75</v>
      </c>
      <c r="AT1501" s="11" t="s">
        <v>107</v>
      </c>
      <c r="AU1501" s="11" t="s">
        <v>189</v>
      </c>
      <c r="AW1501" s="25" t="s">
        <v>96</v>
      </c>
      <c r="AX1501" s="25" t="s">
        <v>82</v>
      </c>
      <c r="AZ1501" s="25" t="s">
        <v>124</v>
      </c>
      <c r="BD1501" s="15">
        <v>46095.0</v>
      </c>
      <c r="BE1501" s="15">
        <v>46098.0</v>
      </c>
      <c r="BJ1501" s="11">
        <v>2025.0</v>
      </c>
      <c r="BK1501" s="11">
        <v>2028.0</v>
      </c>
      <c r="BL1501" s="16">
        <f t="shared" si="1660"/>
        <v>4</v>
      </c>
      <c r="BM1501" s="18" t="str">
        <f t="shared" si="1661"/>
        <v>2025, 2026, 2027, 2028</v>
      </c>
      <c r="BN1501" s="18" t="str">
        <f t="shared" ref="BN1501:CC1501" si="2204">IF(ISNUMBER(SEARCH(BN$1, $BM1501)), ($K1501/$BL1501), "")</f>
        <v/>
      </c>
      <c r="BO1501" s="18" t="str">
        <f t="shared" si="2204"/>
        <v/>
      </c>
      <c r="BP1501" s="18" t="str">
        <f t="shared" si="2204"/>
        <v/>
      </c>
      <c r="BQ1501" s="18" t="str">
        <f t="shared" si="2204"/>
        <v/>
      </c>
      <c r="BR1501" s="18" t="str">
        <f t="shared" si="2204"/>
        <v/>
      </c>
      <c r="BS1501" s="20">
        <f t="shared" si="2204"/>
        <v>1000000</v>
      </c>
      <c r="BT1501" s="20">
        <f t="shared" si="2204"/>
        <v>1000000</v>
      </c>
      <c r="BU1501" s="20">
        <f t="shared" si="2204"/>
        <v>1000000</v>
      </c>
      <c r="BV1501" s="20">
        <f t="shared" si="2204"/>
        <v>1000000</v>
      </c>
      <c r="BW1501" s="18" t="str">
        <f t="shared" si="2204"/>
        <v/>
      </c>
      <c r="BX1501" s="18" t="str">
        <f t="shared" si="2204"/>
        <v/>
      </c>
      <c r="BY1501" s="18" t="str">
        <f t="shared" si="2204"/>
        <v/>
      </c>
      <c r="BZ1501" s="18" t="str">
        <f t="shared" si="2204"/>
        <v/>
      </c>
      <c r="CA1501" s="18" t="str">
        <f t="shared" si="2204"/>
        <v/>
      </c>
      <c r="CB1501" s="18" t="str">
        <f t="shared" si="2204"/>
        <v/>
      </c>
      <c r="CC1501" s="18" t="str">
        <f t="shared" si="2204"/>
        <v/>
      </c>
    </row>
    <row r="1502" ht="15.0" customHeight="1">
      <c r="A1502" s="11" t="s">
        <v>6957</v>
      </c>
      <c r="C1502" s="11"/>
      <c r="D1502" s="11" t="s">
        <v>5632</v>
      </c>
      <c r="E1502" s="11">
        <v>1578076.0</v>
      </c>
      <c r="F1502" s="11">
        <v>1578076.0</v>
      </c>
      <c r="G1502" s="11" t="s">
        <v>151</v>
      </c>
      <c r="H1502" s="12">
        <v>1777703.0</v>
      </c>
      <c r="I1502" s="12">
        <v>1777703.0</v>
      </c>
      <c r="J1502" s="13">
        <v>1578076.0</v>
      </c>
      <c r="K1502" s="13">
        <v>1578076.0</v>
      </c>
      <c r="L1502" s="11" t="s">
        <v>86</v>
      </c>
      <c r="M1502" s="11" t="s">
        <v>67</v>
      </c>
      <c r="N1502" s="14" t="s">
        <v>6958</v>
      </c>
      <c r="V1502" s="11" t="s">
        <v>6959</v>
      </c>
      <c r="W1502" s="11" t="s">
        <v>6937</v>
      </c>
      <c r="X1502" s="11" t="s">
        <v>259</v>
      </c>
      <c r="Y1502" s="11" t="s">
        <v>75</v>
      </c>
      <c r="AD1502" s="11" t="s">
        <v>6960</v>
      </c>
      <c r="AI1502" s="15">
        <v>45940.0</v>
      </c>
      <c r="AJ1502" s="11">
        <v>36.0</v>
      </c>
      <c r="AK1502" s="11" t="s">
        <v>77</v>
      </c>
      <c r="AL1502" s="11">
        <v>49381.0</v>
      </c>
      <c r="AM1502" s="11" t="s">
        <v>185</v>
      </c>
      <c r="AN1502" s="37" t="s">
        <v>649</v>
      </c>
      <c r="AQ1502" s="11" t="s">
        <v>79</v>
      </c>
      <c r="AR1502" s="11" t="s">
        <v>188</v>
      </c>
      <c r="AS1502" s="11" t="s">
        <v>75</v>
      </c>
      <c r="AT1502" s="11" t="s">
        <v>107</v>
      </c>
      <c r="AU1502" s="11" t="s">
        <v>189</v>
      </c>
      <c r="AW1502" s="25" t="s">
        <v>955</v>
      </c>
      <c r="AX1502" s="25" t="s">
        <v>82</v>
      </c>
      <c r="AZ1502" s="25" t="s">
        <v>124</v>
      </c>
      <c r="BD1502" s="15">
        <v>46095.0</v>
      </c>
      <c r="BE1502" s="15">
        <v>46098.0</v>
      </c>
      <c r="BJ1502" s="11">
        <v>2025.0</v>
      </c>
      <c r="BK1502" s="11">
        <v>2028.0</v>
      </c>
      <c r="BL1502" s="16">
        <f t="shared" si="1660"/>
        <v>4</v>
      </c>
      <c r="BM1502" s="18" t="str">
        <f t="shared" si="1661"/>
        <v>2025, 2026, 2027, 2028</v>
      </c>
      <c r="BN1502" s="18" t="str">
        <f t="shared" ref="BN1502:CC1502" si="2205">IF(ISNUMBER(SEARCH(BN$1, $BM1502)), ($K1502/$BL1502), "")</f>
        <v/>
      </c>
      <c r="BO1502" s="18" t="str">
        <f t="shared" si="2205"/>
        <v/>
      </c>
      <c r="BP1502" s="18" t="str">
        <f t="shared" si="2205"/>
        <v/>
      </c>
      <c r="BQ1502" s="18" t="str">
        <f t="shared" si="2205"/>
        <v/>
      </c>
      <c r="BR1502" s="18" t="str">
        <f t="shared" si="2205"/>
        <v/>
      </c>
      <c r="BS1502" s="20">
        <f t="shared" si="2205"/>
        <v>394519</v>
      </c>
      <c r="BT1502" s="20">
        <f t="shared" si="2205"/>
        <v>394519</v>
      </c>
      <c r="BU1502" s="20">
        <f t="shared" si="2205"/>
        <v>394519</v>
      </c>
      <c r="BV1502" s="20">
        <f t="shared" si="2205"/>
        <v>394519</v>
      </c>
      <c r="BW1502" s="18" t="str">
        <f t="shared" si="2205"/>
        <v/>
      </c>
      <c r="BX1502" s="18" t="str">
        <f t="shared" si="2205"/>
        <v/>
      </c>
      <c r="BY1502" s="18" t="str">
        <f t="shared" si="2205"/>
        <v/>
      </c>
      <c r="BZ1502" s="18" t="str">
        <f t="shared" si="2205"/>
        <v/>
      </c>
      <c r="CA1502" s="18" t="str">
        <f t="shared" si="2205"/>
        <v/>
      </c>
      <c r="CB1502" s="18" t="str">
        <f t="shared" si="2205"/>
        <v/>
      </c>
      <c r="CC1502" s="18" t="str">
        <f t="shared" si="2205"/>
        <v/>
      </c>
    </row>
    <row r="1503" ht="15.0" customHeight="1">
      <c r="A1503" s="11" t="s">
        <v>6961</v>
      </c>
      <c r="C1503" s="11"/>
      <c r="D1503" s="11" t="s">
        <v>5632</v>
      </c>
      <c r="E1503" s="11">
        <v>2200000.0</v>
      </c>
      <c r="F1503" s="11">
        <v>2200000.0</v>
      </c>
      <c r="G1503" s="11" t="s">
        <v>151</v>
      </c>
      <c r="H1503" s="12">
        <v>2478300.0</v>
      </c>
      <c r="I1503" s="12">
        <v>2478300.0</v>
      </c>
      <c r="J1503" s="13">
        <v>2200000.0</v>
      </c>
      <c r="K1503" s="13">
        <v>2200000.0</v>
      </c>
      <c r="L1503" s="11" t="s">
        <v>86</v>
      </c>
      <c r="M1503" s="11" t="s">
        <v>67</v>
      </c>
      <c r="N1503" s="14" t="s">
        <v>6962</v>
      </c>
      <c r="V1503" s="11" t="s">
        <v>6961</v>
      </c>
      <c r="W1503" s="11" t="s">
        <v>6937</v>
      </c>
      <c r="X1503" s="11" t="s">
        <v>876</v>
      </c>
      <c r="Y1503" s="11" t="s">
        <v>75</v>
      </c>
      <c r="AI1503" s="15">
        <v>45901.0</v>
      </c>
      <c r="AJ1503" s="11">
        <v>24.0</v>
      </c>
      <c r="AK1503" s="11" t="s">
        <v>77</v>
      </c>
      <c r="AL1503" s="11">
        <v>103263.0</v>
      </c>
      <c r="AM1503" s="11" t="s">
        <v>6963</v>
      </c>
      <c r="AQ1503" s="11" t="s">
        <v>79</v>
      </c>
      <c r="AR1503" s="18" t="s">
        <v>878</v>
      </c>
      <c r="AS1503" s="11" t="s">
        <v>75</v>
      </c>
      <c r="AT1503" s="11" t="s">
        <v>80</v>
      </c>
      <c r="AW1503" s="25" t="s">
        <v>96</v>
      </c>
      <c r="AX1503" s="25" t="s">
        <v>82</v>
      </c>
      <c r="AZ1503" s="19" t="s">
        <v>398</v>
      </c>
      <c r="BD1503" s="15">
        <v>46095.0</v>
      </c>
      <c r="BE1503" s="15">
        <v>46098.0</v>
      </c>
      <c r="BJ1503" s="11">
        <v>2025.0</v>
      </c>
      <c r="BK1503" s="11">
        <v>2027.0</v>
      </c>
      <c r="BL1503" s="16">
        <f t="shared" si="1660"/>
        <v>3</v>
      </c>
      <c r="BM1503" s="18" t="str">
        <f t="shared" si="1661"/>
        <v>2025, 2026, 2027</v>
      </c>
      <c r="BN1503" s="18" t="str">
        <f t="shared" ref="BN1503:CC1503" si="2206">IF(ISNUMBER(SEARCH(BN$1, $BM1503)), ($K1503/$BL1503), "")</f>
        <v/>
      </c>
      <c r="BO1503" s="18" t="str">
        <f t="shared" si="2206"/>
        <v/>
      </c>
      <c r="BP1503" s="18" t="str">
        <f t="shared" si="2206"/>
        <v/>
      </c>
      <c r="BQ1503" s="18" t="str">
        <f t="shared" si="2206"/>
        <v/>
      </c>
      <c r="BR1503" s="18" t="str">
        <f t="shared" si="2206"/>
        <v/>
      </c>
      <c r="BS1503" s="20">
        <f t="shared" si="2206"/>
        <v>733333.3333</v>
      </c>
      <c r="BT1503" s="20">
        <f t="shared" si="2206"/>
        <v>733333.3333</v>
      </c>
      <c r="BU1503" s="20">
        <f t="shared" si="2206"/>
        <v>733333.3333</v>
      </c>
      <c r="BV1503" s="18" t="str">
        <f t="shared" si="2206"/>
        <v/>
      </c>
      <c r="BW1503" s="18" t="str">
        <f t="shared" si="2206"/>
        <v/>
      </c>
      <c r="BX1503" s="18" t="str">
        <f t="shared" si="2206"/>
        <v/>
      </c>
      <c r="BY1503" s="18" t="str">
        <f t="shared" si="2206"/>
        <v/>
      </c>
      <c r="BZ1503" s="18" t="str">
        <f t="shared" si="2206"/>
        <v/>
      </c>
      <c r="CA1503" s="18" t="str">
        <f t="shared" si="2206"/>
        <v/>
      </c>
      <c r="CB1503" s="18" t="str">
        <f t="shared" si="2206"/>
        <v/>
      </c>
      <c r="CC1503" s="18" t="str">
        <f t="shared" si="2206"/>
        <v/>
      </c>
    </row>
    <row r="1504" ht="15.0" customHeight="1">
      <c r="A1504" s="11" t="s">
        <v>6964</v>
      </c>
      <c r="C1504" s="11"/>
      <c r="D1504" s="11" t="s">
        <v>5632</v>
      </c>
      <c r="E1504" s="11">
        <v>5500000.0</v>
      </c>
      <c r="F1504" s="11">
        <v>5500000.0</v>
      </c>
      <c r="G1504" s="11" t="s">
        <v>151</v>
      </c>
      <c r="H1504" s="12">
        <v>6195750.0</v>
      </c>
      <c r="I1504" s="12">
        <v>6195750.0</v>
      </c>
      <c r="J1504" s="13">
        <v>5500000.0</v>
      </c>
      <c r="K1504" s="13">
        <v>5500000.0</v>
      </c>
      <c r="L1504" s="11" t="s">
        <v>86</v>
      </c>
      <c r="M1504" s="11" t="s">
        <v>67</v>
      </c>
      <c r="N1504" s="14" t="s">
        <v>6965</v>
      </c>
      <c r="V1504" s="11" t="s">
        <v>567</v>
      </c>
      <c r="W1504" s="11" t="s">
        <v>2228</v>
      </c>
      <c r="X1504" s="11" t="s">
        <v>218</v>
      </c>
      <c r="Y1504" s="11" t="s">
        <v>75</v>
      </c>
      <c r="AL1504" s="11">
        <v>6195750.0</v>
      </c>
      <c r="AM1504" s="11" t="s">
        <v>485</v>
      </c>
      <c r="AQ1504" s="11" t="s">
        <v>79</v>
      </c>
      <c r="AR1504" s="11" t="s">
        <v>218</v>
      </c>
      <c r="AS1504" s="11" t="s">
        <v>75</v>
      </c>
      <c r="AT1504" s="11" t="s">
        <v>80</v>
      </c>
      <c r="AW1504" s="25" t="s">
        <v>2667</v>
      </c>
      <c r="AX1504" s="25" t="s">
        <v>82</v>
      </c>
      <c r="AZ1504" s="25" t="s">
        <v>73</v>
      </c>
      <c r="BD1504" s="15">
        <v>46095.0</v>
      </c>
      <c r="BE1504" s="15">
        <v>46098.0</v>
      </c>
      <c r="BJ1504" s="11">
        <v>2025.0</v>
      </c>
      <c r="BK1504" s="11">
        <v>2030.0</v>
      </c>
      <c r="BL1504" s="16">
        <f t="shared" si="1660"/>
        <v>6</v>
      </c>
      <c r="BM1504" s="18" t="str">
        <f t="shared" si="1661"/>
        <v>2025, 2026, 2027, 2028, 2029, 2030</v>
      </c>
      <c r="BN1504" s="18" t="str">
        <f t="shared" ref="BN1504:CC1504" si="2207">IF(ISNUMBER(SEARCH(BN$1, $BM1504)), ($K1504/$BL1504), "")</f>
        <v/>
      </c>
      <c r="BO1504" s="18" t="str">
        <f t="shared" si="2207"/>
        <v/>
      </c>
      <c r="BP1504" s="18" t="str">
        <f t="shared" si="2207"/>
        <v/>
      </c>
      <c r="BQ1504" s="18" t="str">
        <f t="shared" si="2207"/>
        <v/>
      </c>
      <c r="BR1504" s="18" t="str">
        <f t="shared" si="2207"/>
        <v/>
      </c>
      <c r="BS1504" s="20">
        <f t="shared" si="2207"/>
        <v>916666.6667</v>
      </c>
      <c r="BT1504" s="20">
        <f t="shared" si="2207"/>
        <v>916666.6667</v>
      </c>
      <c r="BU1504" s="20">
        <f t="shared" si="2207"/>
        <v>916666.6667</v>
      </c>
      <c r="BV1504" s="20">
        <f t="shared" si="2207"/>
        <v>916666.6667</v>
      </c>
      <c r="BW1504" s="20">
        <f t="shared" si="2207"/>
        <v>916666.6667</v>
      </c>
      <c r="BX1504" s="20">
        <f t="shared" si="2207"/>
        <v>916666.6667</v>
      </c>
      <c r="BY1504" s="18" t="str">
        <f t="shared" si="2207"/>
        <v/>
      </c>
      <c r="BZ1504" s="18" t="str">
        <f t="shared" si="2207"/>
        <v/>
      </c>
      <c r="CA1504" s="18" t="str">
        <f t="shared" si="2207"/>
        <v/>
      </c>
      <c r="CB1504" s="18" t="str">
        <f t="shared" si="2207"/>
        <v/>
      </c>
      <c r="CC1504" s="18" t="str">
        <f t="shared" si="2207"/>
        <v/>
      </c>
    </row>
    <row r="1505" ht="15.75" customHeight="1">
      <c r="A1505" s="48" t="s">
        <v>6966</v>
      </c>
      <c r="B1505" s="48" t="s">
        <v>6967</v>
      </c>
      <c r="C1505" s="48" t="s">
        <v>6966</v>
      </c>
      <c r="D1505" s="11" t="s">
        <v>6968</v>
      </c>
      <c r="E1505" s="44">
        <v>904867.0</v>
      </c>
      <c r="F1505" s="44">
        <v>904867.0</v>
      </c>
      <c r="G1505" s="48" t="s">
        <v>151</v>
      </c>
      <c r="H1505" s="44">
        <v>960340.0</v>
      </c>
      <c r="I1505" s="48"/>
      <c r="J1505" s="61">
        <v>904867.0</v>
      </c>
      <c r="K1505" s="61">
        <v>904867.0</v>
      </c>
      <c r="L1505" s="11" t="s">
        <v>86</v>
      </c>
      <c r="M1505" s="11" t="s">
        <v>67</v>
      </c>
      <c r="N1505" s="48"/>
      <c r="O1505" s="48" t="s">
        <v>6969</v>
      </c>
      <c r="P1505" s="48"/>
      <c r="Q1505" s="48"/>
      <c r="R1505" s="48"/>
      <c r="S1505" s="48"/>
      <c r="T1505" s="48" t="s">
        <v>6970</v>
      </c>
      <c r="V1505" s="48" t="s">
        <v>6971</v>
      </c>
      <c r="W1505" s="11"/>
      <c r="X1505" s="48" t="s">
        <v>6972</v>
      </c>
      <c r="Z1505" s="48"/>
      <c r="AA1505" s="48"/>
      <c r="AB1505" s="48"/>
      <c r="AC1505" s="48"/>
      <c r="AD1505" s="48"/>
      <c r="AE1505" s="48"/>
      <c r="AF1505" s="48"/>
      <c r="AG1505" s="48"/>
      <c r="AH1505" s="48"/>
      <c r="AI1505" s="48"/>
      <c r="AJ1505" s="48"/>
      <c r="AK1505" s="48"/>
      <c r="AL1505" s="48"/>
      <c r="AM1505" s="48" t="s">
        <v>6973</v>
      </c>
      <c r="AO1505" s="48" t="s">
        <v>6974</v>
      </c>
      <c r="AP1505" s="48"/>
      <c r="AQ1505" s="11" t="s">
        <v>79</v>
      </c>
      <c r="AR1505" s="48" t="s">
        <v>334</v>
      </c>
      <c r="AS1505" s="11" t="s">
        <v>75</v>
      </c>
      <c r="AT1505" s="25" t="s">
        <v>375</v>
      </c>
      <c r="AW1505" s="25" t="s">
        <v>96</v>
      </c>
      <c r="AX1505" s="25" t="s">
        <v>376</v>
      </c>
      <c r="AY1505" s="48"/>
      <c r="AZ1505" s="19" t="s">
        <v>241</v>
      </c>
      <c r="BA1505" s="48"/>
      <c r="BC1505" s="48"/>
      <c r="BD1505" s="48"/>
      <c r="BE1505" s="48"/>
      <c r="BI1505" s="48"/>
      <c r="BJ1505" s="44">
        <v>2025.0</v>
      </c>
      <c r="BK1505" s="44">
        <v>2025.0</v>
      </c>
      <c r="BL1505" s="16">
        <f t="shared" si="1660"/>
        <v>1</v>
      </c>
      <c r="BM1505" s="18" t="str">
        <f t="shared" si="1661"/>
        <v>2025</v>
      </c>
      <c r="BN1505" s="18" t="str">
        <f t="shared" ref="BN1505:CC1505" si="2208">IF(ISNUMBER(SEARCH(BN$1, $BM1505)), ($K1505/$BL1505), "")</f>
        <v/>
      </c>
      <c r="BO1505" s="18" t="str">
        <f t="shared" si="2208"/>
        <v/>
      </c>
      <c r="BP1505" s="18" t="str">
        <f t="shared" si="2208"/>
        <v/>
      </c>
      <c r="BQ1505" s="18" t="str">
        <f t="shared" si="2208"/>
        <v/>
      </c>
      <c r="BR1505" s="18" t="str">
        <f t="shared" si="2208"/>
        <v/>
      </c>
      <c r="BS1505" s="20">
        <f t="shared" si="2208"/>
        <v>904867</v>
      </c>
      <c r="BT1505" s="18" t="str">
        <f t="shared" si="2208"/>
        <v/>
      </c>
      <c r="BU1505" s="18" t="str">
        <f t="shared" si="2208"/>
        <v/>
      </c>
      <c r="BV1505" s="18" t="str">
        <f t="shared" si="2208"/>
        <v/>
      </c>
      <c r="BW1505" s="18" t="str">
        <f t="shared" si="2208"/>
        <v/>
      </c>
      <c r="BX1505" s="18" t="str">
        <f t="shared" si="2208"/>
        <v/>
      </c>
      <c r="BY1505" s="18" t="str">
        <f t="shared" si="2208"/>
        <v/>
      </c>
      <c r="BZ1505" s="18" t="str">
        <f t="shared" si="2208"/>
        <v/>
      </c>
      <c r="CA1505" s="18" t="str">
        <f t="shared" si="2208"/>
        <v/>
      </c>
      <c r="CB1505" s="18" t="str">
        <f t="shared" si="2208"/>
        <v/>
      </c>
      <c r="CC1505" s="18" t="str">
        <f t="shared" si="2208"/>
        <v/>
      </c>
      <c r="CD1505" s="48"/>
      <c r="CE1505" s="48"/>
    </row>
    <row r="1506" ht="15.75" customHeight="1">
      <c r="A1506" s="48" t="s">
        <v>6975</v>
      </c>
      <c r="B1506" s="48" t="s">
        <v>6882</v>
      </c>
      <c r="C1506" s="48" t="s">
        <v>6975</v>
      </c>
      <c r="D1506" s="11" t="s">
        <v>6968</v>
      </c>
      <c r="E1506" s="44">
        <v>320000.0</v>
      </c>
      <c r="F1506" s="44">
        <v>320000.0</v>
      </c>
      <c r="G1506" s="48" t="s">
        <v>151</v>
      </c>
      <c r="H1506" s="44">
        <v>339617.0</v>
      </c>
      <c r="I1506" s="48"/>
      <c r="J1506" s="61">
        <v>320000.0</v>
      </c>
      <c r="K1506" s="61">
        <v>320000.0</v>
      </c>
      <c r="L1506" s="11" t="s">
        <v>86</v>
      </c>
      <c r="M1506" s="11" t="s">
        <v>67</v>
      </c>
      <c r="N1506" s="48" t="s">
        <v>6976</v>
      </c>
      <c r="O1506" s="48" t="s">
        <v>6977</v>
      </c>
      <c r="P1506" s="48"/>
      <c r="Q1506" s="48"/>
      <c r="R1506" s="48"/>
      <c r="S1506" s="48"/>
      <c r="T1506" s="48" t="s">
        <v>6885</v>
      </c>
      <c r="V1506" s="48" t="s">
        <v>607</v>
      </c>
      <c r="W1506" s="11"/>
      <c r="X1506" s="48" t="s">
        <v>334</v>
      </c>
      <c r="Z1506" s="48"/>
      <c r="AA1506" s="48"/>
      <c r="AB1506" s="48"/>
      <c r="AC1506" s="48"/>
      <c r="AD1506" s="48"/>
      <c r="AE1506" s="48"/>
      <c r="AF1506" s="48"/>
      <c r="AG1506" s="48"/>
      <c r="AH1506" s="48"/>
      <c r="AI1506" s="48"/>
      <c r="AJ1506" s="48"/>
      <c r="AK1506" s="48"/>
      <c r="AL1506" s="48"/>
      <c r="AM1506" s="48" t="s">
        <v>6973</v>
      </c>
      <c r="AO1506" s="48" t="s">
        <v>6978</v>
      </c>
      <c r="AP1506" s="48"/>
      <c r="AQ1506" s="11" t="s">
        <v>79</v>
      </c>
      <c r="AR1506" s="48" t="s">
        <v>334</v>
      </c>
      <c r="AS1506" s="11" t="s">
        <v>75</v>
      </c>
      <c r="AT1506" s="25" t="s">
        <v>375</v>
      </c>
      <c r="AW1506" s="25" t="s">
        <v>96</v>
      </c>
      <c r="AX1506" s="25" t="s">
        <v>376</v>
      </c>
      <c r="AY1506" s="48"/>
      <c r="AZ1506" s="19" t="s">
        <v>395</v>
      </c>
      <c r="BA1506" s="48"/>
      <c r="BC1506" s="48"/>
      <c r="BD1506" s="48"/>
      <c r="BE1506" s="48"/>
      <c r="BI1506" s="48"/>
      <c r="BJ1506" s="44">
        <v>2025.0</v>
      </c>
      <c r="BK1506" s="11">
        <v>2029.0</v>
      </c>
      <c r="BL1506" s="16">
        <f t="shared" si="1660"/>
        <v>5</v>
      </c>
      <c r="BM1506" s="18" t="str">
        <f t="shared" si="1661"/>
        <v>2025, 2026, 2027, 2028, 2029</v>
      </c>
      <c r="BN1506" s="18" t="str">
        <f t="shared" ref="BN1506:CC1506" si="2209">IF(ISNUMBER(SEARCH(BN$1, $BM1506)), ($K1506/$BL1506), "")</f>
        <v/>
      </c>
      <c r="BO1506" s="18" t="str">
        <f t="shared" si="2209"/>
        <v/>
      </c>
      <c r="BP1506" s="18" t="str">
        <f t="shared" si="2209"/>
        <v/>
      </c>
      <c r="BQ1506" s="18" t="str">
        <f t="shared" si="2209"/>
        <v/>
      </c>
      <c r="BR1506" s="18" t="str">
        <f t="shared" si="2209"/>
        <v/>
      </c>
      <c r="BS1506" s="20">
        <f t="shared" si="2209"/>
        <v>64000</v>
      </c>
      <c r="BT1506" s="20">
        <f t="shared" si="2209"/>
        <v>64000</v>
      </c>
      <c r="BU1506" s="20">
        <f t="shared" si="2209"/>
        <v>64000</v>
      </c>
      <c r="BV1506" s="20">
        <f t="shared" si="2209"/>
        <v>64000</v>
      </c>
      <c r="BW1506" s="20">
        <f t="shared" si="2209"/>
        <v>64000</v>
      </c>
      <c r="BX1506" s="18" t="str">
        <f t="shared" si="2209"/>
        <v/>
      </c>
      <c r="BY1506" s="18" t="str">
        <f t="shared" si="2209"/>
        <v/>
      </c>
      <c r="BZ1506" s="18" t="str">
        <f t="shared" si="2209"/>
        <v/>
      </c>
      <c r="CA1506" s="18" t="str">
        <f t="shared" si="2209"/>
        <v/>
      </c>
      <c r="CB1506" s="18" t="str">
        <f t="shared" si="2209"/>
        <v/>
      </c>
      <c r="CC1506" s="18" t="str">
        <f t="shared" si="2209"/>
        <v/>
      </c>
      <c r="CD1506" s="48"/>
      <c r="CE1506" s="48"/>
    </row>
    <row r="1507" ht="15.75" customHeight="1">
      <c r="A1507" s="48" t="s">
        <v>6979</v>
      </c>
      <c r="B1507" s="48" t="s">
        <v>6980</v>
      </c>
      <c r="C1507" s="48" t="s">
        <v>6979</v>
      </c>
      <c r="D1507" s="11" t="s">
        <v>6968</v>
      </c>
      <c r="E1507" s="44">
        <v>0.0</v>
      </c>
      <c r="F1507" s="48"/>
      <c r="G1507" s="48"/>
      <c r="H1507" s="44">
        <v>0.0</v>
      </c>
      <c r="I1507" s="48"/>
      <c r="J1507" s="65"/>
      <c r="K1507" s="65"/>
      <c r="L1507" s="11" t="s">
        <v>86</v>
      </c>
      <c r="M1507" s="11" t="s">
        <v>67</v>
      </c>
      <c r="N1507" s="48" t="s">
        <v>6981</v>
      </c>
      <c r="O1507" s="48" t="s">
        <v>6982</v>
      </c>
      <c r="P1507" s="48"/>
      <c r="Q1507" s="48"/>
      <c r="R1507" s="48"/>
      <c r="S1507" s="48"/>
      <c r="T1507" s="48" t="s">
        <v>6983</v>
      </c>
      <c r="V1507" s="48" t="s">
        <v>6984</v>
      </c>
      <c r="W1507" s="11"/>
      <c r="X1507" s="48" t="s">
        <v>6309</v>
      </c>
      <c r="Z1507" s="48"/>
      <c r="AA1507" s="48"/>
      <c r="AB1507" s="48"/>
      <c r="AC1507" s="48"/>
      <c r="AD1507" s="48"/>
      <c r="AE1507" s="48"/>
      <c r="AF1507" s="48"/>
      <c r="AG1507" s="48"/>
      <c r="AH1507" s="48"/>
      <c r="AI1507" s="48"/>
      <c r="AJ1507" s="48"/>
      <c r="AK1507" s="48"/>
      <c r="AL1507" s="48"/>
      <c r="AM1507" s="11" t="s">
        <v>2168</v>
      </c>
      <c r="AO1507" s="48" t="s">
        <v>3982</v>
      </c>
      <c r="AP1507" s="48"/>
      <c r="AQ1507" s="11" t="s">
        <v>79</v>
      </c>
      <c r="AR1507" s="48" t="s">
        <v>155</v>
      </c>
      <c r="AS1507" s="11" t="s">
        <v>75</v>
      </c>
      <c r="AT1507" s="25" t="s">
        <v>375</v>
      </c>
      <c r="AU1507" s="48"/>
      <c r="AV1507" s="48"/>
      <c r="AW1507" s="25" t="s">
        <v>96</v>
      </c>
      <c r="AX1507" s="25" t="s">
        <v>376</v>
      </c>
      <c r="AY1507" s="48"/>
      <c r="AZ1507" s="19" t="s">
        <v>529</v>
      </c>
      <c r="BA1507" s="48"/>
      <c r="BB1507" s="48"/>
      <c r="BF1507" s="48"/>
      <c r="BH1507" s="48"/>
      <c r="BI1507" s="48"/>
      <c r="BJ1507" s="44">
        <v>2025.0</v>
      </c>
      <c r="BK1507" s="11">
        <v>2026.0</v>
      </c>
      <c r="BL1507" s="16">
        <f t="shared" si="1660"/>
        <v>2</v>
      </c>
      <c r="BM1507" s="18" t="str">
        <f t="shared" si="1661"/>
        <v>2025, 2026</v>
      </c>
      <c r="BN1507" s="18" t="str">
        <f t="shared" ref="BN1507:CC1507" si="2210">IF(ISNUMBER(SEARCH(BN$1, $BM1507)), ($K1507/$BL1507), "")</f>
        <v/>
      </c>
      <c r="BO1507" s="18" t="str">
        <f t="shared" si="2210"/>
        <v/>
      </c>
      <c r="BP1507" s="18" t="str">
        <f t="shared" si="2210"/>
        <v/>
      </c>
      <c r="BQ1507" s="18" t="str">
        <f t="shared" si="2210"/>
        <v/>
      </c>
      <c r="BR1507" s="18" t="str">
        <f t="shared" si="2210"/>
        <v/>
      </c>
      <c r="BS1507" s="20">
        <f t="shared" si="2210"/>
        <v>0</v>
      </c>
      <c r="BT1507" s="20">
        <f t="shared" si="2210"/>
        <v>0</v>
      </c>
      <c r="BU1507" s="18" t="str">
        <f t="shared" si="2210"/>
        <v/>
      </c>
      <c r="BV1507" s="18" t="str">
        <f t="shared" si="2210"/>
        <v/>
      </c>
      <c r="BW1507" s="18" t="str">
        <f t="shared" si="2210"/>
        <v/>
      </c>
      <c r="BX1507" s="18" t="str">
        <f t="shared" si="2210"/>
        <v/>
      </c>
      <c r="BY1507" s="18" t="str">
        <f t="shared" si="2210"/>
        <v/>
      </c>
      <c r="BZ1507" s="18" t="str">
        <f t="shared" si="2210"/>
        <v/>
      </c>
      <c r="CA1507" s="18" t="str">
        <f t="shared" si="2210"/>
        <v/>
      </c>
      <c r="CB1507" s="18" t="str">
        <f t="shared" si="2210"/>
        <v/>
      </c>
      <c r="CC1507" s="18" t="str">
        <f t="shared" si="2210"/>
        <v/>
      </c>
      <c r="CD1507" s="48"/>
      <c r="CE1507" s="48"/>
    </row>
    <row r="1508" ht="15.75" customHeight="1">
      <c r="A1508" s="48" t="s">
        <v>6985</v>
      </c>
      <c r="B1508" s="48" t="s">
        <v>6986</v>
      </c>
      <c r="C1508" s="48" t="s">
        <v>6985</v>
      </c>
      <c r="D1508" s="11" t="s">
        <v>6968</v>
      </c>
      <c r="E1508" s="44">
        <v>2891999.0</v>
      </c>
      <c r="F1508" s="44">
        <v>2891999.0</v>
      </c>
      <c r="G1508" s="48" t="s">
        <v>112</v>
      </c>
      <c r="H1508" s="44">
        <v>262375.0</v>
      </c>
      <c r="I1508" s="48"/>
      <c r="J1508" s="129">
        <f t="shared" ref="J1508:K1508" si="2211">E1508*0.087</f>
        <v>251603.913</v>
      </c>
      <c r="K1508" s="129">
        <f t="shared" si="2211"/>
        <v>251603.913</v>
      </c>
      <c r="L1508" s="11" t="s">
        <v>86</v>
      </c>
      <c r="M1508" s="11" t="s">
        <v>67</v>
      </c>
      <c r="N1508" s="48" t="s">
        <v>6987</v>
      </c>
      <c r="O1508" s="48" t="s">
        <v>6988</v>
      </c>
      <c r="P1508" s="48"/>
      <c r="Q1508" s="48"/>
      <c r="R1508" s="48"/>
      <c r="S1508" s="48"/>
      <c r="T1508" s="48" t="s">
        <v>6989</v>
      </c>
      <c r="V1508" s="48" t="s">
        <v>6990</v>
      </c>
      <c r="W1508" s="11"/>
      <c r="X1508" s="48" t="s">
        <v>117</v>
      </c>
      <c r="Z1508" s="48"/>
      <c r="AA1508" s="48"/>
      <c r="AB1508" s="48"/>
      <c r="AC1508" s="48"/>
      <c r="AD1508" s="48"/>
      <c r="AE1508" s="48"/>
      <c r="AF1508" s="48"/>
      <c r="AG1508" s="48"/>
      <c r="AH1508" s="48"/>
      <c r="AI1508" s="48"/>
      <c r="AJ1508" s="48"/>
      <c r="AK1508" s="48"/>
      <c r="AL1508" s="48"/>
      <c r="AM1508" s="48" t="s">
        <v>5695</v>
      </c>
      <c r="AO1508" s="48" t="s">
        <v>6991</v>
      </c>
      <c r="AP1508" s="48"/>
      <c r="AQ1508" s="11" t="s">
        <v>79</v>
      </c>
      <c r="AR1508" s="48" t="s">
        <v>117</v>
      </c>
      <c r="AS1508" s="11" t="s">
        <v>75</v>
      </c>
      <c r="AT1508" s="25" t="s">
        <v>375</v>
      </c>
      <c r="AU1508" s="48"/>
      <c r="AV1508" s="48"/>
      <c r="AW1508" s="25" t="s">
        <v>96</v>
      </c>
      <c r="AX1508" s="25" t="s">
        <v>1348</v>
      </c>
      <c r="AY1508" s="48"/>
      <c r="AZ1508" s="19" t="s">
        <v>241</v>
      </c>
      <c r="BA1508" s="48"/>
      <c r="BB1508" s="48"/>
      <c r="BF1508" s="48"/>
      <c r="BH1508" s="48"/>
      <c r="BI1508" s="48"/>
      <c r="BJ1508" s="44">
        <v>2025.0</v>
      </c>
      <c r="BK1508" s="44">
        <v>2025.0</v>
      </c>
      <c r="BL1508" s="16">
        <f t="shared" si="1660"/>
        <v>1</v>
      </c>
      <c r="BM1508" s="18" t="str">
        <f t="shared" si="1661"/>
        <v>2025</v>
      </c>
      <c r="BN1508" s="18" t="str">
        <f t="shared" ref="BN1508:CC1508" si="2212">IF(ISNUMBER(SEARCH(BN$1, $BM1508)), ($K1508/$BL1508), "")</f>
        <v/>
      </c>
      <c r="BO1508" s="18" t="str">
        <f t="shared" si="2212"/>
        <v/>
      </c>
      <c r="BP1508" s="18" t="str">
        <f t="shared" si="2212"/>
        <v/>
      </c>
      <c r="BQ1508" s="18" t="str">
        <f t="shared" si="2212"/>
        <v/>
      </c>
      <c r="BR1508" s="18" t="str">
        <f t="shared" si="2212"/>
        <v/>
      </c>
      <c r="BS1508" s="20">
        <f t="shared" si="2212"/>
        <v>251603.913</v>
      </c>
      <c r="BT1508" s="18" t="str">
        <f t="shared" si="2212"/>
        <v/>
      </c>
      <c r="BU1508" s="18" t="str">
        <f t="shared" si="2212"/>
        <v/>
      </c>
      <c r="BV1508" s="18" t="str">
        <f t="shared" si="2212"/>
        <v/>
      </c>
      <c r="BW1508" s="18" t="str">
        <f t="shared" si="2212"/>
        <v/>
      </c>
      <c r="BX1508" s="18" t="str">
        <f t="shared" si="2212"/>
        <v/>
      </c>
      <c r="BY1508" s="18" t="str">
        <f t="shared" si="2212"/>
        <v/>
      </c>
      <c r="BZ1508" s="18" t="str">
        <f t="shared" si="2212"/>
        <v/>
      </c>
      <c r="CA1508" s="18" t="str">
        <f t="shared" si="2212"/>
        <v/>
      </c>
      <c r="CB1508" s="18" t="str">
        <f t="shared" si="2212"/>
        <v/>
      </c>
      <c r="CC1508" s="18" t="str">
        <f t="shared" si="2212"/>
        <v/>
      </c>
      <c r="CD1508" s="48"/>
      <c r="CE1508" s="48"/>
    </row>
    <row r="1509" ht="15.75" customHeight="1">
      <c r="A1509" s="48" t="s">
        <v>6992</v>
      </c>
      <c r="B1509" s="48" t="s">
        <v>6993</v>
      </c>
      <c r="C1509" s="48" t="s">
        <v>2234</v>
      </c>
      <c r="D1509" s="11" t="s">
        <v>6968</v>
      </c>
      <c r="E1509" s="44">
        <v>0.0</v>
      </c>
      <c r="F1509" s="48"/>
      <c r="G1509" s="48"/>
      <c r="H1509" s="44">
        <v>0.0</v>
      </c>
      <c r="I1509" s="48"/>
      <c r="J1509" s="65"/>
      <c r="K1509" s="65"/>
      <c r="L1509" s="11" t="s">
        <v>86</v>
      </c>
      <c r="M1509" s="11" t="s">
        <v>67</v>
      </c>
      <c r="N1509" s="48" t="s">
        <v>6994</v>
      </c>
      <c r="O1509" s="48" t="s">
        <v>6995</v>
      </c>
      <c r="P1509" s="48"/>
      <c r="Q1509" s="48"/>
      <c r="R1509" s="48"/>
      <c r="S1509" s="48"/>
      <c r="T1509" s="48"/>
      <c r="V1509" s="48"/>
      <c r="W1509" s="11"/>
      <c r="X1509" s="48"/>
      <c r="Z1509" s="48"/>
      <c r="AA1509" s="48"/>
      <c r="AB1509" s="48"/>
      <c r="AC1509" s="48"/>
      <c r="AD1509" s="48"/>
      <c r="AE1509" s="48"/>
      <c r="AF1509" s="48"/>
      <c r="AG1509" s="48"/>
      <c r="AH1509" s="48"/>
      <c r="AI1509" s="48"/>
      <c r="AJ1509" s="48"/>
      <c r="AK1509" s="48"/>
      <c r="AL1509" s="48"/>
      <c r="AM1509" s="48" t="s">
        <v>6996</v>
      </c>
      <c r="AO1509" s="48" t="s">
        <v>6997</v>
      </c>
      <c r="AP1509" s="48"/>
      <c r="AQ1509" s="11" t="s">
        <v>79</v>
      </c>
      <c r="AR1509" s="48" t="s">
        <v>548</v>
      </c>
      <c r="AS1509" s="11" t="s">
        <v>75</v>
      </c>
      <c r="AT1509" s="25" t="s">
        <v>122</v>
      </c>
      <c r="AU1509" s="48"/>
      <c r="AV1509" s="48"/>
      <c r="AW1509" s="25" t="s">
        <v>96</v>
      </c>
      <c r="AX1509" s="25" t="s">
        <v>82</v>
      </c>
      <c r="AY1509" s="48"/>
      <c r="AZ1509" s="25" t="s">
        <v>124</v>
      </c>
      <c r="BA1509" s="48"/>
      <c r="BB1509" s="48"/>
      <c r="BF1509" s="48"/>
      <c r="BH1509" s="48"/>
      <c r="BI1509" s="48"/>
      <c r="BJ1509" s="44">
        <v>2025.0</v>
      </c>
      <c r="BK1509" s="11">
        <v>2026.0</v>
      </c>
      <c r="BL1509" s="16">
        <f t="shared" si="1660"/>
        <v>2</v>
      </c>
      <c r="BM1509" s="18" t="str">
        <f t="shared" si="1661"/>
        <v>2025, 2026</v>
      </c>
      <c r="BN1509" s="18" t="str">
        <f t="shared" ref="BN1509:CC1509" si="2213">IF(ISNUMBER(SEARCH(BN$1, $BM1509)), ($K1509/$BL1509), "")</f>
        <v/>
      </c>
      <c r="BO1509" s="18" t="str">
        <f t="shared" si="2213"/>
        <v/>
      </c>
      <c r="BP1509" s="18" t="str">
        <f t="shared" si="2213"/>
        <v/>
      </c>
      <c r="BQ1509" s="18" t="str">
        <f t="shared" si="2213"/>
        <v/>
      </c>
      <c r="BR1509" s="18" t="str">
        <f t="shared" si="2213"/>
        <v/>
      </c>
      <c r="BS1509" s="20">
        <f t="shared" si="2213"/>
        <v>0</v>
      </c>
      <c r="BT1509" s="20">
        <f t="shared" si="2213"/>
        <v>0</v>
      </c>
      <c r="BU1509" s="18" t="str">
        <f t="shared" si="2213"/>
        <v/>
      </c>
      <c r="BV1509" s="18" t="str">
        <f t="shared" si="2213"/>
        <v/>
      </c>
      <c r="BW1509" s="18" t="str">
        <f t="shared" si="2213"/>
        <v/>
      </c>
      <c r="BX1509" s="18" t="str">
        <f t="shared" si="2213"/>
        <v/>
      </c>
      <c r="BY1509" s="18" t="str">
        <f t="shared" si="2213"/>
        <v/>
      </c>
      <c r="BZ1509" s="18" t="str">
        <f t="shared" si="2213"/>
        <v/>
      </c>
      <c r="CA1509" s="18" t="str">
        <f t="shared" si="2213"/>
        <v/>
      </c>
      <c r="CB1509" s="18" t="str">
        <f t="shared" si="2213"/>
        <v/>
      </c>
      <c r="CC1509" s="18" t="str">
        <f t="shared" si="2213"/>
        <v/>
      </c>
      <c r="CD1509" s="48"/>
      <c r="CE1509" s="48"/>
    </row>
    <row r="1510" ht="15.75" customHeight="1">
      <c r="A1510" s="48" t="s">
        <v>6998</v>
      </c>
      <c r="B1510" s="48" t="s">
        <v>6999</v>
      </c>
      <c r="C1510" s="48" t="s">
        <v>6998</v>
      </c>
      <c r="D1510" s="11" t="s">
        <v>6968</v>
      </c>
      <c r="E1510" s="44">
        <v>6999521.0</v>
      </c>
      <c r="F1510" s="44">
        <v>6999521.0</v>
      </c>
      <c r="G1510" s="48" t="s">
        <v>151</v>
      </c>
      <c r="H1510" s="44">
        <v>7428611.0</v>
      </c>
      <c r="I1510" s="48"/>
      <c r="J1510" s="61">
        <v>6999521.0</v>
      </c>
      <c r="K1510" s="61">
        <v>6999521.0</v>
      </c>
      <c r="L1510" s="11" t="s">
        <v>86</v>
      </c>
      <c r="M1510" s="11" t="s">
        <v>67</v>
      </c>
      <c r="N1510" s="48" t="s">
        <v>7000</v>
      </c>
      <c r="O1510" s="48" t="s">
        <v>7001</v>
      </c>
      <c r="P1510" s="48"/>
      <c r="Q1510" s="48"/>
      <c r="R1510" s="48"/>
      <c r="S1510" s="48"/>
      <c r="T1510" s="48"/>
      <c r="V1510" s="48" t="s">
        <v>7002</v>
      </c>
      <c r="W1510" s="11"/>
      <c r="X1510" s="48" t="s">
        <v>7003</v>
      </c>
      <c r="Y1510" s="11" t="s">
        <v>75</v>
      </c>
      <c r="Z1510" s="48"/>
      <c r="AA1510" s="48"/>
      <c r="AB1510" s="48"/>
      <c r="AC1510" s="48"/>
      <c r="AD1510" s="48"/>
      <c r="AE1510" s="48"/>
      <c r="AF1510" s="48"/>
      <c r="AG1510" s="48"/>
      <c r="AH1510" s="48"/>
      <c r="AI1510" s="48"/>
      <c r="AJ1510" s="48"/>
      <c r="AK1510" s="48"/>
      <c r="AL1510" s="48"/>
      <c r="AM1510" s="48" t="s">
        <v>185</v>
      </c>
      <c r="AN1510" s="30" t="s">
        <v>261</v>
      </c>
      <c r="AP1510" s="48"/>
      <c r="AQ1510" s="11" t="s">
        <v>79</v>
      </c>
      <c r="AR1510" s="11" t="s">
        <v>188</v>
      </c>
      <c r="AS1510" s="11" t="s">
        <v>75</v>
      </c>
      <c r="AT1510" s="25" t="s">
        <v>122</v>
      </c>
      <c r="AU1510" s="48"/>
      <c r="AV1510" s="48"/>
      <c r="AW1510" s="25" t="s">
        <v>96</v>
      </c>
      <c r="AX1510" s="25" t="s">
        <v>82</v>
      </c>
      <c r="AY1510" s="48"/>
      <c r="AZ1510" s="19" t="s">
        <v>290</v>
      </c>
      <c r="BA1510" s="48"/>
      <c r="BB1510" s="48"/>
      <c r="BF1510" s="48"/>
      <c r="BH1510" s="48"/>
      <c r="BI1510" s="48"/>
      <c r="BJ1510" s="44">
        <v>2025.0</v>
      </c>
      <c r="BK1510" s="11">
        <v>2029.0</v>
      </c>
      <c r="BL1510" s="16">
        <f t="shared" si="1660"/>
        <v>5</v>
      </c>
      <c r="BM1510" s="18" t="str">
        <f t="shared" si="1661"/>
        <v>2025, 2026, 2027, 2028, 2029</v>
      </c>
      <c r="BN1510" s="18" t="str">
        <f t="shared" ref="BN1510:CC1510" si="2214">IF(ISNUMBER(SEARCH(BN$1, $BM1510)), ($K1510/$BL1510), "")</f>
        <v/>
      </c>
      <c r="BO1510" s="18" t="str">
        <f t="shared" si="2214"/>
        <v/>
      </c>
      <c r="BP1510" s="18" t="str">
        <f t="shared" si="2214"/>
        <v/>
      </c>
      <c r="BQ1510" s="18" t="str">
        <f t="shared" si="2214"/>
        <v/>
      </c>
      <c r="BR1510" s="18" t="str">
        <f t="shared" si="2214"/>
        <v/>
      </c>
      <c r="BS1510" s="20">
        <f t="shared" si="2214"/>
        <v>1399904.2</v>
      </c>
      <c r="BT1510" s="20">
        <f t="shared" si="2214"/>
        <v>1399904.2</v>
      </c>
      <c r="BU1510" s="20">
        <f t="shared" si="2214"/>
        <v>1399904.2</v>
      </c>
      <c r="BV1510" s="20">
        <f t="shared" si="2214"/>
        <v>1399904.2</v>
      </c>
      <c r="BW1510" s="20">
        <f t="shared" si="2214"/>
        <v>1399904.2</v>
      </c>
      <c r="BX1510" s="18" t="str">
        <f t="shared" si="2214"/>
        <v/>
      </c>
      <c r="BY1510" s="18" t="str">
        <f t="shared" si="2214"/>
        <v/>
      </c>
      <c r="BZ1510" s="18" t="str">
        <f t="shared" si="2214"/>
        <v/>
      </c>
      <c r="CA1510" s="18" t="str">
        <f t="shared" si="2214"/>
        <v/>
      </c>
      <c r="CB1510" s="18" t="str">
        <f t="shared" si="2214"/>
        <v/>
      </c>
      <c r="CC1510" s="18" t="str">
        <f t="shared" si="2214"/>
        <v/>
      </c>
      <c r="CD1510" s="48"/>
      <c r="CE1510" s="48"/>
    </row>
    <row r="1511" ht="15.75" customHeight="1">
      <c r="A1511" s="48" t="s">
        <v>7004</v>
      </c>
      <c r="B1511" s="48" t="s">
        <v>7005</v>
      </c>
      <c r="C1511" s="48" t="s">
        <v>7004</v>
      </c>
      <c r="D1511" s="11" t="s">
        <v>6968</v>
      </c>
      <c r="E1511" s="64">
        <v>258814.0</v>
      </c>
      <c r="F1511" s="64">
        <v>258814.0</v>
      </c>
      <c r="G1511" s="48" t="s">
        <v>135</v>
      </c>
      <c r="H1511" s="44">
        <v>327300.0</v>
      </c>
      <c r="I1511" s="48"/>
      <c r="J1511" s="13">
        <f t="shared" ref="J1511:K1511" si="2215">E1511*1.19</f>
        <v>307988.66</v>
      </c>
      <c r="K1511" s="13">
        <f t="shared" si="2215"/>
        <v>307988.66</v>
      </c>
      <c r="L1511" s="11" t="s">
        <v>86</v>
      </c>
      <c r="M1511" s="11" t="s">
        <v>67</v>
      </c>
      <c r="N1511" s="48" t="s">
        <v>7006</v>
      </c>
      <c r="O1511" s="48" t="s">
        <v>7007</v>
      </c>
      <c r="P1511" s="48"/>
      <c r="Q1511" s="48"/>
      <c r="R1511" s="48"/>
      <c r="S1511" s="48"/>
      <c r="T1511" s="48" t="s">
        <v>7008</v>
      </c>
      <c r="V1511" s="48" t="s">
        <v>1788</v>
      </c>
      <c r="W1511" s="11"/>
      <c r="X1511" s="48" t="s">
        <v>146</v>
      </c>
      <c r="Z1511" s="48"/>
      <c r="AA1511" s="48"/>
      <c r="AB1511" s="48"/>
      <c r="AC1511" s="48"/>
      <c r="AD1511" s="48"/>
      <c r="AE1511" s="48"/>
      <c r="AF1511" s="48"/>
      <c r="AG1511" s="48"/>
      <c r="AH1511" s="48"/>
      <c r="AI1511" s="48"/>
      <c r="AJ1511" s="48"/>
      <c r="AK1511" s="48"/>
      <c r="AL1511" s="48"/>
      <c r="AM1511" s="11" t="s">
        <v>143</v>
      </c>
      <c r="AN1511" s="48" t="s">
        <v>7009</v>
      </c>
      <c r="AP1511" s="48"/>
      <c r="AQ1511" s="11" t="s">
        <v>79</v>
      </c>
      <c r="AR1511" s="48" t="s">
        <v>146</v>
      </c>
      <c r="AS1511" s="11" t="s">
        <v>75</v>
      </c>
      <c r="AT1511" s="25" t="s">
        <v>107</v>
      </c>
      <c r="AU1511" s="39" t="s">
        <v>108</v>
      </c>
      <c r="AV1511" s="48"/>
      <c r="AW1511" s="25" t="s">
        <v>96</v>
      </c>
      <c r="AX1511" s="25" t="s">
        <v>2484</v>
      </c>
      <c r="AY1511" s="48"/>
      <c r="AZ1511" s="25" t="s">
        <v>124</v>
      </c>
      <c r="BA1511" s="48"/>
      <c r="BB1511" s="48"/>
      <c r="BF1511" s="48"/>
      <c r="BH1511" s="48"/>
      <c r="BI1511" s="48"/>
      <c r="BJ1511" s="44">
        <v>2025.0</v>
      </c>
      <c r="BK1511" s="11">
        <v>2027.0</v>
      </c>
      <c r="BL1511" s="16">
        <f t="shared" si="1660"/>
        <v>3</v>
      </c>
      <c r="BM1511" s="18" t="str">
        <f t="shared" si="1661"/>
        <v>2025, 2026, 2027</v>
      </c>
      <c r="BN1511" s="18" t="str">
        <f t="shared" ref="BN1511:CC1511" si="2216">IF(ISNUMBER(SEARCH(BN$1, $BM1511)), ($K1511/$BL1511), "")</f>
        <v/>
      </c>
      <c r="BO1511" s="18" t="str">
        <f t="shared" si="2216"/>
        <v/>
      </c>
      <c r="BP1511" s="18" t="str">
        <f t="shared" si="2216"/>
        <v/>
      </c>
      <c r="BQ1511" s="18" t="str">
        <f t="shared" si="2216"/>
        <v/>
      </c>
      <c r="BR1511" s="18" t="str">
        <f t="shared" si="2216"/>
        <v/>
      </c>
      <c r="BS1511" s="20">
        <f t="shared" si="2216"/>
        <v>102662.8867</v>
      </c>
      <c r="BT1511" s="20">
        <f t="shared" si="2216"/>
        <v>102662.8867</v>
      </c>
      <c r="BU1511" s="20">
        <f t="shared" si="2216"/>
        <v>102662.8867</v>
      </c>
      <c r="BV1511" s="18" t="str">
        <f t="shared" si="2216"/>
        <v/>
      </c>
      <c r="BW1511" s="18" t="str">
        <f t="shared" si="2216"/>
        <v/>
      </c>
      <c r="BX1511" s="18" t="str">
        <f t="shared" si="2216"/>
        <v/>
      </c>
      <c r="BY1511" s="18" t="str">
        <f t="shared" si="2216"/>
        <v/>
      </c>
      <c r="BZ1511" s="18" t="str">
        <f t="shared" si="2216"/>
        <v/>
      </c>
      <c r="CA1511" s="18" t="str">
        <f t="shared" si="2216"/>
        <v/>
      </c>
      <c r="CB1511" s="18" t="str">
        <f t="shared" si="2216"/>
        <v/>
      </c>
      <c r="CC1511" s="18" t="str">
        <f t="shared" si="2216"/>
        <v/>
      </c>
      <c r="CD1511" s="48"/>
      <c r="CE1511" s="48"/>
    </row>
    <row r="1512" ht="15.75" customHeight="1">
      <c r="A1512" s="196" t="s">
        <v>7010</v>
      </c>
      <c r="B1512" s="48" t="s">
        <v>7011</v>
      </c>
      <c r="C1512" s="48" t="s">
        <v>7010</v>
      </c>
      <c r="D1512" s="11" t="s">
        <v>6968</v>
      </c>
      <c r="E1512" s="64">
        <v>249927.0</v>
      </c>
      <c r="F1512" s="64">
        <v>249927.0</v>
      </c>
      <c r="G1512" s="48" t="s">
        <v>135</v>
      </c>
      <c r="H1512" s="44">
        <v>316058.0</v>
      </c>
      <c r="I1512" s="48"/>
      <c r="J1512" s="13">
        <f t="shared" ref="J1512:K1512" si="2217">E1512*1.19</f>
        <v>297413.13</v>
      </c>
      <c r="K1512" s="13">
        <f t="shared" si="2217"/>
        <v>297413.13</v>
      </c>
      <c r="L1512" s="11" t="s">
        <v>86</v>
      </c>
      <c r="M1512" s="11" t="s">
        <v>67</v>
      </c>
      <c r="N1512" s="48" t="s">
        <v>7012</v>
      </c>
      <c r="O1512" s="48" t="s">
        <v>7013</v>
      </c>
      <c r="P1512" s="48"/>
      <c r="Q1512" s="48"/>
      <c r="R1512" s="48"/>
      <c r="S1512" s="48"/>
      <c r="T1512" s="48" t="s">
        <v>1208</v>
      </c>
      <c r="V1512" s="48"/>
      <c r="W1512" s="11"/>
      <c r="X1512" s="48"/>
      <c r="Z1512" s="48"/>
      <c r="AA1512" s="48"/>
      <c r="AB1512" s="48"/>
      <c r="AC1512" s="48"/>
      <c r="AD1512" s="48"/>
      <c r="AE1512" s="48"/>
      <c r="AF1512" s="48"/>
      <c r="AG1512" s="48"/>
      <c r="AH1512" s="48"/>
      <c r="AI1512" s="48"/>
      <c r="AJ1512" s="48"/>
      <c r="AK1512" s="48"/>
      <c r="AL1512" s="48"/>
      <c r="AM1512" s="11" t="s">
        <v>143</v>
      </c>
      <c r="AN1512" s="48" t="s">
        <v>2738</v>
      </c>
      <c r="AP1512" s="48"/>
      <c r="AQ1512" s="11" t="s">
        <v>79</v>
      </c>
      <c r="AR1512" s="48" t="s">
        <v>146</v>
      </c>
      <c r="AS1512" s="11" t="s">
        <v>75</v>
      </c>
      <c r="AT1512" s="25" t="s">
        <v>107</v>
      </c>
      <c r="AU1512" s="39" t="s">
        <v>108</v>
      </c>
      <c r="AV1512" s="48"/>
      <c r="AW1512" s="25" t="s">
        <v>96</v>
      </c>
      <c r="AX1512" s="25" t="s">
        <v>2484</v>
      </c>
      <c r="AY1512" s="48"/>
      <c r="AZ1512" s="25" t="s">
        <v>7014</v>
      </c>
      <c r="BA1512" s="48"/>
      <c r="BB1512" s="48"/>
      <c r="BF1512" s="48"/>
      <c r="BH1512" s="48"/>
      <c r="BI1512" s="48"/>
      <c r="BJ1512" s="44">
        <v>2025.0</v>
      </c>
      <c r="BK1512" s="11">
        <v>2027.0</v>
      </c>
      <c r="BL1512" s="16">
        <f t="shared" si="1660"/>
        <v>3</v>
      </c>
      <c r="BM1512" s="18" t="str">
        <f t="shared" si="1661"/>
        <v>2025, 2026, 2027</v>
      </c>
      <c r="BN1512" s="18" t="str">
        <f t="shared" ref="BN1512:CC1512" si="2218">IF(ISNUMBER(SEARCH(BN$1, $BM1512)), ($K1512/$BL1512), "")</f>
        <v/>
      </c>
      <c r="BO1512" s="18" t="str">
        <f t="shared" si="2218"/>
        <v/>
      </c>
      <c r="BP1512" s="18" t="str">
        <f t="shared" si="2218"/>
        <v/>
      </c>
      <c r="BQ1512" s="18" t="str">
        <f t="shared" si="2218"/>
        <v/>
      </c>
      <c r="BR1512" s="18" t="str">
        <f t="shared" si="2218"/>
        <v/>
      </c>
      <c r="BS1512" s="20">
        <f t="shared" si="2218"/>
        <v>99137.71</v>
      </c>
      <c r="BT1512" s="20">
        <f t="shared" si="2218"/>
        <v>99137.71</v>
      </c>
      <c r="BU1512" s="20">
        <f t="shared" si="2218"/>
        <v>99137.71</v>
      </c>
      <c r="BV1512" s="18" t="str">
        <f t="shared" si="2218"/>
        <v/>
      </c>
      <c r="BW1512" s="18" t="str">
        <f t="shared" si="2218"/>
        <v/>
      </c>
      <c r="BX1512" s="18" t="str">
        <f t="shared" si="2218"/>
        <v/>
      </c>
      <c r="BY1512" s="18" t="str">
        <f t="shared" si="2218"/>
        <v/>
      </c>
      <c r="BZ1512" s="18" t="str">
        <f t="shared" si="2218"/>
        <v/>
      </c>
      <c r="CA1512" s="18" t="str">
        <f t="shared" si="2218"/>
        <v/>
      </c>
      <c r="CB1512" s="18" t="str">
        <f t="shared" si="2218"/>
        <v/>
      </c>
      <c r="CC1512" s="18" t="str">
        <f t="shared" si="2218"/>
        <v/>
      </c>
      <c r="CD1512" s="48"/>
      <c r="CE1512" s="48"/>
    </row>
    <row r="1513" ht="15.75" customHeight="1">
      <c r="A1513" s="48" t="s">
        <v>7015</v>
      </c>
      <c r="B1513" s="48" t="s">
        <v>7016</v>
      </c>
      <c r="C1513" s="48" t="s">
        <v>7015</v>
      </c>
      <c r="D1513" s="11" t="s">
        <v>7017</v>
      </c>
      <c r="E1513" s="44">
        <v>7499958.0</v>
      </c>
      <c r="F1513" s="44">
        <v>7499958.0</v>
      </c>
      <c r="G1513" s="48" t="s">
        <v>151</v>
      </c>
      <c r="H1513" s="44">
        <v>7959724.0</v>
      </c>
      <c r="I1513" s="48"/>
      <c r="J1513" s="61">
        <v>7499958.0</v>
      </c>
      <c r="K1513" s="61">
        <v>7499958.0</v>
      </c>
      <c r="L1513" s="11" t="s">
        <v>86</v>
      </c>
      <c r="M1513" s="11" t="s">
        <v>67</v>
      </c>
      <c r="N1513" s="48" t="s">
        <v>7018</v>
      </c>
      <c r="O1513" s="48" t="s">
        <v>7019</v>
      </c>
      <c r="P1513" s="48"/>
      <c r="Q1513" s="48"/>
      <c r="R1513" s="48"/>
      <c r="S1513" s="48"/>
      <c r="T1513" s="48"/>
      <c r="V1513" s="48" t="s">
        <v>7020</v>
      </c>
      <c r="W1513" s="11"/>
      <c r="X1513" s="48" t="s">
        <v>7021</v>
      </c>
      <c r="Y1513" s="11" t="s">
        <v>75</v>
      </c>
      <c r="Z1513" s="48"/>
      <c r="AA1513" s="48"/>
      <c r="AB1513" s="48"/>
      <c r="AC1513" s="48"/>
      <c r="AD1513" s="48"/>
      <c r="AE1513" s="48"/>
      <c r="AF1513" s="48"/>
      <c r="AG1513" s="48"/>
      <c r="AH1513" s="48"/>
      <c r="AI1513" s="48"/>
      <c r="AJ1513" s="48"/>
      <c r="AK1513" s="48"/>
      <c r="AL1513" s="48"/>
      <c r="AM1513" s="48" t="s">
        <v>185</v>
      </c>
      <c r="AN1513" s="30" t="s">
        <v>261</v>
      </c>
      <c r="AP1513" s="48"/>
      <c r="AQ1513" s="11" t="s">
        <v>79</v>
      </c>
      <c r="AR1513" s="11" t="s">
        <v>188</v>
      </c>
      <c r="AS1513" s="11" t="s">
        <v>75</v>
      </c>
      <c r="AT1513" s="25" t="s">
        <v>107</v>
      </c>
      <c r="AU1513" s="39" t="s">
        <v>108</v>
      </c>
      <c r="AV1513" s="48"/>
      <c r="AW1513" s="25" t="s">
        <v>96</v>
      </c>
      <c r="AX1513" s="25" t="s">
        <v>82</v>
      </c>
      <c r="AY1513" s="48"/>
      <c r="AZ1513" s="25" t="s">
        <v>124</v>
      </c>
      <c r="BA1513" s="48"/>
      <c r="BB1513" s="48"/>
      <c r="BF1513" s="48"/>
      <c r="BH1513" s="48"/>
      <c r="BI1513" s="48"/>
      <c r="BJ1513" s="44">
        <v>2025.0</v>
      </c>
      <c r="BK1513" s="11">
        <v>2029.0</v>
      </c>
      <c r="BL1513" s="16">
        <f t="shared" si="1660"/>
        <v>5</v>
      </c>
      <c r="BM1513" s="18" t="str">
        <f t="shared" si="1661"/>
        <v>2025, 2026, 2027, 2028, 2029</v>
      </c>
      <c r="BN1513" s="18" t="str">
        <f t="shared" ref="BN1513:CC1513" si="2219">IF(ISNUMBER(SEARCH(BN$1, $BM1513)), ($K1513/$BL1513), "")</f>
        <v/>
      </c>
      <c r="BO1513" s="18" t="str">
        <f t="shared" si="2219"/>
        <v/>
      </c>
      <c r="BP1513" s="18" t="str">
        <f t="shared" si="2219"/>
        <v/>
      </c>
      <c r="BQ1513" s="18" t="str">
        <f t="shared" si="2219"/>
        <v/>
      </c>
      <c r="BR1513" s="18" t="str">
        <f t="shared" si="2219"/>
        <v/>
      </c>
      <c r="BS1513" s="20">
        <f t="shared" si="2219"/>
        <v>1499991.6</v>
      </c>
      <c r="BT1513" s="20">
        <f t="shared" si="2219"/>
        <v>1499991.6</v>
      </c>
      <c r="BU1513" s="20">
        <f t="shared" si="2219"/>
        <v>1499991.6</v>
      </c>
      <c r="BV1513" s="20">
        <f t="shared" si="2219"/>
        <v>1499991.6</v>
      </c>
      <c r="BW1513" s="20">
        <f t="shared" si="2219"/>
        <v>1499991.6</v>
      </c>
      <c r="BX1513" s="18" t="str">
        <f t="shared" si="2219"/>
        <v/>
      </c>
      <c r="BY1513" s="18" t="str">
        <f t="shared" si="2219"/>
        <v/>
      </c>
      <c r="BZ1513" s="18" t="str">
        <f t="shared" si="2219"/>
        <v/>
      </c>
      <c r="CA1513" s="18" t="str">
        <f t="shared" si="2219"/>
        <v/>
      </c>
      <c r="CB1513" s="18" t="str">
        <f t="shared" si="2219"/>
        <v/>
      </c>
      <c r="CC1513" s="18" t="str">
        <f t="shared" si="2219"/>
        <v/>
      </c>
      <c r="CD1513" s="48"/>
      <c r="CE1513" s="48"/>
    </row>
    <row r="1514" ht="15.75" customHeight="1">
      <c r="A1514" s="48" t="s">
        <v>7022</v>
      </c>
      <c r="B1514" s="48" t="s">
        <v>7023</v>
      </c>
      <c r="C1514" s="48" t="s">
        <v>7022</v>
      </c>
      <c r="D1514" s="11" t="s">
        <v>7017</v>
      </c>
      <c r="E1514" s="44">
        <v>300000.0</v>
      </c>
      <c r="F1514" s="44">
        <v>300000.0</v>
      </c>
      <c r="G1514" s="48" t="s">
        <v>151</v>
      </c>
      <c r="H1514" s="44">
        <v>318365.0</v>
      </c>
      <c r="I1514" s="48"/>
      <c r="J1514" s="61">
        <v>300000.0</v>
      </c>
      <c r="K1514" s="61">
        <v>300000.0</v>
      </c>
      <c r="L1514" s="11" t="s">
        <v>86</v>
      </c>
      <c r="M1514" s="11" t="s">
        <v>67</v>
      </c>
      <c r="N1514" s="48" t="s">
        <v>7024</v>
      </c>
      <c r="O1514" s="48" t="s">
        <v>7025</v>
      </c>
      <c r="P1514" s="48"/>
      <c r="Q1514" s="48"/>
      <c r="R1514" s="48"/>
      <c r="S1514" s="48"/>
      <c r="T1514" s="48" t="s">
        <v>7026</v>
      </c>
      <c r="V1514" s="48" t="s">
        <v>7027</v>
      </c>
      <c r="W1514" s="11"/>
      <c r="X1514" s="48" t="s">
        <v>6021</v>
      </c>
      <c r="Z1514" s="48"/>
      <c r="AA1514" s="48"/>
      <c r="AB1514" s="48"/>
      <c r="AC1514" s="48"/>
      <c r="AD1514" s="48"/>
      <c r="AE1514" s="48"/>
      <c r="AF1514" s="48"/>
      <c r="AG1514" s="48"/>
      <c r="AH1514" s="48"/>
      <c r="AI1514" s="48"/>
      <c r="AJ1514" s="48"/>
      <c r="AK1514" s="48"/>
      <c r="AL1514" s="48"/>
      <c r="AM1514" s="48" t="s">
        <v>6022</v>
      </c>
      <c r="AN1514" s="48" t="s">
        <v>7028</v>
      </c>
      <c r="AP1514" s="48"/>
      <c r="AQ1514" s="11" t="s">
        <v>79</v>
      </c>
      <c r="AR1514" s="48" t="s">
        <v>6021</v>
      </c>
      <c r="AS1514" s="11" t="s">
        <v>75</v>
      </c>
      <c r="AT1514" s="25" t="s">
        <v>107</v>
      </c>
      <c r="AU1514" s="39" t="s">
        <v>189</v>
      </c>
      <c r="AV1514" s="48"/>
      <c r="AW1514" s="25" t="s">
        <v>96</v>
      </c>
      <c r="AX1514" s="25" t="s">
        <v>82</v>
      </c>
      <c r="AY1514" s="48"/>
      <c r="AZ1514" s="25" t="s">
        <v>191</v>
      </c>
      <c r="BA1514" s="48"/>
      <c r="BB1514" s="48"/>
      <c r="BF1514" s="48"/>
      <c r="BH1514" s="48"/>
      <c r="BI1514" s="48"/>
      <c r="BJ1514" s="44">
        <v>2025.0</v>
      </c>
      <c r="BK1514" s="11">
        <v>2029.0</v>
      </c>
      <c r="BL1514" s="16">
        <f t="shared" si="1660"/>
        <v>5</v>
      </c>
      <c r="BM1514" s="18" t="str">
        <f t="shared" si="1661"/>
        <v>2025, 2026, 2027, 2028, 2029</v>
      </c>
      <c r="BN1514" s="18" t="str">
        <f t="shared" ref="BN1514:CC1514" si="2220">IF(ISNUMBER(SEARCH(BN$1, $BM1514)), ($K1514/$BL1514), "")</f>
        <v/>
      </c>
      <c r="BO1514" s="18" t="str">
        <f t="shared" si="2220"/>
        <v/>
      </c>
      <c r="BP1514" s="18" t="str">
        <f t="shared" si="2220"/>
        <v/>
      </c>
      <c r="BQ1514" s="18" t="str">
        <f t="shared" si="2220"/>
        <v/>
      </c>
      <c r="BR1514" s="18" t="str">
        <f t="shared" si="2220"/>
        <v/>
      </c>
      <c r="BS1514" s="20">
        <f t="shared" si="2220"/>
        <v>60000</v>
      </c>
      <c r="BT1514" s="20">
        <f t="shared" si="2220"/>
        <v>60000</v>
      </c>
      <c r="BU1514" s="20">
        <f t="shared" si="2220"/>
        <v>60000</v>
      </c>
      <c r="BV1514" s="20">
        <f t="shared" si="2220"/>
        <v>60000</v>
      </c>
      <c r="BW1514" s="20">
        <f t="shared" si="2220"/>
        <v>60000</v>
      </c>
      <c r="BX1514" s="18" t="str">
        <f t="shared" si="2220"/>
        <v/>
      </c>
      <c r="BY1514" s="18" t="str">
        <f t="shared" si="2220"/>
        <v/>
      </c>
      <c r="BZ1514" s="18" t="str">
        <f t="shared" si="2220"/>
        <v/>
      </c>
      <c r="CA1514" s="18" t="str">
        <f t="shared" si="2220"/>
        <v/>
      </c>
      <c r="CB1514" s="18" t="str">
        <f t="shared" si="2220"/>
        <v/>
      </c>
      <c r="CC1514" s="18" t="str">
        <f t="shared" si="2220"/>
        <v/>
      </c>
      <c r="CD1514" s="48"/>
      <c r="CE1514" s="48"/>
    </row>
    <row r="1515" ht="15.75" customHeight="1">
      <c r="A1515" s="48" t="s">
        <v>7029</v>
      </c>
      <c r="B1515" s="48" t="s">
        <v>7030</v>
      </c>
      <c r="C1515" s="48" t="s">
        <v>7029</v>
      </c>
      <c r="D1515" s="11" t="s">
        <v>7017</v>
      </c>
      <c r="E1515" s="44">
        <v>897906.0</v>
      </c>
      <c r="F1515" s="44">
        <v>897906.0</v>
      </c>
      <c r="G1515" s="48" t="s">
        <v>151</v>
      </c>
      <c r="H1515" s="44">
        <v>952937.0</v>
      </c>
      <c r="I1515" s="48"/>
      <c r="J1515" s="61">
        <v>897906.0</v>
      </c>
      <c r="K1515" s="61">
        <v>897906.0</v>
      </c>
      <c r="L1515" s="11" t="s">
        <v>86</v>
      </c>
      <c r="M1515" s="11" t="s">
        <v>67</v>
      </c>
      <c r="N1515" s="48" t="s">
        <v>7031</v>
      </c>
      <c r="O1515" s="48" t="s">
        <v>7032</v>
      </c>
      <c r="P1515" s="48"/>
      <c r="Q1515" s="48"/>
      <c r="R1515" s="48"/>
      <c r="S1515" s="48"/>
      <c r="T1515" s="48" t="s">
        <v>7033</v>
      </c>
      <c r="V1515" s="48" t="s">
        <v>547</v>
      </c>
      <c r="W1515" s="11"/>
      <c r="X1515" s="48" t="s">
        <v>548</v>
      </c>
      <c r="Z1515" s="48"/>
      <c r="AA1515" s="48"/>
      <c r="AB1515" s="48"/>
      <c r="AC1515" s="48"/>
      <c r="AD1515" s="48"/>
      <c r="AE1515" s="48"/>
      <c r="AF1515" s="48"/>
      <c r="AG1515" s="48"/>
      <c r="AH1515" s="48"/>
      <c r="AI1515" s="48"/>
      <c r="AJ1515" s="48"/>
      <c r="AK1515" s="48"/>
      <c r="AL1515" s="48"/>
      <c r="AM1515" s="48" t="s">
        <v>7034</v>
      </c>
      <c r="AN1515" s="48" t="s">
        <v>7035</v>
      </c>
      <c r="AP1515" s="48"/>
      <c r="AQ1515" s="11" t="s">
        <v>79</v>
      </c>
      <c r="AR1515" s="48" t="s">
        <v>548</v>
      </c>
      <c r="AS1515" s="11" t="s">
        <v>75</v>
      </c>
      <c r="AT1515" s="25" t="s">
        <v>122</v>
      </c>
      <c r="AU1515" s="48"/>
      <c r="AV1515" s="48"/>
      <c r="AW1515" s="25" t="s">
        <v>96</v>
      </c>
      <c r="AX1515" s="25" t="s">
        <v>82</v>
      </c>
      <c r="AY1515" s="48"/>
      <c r="AZ1515" s="11" t="s">
        <v>535</v>
      </c>
      <c r="BA1515" s="48"/>
      <c r="BB1515" s="48"/>
      <c r="BF1515" s="48"/>
      <c r="BH1515" s="48"/>
      <c r="BI1515" s="48"/>
      <c r="BJ1515" s="44">
        <v>2025.0</v>
      </c>
      <c r="BK1515" s="11">
        <v>2029.0</v>
      </c>
      <c r="BL1515" s="16">
        <f t="shared" si="1660"/>
        <v>5</v>
      </c>
      <c r="BM1515" s="18" t="str">
        <f t="shared" si="1661"/>
        <v>2025, 2026, 2027, 2028, 2029</v>
      </c>
      <c r="BN1515" s="18" t="str">
        <f t="shared" ref="BN1515:CC1515" si="2221">IF(ISNUMBER(SEARCH(BN$1, $BM1515)), ($K1515/$BL1515), "")</f>
        <v/>
      </c>
      <c r="BO1515" s="18" t="str">
        <f t="shared" si="2221"/>
        <v/>
      </c>
      <c r="BP1515" s="18" t="str">
        <f t="shared" si="2221"/>
        <v/>
      </c>
      <c r="BQ1515" s="18" t="str">
        <f t="shared" si="2221"/>
        <v/>
      </c>
      <c r="BR1515" s="18" t="str">
        <f t="shared" si="2221"/>
        <v/>
      </c>
      <c r="BS1515" s="20">
        <f t="shared" si="2221"/>
        <v>179581.2</v>
      </c>
      <c r="BT1515" s="20">
        <f t="shared" si="2221"/>
        <v>179581.2</v>
      </c>
      <c r="BU1515" s="20">
        <f t="shared" si="2221"/>
        <v>179581.2</v>
      </c>
      <c r="BV1515" s="20">
        <f t="shared" si="2221"/>
        <v>179581.2</v>
      </c>
      <c r="BW1515" s="20">
        <f t="shared" si="2221"/>
        <v>179581.2</v>
      </c>
      <c r="BX1515" s="18" t="str">
        <f t="shared" si="2221"/>
        <v/>
      </c>
      <c r="BY1515" s="18" t="str">
        <f t="shared" si="2221"/>
        <v/>
      </c>
      <c r="BZ1515" s="18" t="str">
        <f t="shared" si="2221"/>
        <v/>
      </c>
      <c r="CA1515" s="18" t="str">
        <f t="shared" si="2221"/>
        <v/>
      </c>
      <c r="CB1515" s="18" t="str">
        <f t="shared" si="2221"/>
        <v/>
      </c>
      <c r="CC1515" s="18" t="str">
        <f t="shared" si="2221"/>
        <v/>
      </c>
      <c r="CD1515" s="48"/>
      <c r="CE1515" s="48"/>
    </row>
    <row r="1516" ht="15.75" customHeight="1">
      <c r="A1516" s="48" t="s">
        <v>7036</v>
      </c>
      <c r="B1516" s="48" t="s">
        <v>7037</v>
      </c>
      <c r="C1516" s="48" t="s">
        <v>7036</v>
      </c>
      <c r="D1516" s="11" t="s">
        <v>7017</v>
      </c>
      <c r="E1516" s="44">
        <v>5734593.0</v>
      </c>
      <c r="F1516" s="48"/>
      <c r="G1516" s="48" t="s">
        <v>215</v>
      </c>
      <c r="H1516" s="44">
        <v>542741.0</v>
      </c>
      <c r="I1516" s="48"/>
      <c r="J1516" s="13">
        <f t="shared" ref="J1516:K1516" si="2222">E1516*0.091</f>
        <v>521847.963</v>
      </c>
      <c r="K1516" s="13">
        <f t="shared" si="2222"/>
        <v>0</v>
      </c>
      <c r="L1516" s="11" t="s">
        <v>86</v>
      </c>
      <c r="M1516" s="11" t="s">
        <v>67</v>
      </c>
      <c r="N1516" s="48" t="s">
        <v>7038</v>
      </c>
      <c r="O1516" s="48" t="s">
        <v>7039</v>
      </c>
      <c r="P1516" s="48"/>
      <c r="Q1516" s="48"/>
      <c r="R1516" s="48"/>
      <c r="S1516" s="48"/>
      <c r="T1516" s="48" t="s">
        <v>7040</v>
      </c>
      <c r="V1516" s="48" t="s">
        <v>217</v>
      </c>
      <c r="W1516" s="11"/>
      <c r="X1516" s="48" t="s">
        <v>218</v>
      </c>
      <c r="Z1516" s="48"/>
      <c r="AA1516" s="48"/>
      <c r="AB1516" s="48"/>
      <c r="AC1516" s="48"/>
      <c r="AD1516" s="48"/>
      <c r="AE1516" s="48"/>
      <c r="AF1516" s="48"/>
      <c r="AG1516" s="48"/>
      <c r="AH1516" s="48"/>
      <c r="AI1516" s="48"/>
      <c r="AJ1516" s="48"/>
      <c r="AK1516" s="48"/>
      <c r="AL1516" s="48"/>
      <c r="AM1516" s="11" t="s">
        <v>220</v>
      </c>
      <c r="AN1516" s="48" t="s">
        <v>7041</v>
      </c>
      <c r="AP1516" s="48"/>
      <c r="AQ1516" s="11" t="s">
        <v>79</v>
      </c>
      <c r="AR1516" s="48" t="s">
        <v>218</v>
      </c>
      <c r="AS1516" s="11" t="s">
        <v>75</v>
      </c>
      <c r="AT1516" s="25" t="s">
        <v>107</v>
      </c>
      <c r="AU1516" s="48"/>
      <c r="AV1516" s="39" t="s">
        <v>3065</v>
      </c>
      <c r="AW1516" s="25" t="s">
        <v>96</v>
      </c>
      <c r="AX1516" s="25" t="s">
        <v>82</v>
      </c>
      <c r="AY1516" s="48"/>
      <c r="AZ1516" s="25" t="s">
        <v>132</v>
      </c>
      <c r="BA1516" s="48"/>
      <c r="BB1516" s="48"/>
      <c r="BF1516" s="48"/>
      <c r="BH1516" s="48"/>
      <c r="BI1516" s="48"/>
      <c r="BJ1516" s="44">
        <v>2025.0</v>
      </c>
      <c r="BK1516" s="11">
        <v>2027.0</v>
      </c>
      <c r="BL1516" s="16">
        <f t="shared" si="1660"/>
        <v>3</v>
      </c>
      <c r="BM1516" s="18" t="str">
        <f t="shared" si="1661"/>
        <v>2025, 2026, 2027</v>
      </c>
      <c r="BN1516" s="18" t="str">
        <f t="shared" ref="BN1516:CC1516" si="2223">IF(ISNUMBER(SEARCH(BN$1, $BM1516)), ($K1516/$BL1516), "")</f>
        <v/>
      </c>
      <c r="BO1516" s="18" t="str">
        <f t="shared" si="2223"/>
        <v/>
      </c>
      <c r="BP1516" s="18" t="str">
        <f t="shared" si="2223"/>
        <v/>
      </c>
      <c r="BQ1516" s="18" t="str">
        <f t="shared" si="2223"/>
        <v/>
      </c>
      <c r="BR1516" s="18" t="str">
        <f t="shared" si="2223"/>
        <v/>
      </c>
      <c r="BS1516" s="20">
        <f t="shared" si="2223"/>
        <v>0</v>
      </c>
      <c r="BT1516" s="20">
        <f t="shared" si="2223"/>
        <v>0</v>
      </c>
      <c r="BU1516" s="20">
        <f t="shared" si="2223"/>
        <v>0</v>
      </c>
      <c r="BV1516" s="18" t="str">
        <f t="shared" si="2223"/>
        <v/>
      </c>
      <c r="BW1516" s="18" t="str">
        <f t="shared" si="2223"/>
        <v/>
      </c>
      <c r="BX1516" s="18" t="str">
        <f t="shared" si="2223"/>
        <v/>
      </c>
      <c r="BY1516" s="18" t="str">
        <f t="shared" si="2223"/>
        <v/>
      </c>
      <c r="BZ1516" s="18" t="str">
        <f t="shared" si="2223"/>
        <v/>
      </c>
      <c r="CA1516" s="18" t="str">
        <f t="shared" si="2223"/>
        <v/>
      </c>
      <c r="CB1516" s="18" t="str">
        <f t="shared" si="2223"/>
        <v/>
      </c>
      <c r="CC1516" s="18" t="str">
        <f t="shared" si="2223"/>
        <v/>
      </c>
      <c r="CD1516" s="48"/>
      <c r="CE1516" s="48"/>
    </row>
    <row r="1517" ht="15.75" customHeight="1">
      <c r="A1517" s="48" t="s">
        <v>7042</v>
      </c>
      <c r="B1517" s="48" t="s">
        <v>7043</v>
      </c>
      <c r="C1517" s="48" t="s">
        <v>7042</v>
      </c>
      <c r="D1517" s="11" t="s">
        <v>7017</v>
      </c>
      <c r="E1517" s="44">
        <v>2890999.0</v>
      </c>
      <c r="F1517" s="44">
        <v>2890999.0</v>
      </c>
      <c r="G1517" s="48" t="s">
        <v>112</v>
      </c>
      <c r="H1517" s="44">
        <v>262284.0</v>
      </c>
      <c r="I1517" s="48"/>
      <c r="J1517" s="129">
        <f t="shared" ref="J1517:K1517" si="2224">E1517*0.087</f>
        <v>251516.913</v>
      </c>
      <c r="K1517" s="129">
        <f t="shared" si="2224"/>
        <v>251516.913</v>
      </c>
      <c r="L1517" s="11" t="s">
        <v>86</v>
      </c>
      <c r="M1517" s="11" t="s">
        <v>67</v>
      </c>
      <c r="N1517" s="48" t="s">
        <v>7044</v>
      </c>
      <c r="O1517" s="48" t="s">
        <v>7045</v>
      </c>
      <c r="P1517" s="48"/>
      <c r="Q1517" s="48"/>
      <c r="R1517" s="48"/>
      <c r="S1517" s="48"/>
      <c r="T1517" s="48" t="s">
        <v>7046</v>
      </c>
      <c r="V1517" s="48"/>
      <c r="W1517" s="11"/>
      <c r="X1517" s="48"/>
      <c r="Z1517" s="48"/>
      <c r="AA1517" s="48"/>
      <c r="AB1517" s="48"/>
      <c r="AC1517" s="48"/>
      <c r="AD1517" s="48"/>
      <c r="AE1517" s="48"/>
      <c r="AF1517" s="48"/>
      <c r="AG1517" s="48"/>
      <c r="AH1517" s="48"/>
      <c r="AI1517" s="48"/>
      <c r="AJ1517" s="48"/>
      <c r="AK1517" s="48"/>
      <c r="AL1517" s="48"/>
      <c r="AM1517" s="48" t="s">
        <v>5695</v>
      </c>
      <c r="AN1517" s="48" t="s">
        <v>3780</v>
      </c>
      <c r="AP1517" s="48"/>
      <c r="AQ1517" s="11" t="s">
        <v>79</v>
      </c>
      <c r="AR1517" s="48" t="s">
        <v>117</v>
      </c>
      <c r="AS1517" s="11" t="s">
        <v>75</v>
      </c>
      <c r="AT1517" s="25" t="s">
        <v>80</v>
      </c>
      <c r="AU1517" s="48"/>
      <c r="AV1517" s="48"/>
      <c r="AW1517" s="25" t="s">
        <v>96</v>
      </c>
      <c r="AX1517" s="25" t="s">
        <v>82</v>
      </c>
      <c r="AY1517" s="48"/>
      <c r="AZ1517" s="25" t="s">
        <v>132</v>
      </c>
      <c r="BA1517" s="48"/>
      <c r="BB1517" s="48"/>
      <c r="BF1517" s="48"/>
      <c r="BH1517" s="48"/>
      <c r="BI1517" s="48"/>
      <c r="BJ1517" s="44">
        <v>2025.0</v>
      </c>
      <c r="BK1517" s="11">
        <v>2027.0</v>
      </c>
      <c r="BL1517" s="16">
        <f t="shared" si="1660"/>
        <v>3</v>
      </c>
      <c r="BM1517" s="18" t="str">
        <f t="shared" si="1661"/>
        <v>2025, 2026, 2027</v>
      </c>
      <c r="BN1517" s="18" t="str">
        <f t="shared" ref="BN1517:CC1517" si="2225">IF(ISNUMBER(SEARCH(BN$1, $BM1517)), ($K1517/$BL1517), "")</f>
        <v/>
      </c>
      <c r="BO1517" s="18" t="str">
        <f t="shared" si="2225"/>
        <v/>
      </c>
      <c r="BP1517" s="18" t="str">
        <f t="shared" si="2225"/>
        <v/>
      </c>
      <c r="BQ1517" s="18" t="str">
        <f t="shared" si="2225"/>
        <v/>
      </c>
      <c r="BR1517" s="18" t="str">
        <f t="shared" si="2225"/>
        <v/>
      </c>
      <c r="BS1517" s="20">
        <f t="shared" si="2225"/>
        <v>83838.971</v>
      </c>
      <c r="BT1517" s="20">
        <f t="shared" si="2225"/>
        <v>83838.971</v>
      </c>
      <c r="BU1517" s="20">
        <f t="shared" si="2225"/>
        <v>83838.971</v>
      </c>
      <c r="BV1517" s="18" t="str">
        <f t="shared" si="2225"/>
        <v/>
      </c>
      <c r="BW1517" s="18" t="str">
        <f t="shared" si="2225"/>
        <v/>
      </c>
      <c r="BX1517" s="18" t="str">
        <f t="shared" si="2225"/>
        <v/>
      </c>
      <c r="BY1517" s="18" t="str">
        <f t="shared" si="2225"/>
        <v/>
      </c>
      <c r="BZ1517" s="18" t="str">
        <f t="shared" si="2225"/>
        <v/>
      </c>
      <c r="CA1517" s="18" t="str">
        <f t="shared" si="2225"/>
        <v/>
      </c>
      <c r="CB1517" s="18" t="str">
        <f t="shared" si="2225"/>
        <v/>
      </c>
      <c r="CC1517" s="18" t="str">
        <f t="shared" si="2225"/>
        <v/>
      </c>
      <c r="CD1517" s="48"/>
      <c r="CE1517" s="48"/>
    </row>
    <row r="1518" ht="15.75" customHeight="1">
      <c r="A1518" s="48" t="s">
        <v>7047</v>
      </c>
      <c r="B1518" s="48" t="s">
        <v>7048</v>
      </c>
      <c r="C1518" s="48" t="s">
        <v>7047</v>
      </c>
      <c r="D1518" s="11" t="s">
        <v>7017</v>
      </c>
      <c r="E1518" s="44">
        <v>7483218.0</v>
      </c>
      <c r="F1518" s="44">
        <v>7483218.0</v>
      </c>
      <c r="G1518" s="48" t="s">
        <v>151</v>
      </c>
      <c r="H1518" s="44">
        <v>7941964.0</v>
      </c>
      <c r="I1518" s="48"/>
      <c r="J1518" s="61">
        <v>7483218.0</v>
      </c>
      <c r="K1518" s="61">
        <v>7483218.0</v>
      </c>
      <c r="L1518" s="11" t="s">
        <v>86</v>
      </c>
      <c r="M1518" s="11" t="s">
        <v>67</v>
      </c>
      <c r="N1518" s="48" t="s">
        <v>7049</v>
      </c>
      <c r="O1518" s="48" t="s">
        <v>7050</v>
      </c>
      <c r="P1518" s="48"/>
      <c r="Q1518" s="48"/>
      <c r="R1518" s="48"/>
      <c r="S1518" s="48"/>
      <c r="T1518" s="48"/>
      <c r="V1518" s="48" t="s">
        <v>7051</v>
      </c>
      <c r="W1518" s="11"/>
      <c r="X1518" s="48" t="s">
        <v>7052</v>
      </c>
      <c r="Y1518" s="11" t="s">
        <v>75</v>
      </c>
      <c r="Z1518" s="48"/>
      <c r="AA1518" s="48"/>
      <c r="AB1518" s="48"/>
      <c r="AC1518" s="48"/>
      <c r="AD1518" s="48"/>
      <c r="AE1518" s="48"/>
      <c r="AF1518" s="48"/>
      <c r="AG1518" s="48"/>
      <c r="AH1518" s="48"/>
      <c r="AI1518" s="48"/>
      <c r="AJ1518" s="48"/>
      <c r="AK1518" s="48"/>
      <c r="AL1518" s="48"/>
      <c r="AM1518" s="48" t="s">
        <v>185</v>
      </c>
      <c r="AN1518" s="30" t="s">
        <v>261</v>
      </c>
      <c r="AP1518" s="48"/>
      <c r="AQ1518" s="11" t="s">
        <v>79</v>
      </c>
      <c r="AR1518" s="11" t="s">
        <v>188</v>
      </c>
      <c r="AS1518" s="11" t="s">
        <v>75</v>
      </c>
      <c r="AT1518" s="25" t="s">
        <v>80</v>
      </c>
      <c r="AU1518" s="48"/>
      <c r="AV1518" s="48"/>
      <c r="AW1518" s="25" t="s">
        <v>96</v>
      </c>
      <c r="AX1518" s="25" t="s">
        <v>82</v>
      </c>
      <c r="AY1518" s="48"/>
      <c r="AZ1518" s="25" t="s">
        <v>132</v>
      </c>
      <c r="BA1518" s="48"/>
      <c r="BB1518" s="48"/>
      <c r="BF1518" s="48"/>
      <c r="BH1518" s="48"/>
      <c r="BI1518" s="48"/>
      <c r="BJ1518" s="44">
        <v>2025.0</v>
      </c>
      <c r="BK1518" s="11">
        <v>2029.0</v>
      </c>
      <c r="BL1518" s="16">
        <f t="shared" si="1660"/>
        <v>5</v>
      </c>
      <c r="BM1518" s="18" t="str">
        <f t="shared" si="1661"/>
        <v>2025, 2026, 2027, 2028, 2029</v>
      </c>
      <c r="BN1518" s="18" t="str">
        <f t="shared" ref="BN1518:CC1518" si="2226">IF(ISNUMBER(SEARCH(BN$1, $BM1518)), ($K1518/$BL1518), "")</f>
        <v/>
      </c>
      <c r="BO1518" s="18" t="str">
        <f t="shared" si="2226"/>
        <v/>
      </c>
      <c r="BP1518" s="18" t="str">
        <f t="shared" si="2226"/>
        <v/>
      </c>
      <c r="BQ1518" s="18" t="str">
        <f t="shared" si="2226"/>
        <v/>
      </c>
      <c r="BR1518" s="18" t="str">
        <f t="shared" si="2226"/>
        <v/>
      </c>
      <c r="BS1518" s="20">
        <f t="shared" si="2226"/>
        <v>1496643.6</v>
      </c>
      <c r="BT1518" s="20">
        <f t="shared" si="2226"/>
        <v>1496643.6</v>
      </c>
      <c r="BU1518" s="20">
        <f t="shared" si="2226"/>
        <v>1496643.6</v>
      </c>
      <c r="BV1518" s="20">
        <f t="shared" si="2226"/>
        <v>1496643.6</v>
      </c>
      <c r="BW1518" s="20">
        <f t="shared" si="2226"/>
        <v>1496643.6</v>
      </c>
      <c r="BX1518" s="18" t="str">
        <f t="shared" si="2226"/>
        <v/>
      </c>
      <c r="BY1518" s="18" t="str">
        <f t="shared" si="2226"/>
        <v/>
      </c>
      <c r="BZ1518" s="18" t="str">
        <f t="shared" si="2226"/>
        <v/>
      </c>
      <c r="CA1518" s="18" t="str">
        <f t="shared" si="2226"/>
        <v/>
      </c>
      <c r="CB1518" s="18" t="str">
        <f t="shared" si="2226"/>
        <v/>
      </c>
      <c r="CC1518" s="18" t="str">
        <f t="shared" si="2226"/>
        <v/>
      </c>
      <c r="CD1518" s="48"/>
      <c r="CE1518" s="48"/>
    </row>
    <row r="1519" ht="15.75" customHeight="1">
      <c r="A1519" s="48" t="s">
        <v>7053</v>
      </c>
      <c r="B1519" s="48" t="s">
        <v>7054</v>
      </c>
      <c r="C1519" s="48" t="s">
        <v>7053</v>
      </c>
      <c r="D1519" s="11" t="s">
        <v>7017</v>
      </c>
      <c r="E1519" s="44">
        <v>212500.0</v>
      </c>
      <c r="F1519" s="44">
        <v>212500.0</v>
      </c>
      <c r="G1519" s="48" t="s">
        <v>151</v>
      </c>
      <c r="H1519" s="44">
        <v>225527.0</v>
      </c>
      <c r="I1519" s="48"/>
      <c r="J1519" s="61">
        <v>212500.0</v>
      </c>
      <c r="K1519" s="61">
        <v>212500.0</v>
      </c>
      <c r="L1519" s="11" t="s">
        <v>86</v>
      </c>
      <c r="M1519" s="11" t="s">
        <v>67</v>
      </c>
      <c r="N1519" s="48" t="s">
        <v>3333</v>
      </c>
      <c r="O1519" s="48" t="s">
        <v>7055</v>
      </c>
      <c r="P1519" s="48"/>
      <c r="Q1519" s="48"/>
      <c r="R1519" s="48"/>
      <c r="S1519" s="48"/>
      <c r="T1519" s="48"/>
      <c r="V1519" s="48" t="s">
        <v>3468</v>
      </c>
      <c r="W1519" s="11"/>
      <c r="X1519" s="48" t="s">
        <v>259</v>
      </c>
      <c r="Z1519" s="48"/>
      <c r="AA1519" s="48"/>
      <c r="AB1519" s="48"/>
      <c r="AC1519" s="48"/>
      <c r="AD1519" s="48"/>
      <c r="AE1519" s="48"/>
      <c r="AF1519" s="48"/>
      <c r="AG1519" s="48"/>
      <c r="AH1519" s="48"/>
      <c r="AI1519" s="48"/>
      <c r="AJ1519" s="48"/>
      <c r="AK1519" s="48"/>
      <c r="AL1519" s="48"/>
      <c r="AM1519" s="48" t="s">
        <v>3339</v>
      </c>
      <c r="AN1519" s="48" t="s">
        <v>7056</v>
      </c>
      <c r="AP1519" s="48"/>
      <c r="AQ1519" s="11" t="s">
        <v>79</v>
      </c>
      <c r="AR1519" s="48" t="s">
        <v>259</v>
      </c>
      <c r="AS1519" s="11" t="s">
        <v>75</v>
      </c>
      <c r="AT1519" s="25" t="s">
        <v>107</v>
      </c>
      <c r="AU1519" s="39" t="s">
        <v>189</v>
      </c>
      <c r="AV1519" s="39" t="s">
        <v>3065</v>
      </c>
      <c r="AW1519" s="25" t="s">
        <v>96</v>
      </c>
      <c r="AX1519" s="25" t="s">
        <v>82</v>
      </c>
      <c r="AY1519" s="48"/>
      <c r="AZ1519" s="25" t="s">
        <v>132</v>
      </c>
      <c r="BA1519" s="48"/>
      <c r="BB1519" s="48"/>
      <c r="BF1519" s="48"/>
      <c r="BH1519" s="48"/>
      <c r="BI1519" s="48"/>
      <c r="BJ1519" s="44">
        <v>2025.0</v>
      </c>
      <c r="BK1519" s="44">
        <v>2025.0</v>
      </c>
      <c r="BL1519" s="16">
        <f t="shared" si="1660"/>
        <v>1</v>
      </c>
      <c r="BM1519" s="18" t="str">
        <f t="shared" si="1661"/>
        <v>2025</v>
      </c>
      <c r="BN1519" s="18" t="str">
        <f t="shared" ref="BN1519:CC1519" si="2227">IF(ISNUMBER(SEARCH(BN$1, $BM1519)), ($K1519/$BL1519), "")</f>
        <v/>
      </c>
      <c r="BO1519" s="18" t="str">
        <f t="shared" si="2227"/>
        <v/>
      </c>
      <c r="BP1519" s="18" t="str">
        <f t="shared" si="2227"/>
        <v/>
      </c>
      <c r="BQ1519" s="18" t="str">
        <f t="shared" si="2227"/>
        <v/>
      </c>
      <c r="BR1519" s="18" t="str">
        <f t="shared" si="2227"/>
        <v/>
      </c>
      <c r="BS1519" s="20">
        <f t="shared" si="2227"/>
        <v>212500</v>
      </c>
      <c r="BT1519" s="18" t="str">
        <f t="shared" si="2227"/>
        <v/>
      </c>
      <c r="BU1519" s="18" t="str">
        <f t="shared" si="2227"/>
        <v/>
      </c>
      <c r="BV1519" s="18" t="str">
        <f t="shared" si="2227"/>
        <v/>
      </c>
      <c r="BW1519" s="18" t="str">
        <f t="shared" si="2227"/>
        <v/>
      </c>
      <c r="BX1519" s="18" t="str">
        <f t="shared" si="2227"/>
        <v/>
      </c>
      <c r="BY1519" s="18" t="str">
        <f t="shared" si="2227"/>
        <v/>
      </c>
      <c r="BZ1519" s="18" t="str">
        <f t="shared" si="2227"/>
        <v/>
      </c>
      <c r="CA1519" s="18" t="str">
        <f t="shared" si="2227"/>
        <v/>
      </c>
      <c r="CB1519" s="18" t="str">
        <f t="shared" si="2227"/>
        <v/>
      </c>
      <c r="CC1519" s="18" t="str">
        <f t="shared" si="2227"/>
        <v/>
      </c>
      <c r="CD1519" s="48"/>
      <c r="CE1519" s="48"/>
    </row>
    <row r="1520" ht="15.75" customHeight="1">
      <c r="A1520" s="48" t="s">
        <v>7057</v>
      </c>
      <c r="B1520" s="48" t="s">
        <v>7058</v>
      </c>
      <c r="C1520" s="48" t="s">
        <v>7057</v>
      </c>
      <c r="D1520" s="11" t="s">
        <v>7017</v>
      </c>
      <c r="E1520" s="44">
        <v>3999732.0</v>
      </c>
      <c r="F1520" s="44">
        <v>3999732.0</v>
      </c>
      <c r="G1520" s="48" t="s">
        <v>151</v>
      </c>
      <c r="H1520" s="44">
        <v>4244915.0</v>
      </c>
      <c r="I1520" s="48"/>
      <c r="J1520" s="61">
        <v>3999732.0</v>
      </c>
      <c r="K1520" s="61">
        <v>3999732.0</v>
      </c>
      <c r="L1520" s="11" t="s">
        <v>86</v>
      </c>
      <c r="M1520" s="11" t="s">
        <v>67</v>
      </c>
      <c r="N1520" s="48" t="s">
        <v>7059</v>
      </c>
      <c r="O1520" s="48" t="s">
        <v>7060</v>
      </c>
      <c r="P1520" s="48"/>
      <c r="Q1520" s="48"/>
      <c r="R1520" s="48"/>
      <c r="S1520" s="48"/>
      <c r="T1520" s="48"/>
      <c r="V1520" s="48" t="s">
        <v>7061</v>
      </c>
      <c r="W1520" s="11"/>
      <c r="X1520" s="48" t="s">
        <v>7062</v>
      </c>
      <c r="Y1520" s="11" t="s">
        <v>75</v>
      </c>
      <c r="Z1520" s="48"/>
      <c r="AA1520" s="48"/>
      <c r="AB1520" s="48"/>
      <c r="AC1520" s="48"/>
      <c r="AD1520" s="48"/>
      <c r="AE1520" s="48"/>
      <c r="AF1520" s="48"/>
      <c r="AG1520" s="48"/>
      <c r="AH1520" s="48"/>
      <c r="AI1520" s="48"/>
      <c r="AJ1520" s="48"/>
      <c r="AK1520" s="48"/>
      <c r="AL1520" s="48"/>
      <c r="AM1520" s="48" t="s">
        <v>185</v>
      </c>
      <c r="AN1520" s="11" t="s">
        <v>443</v>
      </c>
      <c r="AP1520" s="48"/>
      <c r="AQ1520" s="11" t="s">
        <v>79</v>
      </c>
      <c r="AR1520" s="11" t="s">
        <v>188</v>
      </c>
      <c r="AS1520" s="11" t="s">
        <v>75</v>
      </c>
      <c r="AT1520" s="25" t="s">
        <v>107</v>
      </c>
      <c r="AU1520" s="39" t="s">
        <v>189</v>
      </c>
      <c r="AV1520" s="48"/>
      <c r="AW1520" s="25" t="s">
        <v>96</v>
      </c>
      <c r="AX1520" s="25" t="s">
        <v>82</v>
      </c>
      <c r="AY1520" s="48"/>
      <c r="AZ1520" s="25" t="s">
        <v>124</v>
      </c>
      <c r="BA1520" s="48"/>
      <c r="BB1520" s="48"/>
      <c r="BF1520" s="48"/>
      <c r="BH1520" s="48"/>
      <c r="BI1520" s="48"/>
      <c r="BJ1520" s="44">
        <v>2025.0</v>
      </c>
      <c r="BK1520" s="11">
        <v>2029.0</v>
      </c>
      <c r="BL1520" s="16">
        <f t="shared" si="1660"/>
        <v>5</v>
      </c>
      <c r="BM1520" s="18" t="str">
        <f t="shared" si="1661"/>
        <v>2025, 2026, 2027, 2028, 2029</v>
      </c>
      <c r="BN1520" s="18" t="str">
        <f t="shared" ref="BN1520:CC1520" si="2228">IF(ISNUMBER(SEARCH(BN$1, $BM1520)), ($K1520/$BL1520), "")</f>
        <v/>
      </c>
      <c r="BO1520" s="18" t="str">
        <f t="shared" si="2228"/>
        <v/>
      </c>
      <c r="BP1520" s="18" t="str">
        <f t="shared" si="2228"/>
        <v/>
      </c>
      <c r="BQ1520" s="18" t="str">
        <f t="shared" si="2228"/>
        <v/>
      </c>
      <c r="BR1520" s="18" t="str">
        <f t="shared" si="2228"/>
        <v/>
      </c>
      <c r="BS1520" s="20">
        <f t="shared" si="2228"/>
        <v>799946.4</v>
      </c>
      <c r="BT1520" s="20">
        <f t="shared" si="2228"/>
        <v>799946.4</v>
      </c>
      <c r="BU1520" s="20">
        <f t="shared" si="2228"/>
        <v>799946.4</v>
      </c>
      <c r="BV1520" s="20">
        <f t="shared" si="2228"/>
        <v>799946.4</v>
      </c>
      <c r="BW1520" s="20">
        <f t="shared" si="2228"/>
        <v>799946.4</v>
      </c>
      <c r="BX1520" s="18" t="str">
        <f t="shared" si="2228"/>
        <v/>
      </c>
      <c r="BY1520" s="18" t="str">
        <f t="shared" si="2228"/>
        <v/>
      </c>
      <c r="BZ1520" s="18" t="str">
        <f t="shared" si="2228"/>
        <v/>
      </c>
      <c r="CA1520" s="18" t="str">
        <f t="shared" si="2228"/>
        <v/>
      </c>
      <c r="CB1520" s="18" t="str">
        <f t="shared" si="2228"/>
        <v/>
      </c>
      <c r="CC1520" s="18" t="str">
        <f t="shared" si="2228"/>
        <v/>
      </c>
      <c r="CD1520" s="48"/>
      <c r="CE1520" s="48"/>
    </row>
    <row r="1521" ht="15.75" customHeight="1">
      <c r="A1521" s="48" t="s">
        <v>7063</v>
      </c>
      <c r="B1521" s="48" t="s">
        <v>7064</v>
      </c>
      <c r="C1521" s="48" t="s">
        <v>7063</v>
      </c>
      <c r="D1521" s="11" t="s">
        <v>7017</v>
      </c>
      <c r="E1521" s="44">
        <v>0.0</v>
      </c>
      <c r="F1521" s="48"/>
      <c r="G1521" s="48"/>
      <c r="H1521" s="44">
        <v>0.0</v>
      </c>
      <c r="I1521" s="48"/>
      <c r="J1521" s="65"/>
      <c r="K1521" s="65"/>
      <c r="L1521" s="11" t="s">
        <v>86</v>
      </c>
      <c r="M1521" s="11" t="s">
        <v>67</v>
      </c>
      <c r="N1521" s="48" t="s">
        <v>7065</v>
      </c>
      <c r="O1521" s="48" t="s">
        <v>7066</v>
      </c>
      <c r="P1521" s="48"/>
      <c r="Q1521" s="48"/>
      <c r="R1521" s="48"/>
      <c r="S1521" s="48"/>
      <c r="T1521" s="48" t="s">
        <v>7067</v>
      </c>
      <c r="V1521" s="48" t="s">
        <v>7068</v>
      </c>
      <c r="W1521" s="11"/>
      <c r="X1521" s="48" t="s">
        <v>2178</v>
      </c>
      <c r="Z1521" s="48"/>
      <c r="AA1521" s="48"/>
      <c r="AB1521" s="48"/>
      <c r="AC1521" s="48"/>
      <c r="AD1521" s="48"/>
      <c r="AE1521" s="48"/>
      <c r="AF1521" s="48"/>
      <c r="AG1521" s="48"/>
      <c r="AH1521" s="48"/>
      <c r="AI1521" s="48"/>
      <c r="AJ1521" s="48"/>
      <c r="AK1521" s="48"/>
      <c r="AL1521" s="48"/>
      <c r="AM1521" s="48" t="s">
        <v>2296</v>
      </c>
      <c r="AN1521" s="48"/>
      <c r="AP1521" s="48"/>
      <c r="AQ1521" s="11" t="s">
        <v>79</v>
      </c>
      <c r="AR1521" s="48" t="s">
        <v>2178</v>
      </c>
      <c r="AS1521" s="11" t="s">
        <v>75</v>
      </c>
      <c r="AT1521" s="25" t="s">
        <v>107</v>
      </c>
      <c r="AU1521" s="39" t="s">
        <v>189</v>
      </c>
      <c r="AV1521" s="39" t="s">
        <v>3065</v>
      </c>
      <c r="AW1521" s="25" t="s">
        <v>96</v>
      </c>
      <c r="AX1521" s="25" t="s">
        <v>82</v>
      </c>
      <c r="AY1521" s="48"/>
      <c r="AZ1521" s="25" t="s">
        <v>132</v>
      </c>
      <c r="BA1521" s="48"/>
      <c r="BB1521" s="48"/>
      <c r="BF1521" s="48"/>
      <c r="BH1521" s="48"/>
      <c r="BI1521" s="48"/>
      <c r="BJ1521" s="44">
        <v>2025.0</v>
      </c>
      <c r="BL1521" s="16">
        <f t="shared" si="1660"/>
        <v>-2024</v>
      </c>
      <c r="BM1521" s="18" t="str">
        <f t="shared" si="1661"/>
        <v>#NUM!</v>
      </c>
      <c r="BN1521" s="18" t="str">
        <f t="shared" ref="BN1521:CC1521" si="2229">IF(ISNUMBER(SEARCH(BN$1, $BM1521)), ($K1521/$BL1521), "")</f>
        <v/>
      </c>
      <c r="BO1521" s="18" t="str">
        <f t="shared" si="2229"/>
        <v/>
      </c>
      <c r="BP1521" s="18" t="str">
        <f t="shared" si="2229"/>
        <v/>
      </c>
      <c r="BQ1521" s="18" t="str">
        <f t="shared" si="2229"/>
        <v/>
      </c>
      <c r="BR1521" s="18" t="str">
        <f t="shared" si="2229"/>
        <v/>
      </c>
      <c r="BS1521" s="18" t="str">
        <f t="shared" si="2229"/>
        <v/>
      </c>
      <c r="BT1521" s="18" t="str">
        <f t="shared" si="2229"/>
        <v/>
      </c>
      <c r="BU1521" s="18" t="str">
        <f t="shared" si="2229"/>
        <v/>
      </c>
      <c r="BV1521" s="18" t="str">
        <f t="shared" si="2229"/>
        <v/>
      </c>
      <c r="BW1521" s="18" t="str">
        <f t="shared" si="2229"/>
        <v/>
      </c>
      <c r="BX1521" s="18" t="str">
        <f t="shared" si="2229"/>
        <v/>
      </c>
      <c r="BY1521" s="18" t="str">
        <f t="shared" si="2229"/>
        <v/>
      </c>
      <c r="BZ1521" s="18" t="str">
        <f t="shared" si="2229"/>
        <v/>
      </c>
      <c r="CA1521" s="18" t="str">
        <f t="shared" si="2229"/>
        <v/>
      </c>
      <c r="CB1521" s="18" t="str">
        <f t="shared" si="2229"/>
        <v/>
      </c>
      <c r="CC1521" s="18" t="str">
        <f t="shared" si="2229"/>
        <v/>
      </c>
      <c r="CD1521" s="48"/>
      <c r="CE1521" s="48"/>
    </row>
    <row r="1522" ht="15.75" customHeight="1">
      <c r="A1522" s="48" t="s">
        <v>7069</v>
      </c>
      <c r="B1522" s="48" t="s">
        <v>7070</v>
      </c>
      <c r="C1522" s="48" t="s">
        <v>7069</v>
      </c>
      <c r="D1522" s="11" t="s">
        <v>7017</v>
      </c>
      <c r="E1522" s="44">
        <v>40000.0</v>
      </c>
      <c r="F1522" s="44">
        <v>40000.0</v>
      </c>
      <c r="G1522" s="48" t="s">
        <v>151</v>
      </c>
      <c r="H1522" s="44">
        <v>42452.0</v>
      </c>
      <c r="I1522" s="48"/>
      <c r="J1522" s="61">
        <v>40000.0</v>
      </c>
      <c r="K1522" s="61">
        <v>40000.0</v>
      </c>
      <c r="L1522" s="11" t="s">
        <v>86</v>
      </c>
      <c r="M1522" s="11" t="s">
        <v>67</v>
      </c>
      <c r="N1522" s="48" t="s">
        <v>7071</v>
      </c>
      <c r="O1522" s="48" t="s">
        <v>7072</v>
      </c>
      <c r="P1522" s="48"/>
      <c r="Q1522" s="48"/>
      <c r="R1522" s="48"/>
      <c r="S1522" s="48"/>
      <c r="T1522" s="48" t="s">
        <v>7073</v>
      </c>
      <c r="V1522" s="48" t="s">
        <v>7074</v>
      </c>
      <c r="W1522" s="11"/>
      <c r="X1522" s="48" t="s">
        <v>334</v>
      </c>
      <c r="Z1522" s="48"/>
      <c r="AA1522" s="48"/>
      <c r="AB1522" s="48"/>
      <c r="AC1522" s="48"/>
      <c r="AD1522" s="48"/>
      <c r="AE1522" s="48"/>
      <c r="AF1522" s="48"/>
      <c r="AG1522" s="48"/>
      <c r="AH1522" s="48"/>
      <c r="AI1522" s="48"/>
      <c r="AJ1522" s="48"/>
      <c r="AK1522" s="48"/>
      <c r="AL1522" s="48"/>
      <c r="AM1522" s="48" t="s">
        <v>6973</v>
      </c>
      <c r="AN1522" s="48" t="s">
        <v>7075</v>
      </c>
      <c r="AP1522" s="48"/>
      <c r="AQ1522" s="11" t="s">
        <v>79</v>
      </c>
      <c r="AR1522" s="48" t="s">
        <v>334</v>
      </c>
      <c r="AS1522" s="11" t="s">
        <v>75</v>
      </c>
      <c r="AT1522" s="25" t="s">
        <v>80</v>
      </c>
      <c r="AU1522" s="48"/>
      <c r="AV1522" s="48"/>
      <c r="AW1522" s="25" t="s">
        <v>96</v>
      </c>
      <c r="AX1522" s="25" t="s">
        <v>82</v>
      </c>
      <c r="AY1522" s="48"/>
      <c r="AZ1522" s="25" t="s">
        <v>191</v>
      </c>
      <c r="BA1522" s="48"/>
      <c r="BB1522" s="48"/>
      <c r="BF1522" s="48"/>
      <c r="BH1522" s="48"/>
      <c r="BI1522" s="48"/>
      <c r="BJ1522" s="44">
        <v>2025.0</v>
      </c>
      <c r="BK1522" s="11">
        <v>2026.0</v>
      </c>
      <c r="BL1522" s="16">
        <f t="shared" si="1660"/>
        <v>2</v>
      </c>
      <c r="BM1522" s="18" t="str">
        <f t="shared" si="1661"/>
        <v>2025, 2026</v>
      </c>
      <c r="BN1522" s="18" t="str">
        <f t="shared" ref="BN1522:CC1522" si="2230">IF(ISNUMBER(SEARCH(BN$1, $BM1522)), ($K1522/$BL1522), "")</f>
        <v/>
      </c>
      <c r="BO1522" s="18" t="str">
        <f t="shared" si="2230"/>
        <v/>
      </c>
      <c r="BP1522" s="18" t="str">
        <f t="shared" si="2230"/>
        <v/>
      </c>
      <c r="BQ1522" s="18" t="str">
        <f t="shared" si="2230"/>
        <v/>
      </c>
      <c r="BR1522" s="18" t="str">
        <f t="shared" si="2230"/>
        <v/>
      </c>
      <c r="BS1522" s="20">
        <f t="shared" si="2230"/>
        <v>20000</v>
      </c>
      <c r="BT1522" s="20">
        <f t="shared" si="2230"/>
        <v>20000</v>
      </c>
      <c r="BU1522" s="18" t="str">
        <f t="shared" si="2230"/>
        <v/>
      </c>
      <c r="BV1522" s="18" t="str">
        <f t="shared" si="2230"/>
        <v/>
      </c>
      <c r="BW1522" s="18" t="str">
        <f t="shared" si="2230"/>
        <v/>
      </c>
      <c r="BX1522" s="18" t="str">
        <f t="shared" si="2230"/>
        <v/>
      </c>
      <c r="BY1522" s="18" t="str">
        <f t="shared" si="2230"/>
        <v/>
      </c>
      <c r="BZ1522" s="18" t="str">
        <f t="shared" si="2230"/>
        <v/>
      </c>
      <c r="CA1522" s="18" t="str">
        <f t="shared" si="2230"/>
        <v/>
      </c>
      <c r="CB1522" s="18" t="str">
        <f t="shared" si="2230"/>
        <v/>
      </c>
      <c r="CC1522" s="18" t="str">
        <f t="shared" si="2230"/>
        <v/>
      </c>
      <c r="CD1522" s="48"/>
      <c r="CE1522" s="48"/>
    </row>
    <row r="1523" ht="15.75" customHeight="1">
      <c r="A1523" s="48" t="s">
        <v>7076</v>
      </c>
      <c r="B1523" s="48" t="s">
        <v>7077</v>
      </c>
      <c r="C1523" s="48" t="s">
        <v>7076</v>
      </c>
      <c r="D1523" s="11" t="s">
        <v>7017</v>
      </c>
      <c r="E1523" s="44">
        <v>2856999.0</v>
      </c>
      <c r="F1523" s="44">
        <v>2856999.0</v>
      </c>
      <c r="G1523" s="48" t="s">
        <v>112</v>
      </c>
      <c r="H1523" s="44">
        <v>259197.0</v>
      </c>
      <c r="I1523" s="48"/>
      <c r="J1523" s="129">
        <f t="shared" ref="J1523:K1523" si="2231">E1523*0.087</f>
        <v>248558.913</v>
      </c>
      <c r="K1523" s="129">
        <f t="shared" si="2231"/>
        <v>248558.913</v>
      </c>
      <c r="L1523" s="11" t="s">
        <v>86</v>
      </c>
      <c r="M1523" s="11" t="s">
        <v>67</v>
      </c>
      <c r="N1523" s="48" t="s">
        <v>7078</v>
      </c>
      <c r="O1523" s="48" t="s">
        <v>7079</v>
      </c>
      <c r="P1523" s="48"/>
      <c r="Q1523" s="48"/>
      <c r="R1523" s="48"/>
      <c r="S1523" s="48"/>
      <c r="T1523" s="48" t="s">
        <v>7080</v>
      </c>
      <c r="V1523" s="48" t="s">
        <v>116</v>
      </c>
      <c r="W1523" s="11"/>
      <c r="X1523" s="48" t="s">
        <v>117</v>
      </c>
      <c r="Z1523" s="48"/>
      <c r="AA1523" s="48"/>
      <c r="AB1523" s="48"/>
      <c r="AC1523" s="48"/>
      <c r="AD1523" s="48"/>
      <c r="AE1523" s="48"/>
      <c r="AF1523" s="48"/>
      <c r="AG1523" s="48"/>
      <c r="AH1523" s="48"/>
      <c r="AI1523" s="48"/>
      <c r="AJ1523" s="48"/>
      <c r="AK1523" s="48"/>
      <c r="AL1523" s="48"/>
      <c r="AM1523" s="48" t="s">
        <v>5695</v>
      </c>
      <c r="AN1523" s="48" t="s">
        <v>6991</v>
      </c>
      <c r="AP1523" s="48"/>
      <c r="AQ1523" s="11" t="s">
        <v>79</v>
      </c>
      <c r="AR1523" s="48" t="s">
        <v>117</v>
      </c>
      <c r="AS1523" s="11" t="s">
        <v>75</v>
      </c>
      <c r="AT1523" s="25" t="s">
        <v>80</v>
      </c>
      <c r="AU1523" s="48"/>
      <c r="AV1523" s="48"/>
      <c r="AW1523" s="25" t="s">
        <v>96</v>
      </c>
      <c r="AX1523" s="25" t="s">
        <v>1348</v>
      </c>
      <c r="AY1523" s="48"/>
      <c r="AZ1523" s="19" t="s">
        <v>398</v>
      </c>
      <c r="BA1523" s="48"/>
      <c r="BB1523" s="48"/>
      <c r="BF1523" s="48"/>
      <c r="BH1523" s="48"/>
      <c r="BI1523" s="48"/>
      <c r="BJ1523" s="44">
        <v>2025.0</v>
      </c>
      <c r="BK1523" s="44">
        <v>2025.0</v>
      </c>
      <c r="BL1523" s="16">
        <f t="shared" si="1660"/>
        <v>1</v>
      </c>
      <c r="BM1523" s="18" t="str">
        <f t="shared" si="1661"/>
        <v>2025</v>
      </c>
      <c r="BN1523" s="18" t="str">
        <f t="shared" ref="BN1523:CC1523" si="2232">IF(ISNUMBER(SEARCH(BN$1, $BM1523)), ($K1523/$BL1523), "")</f>
        <v/>
      </c>
      <c r="BO1523" s="18" t="str">
        <f t="shared" si="2232"/>
        <v/>
      </c>
      <c r="BP1523" s="18" t="str">
        <f t="shared" si="2232"/>
        <v/>
      </c>
      <c r="BQ1523" s="18" t="str">
        <f t="shared" si="2232"/>
        <v/>
      </c>
      <c r="BR1523" s="18" t="str">
        <f t="shared" si="2232"/>
        <v/>
      </c>
      <c r="BS1523" s="20">
        <f t="shared" si="2232"/>
        <v>248558.913</v>
      </c>
      <c r="BT1523" s="18" t="str">
        <f t="shared" si="2232"/>
        <v/>
      </c>
      <c r="BU1523" s="18" t="str">
        <f t="shared" si="2232"/>
        <v/>
      </c>
      <c r="BV1523" s="18" t="str">
        <f t="shared" si="2232"/>
        <v/>
      </c>
      <c r="BW1523" s="18" t="str">
        <f t="shared" si="2232"/>
        <v/>
      </c>
      <c r="BX1523" s="18" t="str">
        <f t="shared" si="2232"/>
        <v/>
      </c>
      <c r="BY1523" s="18" t="str">
        <f t="shared" si="2232"/>
        <v/>
      </c>
      <c r="BZ1523" s="18" t="str">
        <f t="shared" si="2232"/>
        <v/>
      </c>
      <c r="CA1523" s="18" t="str">
        <f t="shared" si="2232"/>
        <v/>
      </c>
      <c r="CB1523" s="18" t="str">
        <f t="shared" si="2232"/>
        <v/>
      </c>
      <c r="CC1523" s="18" t="str">
        <f t="shared" si="2232"/>
        <v/>
      </c>
      <c r="CD1523" s="48"/>
      <c r="CE1523" s="48"/>
    </row>
    <row r="1524" ht="15.75" customHeight="1">
      <c r="A1524" s="48" t="s">
        <v>7081</v>
      </c>
      <c r="B1524" s="48" t="s">
        <v>7082</v>
      </c>
      <c r="C1524" s="48" t="s">
        <v>7081</v>
      </c>
      <c r="D1524" s="11" t="s">
        <v>7017</v>
      </c>
      <c r="E1524" s="44">
        <v>4996936.0</v>
      </c>
      <c r="F1524" s="44">
        <v>4996936.0</v>
      </c>
      <c r="G1524" s="48" t="s">
        <v>151</v>
      </c>
      <c r="H1524" s="44">
        <v>5303254.0</v>
      </c>
      <c r="I1524" s="48"/>
      <c r="J1524" s="61">
        <v>4996936.0</v>
      </c>
      <c r="K1524" s="61">
        <v>4996936.0</v>
      </c>
      <c r="L1524" s="11" t="s">
        <v>86</v>
      </c>
      <c r="M1524" s="11" t="s">
        <v>67</v>
      </c>
      <c r="N1524" s="48" t="s">
        <v>7083</v>
      </c>
      <c r="O1524" s="48" t="s">
        <v>7084</v>
      </c>
      <c r="P1524" s="48"/>
      <c r="Q1524" s="48"/>
      <c r="R1524" s="48"/>
      <c r="S1524" s="48"/>
      <c r="T1524" s="48"/>
      <c r="V1524" s="48" t="s">
        <v>7085</v>
      </c>
      <c r="W1524" s="11"/>
      <c r="X1524" s="48" t="s">
        <v>7086</v>
      </c>
      <c r="Y1524" s="11" t="s">
        <v>75</v>
      </c>
      <c r="Z1524" s="48"/>
      <c r="AA1524" s="48"/>
      <c r="AB1524" s="48"/>
      <c r="AC1524" s="48"/>
      <c r="AD1524" s="48"/>
      <c r="AE1524" s="48"/>
      <c r="AF1524" s="48"/>
      <c r="AG1524" s="48"/>
      <c r="AH1524" s="48"/>
      <c r="AI1524" s="48"/>
      <c r="AJ1524" s="48"/>
      <c r="AK1524" s="48"/>
      <c r="AL1524" s="48"/>
      <c r="AM1524" s="48" t="s">
        <v>185</v>
      </c>
      <c r="AN1524" s="30" t="s">
        <v>261</v>
      </c>
      <c r="AP1524" s="48"/>
      <c r="AQ1524" s="11" t="s">
        <v>79</v>
      </c>
      <c r="AR1524" s="11" t="s">
        <v>188</v>
      </c>
      <c r="AS1524" s="11" t="s">
        <v>75</v>
      </c>
      <c r="AT1524" s="25" t="s">
        <v>107</v>
      </c>
      <c r="AU1524" s="39" t="s">
        <v>189</v>
      </c>
      <c r="AV1524" s="48"/>
      <c r="AW1524" s="25" t="s">
        <v>96</v>
      </c>
      <c r="AX1524" s="25" t="s">
        <v>82</v>
      </c>
      <c r="AY1524" s="48"/>
      <c r="AZ1524" s="19" t="s">
        <v>5512</v>
      </c>
      <c r="BA1524" s="48"/>
      <c r="BB1524" s="48"/>
      <c r="BF1524" s="48"/>
      <c r="BH1524" s="48"/>
      <c r="BI1524" s="48"/>
      <c r="BJ1524" s="44">
        <v>2025.0</v>
      </c>
      <c r="BK1524" s="11">
        <v>2029.0</v>
      </c>
      <c r="BL1524" s="16">
        <f t="shared" si="1660"/>
        <v>5</v>
      </c>
      <c r="BM1524" s="18" t="str">
        <f t="shared" si="1661"/>
        <v>2025, 2026, 2027, 2028, 2029</v>
      </c>
      <c r="BN1524" s="18" t="str">
        <f t="shared" ref="BN1524:CC1524" si="2233">IF(ISNUMBER(SEARCH(BN$1, $BM1524)), ($K1524/$BL1524), "")</f>
        <v/>
      </c>
      <c r="BO1524" s="18" t="str">
        <f t="shared" si="2233"/>
        <v/>
      </c>
      <c r="BP1524" s="18" t="str">
        <f t="shared" si="2233"/>
        <v/>
      </c>
      <c r="BQ1524" s="18" t="str">
        <f t="shared" si="2233"/>
        <v/>
      </c>
      <c r="BR1524" s="18" t="str">
        <f t="shared" si="2233"/>
        <v/>
      </c>
      <c r="BS1524" s="20">
        <f t="shared" si="2233"/>
        <v>999387.2</v>
      </c>
      <c r="BT1524" s="20">
        <f t="shared" si="2233"/>
        <v>999387.2</v>
      </c>
      <c r="BU1524" s="20">
        <f t="shared" si="2233"/>
        <v>999387.2</v>
      </c>
      <c r="BV1524" s="20">
        <f t="shared" si="2233"/>
        <v>999387.2</v>
      </c>
      <c r="BW1524" s="20">
        <f t="shared" si="2233"/>
        <v>999387.2</v>
      </c>
      <c r="BX1524" s="18" t="str">
        <f t="shared" si="2233"/>
        <v/>
      </c>
      <c r="BY1524" s="18" t="str">
        <f t="shared" si="2233"/>
        <v/>
      </c>
      <c r="BZ1524" s="18" t="str">
        <f t="shared" si="2233"/>
        <v/>
      </c>
      <c r="CA1524" s="18" t="str">
        <f t="shared" si="2233"/>
        <v/>
      </c>
      <c r="CB1524" s="18" t="str">
        <f t="shared" si="2233"/>
        <v/>
      </c>
      <c r="CC1524" s="18" t="str">
        <f t="shared" si="2233"/>
        <v/>
      </c>
      <c r="CD1524" s="48"/>
      <c r="CE1524" s="48"/>
    </row>
    <row r="1525" ht="15.75" customHeight="1">
      <c r="A1525" s="48" t="s">
        <v>7087</v>
      </c>
      <c r="B1525" s="48" t="s">
        <v>7088</v>
      </c>
      <c r="C1525" s="48" t="s">
        <v>7089</v>
      </c>
      <c r="D1525" s="11" t="s">
        <v>7017</v>
      </c>
      <c r="E1525" s="44">
        <v>0.0</v>
      </c>
      <c r="F1525" s="48"/>
      <c r="G1525" s="48"/>
      <c r="H1525" s="44">
        <v>0.0</v>
      </c>
      <c r="I1525" s="48"/>
      <c r="J1525" s="65"/>
      <c r="K1525" s="65"/>
      <c r="L1525" s="11" t="s">
        <v>86</v>
      </c>
      <c r="M1525" s="11" t="s">
        <v>67</v>
      </c>
      <c r="N1525" s="48" t="s">
        <v>7090</v>
      </c>
      <c r="O1525" s="48" t="s">
        <v>7091</v>
      </c>
      <c r="P1525" s="48"/>
      <c r="Q1525" s="48"/>
      <c r="R1525" s="48"/>
      <c r="S1525" s="48"/>
      <c r="T1525" s="48" t="s">
        <v>7092</v>
      </c>
      <c r="V1525" s="48" t="s">
        <v>2372</v>
      </c>
      <c r="W1525" s="11"/>
      <c r="X1525" s="48" t="s">
        <v>274</v>
      </c>
      <c r="Z1525" s="48"/>
      <c r="AA1525" s="48"/>
      <c r="AB1525" s="48"/>
      <c r="AC1525" s="48"/>
      <c r="AD1525" s="48"/>
      <c r="AE1525" s="48"/>
      <c r="AF1525" s="48"/>
      <c r="AG1525" s="48"/>
      <c r="AH1525" s="48"/>
      <c r="AI1525" s="48"/>
      <c r="AJ1525" s="48"/>
      <c r="AK1525" s="48"/>
      <c r="AL1525" s="48"/>
      <c r="AM1525" s="48" t="s">
        <v>7093</v>
      </c>
      <c r="AO1525" s="48"/>
      <c r="AP1525" s="48"/>
      <c r="AQ1525" s="11" t="s">
        <v>79</v>
      </c>
      <c r="AR1525" s="48" t="s">
        <v>274</v>
      </c>
      <c r="AS1525" s="11" t="s">
        <v>75</v>
      </c>
      <c r="AT1525" s="25" t="s">
        <v>80</v>
      </c>
      <c r="AU1525" s="48"/>
      <c r="AV1525" s="48"/>
      <c r="AW1525" s="25" t="s">
        <v>96</v>
      </c>
      <c r="AX1525" s="25" t="s">
        <v>1348</v>
      </c>
      <c r="AY1525" s="48"/>
      <c r="AZ1525" s="19" t="s">
        <v>398</v>
      </c>
      <c r="BA1525" s="48"/>
      <c r="BB1525" s="48"/>
      <c r="BF1525" s="48"/>
      <c r="BH1525" s="48"/>
      <c r="BI1525" s="48"/>
      <c r="BJ1525" s="44">
        <v>2025.0</v>
      </c>
      <c r="BK1525" s="11">
        <v>2027.0</v>
      </c>
      <c r="BL1525" s="16">
        <f t="shared" si="1660"/>
        <v>3</v>
      </c>
      <c r="BM1525" s="18" t="str">
        <f t="shared" si="1661"/>
        <v>2025, 2026, 2027</v>
      </c>
      <c r="BN1525" s="18" t="str">
        <f t="shared" ref="BN1525:CC1525" si="2234">IF(ISNUMBER(SEARCH(BN$1, $BM1525)), ($K1525/$BL1525), "")</f>
        <v/>
      </c>
      <c r="BO1525" s="18" t="str">
        <f t="shared" si="2234"/>
        <v/>
      </c>
      <c r="BP1525" s="18" t="str">
        <f t="shared" si="2234"/>
        <v/>
      </c>
      <c r="BQ1525" s="18" t="str">
        <f t="shared" si="2234"/>
        <v/>
      </c>
      <c r="BR1525" s="18" t="str">
        <f t="shared" si="2234"/>
        <v/>
      </c>
      <c r="BS1525" s="20">
        <f t="shared" si="2234"/>
        <v>0</v>
      </c>
      <c r="BT1525" s="20">
        <f t="shared" si="2234"/>
        <v>0</v>
      </c>
      <c r="BU1525" s="20">
        <f t="shared" si="2234"/>
        <v>0</v>
      </c>
      <c r="BV1525" s="18" t="str">
        <f t="shared" si="2234"/>
        <v/>
      </c>
      <c r="BW1525" s="18" t="str">
        <f t="shared" si="2234"/>
        <v/>
      </c>
      <c r="BX1525" s="18" t="str">
        <f t="shared" si="2234"/>
        <v/>
      </c>
      <c r="BY1525" s="18" t="str">
        <f t="shared" si="2234"/>
        <v/>
      </c>
      <c r="BZ1525" s="18" t="str">
        <f t="shared" si="2234"/>
        <v/>
      </c>
      <c r="CA1525" s="18" t="str">
        <f t="shared" si="2234"/>
        <v/>
      </c>
      <c r="CB1525" s="18" t="str">
        <f t="shared" si="2234"/>
        <v/>
      </c>
      <c r="CC1525" s="18" t="str">
        <f t="shared" si="2234"/>
        <v/>
      </c>
      <c r="CD1525" s="48"/>
      <c r="CE1525" s="48"/>
    </row>
    <row r="1526" ht="15.75" customHeight="1">
      <c r="A1526" s="48" t="s">
        <v>7094</v>
      </c>
      <c r="B1526" s="48" t="s">
        <v>7095</v>
      </c>
      <c r="C1526" s="48" t="s">
        <v>7094</v>
      </c>
      <c r="D1526" s="11" t="s">
        <v>7017</v>
      </c>
      <c r="E1526" s="64">
        <v>585382.0</v>
      </c>
      <c r="F1526" s="64">
        <v>585382.0</v>
      </c>
      <c r="G1526" s="48" t="s">
        <v>135</v>
      </c>
      <c r="H1526" s="44">
        <v>740294.0</v>
      </c>
      <c r="I1526" s="48"/>
      <c r="J1526" s="13">
        <f t="shared" ref="J1526:K1526" si="2235">E1526*1.19</f>
        <v>696604.58</v>
      </c>
      <c r="K1526" s="13">
        <f t="shared" si="2235"/>
        <v>696604.58</v>
      </c>
      <c r="L1526" s="11" t="s">
        <v>86</v>
      </c>
      <c r="M1526" s="11" t="s">
        <v>67</v>
      </c>
      <c r="N1526" s="48" t="s">
        <v>7096</v>
      </c>
      <c r="O1526" s="48" t="s">
        <v>7097</v>
      </c>
      <c r="P1526" s="48"/>
      <c r="Q1526" s="48"/>
      <c r="R1526" s="48"/>
      <c r="S1526" s="48"/>
      <c r="T1526" s="48" t="s">
        <v>7098</v>
      </c>
      <c r="V1526" s="48" t="s">
        <v>7099</v>
      </c>
      <c r="W1526" s="11"/>
      <c r="X1526" s="48" t="s">
        <v>146</v>
      </c>
      <c r="Z1526" s="48"/>
      <c r="AA1526" s="48"/>
      <c r="AB1526" s="48"/>
      <c r="AC1526" s="48"/>
      <c r="AD1526" s="48"/>
      <c r="AE1526" s="48"/>
      <c r="AF1526" s="48"/>
      <c r="AG1526" s="48"/>
      <c r="AH1526" s="48"/>
      <c r="AI1526" s="48"/>
      <c r="AJ1526" s="48"/>
      <c r="AK1526" s="48"/>
      <c r="AL1526" s="48"/>
      <c r="AM1526" s="11" t="s">
        <v>143</v>
      </c>
      <c r="AN1526" s="11" t="s">
        <v>144</v>
      </c>
      <c r="AO1526" s="48" t="s">
        <v>7009</v>
      </c>
      <c r="AP1526" s="48"/>
      <c r="AQ1526" s="11" t="s">
        <v>79</v>
      </c>
      <c r="AR1526" s="48" t="s">
        <v>146</v>
      </c>
      <c r="AS1526" s="11" t="s">
        <v>75</v>
      </c>
      <c r="AT1526" s="25" t="s">
        <v>122</v>
      </c>
      <c r="AU1526" s="48"/>
      <c r="AV1526" s="48"/>
      <c r="AW1526" s="25" t="s">
        <v>955</v>
      </c>
      <c r="AX1526" s="25" t="s">
        <v>82</v>
      </c>
      <c r="AY1526" s="48"/>
      <c r="AZ1526" s="25" t="s">
        <v>5728</v>
      </c>
      <c r="BA1526" s="48"/>
      <c r="BB1526" s="48"/>
      <c r="BF1526" s="48"/>
      <c r="BH1526" s="48"/>
      <c r="BI1526" s="48"/>
      <c r="BJ1526" s="44">
        <v>2025.0</v>
      </c>
      <c r="BK1526" s="11">
        <v>2028.0</v>
      </c>
      <c r="BL1526" s="16">
        <f t="shared" si="1660"/>
        <v>4</v>
      </c>
      <c r="BM1526" s="18" t="str">
        <f t="shared" si="1661"/>
        <v>2025, 2026, 2027, 2028</v>
      </c>
      <c r="BN1526" s="18" t="str">
        <f t="shared" ref="BN1526:CC1526" si="2236">IF(ISNUMBER(SEARCH(BN$1, $BM1526)), ($K1526/$BL1526), "")</f>
        <v/>
      </c>
      <c r="BO1526" s="18" t="str">
        <f t="shared" si="2236"/>
        <v/>
      </c>
      <c r="BP1526" s="18" t="str">
        <f t="shared" si="2236"/>
        <v/>
      </c>
      <c r="BQ1526" s="18" t="str">
        <f t="shared" si="2236"/>
        <v/>
      </c>
      <c r="BR1526" s="18" t="str">
        <f t="shared" si="2236"/>
        <v/>
      </c>
      <c r="BS1526" s="20">
        <f t="shared" si="2236"/>
        <v>174151.145</v>
      </c>
      <c r="BT1526" s="20">
        <f t="shared" si="2236"/>
        <v>174151.145</v>
      </c>
      <c r="BU1526" s="20">
        <f t="shared" si="2236"/>
        <v>174151.145</v>
      </c>
      <c r="BV1526" s="20">
        <f t="shared" si="2236"/>
        <v>174151.145</v>
      </c>
      <c r="BW1526" s="18" t="str">
        <f t="shared" si="2236"/>
        <v/>
      </c>
      <c r="BX1526" s="18" t="str">
        <f t="shared" si="2236"/>
        <v/>
      </c>
      <c r="BY1526" s="18" t="str">
        <f t="shared" si="2236"/>
        <v/>
      </c>
      <c r="BZ1526" s="18" t="str">
        <f t="shared" si="2236"/>
        <v/>
      </c>
      <c r="CA1526" s="18" t="str">
        <f t="shared" si="2236"/>
        <v/>
      </c>
      <c r="CB1526" s="18" t="str">
        <f t="shared" si="2236"/>
        <v/>
      </c>
      <c r="CC1526" s="18" t="str">
        <f t="shared" si="2236"/>
        <v/>
      </c>
      <c r="CD1526" s="48"/>
      <c r="CE1526" s="48"/>
    </row>
    <row r="1527" ht="15.75" customHeight="1">
      <c r="A1527" s="48" t="s">
        <v>7100</v>
      </c>
      <c r="B1527" s="48" t="s">
        <v>7101</v>
      </c>
      <c r="C1527" s="48" t="s">
        <v>7100</v>
      </c>
      <c r="D1527" s="11" t="s">
        <v>7017</v>
      </c>
      <c r="E1527" s="44">
        <v>0.0</v>
      </c>
      <c r="F1527" s="48"/>
      <c r="G1527" s="48"/>
      <c r="H1527" s="44">
        <v>0.0</v>
      </c>
      <c r="I1527" s="48"/>
      <c r="J1527" s="65"/>
      <c r="K1527" s="65"/>
      <c r="L1527" s="11" t="s">
        <v>86</v>
      </c>
      <c r="M1527" s="11" t="s">
        <v>67</v>
      </c>
      <c r="N1527" s="48" t="s">
        <v>7102</v>
      </c>
      <c r="O1527" s="48" t="s">
        <v>7103</v>
      </c>
      <c r="P1527" s="48"/>
      <c r="Q1527" s="48"/>
      <c r="R1527" s="48"/>
      <c r="S1527" s="48"/>
      <c r="T1527" s="48" t="s">
        <v>7104</v>
      </c>
      <c r="V1527" s="48" t="s">
        <v>2399</v>
      </c>
      <c r="W1527" s="11"/>
      <c r="X1527" s="48" t="s">
        <v>274</v>
      </c>
      <c r="Z1527" s="48"/>
      <c r="AA1527" s="48"/>
      <c r="AB1527" s="48"/>
      <c r="AC1527" s="48"/>
      <c r="AD1527" s="48"/>
      <c r="AE1527" s="48"/>
      <c r="AF1527" s="48"/>
      <c r="AG1527" s="48"/>
      <c r="AH1527" s="48"/>
      <c r="AI1527" s="48"/>
      <c r="AJ1527" s="48"/>
      <c r="AK1527" s="48"/>
      <c r="AL1527" s="48"/>
      <c r="AM1527" s="48" t="s">
        <v>7105</v>
      </c>
      <c r="AO1527" s="48"/>
      <c r="AP1527" s="48"/>
      <c r="AQ1527" s="11" t="s">
        <v>79</v>
      </c>
      <c r="AR1527" s="48" t="s">
        <v>274</v>
      </c>
      <c r="AS1527" s="11" t="s">
        <v>75</v>
      </c>
      <c r="AT1527" s="25" t="s">
        <v>80</v>
      </c>
      <c r="AU1527" s="48"/>
      <c r="AV1527" s="48"/>
      <c r="AW1527" s="25" t="s">
        <v>96</v>
      </c>
      <c r="AX1527" s="25" t="s">
        <v>3042</v>
      </c>
      <c r="AY1527" s="48"/>
      <c r="AZ1527" s="25" t="s">
        <v>7106</v>
      </c>
      <c r="BA1527" s="48"/>
      <c r="BB1527" s="48"/>
      <c r="BF1527" s="48"/>
      <c r="BH1527" s="48"/>
      <c r="BI1527" s="48"/>
      <c r="BJ1527" s="44">
        <v>2025.0</v>
      </c>
      <c r="BK1527" s="11">
        <v>2027.0</v>
      </c>
      <c r="BL1527" s="16">
        <f t="shared" si="1660"/>
        <v>3</v>
      </c>
      <c r="BM1527" s="18" t="str">
        <f t="shared" si="1661"/>
        <v>2025, 2026, 2027</v>
      </c>
      <c r="BN1527" s="18" t="str">
        <f t="shared" ref="BN1527:CC1527" si="2237">IF(ISNUMBER(SEARCH(BN$1, $BM1527)), ($K1527/$BL1527), "")</f>
        <v/>
      </c>
      <c r="BO1527" s="18" t="str">
        <f t="shared" si="2237"/>
        <v/>
      </c>
      <c r="BP1527" s="18" t="str">
        <f t="shared" si="2237"/>
        <v/>
      </c>
      <c r="BQ1527" s="18" t="str">
        <f t="shared" si="2237"/>
        <v/>
      </c>
      <c r="BR1527" s="18" t="str">
        <f t="shared" si="2237"/>
        <v/>
      </c>
      <c r="BS1527" s="20">
        <f t="shared" si="2237"/>
        <v>0</v>
      </c>
      <c r="BT1527" s="20">
        <f t="shared" si="2237"/>
        <v>0</v>
      </c>
      <c r="BU1527" s="20">
        <f t="shared" si="2237"/>
        <v>0</v>
      </c>
      <c r="BV1527" s="18" t="str">
        <f t="shared" si="2237"/>
        <v/>
      </c>
      <c r="BW1527" s="18" t="str">
        <f t="shared" si="2237"/>
        <v/>
      </c>
      <c r="BX1527" s="18" t="str">
        <f t="shared" si="2237"/>
        <v/>
      </c>
      <c r="BY1527" s="18" t="str">
        <f t="shared" si="2237"/>
        <v/>
      </c>
      <c r="BZ1527" s="18" t="str">
        <f t="shared" si="2237"/>
        <v/>
      </c>
      <c r="CA1527" s="18" t="str">
        <f t="shared" si="2237"/>
        <v/>
      </c>
      <c r="CB1527" s="18" t="str">
        <f t="shared" si="2237"/>
        <v/>
      </c>
      <c r="CC1527" s="18" t="str">
        <f t="shared" si="2237"/>
        <v/>
      </c>
      <c r="CD1527" s="48"/>
      <c r="CE1527" s="48"/>
    </row>
    <row r="1528" ht="15.75" customHeight="1">
      <c r="A1528" s="48" t="s">
        <v>7107</v>
      </c>
      <c r="B1528" s="48" t="s">
        <v>7108</v>
      </c>
      <c r="C1528" s="48" t="s">
        <v>7109</v>
      </c>
      <c r="D1528" s="11" t="s">
        <v>7017</v>
      </c>
      <c r="E1528" s="44">
        <v>0.0</v>
      </c>
      <c r="F1528" s="48"/>
      <c r="G1528" s="48"/>
      <c r="H1528" s="44">
        <v>0.0</v>
      </c>
      <c r="I1528" s="48"/>
      <c r="J1528" s="65"/>
      <c r="K1528" s="65"/>
      <c r="L1528" s="11" t="s">
        <v>86</v>
      </c>
      <c r="M1528" s="11" t="s">
        <v>67</v>
      </c>
      <c r="N1528" s="48" t="s">
        <v>7110</v>
      </c>
      <c r="O1528" s="48" t="s">
        <v>7111</v>
      </c>
      <c r="P1528" s="48"/>
      <c r="Q1528" s="48"/>
      <c r="R1528" s="48"/>
      <c r="S1528" s="48"/>
      <c r="T1528" s="48" t="s">
        <v>7112</v>
      </c>
      <c r="V1528" s="48" t="s">
        <v>2399</v>
      </c>
      <c r="W1528" s="11"/>
      <c r="X1528" s="48" t="s">
        <v>274</v>
      </c>
      <c r="Z1528" s="48"/>
      <c r="AA1528" s="48"/>
      <c r="AB1528" s="48"/>
      <c r="AC1528" s="48"/>
      <c r="AD1528" s="48"/>
      <c r="AE1528" s="48"/>
      <c r="AF1528" s="48"/>
      <c r="AG1528" s="48"/>
      <c r="AH1528" s="48"/>
      <c r="AI1528" s="48"/>
      <c r="AJ1528" s="48"/>
      <c r="AK1528" s="48"/>
      <c r="AL1528" s="48"/>
      <c r="AM1528" s="48" t="s">
        <v>2424</v>
      </c>
      <c r="AO1528" s="48"/>
      <c r="AP1528" s="48"/>
      <c r="AQ1528" s="11" t="s">
        <v>79</v>
      </c>
      <c r="AR1528" s="48" t="s">
        <v>274</v>
      </c>
      <c r="AS1528" s="11" t="s">
        <v>75</v>
      </c>
      <c r="AT1528" s="25" t="s">
        <v>107</v>
      </c>
      <c r="AU1528" s="11" t="s">
        <v>108</v>
      </c>
      <c r="AV1528" s="48"/>
      <c r="AW1528" s="25" t="s">
        <v>96</v>
      </c>
      <c r="AX1528" s="25" t="s">
        <v>2141</v>
      </c>
      <c r="AY1528" s="48"/>
      <c r="AZ1528" s="25" t="s">
        <v>132</v>
      </c>
      <c r="BA1528" s="48"/>
      <c r="BB1528" s="48"/>
      <c r="BF1528" s="48"/>
      <c r="BH1528" s="48"/>
      <c r="BI1528" s="48"/>
      <c r="BJ1528" s="44">
        <v>2025.0</v>
      </c>
      <c r="BK1528" s="11">
        <v>2027.0</v>
      </c>
      <c r="BL1528" s="16">
        <f t="shared" si="1660"/>
        <v>3</v>
      </c>
      <c r="BM1528" s="18" t="str">
        <f t="shared" si="1661"/>
        <v>2025, 2026, 2027</v>
      </c>
      <c r="BN1528" s="18" t="str">
        <f t="shared" ref="BN1528:CC1528" si="2238">IF(ISNUMBER(SEARCH(BN$1, $BM1528)), ($K1528/$BL1528), "")</f>
        <v/>
      </c>
      <c r="BO1528" s="18" t="str">
        <f t="shared" si="2238"/>
        <v/>
      </c>
      <c r="BP1528" s="18" t="str">
        <f t="shared" si="2238"/>
        <v/>
      </c>
      <c r="BQ1528" s="18" t="str">
        <f t="shared" si="2238"/>
        <v/>
      </c>
      <c r="BR1528" s="18" t="str">
        <f t="shared" si="2238"/>
        <v/>
      </c>
      <c r="BS1528" s="20">
        <f t="shared" si="2238"/>
        <v>0</v>
      </c>
      <c r="BT1528" s="20">
        <f t="shared" si="2238"/>
        <v>0</v>
      </c>
      <c r="BU1528" s="20">
        <f t="shared" si="2238"/>
        <v>0</v>
      </c>
      <c r="BV1528" s="18" t="str">
        <f t="shared" si="2238"/>
        <v/>
      </c>
      <c r="BW1528" s="18" t="str">
        <f t="shared" si="2238"/>
        <v/>
      </c>
      <c r="BX1528" s="18" t="str">
        <f t="shared" si="2238"/>
        <v/>
      </c>
      <c r="BY1528" s="18" t="str">
        <f t="shared" si="2238"/>
        <v/>
      </c>
      <c r="BZ1528" s="18" t="str">
        <f t="shared" si="2238"/>
        <v/>
      </c>
      <c r="CA1528" s="18" t="str">
        <f t="shared" si="2238"/>
        <v/>
      </c>
      <c r="CB1528" s="18" t="str">
        <f t="shared" si="2238"/>
        <v/>
      </c>
      <c r="CC1528" s="18" t="str">
        <f t="shared" si="2238"/>
        <v/>
      </c>
      <c r="CD1528" s="48"/>
      <c r="CE1528" s="48"/>
    </row>
    <row r="1529" ht="15.75" customHeight="1">
      <c r="A1529" s="48" t="s">
        <v>7113</v>
      </c>
      <c r="B1529" s="48" t="s">
        <v>7114</v>
      </c>
      <c r="C1529" s="48" t="s">
        <v>7115</v>
      </c>
      <c r="D1529" s="11" t="s">
        <v>7017</v>
      </c>
      <c r="E1529" s="44">
        <v>149999.0</v>
      </c>
      <c r="F1529" s="44">
        <v>149999.0</v>
      </c>
      <c r="G1529" s="48" t="s">
        <v>726</v>
      </c>
      <c r="H1529" s="44">
        <v>168399.0</v>
      </c>
      <c r="I1529" s="48"/>
      <c r="J1529" s="13">
        <f t="shared" ref="J1529:K1529" si="2239">E1529*1.07</f>
        <v>160498.93</v>
      </c>
      <c r="K1529" s="13">
        <f t="shared" si="2239"/>
        <v>160498.93</v>
      </c>
      <c r="L1529" s="11" t="s">
        <v>86</v>
      </c>
      <c r="M1529" s="11" t="s">
        <v>67</v>
      </c>
      <c r="N1529" s="48" t="s">
        <v>7116</v>
      </c>
      <c r="O1529" s="48" t="s">
        <v>7117</v>
      </c>
      <c r="P1529" s="48"/>
      <c r="Q1529" s="48"/>
      <c r="R1529" s="48"/>
      <c r="S1529" s="48"/>
      <c r="T1529" s="48" t="s">
        <v>7118</v>
      </c>
      <c r="V1529" s="48" t="s">
        <v>7119</v>
      </c>
      <c r="W1529" s="11"/>
      <c r="X1529" s="48" t="s">
        <v>731</v>
      </c>
      <c r="Z1529" s="48"/>
      <c r="AA1529" s="48"/>
      <c r="AB1529" s="48"/>
      <c r="AC1529" s="48"/>
      <c r="AD1529" s="48"/>
      <c r="AE1529" s="48"/>
      <c r="AF1529" s="48"/>
      <c r="AG1529" s="48"/>
      <c r="AH1529" s="48"/>
      <c r="AI1529" s="48"/>
      <c r="AJ1529" s="48"/>
      <c r="AK1529" s="48"/>
      <c r="AL1529" s="48"/>
      <c r="AM1529" s="48" t="s">
        <v>6137</v>
      </c>
      <c r="AO1529" s="48"/>
      <c r="AP1529" s="48"/>
      <c r="AQ1529" s="11" t="s">
        <v>79</v>
      </c>
      <c r="AR1529" s="48" t="s">
        <v>731</v>
      </c>
      <c r="AS1529" s="11" t="s">
        <v>75</v>
      </c>
      <c r="AT1529" s="25" t="s">
        <v>80</v>
      </c>
      <c r="AU1529" s="48"/>
      <c r="AV1529" s="48"/>
      <c r="AW1529" s="25" t="s">
        <v>96</v>
      </c>
      <c r="AX1529" s="25" t="s">
        <v>82</v>
      </c>
      <c r="AY1529" s="48"/>
      <c r="AZ1529" s="25" t="s">
        <v>132</v>
      </c>
      <c r="BA1529" s="48"/>
      <c r="BB1529" s="48"/>
      <c r="BF1529" s="48"/>
      <c r="BH1529" s="48"/>
      <c r="BI1529" s="48"/>
      <c r="BJ1529" s="44">
        <v>2025.0</v>
      </c>
      <c r="BK1529" s="11">
        <v>2025.0</v>
      </c>
      <c r="BL1529" s="16">
        <f t="shared" si="1660"/>
        <v>1</v>
      </c>
      <c r="BM1529" s="18" t="str">
        <f t="shared" si="1661"/>
        <v>2025</v>
      </c>
      <c r="BN1529" s="18" t="str">
        <f t="shared" ref="BN1529:CC1529" si="2240">IF(ISNUMBER(SEARCH(BN$1, $BM1529)), ($K1529/$BL1529), "")</f>
        <v/>
      </c>
      <c r="BO1529" s="18" t="str">
        <f t="shared" si="2240"/>
        <v/>
      </c>
      <c r="BP1529" s="18" t="str">
        <f t="shared" si="2240"/>
        <v/>
      </c>
      <c r="BQ1529" s="18" t="str">
        <f t="shared" si="2240"/>
        <v/>
      </c>
      <c r="BR1529" s="18" t="str">
        <f t="shared" si="2240"/>
        <v/>
      </c>
      <c r="BS1529" s="20">
        <f t="shared" si="2240"/>
        <v>160498.93</v>
      </c>
      <c r="BT1529" s="18" t="str">
        <f t="shared" si="2240"/>
        <v/>
      </c>
      <c r="BU1529" s="18" t="str">
        <f t="shared" si="2240"/>
        <v/>
      </c>
      <c r="BV1529" s="18" t="str">
        <f t="shared" si="2240"/>
        <v/>
      </c>
      <c r="BW1529" s="18" t="str">
        <f t="shared" si="2240"/>
        <v/>
      </c>
      <c r="BX1529" s="18" t="str">
        <f t="shared" si="2240"/>
        <v/>
      </c>
      <c r="BY1529" s="18" t="str">
        <f t="shared" si="2240"/>
        <v/>
      </c>
      <c r="BZ1529" s="18" t="str">
        <f t="shared" si="2240"/>
        <v/>
      </c>
      <c r="CA1529" s="18" t="str">
        <f t="shared" si="2240"/>
        <v/>
      </c>
      <c r="CB1529" s="18" t="str">
        <f t="shared" si="2240"/>
        <v/>
      </c>
      <c r="CC1529" s="18" t="str">
        <f t="shared" si="2240"/>
        <v/>
      </c>
      <c r="CD1529" s="48"/>
      <c r="CE1529" s="48"/>
    </row>
    <row r="1530" ht="15.75" customHeight="1">
      <c r="A1530" s="48" t="s">
        <v>7120</v>
      </c>
      <c r="B1530" s="48" t="s">
        <v>7121</v>
      </c>
      <c r="C1530" s="48" t="s">
        <v>7120</v>
      </c>
      <c r="D1530" s="11" t="s">
        <v>7017</v>
      </c>
      <c r="E1530" s="44">
        <v>257500.0</v>
      </c>
      <c r="F1530" s="44">
        <v>257500.0</v>
      </c>
      <c r="G1530" s="48" t="s">
        <v>151</v>
      </c>
      <c r="H1530" s="44">
        <v>273286.0</v>
      </c>
      <c r="I1530" s="48"/>
      <c r="J1530" s="61">
        <v>257500.0</v>
      </c>
      <c r="K1530" s="61">
        <v>257500.0</v>
      </c>
      <c r="L1530" s="11" t="s">
        <v>86</v>
      </c>
      <c r="M1530" s="11" t="s">
        <v>67</v>
      </c>
      <c r="N1530" s="48" t="s">
        <v>3333</v>
      </c>
      <c r="O1530" s="48" t="s">
        <v>7122</v>
      </c>
      <c r="P1530" s="48"/>
      <c r="Q1530" s="48"/>
      <c r="R1530" s="48"/>
      <c r="S1530" s="48"/>
      <c r="T1530" s="48"/>
      <c r="V1530" s="48" t="s">
        <v>4386</v>
      </c>
      <c r="W1530" s="11"/>
      <c r="X1530" s="48" t="s">
        <v>259</v>
      </c>
      <c r="Z1530" s="48"/>
      <c r="AA1530" s="48"/>
      <c r="AB1530" s="48"/>
      <c r="AC1530" s="48"/>
      <c r="AD1530" s="48"/>
      <c r="AE1530" s="48"/>
      <c r="AF1530" s="48"/>
      <c r="AG1530" s="48"/>
      <c r="AH1530" s="48"/>
      <c r="AI1530" s="48"/>
      <c r="AJ1530" s="48"/>
      <c r="AK1530" s="48"/>
      <c r="AL1530" s="48"/>
      <c r="AM1530" s="48" t="s">
        <v>3339</v>
      </c>
      <c r="AO1530" s="48" t="s">
        <v>7056</v>
      </c>
      <c r="AP1530" s="48"/>
      <c r="AQ1530" s="11" t="s">
        <v>79</v>
      </c>
      <c r="AR1530" s="48" t="s">
        <v>259</v>
      </c>
      <c r="AS1530" s="11" t="s">
        <v>75</v>
      </c>
      <c r="AT1530" s="25" t="s">
        <v>107</v>
      </c>
      <c r="AU1530" s="39" t="s">
        <v>189</v>
      </c>
      <c r="AV1530" s="48"/>
      <c r="AW1530" s="25" t="s">
        <v>96</v>
      </c>
      <c r="AX1530" s="25" t="s">
        <v>82</v>
      </c>
      <c r="AY1530" s="48"/>
      <c r="AZ1530" s="25" t="s">
        <v>124</v>
      </c>
      <c r="BA1530" s="48"/>
      <c r="BB1530" s="48"/>
      <c r="BF1530" s="48"/>
      <c r="BH1530" s="48"/>
      <c r="BI1530" s="48"/>
      <c r="BJ1530" s="44">
        <v>2025.0</v>
      </c>
      <c r="BK1530" s="44">
        <v>2025.0</v>
      </c>
      <c r="BL1530" s="16">
        <f t="shared" si="1660"/>
        <v>1</v>
      </c>
      <c r="BM1530" s="18" t="str">
        <f t="shared" si="1661"/>
        <v>2025</v>
      </c>
      <c r="BN1530" s="18" t="str">
        <f t="shared" ref="BN1530:CC1530" si="2241">IF(ISNUMBER(SEARCH(BN$1, $BM1530)), ($K1530/$BL1530), "")</f>
        <v/>
      </c>
      <c r="BO1530" s="18" t="str">
        <f t="shared" si="2241"/>
        <v/>
      </c>
      <c r="BP1530" s="18" t="str">
        <f t="shared" si="2241"/>
        <v/>
      </c>
      <c r="BQ1530" s="18" t="str">
        <f t="shared" si="2241"/>
        <v/>
      </c>
      <c r="BR1530" s="18" t="str">
        <f t="shared" si="2241"/>
        <v/>
      </c>
      <c r="BS1530" s="20">
        <f t="shared" si="2241"/>
        <v>257500</v>
      </c>
      <c r="BT1530" s="18" t="str">
        <f t="shared" si="2241"/>
        <v/>
      </c>
      <c r="BU1530" s="18" t="str">
        <f t="shared" si="2241"/>
        <v/>
      </c>
      <c r="BV1530" s="18" t="str">
        <f t="shared" si="2241"/>
        <v/>
      </c>
      <c r="BW1530" s="18" t="str">
        <f t="shared" si="2241"/>
        <v/>
      </c>
      <c r="BX1530" s="18" t="str">
        <f t="shared" si="2241"/>
        <v/>
      </c>
      <c r="BY1530" s="18" t="str">
        <f t="shared" si="2241"/>
        <v/>
      </c>
      <c r="BZ1530" s="18" t="str">
        <f t="shared" si="2241"/>
        <v/>
      </c>
      <c r="CA1530" s="18" t="str">
        <f t="shared" si="2241"/>
        <v/>
      </c>
      <c r="CB1530" s="18" t="str">
        <f t="shared" si="2241"/>
        <v/>
      </c>
      <c r="CC1530" s="18" t="str">
        <f t="shared" si="2241"/>
        <v/>
      </c>
      <c r="CD1530" s="48"/>
      <c r="CE1530" s="48"/>
    </row>
    <row r="1531" ht="15.75" customHeight="1">
      <c r="A1531" s="48" t="s">
        <v>7123</v>
      </c>
      <c r="B1531" s="48" t="s">
        <v>7124</v>
      </c>
      <c r="C1531" s="48" t="s">
        <v>7123</v>
      </c>
      <c r="D1531" s="11" t="s">
        <v>7125</v>
      </c>
      <c r="E1531" s="44">
        <v>2775999.0</v>
      </c>
      <c r="F1531" s="44">
        <v>2775999.0</v>
      </c>
      <c r="G1531" s="48" t="s">
        <v>112</v>
      </c>
      <c r="H1531" s="44">
        <v>251849.0</v>
      </c>
      <c r="I1531" s="48"/>
      <c r="J1531" s="129">
        <f t="shared" ref="J1531:K1531" si="2242">E1531*0.087</f>
        <v>241511.913</v>
      </c>
      <c r="K1531" s="129">
        <f t="shared" si="2242"/>
        <v>241511.913</v>
      </c>
      <c r="L1531" s="11" t="s">
        <v>86</v>
      </c>
      <c r="M1531" s="11" t="s">
        <v>67</v>
      </c>
      <c r="N1531" s="48" t="s">
        <v>7126</v>
      </c>
      <c r="O1531" s="48" t="s">
        <v>7127</v>
      </c>
      <c r="P1531" s="48"/>
      <c r="Q1531" s="48"/>
      <c r="R1531" s="48"/>
      <c r="S1531" s="48"/>
      <c r="T1531" s="48" t="s">
        <v>7128</v>
      </c>
      <c r="V1531" s="48" t="s">
        <v>7129</v>
      </c>
      <c r="W1531" s="11"/>
      <c r="X1531" s="48" t="s">
        <v>117</v>
      </c>
      <c r="Z1531" s="48"/>
      <c r="AA1531" s="48"/>
      <c r="AB1531" s="48"/>
      <c r="AC1531" s="48"/>
      <c r="AD1531" s="48"/>
      <c r="AE1531" s="48"/>
      <c r="AF1531" s="48"/>
      <c r="AG1531" s="48"/>
      <c r="AH1531" s="48"/>
      <c r="AI1531" s="48"/>
      <c r="AJ1531" s="48"/>
      <c r="AK1531" s="48"/>
      <c r="AL1531" s="48"/>
      <c r="AM1531" s="48" t="s">
        <v>5695</v>
      </c>
      <c r="AO1531" s="48" t="s">
        <v>6991</v>
      </c>
      <c r="AP1531" s="48"/>
      <c r="AQ1531" s="11" t="s">
        <v>79</v>
      </c>
      <c r="AR1531" s="48" t="s">
        <v>117</v>
      </c>
      <c r="AS1531" s="11" t="s">
        <v>75</v>
      </c>
      <c r="AT1531" s="25" t="s">
        <v>80</v>
      </c>
      <c r="AU1531" s="48"/>
      <c r="AV1531" s="48"/>
      <c r="AW1531" s="25" t="s">
        <v>96</v>
      </c>
      <c r="AX1531" s="25" t="s">
        <v>82</v>
      </c>
      <c r="AY1531" s="48"/>
      <c r="AZ1531" s="25" t="s">
        <v>132</v>
      </c>
      <c r="BA1531" s="48"/>
      <c r="BB1531" s="48"/>
      <c r="BF1531" s="48"/>
      <c r="BH1531" s="48"/>
      <c r="BI1531" s="48"/>
      <c r="BJ1531" s="44">
        <v>2025.0</v>
      </c>
      <c r="BK1531" s="44">
        <v>2025.0</v>
      </c>
      <c r="BL1531" s="16">
        <f t="shared" si="1660"/>
        <v>1</v>
      </c>
      <c r="BM1531" s="18" t="str">
        <f t="shared" si="1661"/>
        <v>2025</v>
      </c>
      <c r="BN1531" s="18" t="str">
        <f t="shared" ref="BN1531:CC1531" si="2243">IF(ISNUMBER(SEARCH(BN$1, $BM1531)), ($K1531/$BL1531), "")</f>
        <v/>
      </c>
      <c r="BO1531" s="18" t="str">
        <f t="shared" si="2243"/>
        <v/>
      </c>
      <c r="BP1531" s="18" t="str">
        <f t="shared" si="2243"/>
        <v/>
      </c>
      <c r="BQ1531" s="18" t="str">
        <f t="shared" si="2243"/>
        <v/>
      </c>
      <c r="BR1531" s="18" t="str">
        <f t="shared" si="2243"/>
        <v/>
      </c>
      <c r="BS1531" s="20">
        <f t="shared" si="2243"/>
        <v>241511.913</v>
      </c>
      <c r="BT1531" s="18" t="str">
        <f t="shared" si="2243"/>
        <v/>
      </c>
      <c r="BU1531" s="18" t="str">
        <f t="shared" si="2243"/>
        <v/>
      </c>
      <c r="BV1531" s="18" t="str">
        <f t="shared" si="2243"/>
        <v/>
      </c>
      <c r="BW1531" s="18" t="str">
        <f t="shared" si="2243"/>
        <v/>
      </c>
      <c r="BX1531" s="18" t="str">
        <f t="shared" si="2243"/>
        <v/>
      </c>
      <c r="BY1531" s="18" t="str">
        <f t="shared" si="2243"/>
        <v/>
      </c>
      <c r="BZ1531" s="18" t="str">
        <f t="shared" si="2243"/>
        <v/>
      </c>
      <c r="CA1531" s="18" t="str">
        <f t="shared" si="2243"/>
        <v/>
      </c>
      <c r="CB1531" s="18" t="str">
        <f t="shared" si="2243"/>
        <v/>
      </c>
      <c r="CC1531" s="18" t="str">
        <f t="shared" si="2243"/>
        <v/>
      </c>
      <c r="CD1531" s="48"/>
      <c r="CE1531" s="48"/>
    </row>
    <row r="1532" ht="15.75" customHeight="1">
      <c r="A1532" s="48" t="s">
        <v>7130</v>
      </c>
      <c r="B1532" s="48" t="s">
        <v>7131</v>
      </c>
      <c r="C1532" s="48" t="s">
        <v>7130</v>
      </c>
      <c r="D1532" s="11" t="s">
        <v>7125</v>
      </c>
      <c r="E1532" s="44">
        <v>6776354.0</v>
      </c>
      <c r="F1532" s="44">
        <v>6776354.0</v>
      </c>
      <c r="G1532" s="48" t="s">
        <v>151</v>
      </c>
      <c r="H1532" s="44">
        <v>7191779.0</v>
      </c>
      <c r="I1532" s="48"/>
      <c r="J1532" s="61">
        <v>6776354.0</v>
      </c>
      <c r="K1532" s="61">
        <v>6776354.0</v>
      </c>
      <c r="L1532" s="11" t="s">
        <v>86</v>
      </c>
      <c r="M1532" s="11" t="s">
        <v>67</v>
      </c>
      <c r="N1532" s="48"/>
      <c r="O1532" s="48" t="s">
        <v>7132</v>
      </c>
      <c r="P1532" s="48"/>
      <c r="Q1532" s="48"/>
      <c r="R1532" s="48"/>
      <c r="S1532" s="48"/>
      <c r="T1532" s="48" t="s">
        <v>7133</v>
      </c>
      <c r="V1532" s="48" t="s">
        <v>7134</v>
      </c>
      <c r="W1532" s="11"/>
      <c r="X1532" s="48" t="s">
        <v>7135</v>
      </c>
      <c r="Z1532" s="48"/>
      <c r="AA1532" s="48"/>
      <c r="AB1532" s="48"/>
      <c r="AC1532" s="48"/>
      <c r="AD1532" s="48"/>
      <c r="AE1532" s="48"/>
      <c r="AF1532" s="48"/>
      <c r="AG1532" s="48"/>
      <c r="AH1532" s="48"/>
      <c r="AI1532" s="48"/>
      <c r="AJ1532" s="48"/>
      <c r="AK1532" s="48"/>
      <c r="AL1532" s="48"/>
      <c r="AM1532" s="48" t="s">
        <v>6973</v>
      </c>
      <c r="AO1532" s="48" t="s">
        <v>7136</v>
      </c>
      <c r="AP1532" s="48"/>
      <c r="AQ1532" s="11" t="s">
        <v>79</v>
      </c>
      <c r="AR1532" s="48" t="s">
        <v>334</v>
      </c>
      <c r="AS1532" s="11" t="s">
        <v>75</v>
      </c>
      <c r="AT1532" s="25" t="s">
        <v>80</v>
      </c>
      <c r="AU1532" s="48"/>
      <c r="AV1532" s="48"/>
      <c r="AW1532" s="25" t="s">
        <v>96</v>
      </c>
      <c r="AX1532" s="25" t="s">
        <v>82</v>
      </c>
      <c r="AY1532" s="48"/>
      <c r="AZ1532" s="25" t="s">
        <v>310</v>
      </c>
      <c r="BA1532" s="48"/>
      <c r="BB1532" s="48"/>
      <c r="BF1532" s="48"/>
      <c r="BH1532" s="48"/>
      <c r="BI1532" s="48"/>
      <c r="BJ1532" s="44">
        <v>2025.0</v>
      </c>
      <c r="BK1532" s="44">
        <v>2025.0</v>
      </c>
      <c r="BL1532" s="16">
        <f t="shared" si="1660"/>
        <v>1</v>
      </c>
      <c r="BM1532" s="18" t="str">
        <f t="shared" si="1661"/>
        <v>2025</v>
      </c>
      <c r="BN1532" s="18" t="str">
        <f t="shared" ref="BN1532:CC1532" si="2244">IF(ISNUMBER(SEARCH(BN$1, $BM1532)), ($K1532/$BL1532), "")</f>
        <v/>
      </c>
      <c r="BO1532" s="18" t="str">
        <f t="shared" si="2244"/>
        <v/>
      </c>
      <c r="BP1532" s="18" t="str">
        <f t="shared" si="2244"/>
        <v/>
      </c>
      <c r="BQ1532" s="18" t="str">
        <f t="shared" si="2244"/>
        <v/>
      </c>
      <c r="BR1532" s="18" t="str">
        <f t="shared" si="2244"/>
        <v/>
      </c>
      <c r="BS1532" s="20">
        <f t="shared" si="2244"/>
        <v>6776354</v>
      </c>
      <c r="BT1532" s="18" t="str">
        <f t="shared" si="2244"/>
        <v/>
      </c>
      <c r="BU1532" s="18" t="str">
        <f t="shared" si="2244"/>
        <v/>
      </c>
      <c r="BV1532" s="18" t="str">
        <f t="shared" si="2244"/>
        <v/>
      </c>
      <c r="BW1532" s="18" t="str">
        <f t="shared" si="2244"/>
        <v/>
      </c>
      <c r="BX1532" s="18" t="str">
        <f t="shared" si="2244"/>
        <v/>
      </c>
      <c r="BY1532" s="18" t="str">
        <f t="shared" si="2244"/>
        <v/>
      </c>
      <c r="BZ1532" s="18" t="str">
        <f t="shared" si="2244"/>
        <v/>
      </c>
      <c r="CA1532" s="18" t="str">
        <f t="shared" si="2244"/>
        <v/>
      </c>
      <c r="CB1532" s="18" t="str">
        <f t="shared" si="2244"/>
        <v/>
      </c>
      <c r="CC1532" s="18" t="str">
        <f t="shared" si="2244"/>
        <v/>
      </c>
      <c r="CD1532" s="48"/>
      <c r="CE1532" s="48"/>
    </row>
    <row r="1533" ht="15.75" customHeight="1">
      <c r="A1533" s="48" t="s">
        <v>7137</v>
      </c>
      <c r="B1533" s="48" t="s">
        <v>7138</v>
      </c>
      <c r="C1533" s="48" t="s">
        <v>7137</v>
      </c>
      <c r="D1533" s="11" t="s">
        <v>7125</v>
      </c>
      <c r="E1533" s="44">
        <v>150000.0</v>
      </c>
      <c r="F1533" s="44">
        <v>150000.0</v>
      </c>
      <c r="G1533" s="48" t="s">
        <v>151</v>
      </c>
      <c r="H1533" s="44">
        <v>159195.0</v>
      </c>
      <c r="I1533" s="48"/>
      <c r="J1533" s="61">
        <v>150000.0</v>
      </c>
      <c r="K1533" s="61">
        <v>150000.0</v>
      </c>
      <c r="L1533" s="11" t="s">
        <v>86</v>
      </c>
      <c r="M1533" s="11" t="s">
        <v>67</v>
      </c>
      <c r="N1533" s="48" t="s">
        <v>7139</v>
      </c>
      <c r="O1533" s="48" t="s">
        <v>7140</v>
      </c>
      <c r="P1533" s="48"/>
      <c r="Q1533" s="48"/>
      <c r="R1533" s="48"/>
      <c r="S1533" s="48"/>
      <c r="T1533" s="48" t="s">
        <v>7141</v>
      </c>
      <c r="V1533" s="48" t="s">
        <v>2420</v>
      </c>
      <c r="W1533" s="11"/>
      <c r="X1533" s="48" t="s">
        <v>334</v>
      </c>
      <c r="Z1533" s="48"/>
      <c r="AA1533" s="48"/>
      <c r="AB1533" s="48"/>
      <c r="AC1533" s="48"/>
      <c r="AD1533" s="48"/>
      <c r="AE1533" s="48"/>
      <c r="AF1533" s="48"/>
      <c r="AG1533" s="48"/>
      <c r="AH1533" s="48"/>
      <c r="AI1533" s="48"/>
      <c r="AJ1533" s="48"/>
      <c r="AK1533" s="48"/>
      <c r="AL1533" s="48"/>
      <c r="AM1533" s="48" t="s">
        <v>6973</v>
      </c>
      <c r="AO1533" s="48" t="s">
        <v>7142</v>
      </c>
      <c r="AP1533" s="48"/>
      <c r="AQ1533" s="11" t="s">
        <v>79</v>
      </c>
      <c r="AR1533" s="48" t="s">
        <v>334</v>
      </c>
      <c r="AS1533" s="11" t="s">
        <v>75</v>
      </c>
      <c r="AT1533" s="25" t="s">
        <v>80</v>
      </c>
      <c r="AU1533" s="48"/>
      <c r="AV1533" s="48"/>
      <c r="AW1533" s="25" t="s">
        <v>96</v>
      </c>
      <c r="AX1533" s="25" t="s">
        <v>82</v>
      </c>
      <c r="AY1533" s="48"/>
      <c r="AZ1533" s="19" t="s">
        <v>398</v>
      </c>
      <c r="BA1533" s="48"/>
      <c r="BB1533" s="48"/>
      <c r="BF1533" s="48"/>
      <c r="BH1533" s="48"/>
      <c r="BI1533" s="48"/>
      <c r="BJ1533" s="44">
        <v>2025.0</v>
      </c>
      <c r="BK1533" s="11">
        <v>2026.0</v>
      </c>
      <c r="BL1533" s="16">
        <f t="shared" si="1660"/>
        <v>2</v>
      </c>
      <c r="BM1533" s="18" t="str">
        <f t="shared" si="1661"/>
        <v>2025, 2026</v>
      </c>
      <c r="BN1533" s="18" t="str">
        <f t="shared" ref="BN1533:CC1533" si="2245">IF(ISNUMBER(SEARCH(BN$1, $BM1533)), ($K1533/$BL1533), "")</f>
        <v/>
      </c>
      <c r="BO1533" s="18" t="str">
        <f t="shared" si="2245"/>
        <v/>
      </c>
      <c r="BP1533" s="18" t="str">
        <f t="shared" si="2245"/>
        <v/>
      </c>
      <c r="BQ1533" s="18" t="str">
        <f t="shared" si="2245"/>
        <v/>
      </c>
      <c r="BR1533" s="18" t="str">
        <f t="shared" si="2245"/>
        <v/>
      </c>
      <c r="BS1533" s="20">
        <f t="shared" si="2245"/>
        <v>75000</v>
      </c>
      <c r="BT1533" s="20">
        <f t="shared" si="2245"/>
        <v>75000</v>
      </c>
      <c r="BU1533" s="18" t="str">
        <f t="shared" si="2245"/>
        <v/>
      </c>
      <c r="BV1533" s="18" t="str">
        <f t="shared" si="2245"/>
        <v/>
      </c>
      <c r="BW1533" s="18" t="str">
        <f t="shared" si="2245"/>
        <v/>
      </c>
      <c r="BX1533" s="18" t="str">
        <f t="shared" si="2245"/>
        <v/>
      </c>
      <c r="BY1533" s="18" t="str">
        <f t="shared" si="2245"/>
        <v/>
      </c>
      <c r="BZ1533" s="18" t="str">
        <f t="shared" si="2245"/>
        <v/>
      </c>
      <c r="CA1533" s="18" t="str">
        <f t="shared" si="2245"/>
        <v/>
      </c>
      <c r="CB1533" s="18" t="str">
        <f t="shared" si="2245"/>
        <v/>
      </c>
      <c r="CC1533" s="18" t="str">
        <f t="shared" si="2245"/>
        <v/>
      </c>
      <c r="CD1533" s="48"/>
      <c r="CE1533" s="48"/>
    </row>
    <row r="1534" ht="15.75" customHeight="1">
      <c r="A1534" s="48" t="s">
        <v>7143</v>
      </c>
      <c r="B1534" s="48" t="s">
        <v>7144</v>
      </c>
      <c r="C1534" s="48" t="s">
        <v>7143</v>
      </c>
      <c r="D1534" s="11" t="s">
        <v>7125</v>
      </c>
      <c r="E1534" s="44">
        <v>360477.0</v>
      </c>
      <c r="F1534" s="44">
        <v>360477.0</v>
      </c>
      <c r="G1534" s="48" t="s">
        <v>151</v>
      </c>
      <c r="H1534" s="44">
        <v>382576.0</v>
      </c>
      <c r="I1534" s="48"/>
      <c r="J1534" s="61">
        <v>360477.0</v>
      </c>
      <c r="K1534" s="61">
        <v>360477.0</v>
      </c>
      <c r="L1534" s="11" t="s">
        <v>86</v>
      </c>
      <c r="M1534" s="11" t="s">
        <v>67</v>
      </c>
      <c r="N1534" s="48"/>
      <c r="O1534" s="48" t="s">
        <v>7145</v>
      </c>
      <c r="P1534" s="48"/>
      <c r="Q1534" s="48"/>
      <c r="R1534" s="48"/>
      <c r="S1534" s="48"/>
      <c r="T1534" s="48" t="s">
        <v>7146</v>
      </c>
      <c r="V1534" s="48" t="s">
        <v>2420</v>
      </c>
      <c r="W1534" s="11"/>
      <c r="X1534" s="48" t="s">
        <v>334</v>
      </c>
      <c r="Z1534" s="48"/>
      <c r="AA1534" s="48"/>
      <c r="AB1534" s="48"/>
      <c r="AC1534" s="48"/>
      <c r="AD1534" s="48"/>
      <c r="AE1534" s="48"/>
      <c r="AF1534" s="48"/>
      <c r="AG1534" s="48"/>
      <c r="AH1534" s="48"/>
      <c r="AI1534" s="48"/>
      <c r="AJ1534" s="48"/>
      <c r="AK1534" s="48"/>
      <c r="AL1534" s="48"/>
      <c r="AM1534" s="48" t="s">
        <v>6973</v>
      </c>
      <c r="AO1534" s="48" t="s">
        <v>7147</v>
      </c>
      <c r="AP1534" s="48"/>
      <c r="AQ1534" s="11" t="s">
        <v>79</v>
      </c>
      <c r="AR1534" s="48" t="s">
        <v>334</v>
      </c>
      <c r="AS1534" s="11" t="s">
        <v>75</v>
      </c>
      <c r="AT1534" s="25" t="s">
        <v>80</v>
      </c>
      <c r="AU1534" s="48"/>
      <c r="AV1534" s="48"/>
      <c r="AW1534" s="25" t="s">
        <v>96</v>
      </c>
      <c r="AX1534" s="25" t="s">
        <v>82</v>
      </c>
      <c r="AY1534" s="48"/>
      <c r="AZ1534" s="25" t="s">
        <v>395</v>
      </c>
      <c r="BA1534" s="48"/>
      <c r="BB1534" s="48"/>
      <c r="BF1534" s="48"/>
      <c r="BH1534" s="48"/>
      <c r="BI1534" s="48"/>
      <c r="BJ1534" s="44">
        <v>2025.0</v>
      </c>
      <c r="BK1534" s="44">
        <v>2025.0</v>
      </c>
      <c r="BL1534" s="16">
        <f t="shared" si="1660"/>
        <v>1</v>
      </c>
      <c r="BM1534" s="18" t="str">
        <f t="shared" si="1661"/>
        <v>2025</v>
      </c>
      <c r="BN1534" s="18" t="str">
        <f t="shared" ref="BN1534:CC1534" si="2246">IF(ISNUMBER(SEARCH(BN$1, $BM1534)), ($K1534/$BL1534), "")</f>
        <v/>
      </c>
      <c r="BO1534" s="18" t="str">
        <f t="shared" si="2246"/>
        <v/>
      </c>
      <c r="BP1534" s="18" t="str">
        <f t="shared" si="2246"/>
        <v/>
      </c>
      <c r="BQ1534" s="18" t="str">
        <f t="shared" si="2246"/>
        <v/>
      </c>
      <c r="BR1534" s="18" t="str">
        <f t="shared" si="2246"/>
        <v/>
      </c>
      <c r="BS1534" s="20">
        <f t="shared" si="2246"/>
        <v>360477</v>
      </c>
      <c r="BT1534" s="18" t="str">
        <f t="shared" si="2246"/>
        <v/>
      </c>
      <c r="BU1534" s="18" t="str">
        <f t="shared" si="2246"/>
        <v/>
      </c>
      <c r="BV1534" s="18" t="str">
        <f t="shared" si="2246"/>
        <v/>
      </c>
      <c r="BW1534" s="18" t="str">
        <f t="shared" si="2246"/>
        <v/>
      </c>
      <c r="BX1534" s="18" t="str">
        <f t="shared" si="2246"/>
        <v/>
      </c>
      <c r="BY1534" s="18" t="str">
        <f t="shared" si="2246"/>
        <v/>
      </c>
      <c r="BZ1534" s="18" t="str">
        <f t="shared" si="2246"/>
        <v/>
      </c>
      <c r="CA1534" s="18" t="str">
        <f t="shared" si="2246"/>
        <v/>
      </c>
      <c r="CB1534" s="18" t="str">
        <f t="shared" si="2246"/>
        <v/>
      </c>
      <c r="CC1534" s="18" t="str">
        <f t="shared" si="2246"/>
        <v/>
      </c>
      <c r="CD1534" s="48"/>
      <c r="CE1534" s="48"/>
    </row>
    <row r="1535" ht="15.75" customHeight="1">
      <c r="A1535" s="48" t="s">
        <v>7148</v>
      </c>
      <c r="B1535" s="48" t="s">
        <v>7149</v>
      </c>
      <c r="C1535" s="48" t="s">
        <v>7148</v>
      </c>
      <c r="D1535" s="11" t="s">
        <v>7125</v>
      </c>
      <c r="E1535" s="44">
        <v>749801.0</v>
      </c>
      <c r="F1535" s="44">
        <v>749801.0</v>
      </c>
      <c r="G1535" s="48" t="s">
        <v>726</v>
      </c>
      <c r="H1535" s="44">
        <v>841774.0</v>
      </c>
      <c r="I1535" s="48"/>
      <c r="J1535" s="13">
        <f t="shared" ref="J1535:K1535" si="2247">E1535*1.07</f>
        <v>802287.07</v>
      </c>
      <c r="K1535" s="13">
        <f t="shared" si="2247"/>
        <v>802287.07</v>
      </c>
      <c r="L1535" s="11" t="s">
        <v>86</v>
      </c>
      <c r="M1535" s="11" t="s">
        <v>67</v>
      </c>
      <c r="N1535" s="48" t="s">
        <v>7150</v>
      </c>
      <c r="O1535" s="48" t="s">
        <v>7151</v>
      </c>
      <c r="P1535" s="48"/>
      <c r="Q1535" s="48"/>
      <c r="R1535" s="48"/>
      <c r="S1535" s="48"/>
      <c r="T1535" s="48" t="s">
        <v>7152</v>
      </c>
      <c r="V1535" s="48" t="s">
        <v>7153</v>
      </c>
      <c r="W1535" s="11"/>
      <c r="X1535" s="48" t="s">
        <v>7154</v>
      </c>
      <c r="Z1535" s="48"/>
      <c r="AA1535" s="48"/>
      <c r="AB1535" s="48"/>
      <c r="AC1535" s="48"/>
      <c r="AD1535" s="48"/>
      <c r="AE1535" s="48"/>
      <c r="AF1535" s="48"/>
      <c r="AG1535" s="48"/>
      <c r="AH1535" s="48"/>
      <c r="AI1535" s="48"/>
      <c r="AJ1535" s="48"/>
      <c r="AK1535" s="48"/>
      <c r="AL1535" s="48"/>
      <c r="AM1535" s="48" t="s">
        <v>7155</v>
      </c>
      <c r="AO1535" s="48" t="s">
        <v>7156</v>
      </c>
      <c r="AP1535" s="48"/>
      <c r="AQ1535" s="11" t="s">
        <v>79</v>
      </c>
      <c r="AR1535" s="48" t="s">
        <v>731</v>
      </c>
      <c r="AS1535" s="11" t="s">
        <v>75</v>
      </c>
      <c r="AT1535" s="25" t="s">
        <v>80</v>
      </c>
      <c r="AU1535" s="48"/>
      <c r="AV1535" s="48"/>
      <c r="AW1535" s="25" t="s">
        <v>96</v>
      </c>
      <c r="AX1535" s="25" t="s">
        <v>82</v>
      </c>
      <c r="AY1535" s="48"/>
      <c r="AZ1535" s="19" t="s">
        <v>290</v>
      </c>
      <c r="BA1535" s="48"/>
      <c r="BB1535" s="48"/>
      <c r="BF1535" s="48"/>
      <c r="BH1535" s="48"/>
      <c r="BI1535" s="48"/>
      <c r="BJ1535" s="44">
        <v>2025.0</v>
      </c>
      <c r="BK1535" s="11">
        <v>2028.0</v>
      </c>
      <c r="BL1535" s="16">
        <f t="shared" si="1660"/>
        <v>4</v>
      </c>
      <c r="BM1535" s="18" t="str">
        <f t="shared" si="1661"/>
        <v>2025, 2026, 2027, 2028</v>
      </c>
      <c r="BN1535" s="18" t="str">
        <f t="shared" ref="BN1535:CC1535" si="2248">IF(ISNUMBER(SEARCH(BN$1, $BM1535)), ($K1535/$BL1535), "")</f>
        <v/>
      </c>
      <c r="BO1535" s="18" t="str">
        <f t="shared" si="2248"/>
        <v/>
      </c>
      <c r="BP1535" s="18" t="str">
        <f t="shared" si="2248"/>
        <v/>
      </c>
      <c r="BQ1535" s="18" t="str">
        <f t="shared" si="2248"/>
        <v/>
      </c>
      <c r="BR1535" s="18" t="str">
        <f t="shared" si="2248"/>
        <v/>
      </c>
      <c r="BS1535" s="20">
        <f t="shared" si="2248"/>
        <v>200571.7675</v>
      </c>
      <c r="BT1535" s="20">
        <f t="shared" si="2248"/>
        <v>200571.7675</v>
      </c>
      <c r="BU1535" s="20">
        <f t="shared" si="2248"/>
        <v>200571.7675</v>
      </c>
      <c r="BV1535" s="20">
        <f t="shared" si="2248"/>
        <v>200571.7675</v>
      </c>
      <c r="BW1535" s="18" t="str">
        <f t="shared" si="2248"/>
        <v/>
      </c>
      <c r="BX1535" s="18" t="str">
        <f t="shared" si="2248"/>
        <v/>
      </c>
      <c r="BY1535" s="18" t="str">
        <f t="shared" si="2248"/>
        <v/>
      </c>
      <c r="BZ1535" s="18" t="str">
        <f t="shared" si="2248"/>
        <v/>
      </c>
      <c r="CA1535" s="18" t="str">
        <f t="shared" si="2248"/>
        <v/>
      </c>
      <c r="CB1535" s="18" t="str">
        <f t="shared" si="2248"/>
        <v/>
      </c>
      <c r="CC1535" s="18" t="str">
        <f t="shared" si="2248"/>
        <v/>
      </c>
      <c r="CD1535" s="48"/>
      <c r="CE1535" s="48"/>
    </row>
    <row r="1536" ht="15.75" customHeight="1">
      <c r="A1536" s="48" t="s">
        <v>7157</v>
      </c>
      <c r="B1536" s="48" t="s">
        <v>7158</v>
      </c>
      <c r="C1536" s="48" t="s">
        <v>7157</v>
      </c>
      <c r="D1536" s="11" t="s">
        <v>7125</v>
      </c>
      <c r="E1536" s="44">
        <v>49554.0</v>
      </c>
      <c r="F1536" s="44">
        <v>49554.0</v>
      </c>
      <c r="G1536" s="48" t="s">
        <v>151</v>
      </c>
      <c r="H1536" s="44">
        <v>52591.0</v>
      </c>
      <c r="I1536" s="48"/>
      <c r="J1536" s="61">
        <v>49554.0</v>
      </c>
      <c r="K1536" s="61">
        <v>49554.0</v>
      </c>
      <c r="L1536" s="11" t="s">
        <v>86</v>
      </c>
      <c r="M1536" s="11" t="s">
        <v>67</v>
      </c>
      <c r="N1536" s="48" t="s">
        <v>7159</v>
      </c>
      <c r="O1536" s="48" t="s">
        <v>7160</v>
      </c>
      <c r="P1536" s="48"/>
      <c r="Q1536" s="48"/>
      <c r="R1536" s="48"/>
      <c r="S1536" s="48"/>
      <c r="T1536" s="48" t="s">
        <v>7161</v>
      </c>
      <c r="V1536" s="48" t="s">
        <v>2420</v>
      </c>
      <c r="W1536" s="11"/>
      <c r="X1536" s="48" t="s">
        <v>334</v>
      </c>
      <c r="Z1536" s="48"/>
      <c r="AA1536" s="48"/>
      <c r="AB1536" s="48"/>
      <c r="AC1536" s="48"/>
      <c r="AD1536" s="48"/>
      <c r="AE1536" s="48"/>
      <c r="AF1536" s="48"/>
      <c r="AG1536" s="48"/>
      <c r="AH1536" s="48"/>
      <c r="AI1536" s="48"/>
      <c r="AJ1536" s="48"/>
      <c r="AK1536" s="48"/>
      <c r="AL1536" s="48"/>
      <c r="AM1536" s="48" t="s">
        <v>6973</v>
      </c>
      <c r="AO1536" s="48" t="s">
        <v>7162</v>
      </c>
      <c r="AP1536" s="48"/>
      <c r="AQ1536" s="11" t="s">
        <v>79</v>
      </c>
      <c r="AR1536" s="48" t="s">
        <v>334</v>
      </c>
      <c r="AS1536" s="11" t="s">
        <v>75</v>
      </c>
      <c r="AT1536" s="25" t="s">
        <v>122</v>
      </c>
      <c r="AU1536" s="48"/>
      <c r="AV1536" s="48"/>
      <c r="AW1536" s="25" t="s">
        <v>96</v>
      </c>
      <c r="AX1536" s="25" t="s">
        <v>82</v>
      </c>
      <c r="AY1536" s="48"/>
      <c r="AZ1536" s="19" t="s">
        <v>290</v>
      </c>
      <c r="BA1536" s="48"/>
      <c r="BB1536" s="48"/>
      <c r="BF1536" s="48"/>
      <c r="BH1536" s="48"/>
      <c r="BI1536" s="48"/>
      <c r="BJ1536" s="44">
        <v>2025.0</v>
      </c>
      <c r="BK1536" s="11">
        <v>2026.0</v>
      </c>
      <c r="BL1536" s="16">
        <f t="shared" si="1660"/>
        <v>2</v>
      </c>
      <c r="BM1536" s="18" t="str">
        <f t="shared" si="1661"/>
        <v>2025, 2026</v>
      </c>
      <c r="BN1536" s="18" t="str">
        <f t="shared" ref="BN1536:CC1536" si="2249">IF(ISNUMBER(SEARCH(BN$1, $BM1536)), ($K1536/$BL1536), "")</f>
        <v/>
      </c>
      <c r="BO1536" s="18" t="str">
        <f t="shared" si="2249"/>
        <v/>
      </c>
      <c r="BP1536" s="18" t="str">
        <f t="shared" si="2249"/>
        <v/>
      </c>
      <c r="BQ1536" s="18" t="str">
        <f t="shared" si="2249"/>
        <v/>
      </c>
      <c r="BR1536" s="18" t="str">
        <f t="shared" si="2249"/>
        <v/>
      </c>
      <c r="BS1536" s="20">
        <f t="shared" si="2249"/>
        <v>24777</v>
      </c>
      <c r="BT1536" s="20">
        <f t="shared" si="2249"/>
        <v>24777</v>
      </c>
      <c r="BU1536" s="18" t="str">
        <f t="shared" si="2249"/>
        <v/>
      </c>
      <c r="BV1536" s="18" t="str">
        <f t="shared" si="2249"/>
        <v/>
      </c>
      <c r="BW1536" s="18" t="str">
        <f t="shared" si="2249"/>
        <v/>
      </c>
      <c r="BX1536" s="18" t="str">
        <f t="shared" si="2249"/>
        <v/>
      </c>
      <c r="BY1536" s="18" t="str">
        <f t="shared" si="2249"/>
        <v/>
      </c>
      <c r="BZ1536" s="18" t="str">
        <f t="shared" si="2249"/>
        <v/>
      </c>
      <c r="CA1536" s="18" t="str">
        <f t="shared" si="2249"/>
        <v/>
      </c>
      <c r="CB1536" s="18" t="str">
        <f t="shared" si="2249"/>
        <v/>
      </c>
      <c r="CC1536" s="18" t="str">
        <f t="shared" si="2249"/>
        <v/>
      </c>
      <c r="CD1536" s="48"/>
      <c r="CE1536" s="48"/>
    </row>
    <row r="1537" ht="15.75" customHeight="1">
      <c r="A1537" s="48" t="s">
        <v>7163</v>
      </c>
      <c r="B1537" s="48" t="s">
        <v>7164</v>
      </c>
      <c r="C1537" s="48" t="s">
        <v>7165</v>
      </c>
      <c r="D1537" s="11" t="s">
        <v>7125</v>
      </c>
      <c r="E1537" s="44">
        <v>210000.0</v>
      </c>
      <c r="F1537" s="48"/>
      <c r="G1537" s="48" t="s">
        <v>367</v>
      </c>
      <c r="H1537" s="44">
        <v>52868.0</v>
      </c>
      <c r="I1537" s="48"/>
      <c r="J1537" s="13">
        <f t="shared" ref="J1537:K1537" si="2250">E1537*0.23</f>
        <v>48300</v>
      </c>
      <c r="K1537" s="13">
        <f t="shared" si="2250"/>
        <v>0</v>
      </c>
      <c r="L1537" s="11" t="s">
        <v>86</v>
      </c>
      <c r="M1537" s="11" t="s">
        <v>67</v>
      </c>
      <c r="N1537" s="48" t="s">
        <v>7166</v>
      </c>
      <c r="O1537" s="48" t="s">
        <v>7167</v>
      </c>
      <c r="P1537" s="48"/>
      <c r="Q1537" s="48"/>
      <c r="R1537" s="48"/>
      <c r="S1537" s="48"/>
      <c r="T1537" s="48" t="s">
        <v>7168</v>
      </c>
      <c r="V1537" s="48" t="s">
        <v>3545</v>
      </c>
      <c r="W1537" s="11"/>
      <c r="X1537" s="48" t="s">
        <v>372</v>
      </c>
      <c r="Z1537" s="48"/>
      <c r="AA1537" s="48"/>
      <c r="AB1537" s="48"/>
      <c r="AC1537" s="48"/>
      <c r="AD1537" s="48"/>
      <c r="AE1537" s="48"/>
      <c r="AF1537" s="48"/>
      <c r="AG1537" s="48"/>
      <c r="AH1537" s="48"/>
      <c r="AI1537" s="48"/>
      <c r="AJ1537" s="48"/>
      <c r="AK1537" s="48"/>
      <c r="AL1537" s="48"/>
      <c r="AM1537" s="48" t="s">
        <v>1184</v>
      </c>
      <c r="AO1537" s="48" t="s">
        <v>7169</v>
      </c>
      <c r="AP1537" s="48"/>
      <c r="AQ1537" s="11" t="s">
        <v>79</v>
      </c>
      <c r="AR1537" s="48" t="s">
        <v>372</v>
      </c>
      <c r="AS1537" s="11" t="s">
        <v>75</v>
      </c>
      <c r="AT1537" s="25" t="s">
        <v>80</v>
      </c>
      <c r="AU1537" s="48"/>
      <c r="AV1537" s="48"/>
      <c r="AW1537" s="25" t="s">
        <v>96</v>
      </c>
      <c r="AX1537" s="25" t="s">
        <v>82</v>
      </c>
      <c r="AY1537" s="48"/>
      <c r="AZ1537" s="25" t="s">
        <v>395</v>
      </c>
      <c r="BA1537" s="48"/>
      <c r="BB1537" s="48"/>
      <c r="BF1537" s="48"/>
      <c r="BH1537" s="48"/>
      <c r="BI1537" s="48"/>
      <c r="BJ1537" s="44">
        <v>2025.0</v>
      </c>
      <c r="BK1537" s="11">
        <v>2028.0</v>
      </c>
      <c r="BL1537" s="16">
        <f t="shared" si="1660"/>
        <v>4</v>
      </c>
      <c r="BM1537" s="18" t="str">
        <f t="shared" si="1661"/>
        <v>2025, 2026, 2027, 2028</v>
      </c>
      <c r="BN1537" s="18" t="str">
        <f t="shared" ref="BN1537:CC1537" si="2251">IF(ISNUMBER(SEARCH(BN$1, $BM1537)), ($K1537/$BL1537), "")</f>
        <v/>
      </c>
      <c r="BO1537" s="18" t="str">
        <f t="shared" si="2251"/>
        <v/>
      </c>
      <c r="BP1537" s="18" t="str">
        <f t="shared" si="2251"/>
        <v/>
      </c>
      <c r="BQ1537" s="18" t="str">
        <f t="shared" si="2251"/>
        <v/>
      </c>
      <c r="BR1537" s="18" t="str">
        <f t="shared" si="2251"/>
        <v/>
      </c>
      <c r="BS1537" s="20">
        <f t="shared" si="2251"/>
        <v>0</v>
      </c>
      <c r="BT1537" s="20">
        <f t="shared" si="2251"/>
        <v>0</v>
      </c>
      <c r="BU1537" s="20">
        <f t="shared" si="2251"/>
        <v>0</v>
      </c>
      <c r="BV1537" s="20">
        <f t="shared" si="2251"/>
        <v>0</v>
      </c>
      <c r="BW1537" s="18" t="str">
        <f t="shared" si="2251"/>
        <v/>
      </c>
      <c r="BX1537" s="18" t="str">
        <f t="shared" si="2251"/>
        <v/>
      </c>
      <c r="BY1537" s="18" t="str">
        <f t="shared" si="2251"/>
        <v/>
      </c>
      <c r="BZ1537" s="18" t="str">
        <f t="shared" si="2251"/>
        <v/>
      </c>
      <c r="CA1537" s="18" t="str">
        <f t="shared" si="2251"/>
        <v/>
      </c>
      <c r="CB1537" s="18" t="str">
        <f t="shared" si="2251"/>
        <v/>
      </c>
      <c r="CC1537" s="18" t="str">
        <f t="shared" si="2251"/>
        <v/>
      </c>
      <c r="CD1537" s="48"/>
      <c r="CE1537" s="48"/>
    </row>
    <row r="1538" ht="15.75" customHeight="1">
      <c r="A1538" s="48" t="s">
        <v>7170</v>
      </c>
      <c r="B1538" s="48" t="s">
        <v>7171</v>
      </c>
      <c r="C1538" s="48" t="s">
        <v>7170</v>
      </c>
      <c r="D1538" s="11" t="s">
        <v>7125</v>
      </c>
      <c r="E1538" s="64">
        <v>74716.0</v>
      </c>
      <c r="F1538" s="64">
        <v>74716.0</v>
      </c>
      <c r="G1538" s="48" t="s">
        <v>135</v>
      </c>
      <c r="H1538" s="44">
        <v>94487.0</v>
      </c>
      <c r="I1538" s="48"/>
      <c r="J1538" s="13">
        <f t="shared" ref="J1538:K1538" si="2252">E1538*1.19</f>
        <v>88912.04</v>
      </c>
      <c r="K1538" s="13">
        <f t="shared" si="2252"/>
        <v>88912.04</v>
      </c>
      <c r="L1538" s="11" t="s">
        <v>86</v>
      </c>
      <c r="M1538" s="11" t="s">
        <v>67</v>
      </c>
      <c r="N1538" s="48" t="s">
        <v>7172</v>
      </c>
      <c r="O1538" s="48" t="s">
        <v>7173</v>
      </c>
      <c r="P1538" s="48"/>
      <c r="Q1538" s="48"/>
      <c r="R1538" s="48"/>
      <c r="S1538" s="48"/>
      <c r="T1538" s="48" t="s">
        <v>1208</v>
      </c>
      <c r="V1538" s="48"/>
      <c r="W1538" s="11"/>
      <c r="X1538" s="48"/>
      <c r="Z1538" s="48"/>
      <c r="AA1538" s="48"/>
      <c r="AB1538" s="48"/>
      <c r="AC1538" s="48"/>
      <c r="AD1538" s="48"/>
      <c r="AE1538" s="48"/>
      <c r="AF1538" s="48"/>
      <c r="AG1538" s="48"/>
      <c r="AH1538" s="48"/>
      <c r="AI1538" s="48"/>
      <c r="AJ1538" s="48"/>
      <c r="AK1538" s="48"/>
      <c r="AL1538" s="48"/>
      <c r="AM1538" s="11" t="s">
        <v>143</v>
      </c>
      <c r="AN1538" s="11" t="s">
        <v>695</v>
      </c>
      <c r="AO1538" s="48" t="s">
        <v>7174</v>
      </c>
      <c r="AP1538" s="48"/>
      <c r="AQ1538" s="11" t="s">
        <v>79</v>
      </c>
      <c r="AR1538" s="48" t="s">
        <v>146</v>
      </c>
      <c r="AS1538" s="11" t="s">
        <v>75</v>
      </c>
      <c r="AT1538" s="25" t="s">
        <v>122</v>
      </c>
      <c r="AU1538" s="48"/>
      <c r="AV1538" s="48"/>
      <c r="AW1538" s="25" t="s">
        <v>96</v>
      </c>
      <c r="AX1538" s="25" t="s">
        <v>82</v>
      </c>
      <c r="AY1538" s="48"/>
      <c r="AZ1538" s="25" t="s">
        <v>124</v>
      </c>
      <c r="BA1538" s="48"/>
      <c r="BB1538" s="48"/>
      <c r="BF1538" s="48"/>
      <c r="BH1538" s="48"/>
      <c r="BI1538" s="48"/>
      <c r="BJ1538" s="44">
        <v>2025.0</v>
      </c>
      <c r="BK1538" s="11">
        <v>2025.0</v>
      </c>
      <c r="BL1538" s="16">
        <f t="shared" si="1660"/>
        <v>1</v>
      </c>
      <c r="BM1538" s="18" t="str">
        <f t="shared" si="1661"/>
        <v>2025</v>
      </c>
      <c r="BN1538" s="18" t="str">
        <f t="shared" ref="BN1538:CC1538" si="2253">IF(ISNUMBER(SEARCH(BN$1, $BM1538)), ($K1538/$BL1538), "")</f>
        <v/>
      </c>
      <c r="BO1538" s="18" t="str">
        <f t="shared" si="2253"/>
        <v/>
      </c>
      <c r="BP1538" s="18" t="str">
        <f t="shared" si="2253"/>
        <v/>
      </c>
      <c r="BQ1538" s="18" t="str">
        <f t="shared" si="2253"/>
        <v/>
      </c>
      <c r="BR1538" s="18" t="str">
        <f t="shared" si="2253"/>
        <v/>
      </c>
      <c r="BS1538" s="20">
        <f t="shared" si="2253"/>
        <v>88912.04</v>
      </c>
      <c r="BT1538" s="18" t="str">
        <f t="shared" si="2253"/>
        <v/>
      </c>
      <c r="BU1538" s="18" t="str">
        <f t="shared" si="2253"/>
        <v/>
      </c>
      <c r="BV1538" s="18" t="str">
        <f t="shared" si="2253"/>
        <v/>
      </c>
      <c r="BW1538" s="18" t="str">
        <f t="shared" si="2253"/>
        <v/>
      </c>
      <c r="BX1538" s="18" t="str">
        <f t="shared" si="2253"/>
        <v/>
      </c>
      <c r="BY1538" s="18" t="str">
        <f t="shared" si="2253"/>
        <v/>
      </c>
      <c r="BZ1538" s="18" t="str">
        <f t="shared" si="2253"/>
        <v/>
      </c>
      <c r="CA1538" s="18" t="str">
        <f t="shared" si="2253"/>
        <v/>
      </c>
      <c r="CB1538" s="18" t="str">
        <f t="shared" si="2253"/>
        <v/>
      </c>
      <c r="CC1538" s="18" t="str">
        <f t="shared" si="2253"/>
        <v/>
      </c>
      <c r="CD1538" s="48"/>
      <c r="CE1538" s="48"/>
    </row>
    <row r="1539" ht="15.75" customHeight="1">
      <c r="A1539" s="48" t="s">
        <v>7175</v>
      </c>
      <c r="B1539" s="48" t="s">
        <v>7176</v>
      </c>
      <c r="C1539" s="48" t="s">
        <v>7177</v>
      </c>
      <c r="D1539" s="11" t="s">
        <v>7125</v>
      </c>
      <c r="E1539" s="44">
        <v>0.0</v>
      </c>
      <c r="F1539" s="48"/>
      <c r="G1539" s="48"/>
      <c r="H1539" s="44">
        <v>0.0</v>
      </c>
      <c r="I1539" s="48"/>
      <c r="J1539" s="65"/>
      <c r="K1539" s="65"/>
      <c r="L1539" s="11" t="s">
        <v>86</v>
      </c>
      <c r="M1539" s="11" t="s">
        <v>67</v>
      </c>
      <c r="N1539" s="48" t="s">
        <v>7178</v>
      </c>
      <c r="O1539" s="48" t="s">
        <v>7179</v>
      </c>
      <c r="P1539" s="48"/>
      <c r="Q1539" s="48"/>
      <c r="R1539" s="48"/>
      <c r="S1539" s="48"/>
      <c r="T1539" s="48" t="s">
        <v>7180</v>
      </c>
      <c r="V1539" s="48" t="s">
        <v>2399</v>
      </c>
      <c r="W1539" s="11"/>
      <c r="X1539" s="48" t="s">
        <v>274</v>
      </c>
      <c r="Z1539" s="48"/>
      <c r="AA1539" s="48"/>
      <c r="AB1539" s="48"/>
      <c r="AC1539" s="48"/>
      <c r="AD1539" s="48"/>
      <c r="AE1539" s="48"/>
      <c r="AF1539" s="48"/>
      <c r="AG1539" s="48"/>
      <c r="AH1539" s="48"/>
      <c r="AI1539" s="48"/>
      <c r="AJ1539" s="48"/>
      <c r="AK1539" s="48"/>
      <c r="AL1539" s="48"/>
      <c r="AM1539" s="48" t="s">
        <v>7093</v>
      </c>
      <c r="AN1539" s="48"/>
      <c r="AO1539" s="48"/>
      <c r="AP1539" s="48"/>
      <c r="AQ1539" s="11" t="s">
        <v>79</v>
      </c>
      <c r="AR1539" s="48" t="s">
        <v>274</v>
      </c>
      <c r="AS1539" s="11" t="s">
        <v>75</v>
      </c>
      <c r="AT1539" s="25" t="s">
        <v>80</v>
      </c>
      <c r="AU1539" s="48"/>
      <c r="AV1539" s="48"/>
      <c r="AW1539" s="25" t="s">
        <v>96</v>
      </c>
      <c r="AX1539" s="25" t="s">
        <v>82</v>
      </c>
      <c r="AY1539" s="48"/>
      <c r="AZ1539" s="25" t="s">
        <v>132</v>
      </c>
      <c r="BA1539" s="48"/>
      <c r="BB1539" s="48"/>
      <c r="BF1539" s="48"/>
      <c r="BH1539" s="48"/>
      <c r="BI1539" s="48"/>
      <c r="BJ1539" s="44">
        <v>2025.0</v>
      </c>
      <c r="BK1539" s="11">
        <v>2027.0</v>
      </c>
      <c r="BL1539" s="16">
        <f t="shared" si="1660"/>
        <v>3</v>
      </c>
      <c r="BM1539" s="18" t="str">
        <f t="shared" si="1661"/>
        <v>2025, 2026, 2027</v>
      </c>
      <c r="BN1539" s="18" t="str">
        <f t="shared" ref="BN1539:CC1539" si="2254">IF(ISNUMBER(SEARCH(BN$1, $BM1539)), ($K1539/$BL1539), "")</f>
        <v/>
      </c>
      <c r="BO1539" s="18" t="str">
        <f t="shared" si="2254"/>
        <v/>
      </c>
      <c r="BP1539" s="18" t="str">
        <f t="shared" si="2254"/>
        <v/>
      </c>
      <c r="BQ1539" s="18" t="str">
        <f t="shared" si="2254"/>
        <v/>
      </c>
      <c r="BR1539" s="18" t="str">
        <f t="shared" si="2254"/>
        <v/>
      </c>
      <c r="BS1539" s="20">
        <f t="shared" si="2254"/>
        <v>0</v>
      </c>
      <c r="BT1539" s="20">
        <f t="shared" si="2254"/>
        <v>0</v>
      </c>
      <c r="BU1539" s="20">
        <f t="shared" si="2254"/>
        <v>0</v>
      </c>
      <c r="BV1539" s="18" t="str">
        <f t="shared" si="2254"/>
        <v/>
      </c>
      <c r="BW1539" s="18" t="str">
        <f t="shared" si="2254"/>
        <v/>
      </c>
      <c r="BX1539" s="18" t="str">
        <f t="shared" si="2254"/>
        <v/>
      </c>
      <c r="BY1539" s="18" t="str">
        <f t="shared" si="2254"/>
        <v/>
      </c>
      <c r="BZ1539" s="18" t="str">
        <f t="shared" si="2254"/>
        <v/>
      </c>
      <c r="CA1539" s="18" t="str">
        <f t="shared" si="2254"/>
        <v/>
      </c>
      <c r="CB1539" s="18" t="str">
        <f t="shared" si="2254"/>
        <v/>
      </c>
      <c r="CC1539" s="18" t="str">
        <f t="shared" si="2254"/>
        <v/>
      </c>
      <c r="CD1539" s="48"/>
      <c r="CE1539" s="48"/>
    </row>
    <row r="1540">
      <c r="A1540" s="48" t="s">
        <v>7181</v>
      </c>
      <c r="B1540" s="48"/>
      <c r="C1540" s="48"/>
      <c r="D1540" s="39" t="s">
        <v>7182</v>
      </c>
      <c r="E1540" s="197">
        <v>447261.0</v>
      </c>
      <c r="F1540" s="197">
        <v>447261.0</v>
      </c>
      <c r="G1540" s="48" t="s">
        <v>7183</v>
      </c>
      <c r="J1540" s="65">
        <f t="shared" ref="J1540:K1540" si="2255">E1540</f>
        <v>447261</v>
      </c>
      <c r="K1540" s="65">
        <f t="shared" si="2255"/>
        <v>447261</v>
      </c>
      <c r="L1540" s="11" t="s">
        <v>86</v>
      </c>
      <c r="M1540" s="11"/>
      <c r="N1540" s="48" t="s">
        <v>7184</v>
      </c>
      <c r="O1540" s="48" t="s">
        <v>7185</v>
      </c>
      <c r="P1540" s="48"/>
      <c r="Q1540" s="48"/>
      <c r="R1540" s="48"/>
      <c r="S1540" s="48"/>
      <c r="T1540" s="48" t="s">
        <v>7186</v>
      </c>
      <c r="V1540" s="48"/>
      <c r="W1540" s="48"/>
      <c r="X1540" s="48" t="s">
        <v>548</v>
      </c>
      <c r="Z1540" s="48"/>
      <c r="AA1540" s="48"/>
      <c r="AB1540" s="48"/>
      <c r="AC1540" s="48"/>
      <c r="AD1540" s="48"/>
      <c r="AE1540" s="48"/>
      <c r="AF1540" s="48"/>
      <c r="AG1540" s="48"/>
      <c r="AH1540" s="48"/>
      <c r="AI1540" s="48"/>
      <c r="AJ1540" s="48"/>
      <c r="AK1540" s="48"/>
      <c r="AL1540" s="48"/>
      <c r="AM1540" s="11" t="s">
        <v>7187</v>
      </c>
      <c r="AN1540" s="48"/>
      <c r="AP1540" s="48"/>
      <c r="AQ1540" s="11" t="s">
        <v>79</v>
      </c>
      <c r="AR1540" s="48" t="s">
        <v>548</v>
      </c>
      <c r="AS1540" s="11" t="s">
        <v>75</v>
      </c>
      <c r="AT1540" s="25" t="s">
        <v>80</v>
      </c>
      <c r="AU1540" s="48"/>
      <c r="AV1540" s="48"/>
      <c r="AW1540" s="25" t="s">
        <v>96</v>
      </c>
      <c r="AX1540" s="25" t="s">
        <v>82</v>
      </c>
      <c r="AY1540" s="48"/>
      <c r="AZ1540" s="11" t="s">
        <v>535</v>
      </c>
      <c r="BA1540" s="48"/>
      <c r="BB1540" s="48"/>
      <c r="BF1540" s="48"/>
      <c r="BH1540" s="48"/>
      <c r="BI1540" s="48"/>
      <c r="BJ1540" s="39">
        <v>2025.0</v>
      </c>
      <c r="BK1540" s="11">
        <v>2026.0</v>
      </c>
      <c r="BL1540" s="16">
        <f t="shared" si="1660"/>
        <v>2</v>
      </c>
      <c r="BM1540" s="18" t="str">
        <f t="shared" si="1661"/>
        <v>2025, 2026</v>
      </c>
      <c r="BN1540" s="18" t="str">
        <f t="shared" ref="BN1540:CC1540" si="2256">IF(ISNUMBER(SEARCH(BN$1, $BM1540)), ($K1540/$BL1540), "")</f>
        <v/>
      </c>
      <c r="BO1540" s="18" t="str">
        <f t="shared" si="2256"/>
        <v/>
      </c>
      <c r="BP1540" s="18" t="str">
        <f t="shared" si="2256"/>
        <v/>
      </c>
      <c r="BQ1540" s="18" t="str">
        <f t="shared" si="2256"/>
        <v/>
      </c>
      <c r="BR1540" s="18" t="str">
        <f t="shared" si="2256"/>
        <v/>
      </c>
      <c r="BS1540" s="20">
        <f t="shared" si="2256"/>
        <v>223630.5</v>
      </c>
      <c r="BT1540" s="20">
        <f t="shared" si="2256"/>
        <v>223630.5</v>
      </c>
      <c r="BU1540" s="18" t="str">
        <f t="shared" si="2256"/>
        <v/>
      </c>
      <c r="BV1540" s="18" t="str">
        <f t="shared" si="2256"/>
        <v/>
      </c>
      <c r="BW1540" s="18" t="str">
        <f t="shared" si="2256"/>
        <v/>
      </c>
      <c r="BX1540" s="18" t="str">
        <f t="shared" si="2256"/>
        <v/>
      </c>
      <c r="BY1540" s="18" t="str">
        <f t="shared" si="2256"/>
        <v/>
      </c>
      <c r="BZ1540" s="18" t="str">
        <f t="shared" si="2256"/>
        <v/>
      </c>
      <c r="CA1540" s="18" t="str">
        <f t="shared" si="2256"/>
        <v/>
      </c>
      <c r="CB1540" s="18" t="str">
        <f t="shared" si="2256"/>
        <v/>
      </c>
      <c r="CC1540" s="18" t="str">
        <f t="shared" si="2256"/>
        <v/>
      </c>
      <c r="CD1540" s="48"/>
      <c r="CE1540" s="48"/>
    </row>
    <row r="1541">
      <c r="A1541" s="48" t="s">
        <v>7188</v>
      </c>
      <c r="B1541" s="48" t="s">
        <v>7189</v>
      </c>
      <c r="C1541" s="48" t="s">
        <v>7189</v>
      </c>
      <c r="D1541" s="39" t="s">
        <v>7182</v>
      </c>
      <c r="E1541" s="39">
        <v>106943.43</v>
      </c>
      <c r="F1541" s="39">
        <v>106943.43</v>
      </c>
      <c r="G1541" s="48" t="s">
        <v>7183</v>
      </c>
      <c r="J1541" s="65">
        <f t="shared" ref="J1541:K1541" si="2257">E1541</f>
        <v>106943.43</v>
      </c>
      <c r="K1541" s="65">
        <f t="shared" si="2257"/>
        <v>106943.43</v>
      </c>
      <c r="L1541" s="11" t="s">
        <v>86</v>
      </c>
      <c r="M1541" s="11"/>
      <c r="N1541" s="190" t="s">
        <v>7190</v>
      </c>
      <c r="O1541" s="48" t="s">
        <v>7191</v>
      </c>
      <c r="P1541" s="48"/>
      <c r="Q1541" s="48"/>
      <c r="R1541" s="48"/>
      <c r="S1541" s="48"/>
      <c r="T1541" s="48" t="s">
        <v>7192</v>
      </c>
      <c r="V1541" s="48" t="s">
        <v>7193</v>
      </c>
      <c r="W1541" s="48" t="s">
        <v>92</v>
      </c>
      <c r="X1541" s="48" t="s">
        <v>860</v>
      </c>
      <c r="Z1541" s="48"/>
      <c r="AA1541" s="48"/>
      <c r="AB1541" s="48"/>
      <c r="AC1541" s="48"/>
      <c r="AD1541" s="48"/>
      <c r="AE1541" s="48"/>
      <c r="AF1541" s="48"/>
      <c r="AG1541" s="48"/>
      <c r="AH1541" s="48"/>
      <c r="AI1541" s="48"/>
      <c r="AJ1541" s="48"/>
      <c r="AK1541" s="48"/>
      <c r="AL1541" s="48"/>
      <c r="AM1541" s="11" t="s">
        <v>7194</v>
      </c>
      <c r="AN1541" s="48"/>
      <c r="AP1541" s="48"/>
      <c r="AQ1541" s="11" t="s">
        <v>79</v>
      </c>
      <c r="AR1541" s="48" t="s">
        <v>860</v>
      </c>
      <c r="AS1541" s="11" t="s">
        <v>75</v>
      </c>
      <c r="AT1541" s="25" t="s">
        <v>375</v>
      </c>
      <c r="AU1541" s="48"/>
      <c r="AV1541" s="48"/>
      <c r="AW1541" s="25" t="s">
        <v>96</v>
      </c>
      <c r="AX1541" s="25" t="s">
        <v>376</v>
      </c>
      <c r="AY1541" s="48"/>
      <c r="AZ1541" s="19" t="s">
        <v>529</v>
      </c>
      <c r="BA1541" s="48"/>
      <c r="BB1541" s="48"/>
      <c r="BF1541" s="48"/>
      <c r="BH1541" s="48"/>
      <c r="BI1541" s="48"/>
      <c r="BJ1541" s="44">
        <v>2017.0</v>
      </c>
      <c r="BK1541" s="44">
        <v>2017.0</v>
      </c>
      <c r="BL1541" s="16">
        <f t="shared" si="1660"/>
        <v>1</v>
      </c>
      <c r="BM1541" s="18" t="str">
        <f t="shared" si="1661"/>
        <v>2017</v>
      </c>
      <c r="BN1541" s="18" t="str">
        <f t="shared" ref="BN1541:CC1541" si="2258">IF(ISNUMBER(SEARCH(BN$1, $BM1541)), ($K1541/$BL1541), "")</f>
        <v/>
      </c>
      <c r="BO1541" s="18" t="str">
        <f t="shared" si="2258"/>
        <v/>
      </c>
      <c r="BP1541" s="18" t="str">
        <f t="shared" si="2258"/>
        <v/>
      </c>
      <c r="BQ1541" s="18" t="str">
        <f t="shared" si="2258"/>
        <v/>
      </c>
      <c r="BR1541" s="18" t="str">
        <f t="shared" si="2258"/>
        <v/>
      </c>
      <c r="BS1541" s="18" t="str">
        <f t="shared" si="2258"/>
        <v/>
      </c>
      <c r="BT1541" s="18" t="str">
        <f t="shared" si="2258"/>
        <v/>
      </c>
      <c r="BU1541" s="18" t="str">
        <f t="shared" si="2258"/>
        <v/>
      </c>
      <c r="BV1541" s="18" t="str">
        <f t="shared" si="2258"/>
        <v/>
      </c>
      <c r="BW1541" s="18" t="str">
        <f t="shared" si="2258"/>
        <v/>
      </c>
      <c r="BX1541" s="18" t="str">
        <f t="shared" si="2258"/>
        <v/>
      </c>
      <c r="BY1541" s="18" t="str">
        <f t="shared" si="2258"/>
        <v/>
      </c>
      <c r="BZ1541" s="18" t="str">
        <f t="shared" si="2258"/>
        <v/>
      </c>
      <c r="CA1541" s="18" t="str">
        <f t="shared" si="2258"/>
        <v/>
      </c>
      <c r="CB1541" s="18" t="str">
        <f t="shared" si="2258"/>
        <v/>
      </c>
      <c r="CC1541" s="18" t="str">
        <f t="shared" si="2258"/>
        <v/>
      </c>
      <c r="CD1541" s="48"/>
      <c r="CE1541" s="48"/>
    </row>
    <row r="1542">
      <c r="A1542" s="48" t="s">
        <v>7195</v>
      </c>
      <c r="B1542" s="39" t="s">
        <v>7196</v>
      </c>
      <c r="C1542" s="39" t="s">
        <v>7196</v>
      </c>
      <c r="D1542" s="39" t="s">
        <v>7182</v>
      </c>
      <c r="E1542" s="39">
        <v>2866780.0</v>
      </c>
      <c r="F1542" s="39">
        <v>2866780.0</v>
      </c>
      <c r="G1542" s="48" t="s">
        <v>65</v>
      </c>
      <c r="J1542" s="13">
        <f t="shared" ref="J1542:K1542" si="2259">E1542*0.13</f>
        <v>372681.4</v>
      </c>
      <c r="K1542" s="13">
        <f t="shared" si="2259"/>
        <v>372681.4</v>
      </c>
      <c r="L1542" s="11" t="s">
        <v>86</v>
      </c>
      <c r="M1542" s="11"/>
      <c r="N1542" s="48"/>
      <c r="O1542" s="48" t="s">
        <v>7197</v>
      </c>
      <c r="P1542" s="48"/>
      <c r="Q1542" s="48"/>
      <c r="R1542" s="48"/>
      <c r="S1542" s="48"/>
      <c r="T1542" s="48" t="s">
        <v>2617</v>
      </c>
      <c r="V1542" s="48" t="s">
        <v>7198</v>
      </c>
      <c r="W1542" s="48" t="s">
        <v>92</v>
      </c>
      <c r="X1542" s="48" t="s">
        <v>74</v>
      </c>
      <c r="Z1542" s="48"/>
      <c r="AA1542" s="48"/>
      <c r="AB1542" s="48"/>
      <c r="AC1542" s="48"/>
      <c r="AD1542" s="48"/>
      <c r="AE1542" s="48"/>
      <c r="AF1542" s="48"/>
      <c r="AG1542" s="48"/>
      <c r="AH1542" s="48"/>
      <c r="AI1542" s="48"/>
      <c r="AJ1542" s="48"/>
      <c r="AK1542" s="48"/>
      <c r="AL1542" s="48"/>
      <c r="AM1542" s="11" t="s">
        <v>3170</v>
      </c>
      <c r="AN1542" s="48"/>
      <c r="AP1542" s="48"/>
      <c r="AQ1542" s="11" t="s">
        <v>79</v>
      </c>
      <c r="AR1542" s="48" t="s">
        <v>74</v>
      </c>
      <c r="AS1542" s="11" t="s">
        <v>75</v>
      </c>
      <c r="AT1542" s="25" t="s">
        <v>80</v>
      </c>
      <c r="AU1542" s="48"/>
      <c r="AV1542" s="48"/>
      <c r="AW1542" s="25" t="s">
        <v>96</v>
      </c>
      <c r="AX1542" s="25" t="s">
        <v>376</v>
      </c>
      <c r="AY1542" s="48"/>
      <c r="AZ1542" s="25" t="s">
        <v>395</v>
      </c>
      <c r="BA1542" s="48"/>
      <c r="BB1542" s="48"/>
      <c r="BF1542" s="48"/>
      <c r="BH1542" s="48"/>
      <c r="BI1542" s="48"/>
      <c r="BJ1542" s="44">
        <v>2025.0</v>
      </c>
      <c r="BK1542" s="44">
        <v>2025.0</v>
      </c>
      <c r="BL1542" s="16">
        <f t="shared" si="1660"/>
        <v>1</v>
      </c>
      <c r="BM1542" s="18" t="str">
        <f t="shared" si="1661"/>
        <v>2025</v>
      </c>
      <c r="BN1542" s="18" t="str">
        <f t="shared" ref="BN1542:CC1542" si="2260">IF(ISNUMBER(SEARCH(BN$1, $BM1542)), ($K1542/$BL1542), "")</f>
        <v/>
      </c>
      <c r="BO1542" s="18" t="str">
        <f t="shared" si="2260"/>
        <v/>
      </c>
      <c r="BP1542" s="18" t="str">
        <f t="shared" si="2260"/>
        <v/>
      </c>
      <c r="BQ1542" s="18" t="str">
        <f t="shared" si="2260"/>
        <v/>
      </c>
      <c r="BR1542" s="18" t="str">
        <f t="shared" si="2260"/>
        <v/>
      </c>
      <c r="BS1542" s="20">
        <f t="shared" si="2260"/>
        <v>372681.4</v>
      </c>
      <c r="BT1542" s="18" t="str">
        <f t="shared" si="2260"/>
        <v/>
      </c>
      <c r="BU1542" s="18" t="str">
        <f t="shared" si="2260"/>
        <v/>
      </c>
      <c r="BV1542" s="18" t="str">
        <f t="shared" si="2260"/>
        <v/>
      </c>
      <c r="BW1542" s="18" t="str">
        <f t="shared" si="2260"/>
        <v/>
      </c>
      <c r="BX1542" s="18" t="str">
        <f t="shared" si="2260"/>
        <v/>
      </c>
      <c r="BY1542" s="18" t="str">
        <f t="shared" si="2260"/>
        <v/>
      </c>
      <c r="BZ1542" s="18" t="str">
        <f t="shared" si="2260"/>
        <v/>
      </c>
      <c r="CA1542" s="18" t="str">
        <f t="shared" si="2260"/>
        <v/>
      </c>
      <c r="CB1542" s="18" t="str">
        <f t="shared" si="2260"/>
        <v/>
      </c>
      <c r="CC1542" s="18" t="str">
        <f t="shared" si="2260"/>
        <v/>
      </c>
      <c r="CD1542" s="48"/>
      <c r="CE1542" s="48"/>
    </row>
    <row r="1543">
      <c r="A1543" s="48" t="s">
        <v>7199</v>
      </c>
      <c r="B1543" s="48" t="s">
        <v>7200</v>
      </c>
      <c r="C1543" s="48" t="s">
        <v>7200</v>
      </c>
      <c r="D1543" s="39" t="s">
        <v>7182</v>
      </c>
      <c r="E1543" s="48" t="s">
        <v>7201</v>
      </c>
      <c r="F1543" s="48" t="s">
        <v>7201</v>
      </c>
      <c r="G1543" s="48" t="s">
        <v>65</v>
      </c>
      <c r="J1543" s="13">
        <f t="shared" ref="J1543:K1543" si="2261">E1543*0.13</f>
        <v>411793.2</v>
      </c>
      <c r="K1543" s="13">
        <f t="shared" si="2261"/>
        <v>411793.2</v>
      </c>
      <c r="L1543" s="11" t="s">
        <v>86</v>
      </c>
      <c r="M1543" s="11"/>
      <c r="N1543" s="48"/>
      <c r="O1543" s="48" t="s">
        <v>7202</v>
      </c>
      <c r="P1543" s="48"/>
      <c r="Q1543" s="48"/>
      <c r="R1543" s="48"/>
      <c r="S1543" s="48"/>
      <c r="T1543" s="48" t="s">
        <v>7203</v>
      </c>
      <c r="V1543" s="48" t="s">
        <v>5388</v>
      </c>
      <c r="W1543" s="48" t="s">
        <v>92</v>
      </c>
      <c r="X1543" s="48" t="s">
        <v>74</v>
      </c>
      <c r="Z1543" s="48"/>
      <c r="AA1543" s="48"/>
      <c r="AB1543" s="48"/>
      <c r="AC1543" s="48"/>
      <c r="AD1543" s="48"/>
      <c r="AE1543" s="48"/>
      <c r="AF1543" s="48"/>
      <c r="AG1543" s="48"/>
      <c r="AH1543" s="48"/>
      <c r="AI1543" s="48"/>
      <c r="AJ1543" s="48"/>
      <c r="AK1543" s="48"/>
      <c r="AL1543" s="48"/>
      <c r="AM1543" s="11" t="s">
        <v>3170</v>
      </c>
      <c r="AN1543" s="48"/>
      <c r="AP1543" s="48"/>
      <c r="AQ1543" s="11" t="s">
        <v>79</v>
      </c>
      <c r="AR1543" s="48" t="s">
        <v>74</v>
      </c>
      <c r="AS1543" s="11" t="s">
        <v>75</v>
      </c>
      <c r="AT1543" s="25" t="s">
        <v>80</v>
      </c>
      <c r="AU1543" s="48"/>
      <c r="AV1543" s="48"/>
      <c r="AW1543" s="25" t="s">
        <v>96</v>
      </c>
      <c r="AX1543" s="25" t="s">
        <v>2141</v>
      </c>
      <c r="AY1543" s="39" t="s">
        <v>299</v>
      </c>
      <c r="AZ1543" s="25" t="s">
        <v>191</v>
      </c>
      <c r="BA1543" s="48"/>
      <c r="BB1543" s="48"/>
      <c r="BF1543" s="48"/>
      <c r="BH1543" s="48"/>
      <c r="BI1543" s="48"/>
      <c r="BJ1543" s="44">
        <v>2025.0</v>
      </c>
      <c r="BK1543" s="44">
        <v>2025.0</v>
      </c>
      <c r="BL1543" s="16">
        <f t="shared" si="1660"/>
        <v>1</v>
      </c>
      <c r="BM1543" s="18" t="str">
        <f t="shared" si="1661"/>
        <v>2025</v>
      </c>
      <c r="BN1543" s="18" t="str">
        <f t="shared" ref="BN1543:CC1543" si="2262">IF(ISNUMBER(SEARCH(BN$1, $BM1543)), ($K1543/$BL1543), "")</f>
        <v/>
      </c>
      <c r="BO1543" s="18" t="str">
        <f t="shared" si="2262"/>
        <v/>
      </c>
      <c r="BP1543" s="18" t="str">
        <f t="shared" si="2262"/>
        <v/>
      </c>
      <c r="BQ1543" s="18" t="str">
        <f t="shared" si="2262"/>
        <v/>
      </c>
      <c r="BR1543" s="18" t="str">
        <f t="shared" si="2262"/>
        <v/>
      </c>
      <c r="BS1543" s="20">
        <f t="shared" si="2262"/>
        <v>411793.2</v>
      </c>
      <c r="BT1543" s="18" t="str">
        <f t="shared" si="2262"/>
        <v/>
      </c>
      <c r="BU1543" s="18" t="str">
        <f t="shared" si="2262"/>
        <v/>
      </c>
      <c r="BV1543" s="18" t="str">
        <f t="shared" si="2262"/>
        <v/>
      </c>
      <c r="BW1543" s="18" t="str">
        <f t="shared" si="2262"/>
        <v/>
      </c>
      <c r="BX1543" s="18" t="str">
        <f t="shared" si="2262"/>
        <v/>
      </c>
      <c r="BY1543" s="18" t="str">
        <f t="shared" si="2262"/>
        <v/>
      </c>
      <c r="BZ1543" s="18" t="str">
        <f t="shared" si="2262"/>
        <v/>
      </c>
      <c r="CA1543" s="18" t="str">
        <f t="shared" si="2262"/>
        <v/>
      </c>
      <c r="CB1543" s="18" t="str">
        <f t="shared" si="2262"/>
        <v/>
      </c>
      <c r="CC1543" s="18" t="str">
        <f t="shared" si="2262"/>
        <v/>
      </c>
      <c r="CD1543" s="48"/>
      <c r="CE1543" s="48"/>
    </row>
    <row r="1544">
      <c r="A1544" s="48" t="s">
        <v>7204</v>
      </c>
      <c r="B1544" s="48" t="s">
        <v>7205</v>
      </c>
      <c r="C1544" s="48" t="s">
        <v>7205</v>
      </c>
      <c r="D1544" s="39" t="s">
        <v>7182</v>
      </c>
      <c r="E1544" s="48" t="s">
        <v>7206</v>
      </c>
      <c r="F1544" s="48" t="s">
        <v>7206</v>
      </c>
      <c r="G1544" s="48" t="s">
        <v>65</v>
      </c>
      <c r="J1544" s="13">
        <f t="shared" ref="J1544:K1544" si="2263">E1544*0.13</f>
        <v>6499896</v>
      </c>
      <c r="K1544" s="13">
        <f t="shared" si="2263"/>
        <v>6499896</v>
      </c>
      <c r="L1544" s="11" t="s">
        <v>86</v>
      </c>
      <c r="M1544" s="11"/>
      <c r="N1544" s="48"/>
      <c r="O1544" s="48" t="s">
        <v>7207</v>
      </c>
      <c r="P1544" s="48"/>
      <c r="Q1544" s="48"/>
      <c r="R1544" s="48"/>
      <c r="S1544" s="48"/>
      <c r="T1544" s="48" t="s">
        <v>7208</v>
      </c>
      <c r="V1544" s="48" t="s">
        <v>131</v>
      </c>
      <c r="W1544" s="48" t="s">
        <v>92</v>
      </c>
      <c r="X1544" s="48" t="s">
        <v>74</v>
      </c>
      <c r="Z1544" s="48"/>
      <c r="AA1544" s="48"/>
      <c r="AB1544" s="48"/>
      <c r="AC1544" s="48"/>
      <c r="AD1544" s="48"/>
      <c r="AE1544" s="48"/>
      <c r="AF1544" s="48"/>
      <c r="AG1544" s="48"/>
      <c r="AH1544" s="48"/>
      <c r="AI1544" s="48"/>
      <c r="AJ1544" s="48"/>
      <c r="AK1544" s="48"/>
      <c r="AL1544" s="48"/>
      <c r="AM1544" s="11" t="s">
        <v>94</v>
      </c>
      <c r="AN1544" s="48"/>
      <c r="AP1544" s="48"/>
      <c r="AQ1544" s="11" t="s">
        <v>95</v>
      </c>
      <c r="AR1544" s="48" t="s">
        <v>74</v>
      </c>
      <c r="AS1544" s="11" t="s">
        <v>75</v>
      </c>
      <c r="AT1544" s="25" t="s">
        <v>80</v>
      </c>
      <c r="AU1544" s="48"/>
      <c r="AV1544" s="48"/>
      <c r="AW1544" s="25" t="s">
        <v>96</v>
      </c>
      <c r="AX1544" s="25" t="s">
        <v>82</v>
      </c>
      <c r="AY1544" s="48"/>
      <c r="AZ1544" s="25" t="s">
        <v>132</v>
      </c>
      <c r="BA1544" s="48"/>
      <c r="BB1544" s="48"/>
      <c r="BF1544" s="48"/>
      <c r="BH1544" s="48"/>
      <c r="BI1544" s="48"/>
      <c r="BJ1544" s="44">
        <v>2025.0</v>
      </c>
      <c r="BK1544" s="44">
        <v>2025.0</v>
      </c>
      <c r="BL1544" s="16">
        <f t="shared" si="1660"/>
        <v>1</v>
      </c>
      <c r="BM1544" s="18" t="str">
        <f t="shared" si="1661"/>
        <v>2025</v>
      </c>
      <c r="BN1544" s="18" t="str">
        <f t="shared" ref="BN1544:CC1544" si="2264">IF(ISNUMBER(SEARCH(BN$1, $BM1544)), ($K1544/$BL1544), "")</f>
        <v/>
      </c>
      <c r="BO1544" s="18" t="str">
        <f t="shared" si="2264"/>
        <v/>
      </c>
      <c r="BP1544" s="18" t="str">
        <f t="shared" si="2264"/>
        <v/>
      </c>
      <c r="BQ1544" s="18" t="str">
        <f t="shared" si="2264"/>
        <v/>
      </c>
      <c r="BR1544" s="18" t="str">
        <f t="shared" si="2264"/>
        <v/>
      </c>
      <c r="BS1544" s="20">
        <f t="shared" si="2264"/>
        <v>6499896</v>
      </c>
      <c r="BT1544" s="18" t="str">
        <f t="shared" si="2264"/>
        <v/>
      </c>
      <c r="BU1544" s="18" t="str">
        <f t="shared" si="2264"/>
        <v/>
      </c>
      <c r="BV1544" s="18" t="str">
        <f t="shared" si="2264"/>
        <v/>
      </c>
      <c r="BW1544" s="18" t="str">
        <f t="shared" si="2264"/>
        <v/>
      </c>
      <c r="BX1544" s="18" t="str">
        <f t="shared" si="2264"/>
        <v/>
      </c>
      <c r="BY1544" s="18" t="str">
        <f t="shared" si="2264"/>
        <v/>
      </c>
      <c r="BZ1544" s="18" t="str">
        <f t="shared" si="2264"/>
        <v/>
      </c>
      <c r="CA1544" s="18" t="str">
        <f t="shared" si="2264"/>
        <v/>
      </c>
      <c r="CB1544" s="18" t="str">
        <f t="shared" si="2264"/>
        <v/>
      </c>
      <c r="CC1544" s="18" t="str">
        <f t="shared" si="2264"/>
        <v/>
      </c>
      <c r="CD1544" s="48"/>
      <c r="CE1544" s="48"/>
    </row>
    <row r="1545">
      <c r="A1545" s="48" t="s">
        <v>7209</v>
      </c>
      <c r="B1545" s="48" t="s">
        <v>7210</v>
      </c>
      <c r="C1545" s="48" t="s">
        <v>7210</v>
      </c>
      <c r="D1545" s="39" t="s">
        <v>7182</v>
      </c>
      <c r="E1545" s="48" t="s">
        <v>7211</v>
      </c>
      <c r="F1545" s="48" t="s">
        <v>7211</v>
      </c>
      <c r="G1545" s="48" t="s">
        <v>65</v>
      </c>
      <c r="J1545" s="13">
        <f t="shared" ref="J1545:K1545" si="2265">E1545*0.13</f>
        <v>390309.92</v>
      </c>
      <c r="K1545" s="13">
        <f t="shared" si="2265"/>
        <v>390309.92</v>
      </c>
      <c r="L1545" s="11" t="s">
        <v>86</v>
      </c>
      <c r="M1545" s="11"/>
      <c r="N1545" s="48"/>
      <c r="O1545" s="48" t="s">
        <v>7212</v>
      </c>
      <c r="P1545" s="48"/>
      <c r="Q1545" s="48"/>
      <c r="R1545" s="48"/>
      <c r="S1545" s="48"/>
      <c r="T1545" s="48" t="s">
        <v>6797</v>
      </c>
      <c r="V1545" s="48" t="s">
        <v>4009</v>
      </c>
      <c r="W1545" s="48" t="s">
        <v>92</v>
      </c>
      <c r="X1545" s="48" t="s">
        <v>164</v>
      </c>
      <c r="Z1545" s="48"/>
      <c r="AA1545" s="48"/>
      <c r="AB1545" s="48"/>
      <c r="AC1545" s="48"/>
      <c r="AD1545" s="48"/>
      <c r="AE1545" s="48"/>
      <c r="AF1545" s="48"/>
      <c r="AG1545" s="48"/>
      <c r="AH1545" s="48"/>
      <c r="AI1545" s="48"/>
      <c r="AJ1545" s="48"/>
      <c r="AK1545" s="48"/>
      <c r="AL1545" s="48"/>
      <c r="AM1545" s="11" t="s">
        <v>94</v>
      </c>
      <c r="AN1545" s="48"/>
      <c r="AP1545" s="48"/>
      <c r="AQ1545" s="11" t="s">
        <v>95</v>
      </c>
      <c r="AR1545" s="48" t="s">
        <v>74</v>
      </c>
      <c r="AS1545" s="11" t="s">
        <v>75</v>
      </c>
      <c r="AT1545" s="25" t="s">
        <v>107</v>
      </c>
      <c r="AU1545" s="39" t="s">
        <v>189</v>
      </c>
      <c r="AV1545" s="48"/>
      <c r="AW1545" s="25" t="s">
        <v>96</v>
      </c>
      <c r="AX1545" s="25" t="s">
        <v>82</v>
      </c>
      <c r="AY1545" s="48"/>
      <c r="AZ1545" s="25" t="s">
        <v>132</v>
      </c>
      <c r="BA1545" s="48"/>
      <c r="BB1545" s="48"/>
      <c r="BF1545" s="48"/>
      <c r="BH1545" s="48"/>
      <c r="BI1545" s="48"/>
      <c r="BJ1545" s="44">
        <v>2025.0</v>
      </c>
      <c r="BK1545" s="44">
        <v>2025.0</v>
      </c>
      <c r="BL1545" s="16">
        <f t="shared" si="1660"/>
        <v>1</v>
      </c>
      <c r="BM1545" s="18" t="str">
        <f t="shared" si="1661"/>
        <v>2025</v>
      </c>
      <c r="BN1545" s="18" t="str">
        <f t="shared" ref="BN1545:CC1545" si="2266">IF(ISNUMBER(SEARCH(BN$1, $BM1545)), ($K1545/$BL1545), "")</f>
        <v/>
      </c>
      <c r="BO1545" s="18" t="str">
        <f t="shared" si="2266"/>
        <v/>
      </c>
      <c r="BP1545" s="18" t="str">
        <f t="shared" si="2266"/>
        <v/>
      </c>
      <c r="BQ1545" s="18" t="str">
        <f t="shared" si="2266"/>
        <v/>
      </c>
      <c r="BR1545" s="18" t="str">
        <f t="shared" si="2266"/>
        <v/>
      </c>
      <c r="BS1545" s="20">
        <f t="shared" si="2266"/>
        <v>390309.92</v>
      </c>
      <c r="BT1545" s="18" t="str">
        <f t="shared" si="2266"/>
        <v/>
      </c>
      <c r="BU1545" s="18" t="str">
        <f t="shared" si="2266"/>
        <v/>
      </c>
      <c r="BV1545" s="18" t="str">
        <f t="shared" si="2266"/>
        <v/>
      </c>
      <c r="BW1545" s="18" t="str">
        <f t="shared" si="2266"/>
        <v/>
      </c>
      <c r="BX1545" s="18" t="str">
        <f t="shared" si="2266"/>
        <v/>
      </c>
      <c r="BY1545" s="18" t="str">
        <f t="shared" si="2266"/>
        <v/>
      </c>
      <c r="BZ1545" s="18" t="str">
        <f t="shared" si="2266"/>
        <v/>
      </c>
      <c r="CA1545" s="18" t="str">
        <f t="shared" si="2266"/>
        <v/>
      </c>
      <c r="CB1545" s="18" t="str">
        <f t="shared" si="2266"/>
        <v/>
      </c>
      <c r="CC1545" s="18" t="str">
        <f t="shared" si="2266"/>
        <v/>
      </c>
      <c r="CD1545" s="48"/>
      <c r="CE1545" s="48"/>
    </row>
    <row r="1546">
      <c r="A1546" s="48" t="s">
        <v>7213</v>
      </c>
      <c r="B1546" s="48" t="s">
        <v>7214</v>
      </c>
      <c r="C1546" s="48" t="s">
        <v>7214</v>
      </c>
      <c r="D1546" s="39" t="s">
        <v>7182</v>
      </c>
      <c r="E1546" s="48" t="s">
        <v>7215</v>
      </c>
      <c r="F1546" s="48" t="s">
        <v>7215</v>
      </c>
      <c r="G1546" s="48" t="s">
        <v>65</v>
      </c>
      <c r="J1546" s="13">
        <f t="shared" ref="J1546:K1546" si="2267">E1546*0.13</f>
        <v>388562.46</v>
      </c>
      <c r="K1546" s="13">
        <f t="shared" si="2267"/>
        <v>388562.46</v>
      </c>
      <c r="L1546" s="11" t="s">
        <v>86</v>
      </c>
      <c r="M1546" s="11"/>
      <c r="N1546" s="48"/>
      <c r="O1546" s="48" t="s">
        <v>7216</v>
      </c>
      <c r="P1546" s="48"/>
      <c r="Q1546" s="48"/>
      <c r="R1546" s="48"/>
      <c r="S1546" s="48"/>
      <c r="T1546" s="48" t="s">
        <v>7217</v>
      </c>
      <c r="V1546" s="48" t="s">
        <v>7218</v>
      </c>
      <c r="W1546" s="48" t="s">
        <v>92</v>
      </c>
      <c r="X1546" s="48" t="s">
        <v>74</v>
      </c>
      <c r="Z1546" s="48"/>
      <c r="AA1546" s="48"/>
      <c r="AB1546" s="48"/>
      <c r="AC1546" s="48"/>
      <c r="AD1546" s="48"/>
      <c r="AE1546" s="48"/>
      <c r="AF1546" s="48"/>
      <c r="AG1546" s="48"/>
      <c r="AH1546" s="48"/>
      <c r="AI1546" s="48"/>
      <c r="AJ1546" s="48"/>
      <c r="AK1546" s="48"/>
      <c r="AL1546" s="48"/>
      <c r="AM1546" s="11" t="s">
        <v>7219</v>
      </c>
      <c r="AN1546" s="48"/>
      <c r="AP1546" s="48"/>
      <c r="AQ1546" s="11" t="s">
        <v>79</v>
      </c>
      <c r="AR1546" s="48" t="s">
        <v>74</v>
      </c>
      <c r="AS1546" s="11" t="s">
        <v>75</v>
      </c>
      <c r="AT1546" s="25" t="s">
        <v>122</v>
      </c>
      <c r="AU1546" s="48"/>
      <c r="AV1546" s="48"/>
      <c r="AW1546" s="25" t="s">
        <v>96</v>
      </c>
      <c r="AX1546" s="25" t="s">
        <v>82</v>
      </c>
      <c r="AY1546" s="48"/>
      <c r="AZ1546" s="25" t="s">
        <v>191</v>
      </c>
      <c r="BA1546" s="48"/>
      <c r="BB1546" s="48"/>
      <c r="BF1546" s="48"/>
      <c r="BH1546" s="48"/>
      <c r="BI1546" s="48"/>
      <c r="BJ1546" s="44">
        <v>2023.0</v>
      </c>
      <c r="BK1546" s="44">
        <v>2023.0</v>
      </c>
      <c r="BL1546" s="16">
        <f t="shared" si="1660"/>
        <v>1</v>
      </c>
      <c r="BM1546" s="18" t="str">
        <f t="shared" si="1661"/>
        <v>2023</v>
      </c>
      <c r="BN1546" s="18" t="str">
        <f t="shared" ref="BN1546:CC1546" si="2268">IF(ISNUMBER(SEARCH(BN$1, $BM1546)), ($K1546/$BL1546), "")</f>
        <v/>
      </c>
      <c r="BO1546" s="18" t="str">
        <f t="shared" si="2268"/>
        <v/>
      </c>
      <c r="BP1546" s="18" t="str">
        <f t="shared" si="2268"/>
        <v/>
      </c>
      <c r="BQ1546" s="20">
        <f t="shared" si="2268"/>
        <v>388562.46</v>
      </c>
      <c r="BR1546" s="18" t="str">
        <f t="shared" si="2268"/>
        <v/>
      </c>
      <c r="BS1546" s="18" t="str">
        <f t="shared" si="2268"/>
        <v/>
      </c>
      <c r="BT1546" s="18" t="str">
        <f t="shared" si="2268"/>
        <v/>
      </c>
      <c r="BU1546" s="18" t="str">
        <f t="shared" si="2268"/>
        <v/>
      </c>
      <c r="BV1546" s="18" t="str">
        <f t="shared" si="2268"/>
        <v/>
      </c>
      <c r="BW1546" s="18" t="str">
        <f t="shared" si="2268"/>
        <v/>
      </c>
      <c r="BX1546" s="18" t="str">
        <f t="shared" si="2268"/>
        <v/>
      </c>
      <c r="BY1546" s="18" t="str">
        <f t="shared" si="2268"/>
        <v/>
      </c>
      <c r="BZ1546" s="18" t="str">
        <f t="shared" si="2268"/>
        <v/>
      </c>
      <c r="CA1546" s="18" t="str">
        <f t="shared" si="2268"/>
        <v/>
      </c>
      <c r="CB1546" s="18" t="str">
        <f t="shared" si="2268"/>
        <v/>
      </c>
      <c r="CC1546" s="18" t="str">
        <f t="shared" si="2268"/>
        <v/>
      </c>
      <c r="CD1546" s="48"/>
      <c r="CE1546" s="48"/>
    </row>
    <row r="1547">
      <c r="A1547" s="48" t="s">
        <v>7220</v>
      </c>
      <c r="B1547" s="48" t="s">
        <v>7221</v>
      </c>
      <c r="C1547" s="48" t="s">
        <v>7221</v>
      </c>
      <c r="D1547" s="39" t="s">
        <v>7182</v>
      </c>
      <c r="E1547" s="48" t="s">
        <v>7222</v>
      </c>
      <c r="F1547" s="48" t="s">
        <v>7222</v>
      </c>
      <c r="G1547" s="48" t="s">
        <v>65</v>
      </c>
      <c r="J1547" s="13">
        <f t="shared" ref="J1547:K1547" si="2269">E1547*0.13</f>
        <v>324564.5</v>
      </c>
      <c r="K1547" s="13">
        <f t="shared" si="2269"/>
        <v>324564.5</v>
      </c>
      <c r="L1547" s="11" t="s">
        <v>86</v>
      </c>
      <c r="M1547" s="11"/>
      <c r="N1547" s="48"/>
      <c r="O1547" s="48" t="s">
        <v>7223</v>
      </c>
      <c r="P1547" s="48"/>
      <c r="Q1547" s="48"/>
      <c r="R1547" s="48"/>
      <c r="S1547" s="48"/>
      <c r="T1547" s="48" t="s">
        <v>7224</v>
      </c>
      <c r="V1547" s="48" t="s">
        <v>7225</v>
      </c>
      <c r="W1547" s="48" t="s">
        <v>92</v>
      </c>
      <c r="X1547" s="48" t="s">
        <v>74</v>
      </c>
      <c r="Z1547" s="48"/>
      <c r="AA1547" s="48"/>
      <c r="AB1547" s="48"/>
      <c r="AC1547" s="48"/>
      <c r="AD1547" s="48"/>
      <c r="AE1547" s="48"/>
      <c r="AF1547" s="48"/>
      <c r="AG1547" s="48"/>
      <c r="AH1547" s="48"/>
      <c r="AI1547" s="48"/>
      <c r="AJ1547" s="48"/>
      <c r="AK1547" s="48"/>
      <c r="AL1547" s="48"/>
      <c r="AM1547" s="11" t="s">
        <v>7219</v>
      </c>
      <c r="AN1547" s="48"/>
      <c r="AP1547" s="48"/>
      <c r="AQ1547" s="11" t="s">
        <v>79</v>
      </c>
      <c r="AR1547" s="48" t="s">
        <v>74</v>
      </c>
      <c r="AS1547" s="11" t="s">
        <v>75</v>
      </c>
      <c r="AT1547" s="25" t="s">
        <v>80</v>
      </c>
      <c r="AU1547" s="48"/>
      <c r="AV1547" s="48"/>
      <c r="AW1547" s="25" t="s">
        <v>96</v>
      </c>
      <c r="AX1547" s="25" t="s">
        <v>82</v>
      </c>
      <c r="AY1547" s="48"/>
      <c r="AZ1547" s="25" t="s">
        <v>395</v>
      </c>
      <c r="BA1547" s="48"/>
      <c r="BB1547" s="48"/>
      <c r="BF1547" s="48"/>
      <c r="BH1547" s="48"/>
      <c r="BI1547" s="48"/>
      <c r="BJ1547" s="44">
        <v>2023.0</v>
      </c>
      <c r="BK1547" s="44">
        <v>2023.0</v>
      </c>
      <c r="BL1547" s="16">
        <f t="shared" si="1660"/>
        <v>1</v>
      </c>
      <c r="BM1547" s="18" t="str">
        <f t="shared" si="1661"/>
        <v>2023</v>
      </c>
      <c r="BN1547" s="18" t="str">
        <f t="shared" ref="BN1547:CC1547" si="2270">IF(ISNUMBER(SEARCH(BN$1, $BM1547)), ($K1547/$BL1547), "")</f>
        <v/>
      </c>
      <c r="BO1547" s="18" t="str">
        <f t="shared" si="2270"/>
        <v/>
      </c>
      <c r="BP1547" s="18" t="str">
        <f t="shared" si="2270"/>
        <v/>
      </c>
      <c r="BQ1547" s="20">
        <f t="shared" si="2270"/>
        <v>324564.5</v>
      </c>
      <c r="BR1547" s="18" t="str">
        <f t="shared" si="2270"/>
        <v/>
      </c>
      <c r="BS1547" s="18" t="str">
        <f t="shared" si="2270"/>
        <v/>
      </c>
      <c r="BT1547" s="18" t="str">
        <f t="shared" si="2270"/>
        <v/>
      </c>
      <c r="BU1547" s="18" t="str">
        <f t="shared" si="2270"/>
        <v/>
      </c>
      <c r="BV1547" s="18" t="str">
        <f t="shared" si="2270"/>
        <v/>
      </c>
      <c r="BW1547" s="18" t="str">
        <f t="shared" si="2270"/>
        <v/>
      </c>
      <c r="BX1547" s="18" t="str">
        <f t="shared" si="2270"/>
        <v/>
      </c>
      <c r="BY1547" s="18" t="str">
        <f t="shared" si="2270"/>
        <v/>
      </c>
      <c r="BZ1547" s="18" t="str">
        <f t="shared" si="2270"/>
        <v/>
      </c>
      <c r="CA1547" s="18" t="str">
        <f t="shared" si="2270"/>
        <v/>
      </c>
      <c r="CB1547" s="18" t="str">
        <f t="shared" si="2270"/>
        <v/>
      </c>
      <c r="CC1547" s="18" t="str">
        <f t="shared" si="2270"/>
        <v/>
      </c>
      <c r="CD1547" s="48"/>
      <c r="CE1547" s="48"/>
    </row>
    <row r="1548">
      <c r="A1548" s="48" t="s">
        <v>7226</v>
      </c>
      <c r="B1548" s="48" t="s">
        <v>7227</v>
      </c>
      <c r="C1548" s="48" t="s">
        <v>7227</v>
      </c>
      <c r="D1548" s="39" t="s">
        <v>7182</v>
      </c>
      <c r="E1548" s="48" t="s">
        <v>7228</v>
      </c>
      <c r="F1548" s="48" t="s">
        <v>7228</v>
      </c>
      <c r="G1548" s="48" t="s">
        <v>65</v>
      </c>
      <c r="J1548" s="13">
        <f t="shared" ref="J1548:K1548" si="2271">E1548*0.13</f>
        <v>1299980.63</v>
      </c>
      <c r="K1548" s="13">
        <f t="shared" si="2271"/>
        <v>1299980.63</v>
      </c>
      <c r="L1548" s="11" t="s">
        <v>86</v>
      </c>
      <c r="M1548" s="11"/>
      <c r="N1548" s="48"/>
      <c r="O1548" s="48" t="s">
        <v>7229</v>
      </c>
      <c r="P1548" s="48"/>
      <c r="Q1548" s="48"/>
      <c r="R1548" s="48"/>
      <c r="S1548" s="48"/>
      <c r="T1548" s="48" t="s">
        <v>7230</v>
      </c>
      <c r="V1548" s="48" t="s">
        <v>131</v>
      </c>
      <c r="W1548" s="48" t="s">
        <v>92</v>
      </c>
      <c r="X1548" s="48" t="s">
        <v>74</v>
      </c>
      <c r="Z1548" s="48"/>
      <c r="AA1548" s="48"/>
      <c r="AB1548" s="48"/>
      <c r="AC1548" s="48"/>
      <c r="AD1548" s="48"/>
      <c r="AE1548" s="48"/>
      <c r="AF1548" s="48"/>
      <c r="AG1548" s="48"/>
      <c r="AH1548" s="48"/>
      <c r="AI1548" s="48"/>
      <c r="AJ1548" s="48"/>
      <c r="AK1548" s="48"/>
      <c r="AL1548" s="48"/>
      <c r="AM1548" s="11" t="s">
        <v>94</v>
      </c>
      <c r="AN1548" s="48"/>
      <c r="AP1548" s="48"/>
      <c r="AQ1548" s="11" t="s">
        <v>95</v>
      </c>
      <c r="AR1548" s="48" t="s">
        <v>74</v>
      </c>
      <c r="AS1548" s="11" t="s">
        <v>75</v>
      </c>
      <c r="AT1548" s="25" t="s">
        <v>80</v>
      </c>
      <c r="AU1548" s="48"/>
      <c r="AV1548" s="48"/>
      <c r="AW1548" s="25" t="s">
        <v>96</v>
      </c>
      <c r="AX1548" s="25" t="s">
        <v>82</v>
      </c>
      <c r="AY1548" s="48"/>
      <c r="AZ1548" s="25" t="s">
        <v>310</v>
      </c>
      <c r="BA1548" s="48"/>
      <c r="BB1548" s="48"/>
      <c r="BF1548" s="48"/>
      <c r="BH1548" s="48"/>
      <c r="BI1548" s="48"/>
      <c r="BJ1548" s="44">
        <v>2023.0</v>
      </c>
      <c r="BK1548" s="44">
        <v>2023.0</v>
      </c>
      <c r="BL1548" s="16">
        <f t="shared" si="1660"/>
        <v>1</v>
      </c>
      <c r="BM1548" s="18" t="str">
        <f t="shared" si="1661"/>
        <v>2023</v>
      </c>
      <c r="BN1548" s="18" t="str">
        <f t="shared" ref="BN1548:CC1548" si="2272">IF(ISNUMBER(SEARCH(BN$1, $BM1548)), ($K1548/$BL1548), "")</f>
        <v/>
      </c>
      <c r="BO1548" s="18" t="str">
        <f t="shared" si="2272"/>
        <v/>
      </c>
      <c r="BP1548" s="18" t="str">
        <f t="shared" si="2272"/>
        <v/>
      </c>
      <c r="BQ1548" s="20">
        <f t="shared" si="2272"/>
        <v>1299980.63</v>
      </c>
      <c r="BR1548" s="18" t="str">
        <f t="shared" si="2272"/>
        <v/>
      </c>
      <c r="BS1548" s="18" t="str">
        <f t="shared" si="2272"/>
        <v/>
      </c>
      <c r="BT1548" s="18" t="str">
        <f t="shared" si="2272"/>
        <v/>
      </c>
      <c r="BU1548" s="18" t="str">
        <f t="shared" si="2272"/>
        <v/>
      </c>
      <c r="BV1548" s="18" t="str">
        <f t="shared" si="2272"/>
        <v/>
      </c>
      <c r="BW1548" s="18" t="str">
        <f t="shared" si="2272"/>
        <v/>
      </c>
      <c r="BX1548" s="18" t="str">
        <f t="shared" si="2272"/>
        <v/>
      </c>
      <c r="BY1548" s="18" t="str">
        <f t="shared" si="2272"/>
        <v/>
      </c>
      <c r="BZ1548" s="18" t="str">
        <f t="shared" si="2272"/>
        <v/>
      </c>
      <c r="CA1548" s="18" t="str">
        <f t="shared" si="2272"/>
        <v/>
      </c>
      <c r="CB1548" s="18" t="str">
        <f t="shared" si="2272"/>
        <v/>
      </c>
      <c r="CC1548" s="18" t="str">
        <f t="shared" si="2272"/>
        <v/>
      </c>
      <c r="CD1548" s="48"/>
      <c r="CE1548" s="48"/>
    </row>
    <row r="1549">
      <c r="A1549" s="48" t="s">
        <v>7231</v>
      </c>
      <c r="B1549" s="48" t="s">
        <v>7232</v>
      </c>
      <c r="C1549" s="48" t="s">
        <v>7232</v>
      </c>
      <c r="D1549" s="39" t="s">
        <v>7182</v>
      </c>
      <c r="E1549" s="48" t="s">
        <v>7233</v>
      </c>
      <c r="F1549" s="48" t="s">
        <v>7233</v>
      </c>
      <c r="G1549" s="48" t="s">
        <v>65</v>
      </c>
      <c r="J1549" s="13">
        <f t="shared" ref="J1549:K1549" si="2273">E1549*0.13</f>
        <v>371219.55</v>
      </c>
      <c r="K1549" s="13">
        <f t="shared" si="2273"/>
        <v>371219.55</v>
      </c>
      <c r="L1549" s="11" t="s">
        <v>86</v>
      </c>
      <c r="M1549" s="11"/>
      <c r="N1549" s="48"/>
      <c r="O1549" s="48" t="s">
        <v>7234</v>
      </c>
      <c r="P1549" s="48"/>
      <c r="Q1549" s="48"/>
      <c r="R1549" s="48"/>
      <c r="S1549" s="48"/>
      <c r="T1549" s="48" t="s">
        <v>7235</v>
      </c>
      <c r="V1549" s="48" t="s">
        <v>7218</v>
      </c>
      <c r="W1549" s="48" t="s">
        <v>92</v>
      </c>
      <c r="X1549" s="48" t="s">
        <v>74</v>
      </c>
      <c r="Z1549" s="48"/>
      <c r="AA1549" s="48"/>
      <c r="AB1549" s="48"/>
      <c r="AC1549" s="48"/>
      <c r="AD1549" s="48"/>
      <c r="AE1549" s="48"/>
      <c r="AF1549" s="48"/>
      <c r="AG1549" s="48"/>
      <c r="AH1549" s="48"/>
      <c r="AI1549" s="48"/>
      <c r="AJ1549" s="48"/>
      <c r="AK1549" s="48"/>
      <c r="AL1549" s="48"/>
      <c r="AM1549" s="11" t="s">
        <v>3170</v>
      </c>
      <c r="AN1549" s="48"/>
      <c r="AP1549" s="48"/>
      <c r="AQ1549" s="11" t="s">
        <v>79</v>
      </c>
      <c r="AR1549" s="48" t="s">
        <v>74</v>
      </c>
      <c r="AS1549" s="11" t="s">
        <v>75</v>
      </c>
      <c r="AT1549" s="25" t="s">
        <v>375</v>
      </c>
      <c r="AU1549" s="48"/>
      <c r="AV1549" s="48"/>
      <c r="AW1549" s="25" t="s">
        <v>96</v>
      </c>
      <c r="AX1549" s="25" t="s">
        <v>376</v>
      </c>
      <c r="AY1549" s="48"/>
      <c r="AZ1549" s="19" t="s">
        <v>529</v>
      </c>
      <c r="BA1549" s="48"/>
      <c r="BB1549" s="48"/>
      <c r="BF1549" s="48"/>
      <c r="BH1549" s="48"/>
      <c r="BI1549" s="48"/>
      <c r="BJ1549" s="44">
        <v>2023.0</v>
      </c>
      <c r="BK1549" s="44">
        <v>2023.0</v>
      </c>
      <c r="BL1549" s="16">
        <f t="shared" si="1660"/>
        <v>1</v>
      </c>
      <c r="BM1549" s="18" t="str">
        <f t="shared" si="1661"/>
        <v>2023</v>
      </c>
      <c r="BN1549" s="18" t="str">
        <f t="shared" ref="BN1549:CC1549" si="2274">IF(ISNUMBER(SEARCH(BN$1, $BM1549)), ($K1549/$BL1549), "")</f>
        <v/>
      </c>
      <c r="BO1549" s="18" t="str">
        <f t="shared" si="2274"/>
        <v/>
      </c>
      <c r="BP1549" s="18" t="str">
        <f t="shared" si="2274"/>
        <v/>
      </c>
      <c r="BQ1549" s="20">
        <f t="shared" si="2274"/>
        <v>371219.55</v>
      </c>
      <c r="BR1549" s="18" t="str">
        <f t="shared" si="2274"/>
        <v/>
      </c>
      <c r="BS1549" s="18" t="str">
        <f t="shared" si="2274"/>
        <v/>
      </c>
      <c r="BT1549" s="18" t="str">
        <f t="shared" si="2274"/>
        <v/>
      </c>
      <c r="BU1549" s="18" t="str">
        <f t="shared" si="2274"/>
        <v/>
      </c>
      <c r="BV1549" s="18" t="str">
        <f t="shared" si="2274"/>
        <v/>
      </c>
      <c r="BW1549" s="18" t="str">
        <f t="shared" si="2274"/>
        <v/>
      </c>
      <c r="BX1549" s="18" t="str">
        <f t="shared" si="2274"/>
        <v/>
      </c>
      <c r="BY1549" s="18" t="str">
        <f t="shared" si="2274"/>
        <v/>
      </c>
      <c r="BZ1549" s="18" t="str">
        <f t="shared" si="2274"/>
        <v/>
      </c>
      <c r="CA1549" s="18" t="str">
        <f t="shared" si="2274"/>
        <v/>
      </c>
      <c r="CB1549" s="18" t="str">
        <f t="shared" si="2274"/>
        <v/>
      </c>
      <c r="CC1549" s="18" t="str">
        <f t="shared" si="2274"/>
        <v/>
      </c>
      <c r="CD1549" s="48"/>
      <c r="CE1549" s="48"/>
    </row>
    <row r="1550">
      <c r="A1550" s="48" t="s">
        <v>7236</v>
      </c>
      <c r="B1550" s="48" t="s">
        <v>7237</v>
      </c>
      <c r="C1550" s="48" t="s">
        <v>7237</v>
      </c>
      <c r="D1550" s="39" t="s">
        <v>7182</v>
      </c>
      <c r="E1550" s="48" t="s">
        <v>7238</v>
      </c>
      <c r="F1550" s="48" t="s">
        <v>7238</v>
      </c>
      <c r="G1550" s="48" t="s">
        <v>65</v>
      </c>
      <c r="J1550" s="13">
        <f t="shared" ref="J1550:K1550" si="2275">E1550*0.13</f>
        <v>374400</v>
      </c>
      <c r="K1550" s="13">
        <f t="shared" si="2275"/>
        <v>374400</v>
      </c>
      <c r="L1550" s="11" t="s">
        <v>86</v>
      </c>
      <c r="M1550" s="11"/>
      <c r="N1550" s="48"/>
      <c r="O1550" s="48" t="s">
        <v>7239</v>
      </c>
      <c r="P1550" s="48"/>
      <c r="Q1550" s="48"/>
      <c r="R1550" s="48"/>
      <c r="S1550" s="48"/>
      <c r="T1550" s="48" t="s">
        <v>2608</v>
      </c>
      <c r="V1550" s="48" t="s">
        <v>7218</v>
      </c>
      <c r="W1550" s="48" t="s">
        <v>92</v>
      </c>
      <c r="X1550" s="48" t="s">
        <v>74</v>
      </c>
      <c r="Z1550" s="48"/>
      <c r="AA1550" s="48"/>
      <c r="AB1550" s="48"/>
      <c r="AC1550" s="48"/>
      <c r="AD1550" s="48"/>
      <c r="AE1550" s="48"/>
      <c r="AF1550" s="48"/>
      <c r="AG1550" s="48"/>
      <c r="AH1550" s="48"/>
      <c r="AI1550" s="48"/>
      <c r="AJ1550" s="48"/>
      <c r="AK1550" s="48"/>
      <c r="AL1550" s="48"/>
      <c r="AM1550" s="11" t="s">
        <v>3170</v>
      </c>
      <c r="AN1550" s="48"/>
      <c r="AP1550" s="48"/>
      <c r="AQ1550" s="11" t="s">
        <v>79</v>
      </c>
      <c r="AR1550" s="48" t="s">
        <v>74</v>
      </c>
      <c r="AS1550" s="11" t="s">
        <v>75</v>
      </c>
      <c r="AT1550" s="25" t="s">
        <v>80</v>
      </c>
      <c r="AU1550" s="48"/>
      <c r="AV1550" s="48"/>
      <c r="AW1550" s="25" t="s">
        <v>96</v>
      </c>
      <c r="AX1550" s="25" t="s">
        <v>82</v>
      </c>
      <c r="AY1550" s="48"/>
      <c r="AZ1550" s="25" t="s">
        <v>310</v>
      </c>
      <c r="BA1550" s="48"/>
      <c r="BB1550" s="48"/>
      <c r="BF1550" s="48"/>
      <c r="BH1550" s="48"/>
      <c r="BI1550" s="48"/>
      <c r="BJ1550" s="44">
        <v>2023.0</v>
      </c>
      <c r="BK1550" s="44">
        <v>2023.0</v>
      </c>
      <c r="BL1550" s="16">
        <f t="shared" si="1660"/>
        <v>1</v>
      </c>
      <c r="BM1550" s="18" t="str">
        <f t="shared" si="1661"/>
        <v>2023</v>
      </c>
      <c r="BN1550" s="18" t="str">
        <f t="shared" ref="BN1550:CC1550" si="2276">IF(ISNUMBER(SEARCH(BN$1, $BM1550)), ($K1550/$BL1550), "")</f>
        <v/>
      </c>
      <c r="BO1550" s="18" t="str">
        <f t="shared" si="2276"/>
        <v/>
      </c>
      <c r="BP1550" s="18" t="str">
        <f t="shared" si="2276"/>
        <v/>
      </c>
      <c r="BQ1550" s="20">
        <f t="shared" si="2276"/>
        <v>374400</v>
      </c>
      <c r="BR1550" s="18" t="str">
        <f t="shared" si="2276"/>
        <v/>
      </c>
      <c r="BS1550" s="18" t="str">
        <f t="shared" si="2276"/>
        <v/>
      </c>
      <c r="BT1550" s="18" t="str">
        <f t="shared" si="2276"/>
        <v/>
      </c>
      <c r="BU1550" s="18" t="str">
        <f t="shared" si="2276"/>
        <v/>
      </c>
      <c r="BV1550" s="18" t="str">
        <f t="shared" si="2276"/>
        <v/>
      </c>
      <c r="BW1550" s="18" t="str">
        <f t="shared" si="2276"/>
        <v/>
      </c>
      <c r="BX1550" s="18" t="str">
        <f t="shared" si="2276"/>
        <v/>
      </c>
      <c r="BY1550" s="18" t="str">
        <f t="shared" si="2276"/>
        <v/>
      </c>
      <c r="BZ1550" s="18" t="str">
        <f t="shared" si="2276"/>
        <v/>
      </c>
      <c r="CA1550" s="18" t="str">
        <f t="shared" si="2276"/>
        <v/>
      </c>
      <c r="CB1550" s="18" t="str">
        <f t="shared" si="2276"/>
        <v/>
      </c>
      <c r="CC1550" s="18" t="str">
        <f t="shared" si="2276"/>
        <v/>
      </c>
      <c r="CD1550" s="48"/>
      <c r="CE1550" s="48"/>
    </row>
    <row r="1551">
      <c r="A1551" s="48" t="s">
        <v>7240</v>
      </c>
      <c r="B1551" s="39" t="s">
        <v>7241</v>
      </c>
      <c r="C1551" s="39" t="s">
        <v>7241</v>
      </c>
      <c r="D1551" s="39" t="s">
        <v>7182</v>
      </c>
      <c r="E1551" s="48" t="s">
        <v>7242</v>
      </c>
      <c r="F1551" s="48" t="s">
        <v>7242</v>
      </c>
      <c r="G1551" s="48" t="s">
        <v>65</v>
      </c>
      <c r="J1551" s="13">
        <f t="shared" ref="J1551:K1551" si="2277">E1551*0.13</f>
        <v>374305.1</v>
      </c>
      <c r="K1551" s="13">
        <f t="shared" si="2277"/>
        <v>374305.1</v>
      </c>
      <c r="L1551" s="11" t="s">
        <v>86</v>
      </c>
      <c r="M1551" s="11"/>
      <c r="N1551" s="48"/>
      <c r="O1551" s="48" t="s">
        <v>7243</v>
      </c>
      <c r="P1551" s="48"/>
      <c r="Q1551" s="48"/>
      <c r="R1551" s="48"/>
      <c r="S1551" s="48"/>
      <c r="T1551" s="48" t="s">
        <v>7244</v>
      </c>
      <c r="V1551" s="48" t="s">
        <v>7198</v>
      </c>
      <c r="W1551" s="48" t="s">
        <v>92</v>
      </c>
      <c r="X1551" s="48" t="s">
        <v>74</v>
      </c>
      <c r="Z1551" s="48"/>
      <c r="AA1551" s="48"/>
      <c r="AB1551" s="48"/>
      <c r="AC1551" s="48"/>
      <c r="AD1551" s="48"/>
      <c r="AE1551" s="48"/>
      <c r="AF1551" s="48"/>
      <c r="AG1551" s="48"/>
      <c r="AH1551" s="48"/>
      <c r="AI1551" s="48"/>
      <c r="AJ1551" s="48"/>
      <c r="AK1551" s="48"/>
      <c r="AL1551" s="48"/>
      <c r="AM1551" s="11" t="s">
        <v>3170</v>
      </c>
      <c r="AN1551" s="48"/>
      <c r="AP1551" s="48"/>
      <c r="AQ1551" s="11" t="s">
        <v>79</v>
      </c>
      <c r="AR1551" s="48" t="s">
        <v>74</v>
      </c>
      <c r="AS1551" s="11" t="s">
        <v>75</v>
      </c>
      <c r="AT1551" s="25" t="s">
        <v>80</v>
      </c>
      <c r="AU1551" s="48"/>
      <c r="AV1551" s="48"/>
      <c r="AW1551" s="25" t="s">
        <v>96</v>
      </c>
      <c r="AX1551" s="25" t="s">
        <v>82</v>
      </c>
      <c r="AY1551" s="48"/>
      <c r="AZ1551" s="25" t="s">
        <v>132</v>
      </c>
      <c r="BA1551" s="48"/>
      <c r="BB1551" s="48"/>
      <c r="BF1551" s="48"/>
      <c r="BH1551" s="48"/>
      <c r="BI1551" s="48"/>
      <c r="BJ1551" s="44">
        <v>2022.0</v>
      </c>
      <c r="BK1551" s="44">
        <v>2022.0</v>
      </c>
      <c r="BL1551" s="16">
        <f t="shared" si="1660"/>
        <v>1</v>
      </c>
      <c r="BM1551" s="18" t="str">
        <f t="shared" si="1661"/>
        <v>2022</v>
      </c>
      <c r="BN1551" s="18" t="str">
        <f t="shared" ref="BN1551:CC1551" si="2278">IF(ISNUMBER(SEARCH(BN$1, $BM1551)), ($K1551/$BL1551), "")</f>
        <v/>
      </c>
      <c r="BO1551" s="18" t="str">
        <f t="shared" si="2278"/>
        <v/>
      </c>
      <c r="BP1551" s="20">
        <f t="shared" si="2278"/>
        <v>374305.1</v>
      </c>
      <c r="BQ1551" s="18" t="str">
        <f t="shared" si="2278"/>
        <v/>
      </c>
      <c r="BR1551" s="18" t="str">
        <f t="shared" si="2278"/>
        <v/>
      </c>
      <c r="BS1551" s="18" t="str">
        <f t="shared" si="2278"/>
        <v/>
      </c>
      <c r="BT1551" s="18" t="str">
        <f t="shared" si="2278"/>
        <v/>
      </c>
      <c r="BU1551" s="18" t="str">
        <f t="shared" si="2278"/>
        <v/>
      </c>
      <c r="BV1551" s="18" t="str">
        <f t="shared" si="2278"/>
        <v/>
      </c>
      <c r="BW1551" s="18" t="str">
        <f t="shared" si="2278"/>
        <v/>
      </c>
      <c r="BX1551" s="18" t="str">
        <f t="shared" si="2278"/>
        <v/>
      </c>
      <c r="BY1551" s="18" t="str">
        <f t="shared" si="2278"/>
        <v/>
      </c>
      <c r="BZ1551" s="18" t="str">
        <f t="shared" si="2278"/>
        <v/>
      </c>
      <c r="CA1551" s="18" t="str">
        <f t="shared" si="2278"/>
        <v/>
      </c>
      <c r="CB1551" s="18" t="str">
        <f t="shared" si="2278"/>
        <v/>
      </c>
      <c r="CC1551" s="18" t="str">
        <f t="shared" si="2278"/>
        <v/>
      </c>
      <c r="CD1551" s="48"/>
      <c r="CE1551" s="48"/>
    </row>
    <row r="1552">
      <c r="A1552" s="48" t="s">
        <v>7245</v>
      </c>
      <c r="B1552" s="48" t="s">
        <v>7246</v>
      </c>
      <c r="C1552" s="48" t="s">
        <v>7246</v>
      </c>
      <c r="D1552" s="39" t="s">
        <v>7182</v>
      </c>
      <c r="E1552" s="48" t="s">
        <v>7247</v>
      </c>
      <c r="F1552" s="48" t="s">
        <v>7247</v>
      </c>
      <c r="G1552" s="48" t="s">
        <v>65</v>
      </c>
      <c r="J1552" s="13">
        <f t="shared" ref="J1552:K1552" si="2279">E1552*0.13</f>
        <v>1292412.94</v>
      </c>
      <c r="K1552" s="13">
        <f t="shared" si="2279"/>
        <v>1292412.94</v>
      </c>
      <c r="L1552" s="11" t="s">
        <v>86</v>
      </c>
      <c r="M1552" s="11"/>
      <c r="N1552" s="48"/>
      <c r="O1552" s="48" t="s">
        <v>7248</v>
      </c>
      <c r="P1552" s="48"/>
      <c r="Q1552" s="48"/>
      <c r="R1552" s="48"/>
      <c r="S1552" s="48"/>
      <c r="T1552" s="48" t="s">
        <v>7249</v>
      </c>
      <c r="V1552" s="48" t="s">
        <v>515</v>
      </c>
      <c r="W1552" s="48" t="s">
        <v>92</v>
      </c>
      <c r="X1552" s="48" t="s">
        <v>74</v>
      </c>
      <c r="Z1552" s="48"/>
      <c r="AA1552" s="48"/>
      <c r="AB1552" s="48"/>
      <c r="AC1552" s="48"/>
      <c r="AD1552" s="48"/>
      <c r="AE1552" s="48"/>
      <c r="AF1552" s="48"/>
      <c r="AG1552" s="48"/>
      <c r="AH1552" s="48"/>
      <c r="AI1552" s="48"/>
      <c r="AJ1552" s="48"/>
      <c r="AK1552" s="48"/>
      <c r="AL1552" s="48"/>
      <c r="AM1552" s="11" t="s">
        <v>94</v>
      </c>
      <c r="AN1552" s="48"/>
      <c r="AP1552" s="48"/>
      <c r="AQ1552" s="11" t="s">
        <v>95</v>
      </c>
      <c r="AR1552" s="48" t="s">
        <v>74</v>
      </c>
      <c r="AS1552" s="11" t="s">
        <v>75</v>
      </c>
      <c r="AT1552" s="25" t="s">
        <v>122</v>
      </c>
      <c r="AU1552" s="48"/>
      <c r="AV1552" s="48"/>
      <c r="AW1552" s="25" t="s">
        <v>96</v>
      </c>
      <c r="AX1552" s="25" t="s">
        <v>3042</v>
      </c>
      <c r="AY1552" s="39" t="s">
        <v>496</v>
      </c>
      <c r="AZ1552" s="25" t="s">
        <v>634</v>
      </c>
      <c r="BA1552" s="48"/>
      <c r="BB1552" s="48"/>
      <c r="BF1552" s="48"/>
      <c r="BH1552" s="48"/>
      <c r="BI1552" s="48"/>
      <c r="BJ1552" s="44">
        <v>2021.0</v>
      </c>
      <c r="BK1552" s="44">
        <v>2021.0</v>
      </c>
      <c r="BL1552" s="16">
        <f t="shared" si="1660"/>
        <v>1</v>
      </c>
      <c r="BM1552" s="18" t="str">
        <f t="shared" si="1661"/>
        <v>2021</v>
      </c>
      <c r="BN1552" s="18" t="str">
        <f t="shared" ref="BN1552:CC1552" si="2280">IF(ISNUMBER(SEARCH(BN$1, $BM1552)), ($K1552/$BL1552), "")</f>
        <v/>
      </c>
      <c r="BO1552" s="20">
        <f t="shared" si="2280"/>
        <v>1292412.94</v>
      </c>
      <c r="BP1552" s="18" t="str">
        <f t="shared" si="2280"/>
        <v/>
      </c>
      <c r="BQ1552" s="18" t="str">
        <f t="shared" si="2280"/>
        <v/>
      </c>
      <c r="BR1552" s="18" t="str">
        <f t="shared" si="2280"/>
        <v/>
      </c>
      <c r="BS1552" s="18" t="str">
        <f t="shared" si="2280"/>
        <v/>
      </c>
      <c r="BT1552" s="18" t="str">
        <f t="shared" si="2280"/>
        <v/>
      </c>
      <c r="BU1552" s="18" t="str">
        <f t="shared" si="2280"/>
        <v/>
      </c>
      <c r="BV1552" s="18" t="str">
        <f t="shared" si="2280"/>
        <v/>
      </c>
      <c r="BW1552" s="18" t="str">
        <f t="shared" si="2280"/>
        <v/>
      </c>
      <c r="BX1552" s="18" t="str">
        <f t="shared" si="2280"/>
        <v/>
      </c>
      <c r="BY1552" s="18" t="str">
        <f t="shared" si="2280"/>
        <v/>
      </c>
      <c r="BZ1552" s="18" t="str">
        <f t="shared" si="2280"/>
        <v/>
      </c>
      <c r="CA1552" s="18" t="str">
        <f t="shared" si="2280"/>
        <v/>
      </c>
      <c r="CB1552" s="18" t="str">
        <f t="shared" si="2280"/>
        <v/>
      </c>
      <c r="CC1552" s="18" t="str">
        <f t="shared" si="2280"/>
        <v/>
      </c>
      <c r="CD1552" s="48"/>
      <c r="CE1552" s="48"/>
    </row>
    <row r="1553">
      <c r="A1553" s="48" t="s">
        <v>7250</v>
      </c>
      <c r="B1553" s="48" t="s">
        <v>7251</v>
      </c>
      <c r="C1553" s="48" t="s">
        <v>7251</v>
      </c>
      <c r="D1553" s="39" t="s">
        <v>7182</v>
      </c>
      <c r="E1553" s="48" t="s">
        <v>7252</v>
      </c>
      <c r="F1553" s="48" t="s">
        <v>7252</v>
      </c>
      <c r="G1553" s="48" t="s">
        <v>65</v>
      </c>
      <c r="J1553" s="13">
        <f t="shared" ref="J1553:K1553" si="2281">E1553*0.13</f>
        <v>1299635.48</v>
      </c>
      <c r="K1553" s="13">
        <f t="shared" si="2281"/>
        <v>1299635.48</v>
      </c>
      <c r="L1553" s="11" t="s">
        <v>86</v>
      </c>
      <c r="M1553" s="11"/>
      <c r="N1553" s="48"/>
      <c r="O1553" s="48" t="s">
        <v>7253</v>
      </c>
      <c r="P1553" s="48"/>
      <c r="Q1553" s="48"/>
      <c r="R1553" s="48"/>
      <c r="S1553" s="48"/>
      <c r="T1553" s="48" t="s">
        <v>7254</v>
      </c>
      <c r="V1553" s="48" t="s">
        <v>4009</v>
      </c>
      <c r="W1553" s="48" t="s">
        <v>92</v>
      </c>
      <c r="X1553" s="48" t="s">
        <v>74</v>
      </c>
      <c r="Z1553" s="48"/>
      <c r="AA1553" s="48"/>
      <c r="AB1553" s="48"/>
      <c r="AC1553" s="48"/>
      <c r="AD1553" s="48"/>
      <c r="AE1553" s="48"/>
      <c r="AF1553" s="48"/>
      <c r="AG1553" s="48"/>
      <c r="AH1553" s="48"/>
      <c r="AI1553" s="48"/>
      <c r="AJ1553" s="48"/>
      <c r="AK1553" s="48"/>
      <c r="AL1553" s="48"/>
      <c r="AM1553" s="11" t="s">
        <v>94</v>
      </c>
      <c r="AN1553" s="48"/>
      <c r="AP1553" s="48"/>
      <c r="AQ1553" s="11" t="s">
        <v>95</v>
      </c>
      <c r="AR1553" s="48" t="s">
        <v>74</v>
      </c>
      <c r="AS1553" s="11" t="s">
        <v>75</v>
      </c>
      <c r="AT1553" s="25" t="s">
        <v>107</v>
      </c>
      <c r="AU1553" s="39" t="s">
        <v>189</v>
      </c>
      <c r="AV1553" s="48"/>
      <c r="AW1553" s="25" t="s">
        <v>96</v>
      </c>
      <c r="AX1553" s="25" t="s">
        <v>82</v>
      </c>
      <c r="AY1553" s="48"/>
      <c r="AZ1553" s="11" t="s">
        <v>535</v>
      </c>
      <c r="BA1553" s="48"/>
      <c r="BB1553" s="48"/>
      <c r="BF1553" s="48"/>
      <c r="BH1553" s="48"/>
      <c r="BI1553" s="48"/>
      <c r="BJ1553" s="44">
        <v>2021.0</v>
      </c>
      <c r="BK1553" s="44">
        <v>2021.0</v>
      </c>
      <c r="BL1553" s="16">
        <f t="shared" si="1660"/>
        <v>1</v>
      </c>
      <c r="BM1553" s="18" t="str">
        <f t="shared" si="1661"/>
        <v>2021</v>
      </c>
      <c r="BN1553" s="18" t="str">
        <f t="shared" ref="BN1553:CC1553" si="2282">IF(ISNUMBER(SEARCH(BN$1, $BM1553)), ($K1553/$BL1553), "")</f>
        <v/>
      </c>
      <c r="BO1553" s="20">
        <f t="shared" si="2282"/>
        <v>1299635.48</v>
      </c>
      <c r="BP1553" s="18" t="str">
        <f t="shared" si="2282"/>
        <v/>
      </c>
      <c r="BQ1553" s="18" t="str">
        <f t="shared" si="2282"/>
        <v/>
      </c>
      <c r="BR1553" s="18" t="str">
        <f t="shared" si="2282"/>
        <v/>
      </c>
      <c r="BS1553" s="18" t="str">
        <f t="shared" si="2282"/>
        <v/>
      </c>
      <c r="BT1553" s="18" t="str">
        <f t="shared" si="2282"/>
        <v/>
      </c>
      <c r="BU1553" s="18" t="str">
        <f t="shared" si="2282"/>
        <v/>
      </c>
      <c r="BV1553" s="18" t="str">
        <f t="shared" si="2282"/>
        <v/>
      </c>
      <c r="BW1553" s="18" t="str">
        <f t="shared" si="2282"/>
        <v/>
      </c>
      <c r="BX1553" s="18" t="str">
        <f t="shared" si="2282"/>
        <v/>
      </c>
      <c r="BY1553" s="18" t="str">
        <f t="shared" si="2282"/>
        <v/>
      </c>
      <c r="BZ1553" s="18" t="str">
        <f t="shared" si="2282"/>
        <v/>
      </c>
      <c r="CA1553" s="18" t="str">
        <f t="shared" si="2282"/>
        <v/>
      </c>
      <c r="CB1553" s="18" t="str">
        <f t="shared" si="2282"/>
        <v/>
      </c>
      <c r="CC1553" s="18" t="str">
        <f t="shared" si="2282"/>
        <v/>
      </c>
      <c r="CD1553" s="48"/>
      <c r="CE1553" s="48"/>
    </row>
    <row r="1554">
      <c r="A1554" s="48" t="s">
        <v>7255</v>
      </c>
      <c r="B1554" s="48" t="s">
        <v>7256</v>
      </c>
      <c r="C1554" s="48" t="s">
        <v>7256</v>
      </c>
      <c r="D1554" s="39" t="s">
        <v>7182</v>
      </c>
      <c r="E1554" s="48" t="s">
        <v>7257</v>
      </c>
      <c r="F1554" s="48" t="s">
        <v>7257</v>
      </c>
      <c r="G1554" s="48" t="s">
        <v>65</v>
      </c>
      <c r="J1554" s="13">
        <f t="shared" ref="J1554:K1554" si="2283">E1554*0.13</f>
        <v>1292540.21</v>
      </c>
      <c r="K1554" s="13">
        <f t="shared" si="2283"/>
        <v>1292540.21</v>
      </c>
      <c r="L1554" s="11" t="s">
        <v>86</v>
      </c>
      <c r="M1554" s="11"/>
      <c r="N1554" s="48"/>
      <c r="O1554" s="48" t="s">
        <v>7258</v>
      </c>
      <c r="P1554" s="48"/>
      <c r="Q1554" s="48"/>
      <c r="R1554" s="48"/>
      <c r="S1554" s="48"/>
      <c r="T1554" s="48" t="s">
        <v>7259</v>
      </c>
      <c r="V1554" s="48" t="s">
        <v>7260</v>
      </c>
      <c r="W1554" s="48" t="s">
        <v>92</v>
      </c>
      <c r="X1554" s="48" t="s">
        <v>164</v>
      </c>
      <c r="Z1554" s="48"/>
      <c r="AA1554" s="48"/>
      <c r="AB1554" s="48"/>
      <c r="AC1554" s="48"/>
      <c r="AD1554" s="48"/>
      <c r="AE1554" s="48"/>
      <c r="AF1554" s="48"/>
      <c r="AG1554" s="48"/>
      <c r="AH1554" s="48"/>
      <c r="AI1554" s="48"/>
      <c r="AJ1554" s="48"/>
      <c r="AK1554" s="48"/>
      <c r="AL1554" s="48"/>
      <c r="AM1554" s="11" t="s">
        <v>94</v>
      </c>
      <c r="AN1554" s="48"/>
      <c r="AP1554" s="48"/>
      <c r="AQ1554" s="11" t="s">
        <v>95</v>
      </c>
      <c r="AR1554" s="48" t="s">
        <v>74</v>
      </c>
      <c r="AS1554" s="11" t="s">
        <v>75</v>
      </c>
      <c r="AT1554" s="25" t="s">
        <v>107</v>
      </c>
      <c r="AU1554" s="39" t="s">
        <v>4104</v>
      </c>
      <c r="AV1554" s="48"/>
      <c r="AW1554" s="25" t="s">
        <v>96</v>
      </c>
      <c r="AX1554" s="25" t="s">
        <v>82</v>
      </c>
      <c r="AY1554" s="48"/>
      <c r="AZ1554" s="25" t="s">
        <v>109</v>
      </c>
      <c r="BA1554" s="48"/>
      <c r="BB1554" s="48"/>
      <c r="BF1554" s="48"/>
      <c r="BH1554" s="48"/>
      <c r="BI1554" s="48"/>
      <c r="BJ1554" s="44">
        <v>2021.0</v>
      </c>
      <c r="BK1554" s="44">
        <v>2021.0</v>
      </c>
      <c r="BL1554" s="16">
        <f t="shared" si="1660"/>
        <v>1</v>
      </c>
      <c r="BM1554" s="18" t="str">
        <f t="shared" si="1661"/>
        <v>2021</v>
      </c>
      <c r="BN1554" s="18" t="str">
        <f t="shared" ref="BN1554:CC1554" si="2284">IF(ISNUMBER(SEARCH(BN$1, $BM1554)), ($K1554/$BL1554), "")</f>
        <v/>
      </c>
      <c r="BO1554" s="20">
        <f t="shared" si="2284"/>
        <v>1292540.21</v>
      </c>
      <c r="BP1554" s="18" t="str">
        <f t="shared" si="2284"/>
        <v/>
      </c>
      <c r="BQ1554" s="18" t="str">
        <f t="shared" si="2284"/>
        <v/>
      </c>
      <c r="BR1554" s="18" t="str">
        <f t="shared" si="2284"/>
        <v/>
      </c>
      <c r="BS1554" s="18" t="str">
        <f t="shared" si="2284"/>
        <v/>
      </c>
      <c r="BT1554" s="18" t="str">
        <f t="shared" si="2284"/>
        <v/>
      </c>
      <c r="BU1554" s="18" t="str">
        <f t="shared" si="2284"/>
        <v/>
      </c>
      <c r="BV1554" s="18" t="str">
        <f t="shared" si="2284"/>
        <v/>
      </c>
      <c r="BW1554" s="18" t="str">
        <f t="shared" si="2284"/>
        <v/>
      </c>
      <c r="BX1554" s="18" t="str">
        <f t="shared" si="2284"/>
        <v/>
      </c>
      <c r="BY1554" s="18" t="str">
        <f t="shared" si="2284"/>
        <v/>
      </c>
      <c r="BZ1554" s="18" t="str">
        <f t="shared" si="2284"/>
        <v/>
      </c>
      <c r="CA1554" s="18" t="str">
        <f t="shared" si="2284"/>
        <v/>
      </c>
      <c r="CB1554" s="18" t="str">
        <f t="shared" si="2284"/>
        <v/>
      </c>
      <c r="CC1554" s="18" t="str">
        <f t="shared" si="2284"/>
        <v/>
      </c>
      <c r="CD1554" s="48"/>
      <c r="CE1554" s="48"/>
    </row>
    <row r="1555">
      <c r="A1555" s="48" t="s">
        <v>7261</v>
      </c>
      <c r="B1555" s="39" t="s">
        <v>7262</v>
      </c>
      <c r="C1555" s="39" t="s">
        <v>7262</v>
      </c>
      <c r="D1555" s="39" t="s">
        <v>7182</v>
      </c>
      <c r="E1555" s="48" t="s">
        <v>7263</v>
      </c>
      <c r="F1555" s="48" t="s">
        <v>7263</v>
      </c>
      <c r="G1555" s="48" t="s">
        <v>65</v>
      </c>
      <c r="J1555" s="13">
        <f t="shared" ref="J1555:K1555" si="2285">E1555*0.13</f>
        <v>374368.15</v>
      </c>
      <c r="K1555" s="13">
        <f t="shared" si="2285"/>
        <v>374368.15</v>
      </c>
      <c r="L1555" s="11" t="s">
        <v>86</v>
      </c>
      <c r="M1555" s="11"/>
      <c r="N1555" s="48"/>
      <c r="O1555" s="48" t="s">
        <v>7264</v>
      </c>
      <c r="P1555" s="48"/>
      <c r="Q1555" s="48"/>
      <c r="R1555" s="48"/>
      <c r="S1555" s="48"/>
      <c r="T1555" s="48" t="s">
        <v>7265</v>
      </c>
      <c r="V1555" s="48" t="s">
        <v>5388</v>
      </c>
      <c r="W1555" s="48" t="s">
        <v>92</v>
      </c>
      <c r="X1555" s="48" t="s">
        <v>74</v>
      </c>
      <c r="Z1555" s="48"/>
      <c r="AA1555" s="48"/>
      <c r="AB1555" s="48"/>
      <c r="AC1555" s="48"/>
      <c r="AD1555" s="48"/>
      <c r="AE1555" s="48"/>
      <c r="AF1555" s="48"/>
      <c r="AG1555" s="48"/>
      <c r="AH1555" s="48"/>
      <c r="AI1555" s="48"/>
      <c r="AJ1555" s="48"/>
      <c r="AK1555" s="48"/>
      <c r="AL1555" s="48"/>
      <c r="AM1555" s="11" t="s">
        <v>3170</v>
      </c>
      <c r="AN1555" s="48"/>
      <c r="AP1555" s="48"/>
      <c r="AQ1555" s="11" t="s">
        <v>79</v>
      </c>
      <c r="AR1555" s="48" t="s">
        <v>74</v>
      </c>
      <c r="AS1555" s="11" t="s">
        <v>75</v>
      </c>
      <c r="AT1555" s="25" t="s">
        <v>80</v>
      </c>
      <c r="AU1555" s="48"/>
      <c r="AV1555" s="48"/>
      <c r="AW1555" s="25" t="s">
        <v>96</v>
      </c>
      <c r="AX1555" s="25" t="s">
        <v>82</v>
      </c>
      <c r="AY1555" s="48"/>
      <c r="AZ1555" s="19" t="s">
        <v>398</v>
      </c>
      <c r="BA1555" s="48"/>
      <c r="BB1555" s="48"/>
      <c r="BF1555" s="48"/>
      <c r="BH1555" s="48"/>
      <c r="BI1555" s="48"/>
      <c r="BJ1555" s="44">
        <v>2021.0</v>
      </c>
      <c r="BK1555" s="44">
        <v>2021.0</v>
      </c>
      <c r="BL1555" s="16">
        <f t="shared" si="1660"/>
        <v>1</v>
      </c>
      <c r="BM1555" s="18" t="str">
        <f t="shared" si="1661"/>
        <v>2021</v>
      </c>
      <c r="BN1555" s="18" t="str">
        <f t="shared" ref="BN1555:CC1555" si="2286">IF(ISNUMBER(SEARCH(BN$1, $BM1555)), ($K1555/$BL1555), "")</f>
        <v/>
      </c>
      <c r="BO1555" s="20">
        <f t="shared" si="2286"/>
        <v>374368.15</v>
      </c>
      <c r="BP1555" s="18" t="str">
        <f t="shared" si="2286"/>
        <v/>
      </c>
      <c r="BQ1555" s="18" t="str">
        <f t="shared" si="2286"/>
        <v/>
      </c>
      <c r="BR1555" s="18" t="str">
        <f t="shared" si="2286"/>
        <v/>
      </c>
      <c r="BS1555" s="18" t="str">
        <f t="shared" si="2286"/>
        <v/>
      </c>
      <c r="BT1555" s="18" t="str">
        <f t="shared" si="2286"/>
        <v/>
      </c>
      <c r="BU1555" s="18" t="str">
        <f t="shared" si="2286"/>
        <v/>
      </c>
      <c r="BV1555" s="18" t="str">
        <f t="shared" si="2286"/>
        <v/>
      </c>
      <c r="BW1555" s="18" t="str">
        <f t="shared" si="2286"/>
        <v/>
      </c>
      <c r="BX1555" s="18" t="str">
        <f t="shared" si="2286"/>
        <v/>
      </c>
      <c r="BY1555" s="18" t="str">
        <f t="shared" si="2286"/>
        <v/>
      </c>
      <c r="BZ1555" s="18" t="str">
        <f t="shared" si="2286"/>
        <v/>
      </c>
      <c r="CA1555" s="18" t="str">
        <f t="shared" si="2286"/>
        <v/>
      </c>
      <c r="CB1555" s="18" t="str">
        <f t="shared" si="2286"/>
        <v/>
      </c>
      <c r="CC1555" s="18" t="str">
        <f t="shared" si="2286"/>
        <v/>
      </c>
      <c r="CD1555" s="48"/>
      <c r="CE1555" s="48"/>
    </row>
    <row r="1556">
      <c r="A1556" s="48" t="s">
        <v>7266</v>
      </c>
      <c r="B1556" s="39" t="s">
        <v>7267</v>
      </c>
      <c r="C1556" s="39" t="s">
        <v>7267</v>
      </c>
      <c r="D1556" s="39" t="s">
        <v>7182</v>
      </c>
      <c r="E1556" s="48" t="s">
        <v>7268</v>
      </c>
      <c r="F1556" s="48" t="s">
        <v>7268</v>
      </c>
      <c r="G1556" s="48" t="s">
        <v>65</v>
      </c>
      <c r="J1556" s="13">
        <f t="shared" ref="J1556:K1556" si="2287">E1556*0.13</f>
        <v>372631.09</v>
      </c>
      <c r="K1556" s="13">
        <f t="shared" si="2287"/>
        <v>372631.09</v>
      </c>
      <c r="L1556" s="11" t="s">
        <v>86</v>
      </c>
      <c r="M1556" s="11"/>
      <c r="N1556" s="48"/>
      <c r="O1556" s="48" t="s">
        <v>7269</v>
      </c>
      <c r="P1556" s="48"/>
      <c r="Q1556" s="48"/>
      <c r="R1556" s="48"/>
      <c r="S1556" s="48"/>
      <c r="T1556" s="48" t="s">
        <v>7270</v>
      </c>
      <c r="V1556" s="48" t="s">
        <v>7271</v>
      </c>
      <c r="W1556" s="48" t="s">
        <v>92</v>
      </c>
      <c r="X1556" s="48" t="s">
        <v>74</v>
      </c>
      <c r="Z1556" s="48"/>
      <c r="AA1556" s="48"/>
      <c r="AB1556" s="48"/>
      <c r="AC1556" s="48"/>
      <c r="AD1556" s="48"/>
      <c r="AE1556" s="48"/>
      <c r="AF1556" s="48"/>
      <c r="AG1556" s="48"/>
      <c r="AH1556" s="48"/>
      <c r="AI1556" s="48"/>
      <c r="AJ1556" s="48"/>
      <c r="AK1556" s="48"/>
      <c r="AL1556" s="48"/>
      <c r="AM1556" s="11" t="s">
        <v>3170</v>
      </c>
      <c r="AN1556" s="48"/>
      <c r="AP1556" s="48"/>
      <c r="AQ1556" s="11" t="s">
        <v>79</v>
      </c>
      <c r="AR1556" s="48" t="s">
        <v>74</v>
      </c>
      <c r="AS1556" s="11" t="s">
        <v>75</v>
      </c>
      <c r="AT1556" s="25" t="s">
        <v>80</v>
      </c>
      <c r="AU1556" s="48"/>
      <c r="AV1556" s="48"/>
      <c r="AW1556" s="25" t="s">
        <v>96</v>
      </c>
      <c r="AX1556" s="25" t="s">
        <v>82</v>
      </c>
      <c r="AY1556" s="48"/>
      <c r="AZ1556" s="11" t="s">
        <v>520</v>
      </c>
      <c r="BA1556" s="48"/>
      <c r="BB1556" s="48"/>
      <c r="BF1556" s="48"/>
      <c r="BH1556" s="48"/>
      <c r="BI1556" s="48"/>
      <c r="BJ1556" s="44">
        <v>2021.0</v>
      </c>
      <c r="BK1556" s="44">
        <v>2021.0</v>
      </c>
      <c r="BL1556" s="16">
        <f t="shared" si="1660"/>
        <v>1</v>
      </c>
      <c r="BM1556" s="18" t="str">
        <f t="shared" si="1661"/>
        <v>2021</v>
      </c>
      <c r="BN1556" s="18" t="str">
        <f t="shared" ref="BN1556:CC1556" si="2288">IF(ISNUMBER(SEARCH(BN$1, $BM1556)), ($K1556/$BL1556), "")</f>
        <v/>
      </c>
      <c r="BO1556" s="20">
        <f t="shared" si="2288"/>
        <v>372631.09</v>
      </c>
      <c r="BP1556" s="18" t="str">
        <f t="shared" si="2288"/>
        <v/>
      </c>
      <c r="BQ1556" s="18" t="str">
        <f t="shared" si="2288"/>
        <v/>
      </c>
      <c r="BR1556" s="18" t="str">
        <f t="shared" si="2288"/>
        <v/>
      </c>
      <c r="BS1556" s="18" t="str">
        <f t="shared" si="2288"/>
        <v/>
      </c>
      <c r="BT1556" s="18" t="str">
        <f t="shared" si="2288"/>
        <v/>
      </c>
      <c r="BU1556" s="18" t="str">
        <f t="shared" si="2288"/>
        <v/>
      </c>
      <c r="BV1556" s="18" t="str">
        <f t="shared" si="2288"/>
        <v/>
      </c>
      <c r="BW1556" s="18" t="str">
        <f t="shared" si="2288"/>
        <v/>
      </c>
      <c r="BX1556" s="18" t="str">
        <f t="shared" si="2288"/>
        <v/>
      </c>
      <c r="BY1556" s="18" t="str">
        <f t="shared" si="2288"/>
        <v/>
      </c>
      <c r="BZ1556" s="18" t="str">
        <f t="shared" si="2288"/>
        <v/>
      </c>
      <c r="CA1556" s="18" t="str">
        <f t="shared" si="2288"/>
        <v/>
      </c>
      <c r="CB1556" s="18" t="str">
        <f t="shared" si="2288"/>
        <v/>
      </c>
      <c r="CC1556" s="18" t="str">
        <f t="shared" si="2288"/>
        <v/>
      </c>
      <c r="CD1556" s="48"/>
      <c r="CE1556" s="48"/>
    </row>
    <row r="1557">
      <c r="A1557" s="48" t="s">
        <v>7272</v>
      </c>
      <c r="B1557" s="48" t="s">
        <v>7273</v>
      </c>
      <c r="C1557" s="48" t="s">
        <v>7273</v>
      </c>
      <c r="D1557" s="39" t="s">
        <v>7182</v>
      </c>
      <c r="E1557" s="48" t="s">
        <v>7274</v>
      </c>
      <c r="F1557" s="48" t="s">
        <v>7274</v>
      </c>
      <c r="G1557" s="48" t="s">
        <v>65</v>
      </c>
      <c r="J1557" s="13">
        <f t="shared" ref="J1557:K1557" si="2289">E1557*0.13</f>
        <v>606356.53</v>
      </c>
      <c r="K1557" s="13">
        <f t="shared" si="2289"/>
        <v>606356.53</v>
      </c>
      <c r="L1557" s="11" t="s">
        <v>86</v>
      </c>
      <c r="M1557" s="11"/>
      <c r="N1557" s="48"/>
      <c r="O1557" s="48" t="s">
        <v>7275</v>
      </c>
      <c r="P1557" s="48"/>
      <c r="Q1557" s="48"/>
      <c r="R1557" s="48"/>
      <c r="S1557" s="48"/>
      <c r="T1557" s="48" t="s">
        <v>7276</v>
      </c>
      <c r="V1557" s="48" t="s">
        <v>7218</v>
      </c>
      <c r="W1557" s="48" t="s">
        <v>92</v>
      </c>
      <c r="X1557" s="48" t="s">
        <v>74</v>
      </c>
      <c r="Z1557" s="48"/>
      <c r="AA1557" s="48"/>
      <c r="AB1557" s="48"/>
      <c r="AC1557" s="48"/>
      <c r="AD1557" s="48"/>
      <c r="AE1557" s="48"/>
      <c r="AF1557" s="48"/>
      <c r="AG1557" s="48"/>
      <c r="AH1557" s="48"/>
      <c r="AI1557" s="48"/>
      <c r="AJ1557" s="48"/>
      <c r="AK1557" s="48"/>
      <c r="AL1557" s="48"/>
      <c r="AM1557" s="11" t="s">
        <v>7219</v>
      </c>
      <c r="AN1557" s="48"/>
      <c r="AP1557" s="48"/>
      <c r="AQ1557" s="11" t="s">
        <v>79</v>
      </c>
      <c r="AR1557" s="48" t="s">
        <v>74</v>
      </c>
      <c r="AS1557" s="11" t="s">
        <v>75</v>
      </c>
      <c r="AT1557" s="25" t="s">
        <v>80</v>
      </c>
      <c r="AU1557" s="48"/>
      <c r="AV1557" s="48"/>
      <c r="AW1557" s="25" t="s">
        <v>96</v>
      </c>
      <c r="AX1557" s="25" t="s">
        <v>82</v>
      </c>
      <c r="AY1557" s="48"/>
      <c r="AZ1557" s="19" t="s">
        <v>398</v>
      </c>
      <c r="BA1557" s="48"/>
      <c r="BB1557" s="48"/>
      <c r="BF1557" s="48"/>
      <c r="BH1557" s="48"/>
      <c r="BI1557" s="48"/>
      <c r="BJ1557" s="44">
        <v>2019.0</v>
      </c>
      <c r="BK1557" s="44">
        <v>2019.0</v>
      </c>
      <c r="BL1557" s="16">
        <f t="shared" si="1660"/>
        <v>1</v>
      </c>
      <c r="BM1557" s="18" t="str">
        <f t="shared" si="1661"/>
        <v>2019</v>
      </c>
      <c r="BN1557" s="18" t="str">
        <f t="shared" ref="BN1557:CC1557" si="2290">IF(ISNUMBER(SEARCH(BN$1, $BM1557)), ($K1557/$BL1557), "")</f>
        <v/>
      </c>
      <c r="BO1557" s="18" t="str">
        <f t="shared" si="2290"/>
        <v/>
      </c>
      <c r="BP1557" s="18" t="str">
        <f t="shared" si="2290"/>
        <v/>
      </c>
      <c r="BQ1557" s="18" t="str">
        <f t="shared" si="2290"/>
        <v/>
      </c>
      <c r="BR1557" s="18" t="str">
        <f t="shared" si="2290"/>
        <v/>
      </c>
      <c r="BS1557" s="18" t="str">
        <f t="shared" si="2290"/>
        <v/>
      </c>
      <c r="BT1557" s="18" t="str">
        <f t="shared" si="2290"/>
        <v/>
      </c>
      <c r="BU1557" s="18" t="str">
        <f t="shared" si="2290"/>
        <v/>
      </c>
      <c r="BV1557" s="18" t="str">
        <f t="shared" si="2290"/>
        <v/>
      </c>
      <c r="BW1557" s="18" t="str">
        <f t="shared" si="2290"/>
        <v/>
      </c>
      <c r="BX1557" s="18" t="str">
        <f t="shared" si="2290"/>
        <v/>
      </c>
      <c r="BY1557" s="18" t="str">
        <f t="shared" si="2290"/>
        <v/>
      </c>
      <c r="BZ1557" s="18" t="str">
        <f t="shared" si="2290"/>
        <v/>
      </c>
      <c r="CA1557" s="18" t="str">
        <f t="shared" si="2290"/>
        <v/>
      </c>
      <c r="CB1557" s="18" t="str">
        <f t="shared" si="2290"/>
        <v/>
      </c>
      <c r="CC1557" s="18" t="str">
        <f t="shared" si="2290"/>
        <v/>
      </c>
      <c r="CD1557" s="48"/>
      <c r="CE1557" s="48"/>
    </row>
    <row r="1558">
      <c r="A1558" s="48" t="s">
        <v>7277</v>
      </c>
      <c r="B1558" s="48" t="s">
        <v>7278</v>
      </c>
      <c r="C1558" s="48" t="s">
        <v>7278</v>
      </c>
      <c r="D1558" s="39" t="s">
        <v>7182</v>
      </c>
      <c r="E1558" s="48" t="s">
        <v>7279</v>
      </c>
      <c r="F1558" s="48" t="s">
        <v>7279</v>
      </c>
      <c r="G1558" s="48" t="s">
        <v>65</v>
      </c>
      <c r="J1558" s="13">
        <f t="shared" ref="J1558:K1558" si="2291">E1558*0.13</f>
        <v>1275230.19</v>
      </c>
      <c r="K1558" s="13">
        <f t="shared" si="2291"/>
        <v>1275230.19</v>
      </c>
      <c r="L1558" s="11" t="s">
        <v>86</v>
      </c>
      <c r="M1558" s="11"/>
      <c r="N1558" s="48"/>
      <c r="O1558" s="48" t="s">
        <v>7280</v>
      </c>
      <c r="P1558" s="48"/>
      <c r="Q1558" s="48"/>
      <c r="R1558" s="48"/>
      <c r="S1558" s="48"/>
      <c r="T1558" s="48" t="s">
        <v>7281</v>
      </c>
      <c r="V1558" s="48" t="s">
        <v>4009</v>
      </c>
      <c r="W1558" s="48" t="s">
        <v>92</v>
      </c>
      <c r="X1558" s="48" t="s">
        <v>74</v>
      </c>
      <c r="Z1558" s="48"/>
      <c r="AA1558" s="48"/>
      <c r="AB1558" s="48"/>
      <c r="AC1558" s="48"/>
      <c r="AD1558" s="48"/>
      <c r="AE1558" s="48"/>
      <c r="AF1558" s="48"/>
      <c r="AG1558" s="48"/>
      <c r="AH1558" s="48"/>
      <c r="AI1558" s="48"/>
      <c r="AJ1558" s="48"/>
      <c r="AK1558" s="48"/>
      <c r="AL1558" s="48"/>
      <c r="AM1558" s="11" t="s">
        <v>94</v>
      </c>
      <c r="AN1558" s="48"/>
      <c r="AP1558" s="48"/>
      <c r="AQ1558" s="11" t="s">
        <v>95</v>
      </c>
      <c r="AR1558" s="48" t="s">
        <v>74</v>
      </c>
      <c r="AS1558" s="11" t="s">
        <v>75</v>
      </c>
      <c r="AT1558" s="25" t="s">
        <v>107</v>
      </c>
      <c r="AU1558" s="39" t="s">
        <v>108</v>
      </c>
      <c r="AV1558" s="48"/>
      <c r="AW1558" s="25" t="s">
        <v>96</v>
      </c>
      <c r="AX1558" s="25" t="s">
        <v>82</v>
      </c>
      <c r="AY1558" s="48"/>
      <c r="AZ1558" s="11" t="s">
        <v>535</v>
      </c>
      <c r="BA1558" s="48"/>
      <c r="BB1558" s="48"/>
      <c r="BF1558" s="48"/>
      <c r="BH1558" s="48"/>
      <c r="BI1558" s="48"/>
      <c r="BJ1558" s="44">
        <v>2019.0</v>
      </c>
      <c r="BK1558" s="44">
        <v>2019.0</v>
      </c>
      <c r="BL1558" s="16">
        <f t="shared" si="1660"/>
        <v>1</v>
      </c>
      <c r="BM1558" s="18" t="str">
        <f t="shared" si="1661"/>
        <v>2019</v>
      </c>
      <c r="BN1558" s="18" t="str">
        <f t="shared" ref="BN1558:CC1558" si="2292">IF(ISNUMBER(SEARCH(BN$1, $BM1558)), ($K1558/$BL1558), "")</f>
        <v/>
      </c>
      <c r="BO1558" s="18" t="str">
        <f t="shared" si="2292"/>
        <v/>
      </c>
      <c r="BP1558" s="18" t="str">
        <f t="shared" si="2292"/>
        <v/>
      </c>
      <c r="BQ1558" s="18" t="str">
        <f t="shared" si="2292"/>
        <v/>
      </c>
      <c r="BR1558" s="18" t="str">
        <f t="shared" si="2292"/>
        <v/>
      </c>
      <c r="BS1558" s="18" t="str">
        <f t="shared" si="2292"/>
        <v/>
      </c>
      <c r="BT1558" s="18" t="str">
        <f t="shared" si="2292"/>
        <v/>
      </c>
      <c r="BU1558" s="18" t="str">
        <f t="shared" si="2292"/>
        <v/>
      </c>
      <c r="BV1558" s="18" t="str">
        <f t="shared" si="2292"/>
        <v/>
      </c>
      <c r="BW1558" s="18" t="str">
        <f t="shared" si="2292"/>
        <v/>
      </c>
      <c r="BX1558" s="18" t="str">
        <f t="shared" si="2292"/>
        <v/>
      </c>
      <c r="BY1558" s="18" t="str">
        <f t="shared" si="2292"/>
        <v/>
      </c>
      <c r="BZ1558" s="18" t="str">
        <f t="shared" si="2292"/>
        <v/>
      </c>
      <c r="CA1558" s="18" t="str">
        <f t="shared" si="2292"/>
        <v/>
      </c>
      <c r="CB1558" s="18" t="str">
        <f t="shared" si="2292"/>
        <v/>
      </c>
      <c r="CC1558" s="18" t="str">
        <f t="shared" si="2292"/>
        <v/>
      </c>
      <c r="CD1558" s="48"/>
      <c r="CE1558" s="48"/>
    </row>
    <row r="1559">
      <c r="A1559" s="48" t="s">
        <v>7282</v>
      </c>
      <c r="B1559" s="39" t="s">
        <v>72</v>
      </c>
      <c r="C1559" s="39" t="s">
        <v>72</v>
      </c>
      <c r="D1559" s="39" t="s">
        <v>7182</v>
      </c>
      <c r="E1559" s="198">
        <v>526526.0</v>
      </c>
      <c r="F1559" s="198">
        <v>526526.0</v>
      </c>
      <c r="G1559" s="48" t="s">
        <v>7183</v>
      </c>
      <c r="J1559" s="65">
        <f t="shared" ref="J1559:K1559" si="2293">E1559</f>
        <v>526526</v>
      </c>
      <c r="K1559" s="65">
        <f t="shared" si="2293"/>
        <v>526526</v>
      </c>
      <c r="L1559" s="11" t="s">
        <v>86</v>
      </c>
      <c r="M1559" s="11"/>
      <c r="N1559" s="190" t="s">
        <v>7283</v>
      </c>
      <c r="O1559" s="48" t="s">
        <v>7284</v>
      </c>
      <c r="P1559" s="48"/>
      <c r="Q1559" s="48"/>
      <c r="R1559" s="48"/>
      <c r="S1559" s="48"/>
      <c r="T1559" s="48" t="s">
        <v>7285</v>
      </c>
      <c r="V1559" s="48" t="s">
        <v>7286</v>
      </c>
      <c r="W1559" s="48" t="s">
        <v>92</v>
      </c>
      <c r="X1559" s="48" t="s">
        <v>3180</v>
      </c>
      <c r="Z1559" s="48"/>
      <c r="AA1559" s="48"/>
      <c r="AB1559" s="48"/>
      <c r="AC1559" s="48"/>
      <c r="AD1559" s="48"/>
      <c r="AE1559" s="48"/>
      <c r="AF1559" s="48"/>
      <c r="AG1559" s="48"/>
      <c r="AH1559" s="48"/>
      <c r="AI1559" s="48"/>
      <c r="AJ1559" s="48"/>
      <c r="AK1559" s="48"/>
      <c r="AL1559" s="48"/>
      <c r="AM1559" s="198" t="s">
        <v>3652</v>
      </c>
      <c r="AN1559" s="48"/>
      <c r="AP1559" s="48"/>
      <c r="AQ1559" s="11" t="s">
        <v>79</v>
      </c>
      <c r="AR1559" s="48" t="s">
        <v>3180</v>
      </c>
      <c r="AS1559" s="11" t="s">
        <v>75</v>
      </c>
      <c r="AT1559" s="25" t="s">
        <v>80</v>
      </c>
      <c r="AU1559" s="48"/>
      <c r="AV1559" s="48"/>
      <c r="AW1559" s="25" t="s">
        <v>96</v>
      </c>
      <c r="AX1559" s="25" t="s">
        <v>82</v>
      </c>
      <c r="AY1559" s="48"/>
      <c r="AZ1559" s="25" t="s">
        <v>634</v>
      </c>
      <c r="BA1559" s="48"/>
      <c r="BB1559" s="48"/>
      <c r="BF1559" s="48"/>
      <c r="BH1559" s="48"/>
      <c r="BI1559" s="48"/>
      <c r="BJ1559" s="44">
        <v>2024.0</v>
      </c>
      <c r="BK1559" s="11">
        <v>2028.0</v>
      </c>
      <c r="BL1559" s="16">
        <f t="shared" si="1660"/>
        <v>5</v>
      </c>
      <c r="BM1559" s="18" t="str">
        <f t="shared" si="1661"/>
        <v>2024, 2025, 2026, 2027, 2028</v>
      </c>
      <c r="BN1559" s="18" t="str">
        <f t="shared" ref="BN1559:CC1559" si="2294">IF(ISNUMBER(SEARCH(BN$1, $BM1559)), ($K1559/$BL1559), "")</f>
        <v/>
      </c>
      <c r="BO1559" s="18" t="str">
        <f t="shared" si="2294"/>
        <v/>
      </c>
      <c r="BP1559" s="18" t="str">
        <f t="shared" si="2294"/>
        <v/>
      </c>
      <c r="BQ1559" s="18" t="str">
        <f t="shared" si="2294"/>
        <v/>
      </c>
      <c r="BR1559" s="20">
        <f t="shared" si="2294"/>
        <v>105305.2</v>
      </c>
      <c r="BS1559" s="20">
        <f t="shared" si="2294"/>
        <v>105305.2</v>
      </c>
      <c r="BT1559" s="20">
        <f t="shared" si="2294"/>
        <v>105305.2</v>
      </c>
      <c r="BU1559" s="20">
        <f t="shared" si="2294"/>
        <v>105305.2</v>
      </c>
      <c r="BV1559" s="20">
        <f t="shared" si="2294"/>
        <v>105305.2</v>
      </c>
      <c r="BW1559" s="18" t="str">
        <f t="shared" si="2294"/>
        <v/>
      </c>
      <c r="BX1559" s="18" t="str">
        <f t="shared" si="2294"/>
        <v/>
      </c>
      <c r="BY1559" s="18" t="str">
        <f t="shared" si="2294"/>
        <v/>
      </c>
      <c r="BZ1559" s="18" t="str">
        <f t="shared" si="2294"/>
        <v/>
      </c>
      <c r="CA1559" s="18" t="str">
        <f t="shared" si="2294"/>
        <v/>
      </c>
      <c r="CB1559" s="18" t="str">
        <f t="shared" si="2294"/>
        <v/>
      </c>
      <c r="CC1559" s="18" t="str">
        <f t="shared" si="2294"/>
        <v/>
      </c>
      <c r="CD1559" s="48"/>
      <c r="CE1559" s="48"/>
    </row>
    <row r="1560">
      <c r="A1560" s="48" t="s">
        <v>7287</v>
      </c>
      <c r="B1560" s="39" t="s">
        <v>72</v>
      </c>
      <c r="C1560" s="39" t="s">
        <v>72</v>
      </c>
      <c r="D1560" s="39" t="s">
        <v>7182</v>
      </c>
      <c r="E1560" s="148">
        <v>19950.0</v>
      </c>
      <c r="F1560" s="148">
        <v>19950.0</v>
      </c>
      <c r="G1560" s="48" t="s">
        <v>7183</v>
      </c>
      <c r="J1560" s="65">
        <f t="shared" ref="J1560:K1560" si="2295">E1560</f>
        <v>19950</v>
      </c>
      <c r="K1560" s="65">
        <f t="shared" si="2295"/>
        <v>19950</v>
      </c>
      <c r="L1560" s="11" t="s">
        <v>86</v>
      </c>
      <c r="M1560" s="11"/>
      <c r="N1560" s="190" t="s">
        <v>7288</v>
      </c>
      <c r="O1560" s="48" t="s">
        <v>147</v>
      </c>
      <c r="P1560" s="48"/>
      <c r="Q1560" s="48"/>
      <c r="R1560" s="48"/>
      <c r="S1560" s="48"/>
      <c r="T1560" s="48" t="s">
        <v>7289</v>
      </c>
      <c r="V1560" s="48" t="s">
        <v>7290</v>
      </c>
      <c r="W1560" s="48" t="s">
        <v>92</v>
      </c>
      <c r="X1560" s="48" t="s">
        <v>3180</v>
      </c>
      <c r="Z1560" s="48"/>
      <c r="AA1560" s="48"/>
      <c r="AB1560" s="48"/>
      <c r="AC1560" s="48"/>
      <c r="AD1560" s="48"/>
      <c r="AE1560" s="48"/>
      <c r="AF1560" s="48"/>
      <c r="AG1560" s="48"/>
      <c r="AH1560" s="48"/>
      <c r="AI1560" s="48"/>
      <c r="AJ1560" s="48"/>
      <c r="AK1560" s="48"/>
      <c r="AL1560" s="48"/>
      <c r="AM1560" s="198" t="s">
        <v>3652</v>
      </c>
      <c r="AN1560" s="48"/>
      <c r="AP1560" s="48"/>
      <c r="AQ1560" s="11" t="s">
        <v>79</v>
      </c>
      <c r="AR1560" s="48" t="s">
        <v>3180</v>
      </c>
      <c r="AS1560" s="11" t="s">
        <v>75</v>
      </c>
      <c r="AT1560" s="25" t="s">
        <v>107</v>
      </c>
      <c r="AU1560" s="39" t="s">
        <v>189</v>
      </c>
      <c r="AV1560" s="48"/>
      <c r="AW1560" s="25" t="s">
        <v>96</v>
      </c>
      <c r="AX1560" s="25" t="s">
        <v>408</v>
      </c>
      <c r="AY1560" s="48"/>
      <c r="AZ1560" s="25" t="s">
        <v>395</v>
      </c>
      <c r="BA1560" s="48"/>
      <c r="BB1560" s="48"/>
      <c r="BF1560" s="48"/>
      <c r="BH1560" s="48"/>
      <c r="BI1560" s="48"/>
      <c r="BJ1560" s="44">
        <v>2025.0</v>
      </c>
      <c r="BK1560" s="11">
        <v>2028.0</v>
      </c>
      <c r="BL1560" s="16">
        <f t="shared" si="1660"/>
        <v>4</v>
      </c>
      <c r="BM1560" s="18" t="str">
        <f t="shared" si="1661"/>
        <v>2025, 2026, 2027, 2028</v>
      </c>
      <c r="BN1560" s="18" t="str">
        <f t="shared" ref="BN1560:CC1560" si="2296">IF(ISNUMBER(SEARCH(BN$1, $BM1560)), ($K1560/$BL1560), "")</f>
        <v/>
      </c>
      <c r="BO1560" s="18" t="str">
        <f t="shared" si="2296"/>
        <v/>
      </c>
      <c r="BP1560" s="18" t="str">
        <f t="shared" si="2296"/>
        <v/>
      </c>
      <c r="BQ1560" s="18" t="str">
        <f t="shared" si="2296"/>
        <v/>
      </c>
      <c r="BR1560" s="18" t="str">
        <f t="shared" si="2296"/>
        <v/>
      </c>
      <c r="BS1560" s="20">
        <f t="shared" si="2296"/>
        <v>4987.5</v>
      </c>
      <c r="BT1560" s="20">
        <f t="shared" si="2296"/>
        <v>4987.5</v>
      </c>
      <c r="BU1560" s="20">
        <f t="shared" si="2296"/>
        <v>4987.5</v>
      </c>
      <c r="BV1560" s="20">
        <f t="shared" si="2296"/>
        <v>4987.5</v>
      </c>
      <c r="BW1560" s="18" t="str">
        <f t="shared" si="2296"/>
        <v/>
      </c>
      <c r="BX1560" s="18" t="str">
        <f t="shared" si="2296"/>
        <v/>
      </c>
      <c r="BY1560" s="18" t="str">
        <f t="shared" si="2296"/>
        <v/>
      </c>
      <c r="BZ1560" s="18" t="str">
        <f t="shared" si="2296"/>
        <v/>
      </c>
      <c r="CA1560" s="18" t="str">
        <f t="shared" si="2296"/>
        <v/>
      </c>
      <c r="CB1560" s="18" t="str">
        <f t="shared" si="2296"/>
        <v/>
      </c>
      <c r="CC1560" s="18" t="str">
        <f t="shared" si="2296"/>
        <v/>
      </c>
      <c r="CD1560" s="48"/>
      <c r="CE1560" s="48"/>
    </row>
    <row r="1561">
      <c r="A1561" s="48" t="s">
        <v>7291</v>
      </c>
      <c r="B1561" s="39" t="s">
        <v>72</v>
      </c>
      <c r="C1561" s="39" t="s">
        <v>72</v>
      </c>
      <c r="D1561" s="39" t="s">
        <v>7182</v>
      </c>
      <c r="E1561" s="44">
        <v>150000.0</v>
      </c>
      <c r="F1561" s="44">
        <v>150000.0</v>
      </c>
      <c r="G1561" s="48" t="s">
        <v>7183</v>
      </c>
      <c r="J1561" s="65">
        <f t="shared" ref="J1561:K1561" si="2297">E1561</f>
        <v>150000</v>
      </c>
      <c r="K1561" s="65">
        <f t="shared" si="2297"/>
        <v>150000</v>
      </c>
      <c r="L1561" s="11" t="s">
        <v>86</v>
      </c>
      <c r="M1561" s="11"/>
      <c r="N1561" s="14" t="s">
        <v>7292</v>
      </c>
      <c r="O1561" s="48" t="s">
        <v>7293</v>
      </c>
      <c r="P1561" s="48"/>
      <c r="Q1561" s="48"/>
      <c r="R1561" s="48"/>
      <c r="S1561" s="48"/>
      <c r="T1561" s="48" t="s">
        <v>7294</v>
      </c>
      <c r="V1561" s="48" t="s">
        <v>7295</v>
      </c>
      <c r="W1561" s="48" t="s">
        <v>4851</v>
      </c>
      <c r="X1561" s="48" t="s">
        <v>3180</v>
      </c>
      <c r="Z1561" s="48"/>
      <c r="AA1561" s="48"/>
      <c r="AB1561" s="48"/>
      <c r="AC1561" s="48"/>
      <c r="AD1561" s="48"/>
      <c r="AE1561" s="48"/>
      <c r="AF1561" s="48"/>
      <c r="AG1561" s="48"/>
      <c r="AH1561" s="48"/>
      <c r="AI1561" s="48"/>
      <c r="AJ1561" s="48"/>
      <c r="AK1561" s="48"/>
      <c r="AL1561" s="48"/>
      <c r="AM1561" s="198" t="s">
        <v>3652</v>
      </c>
      <c r="AN1561" s="48"/>
      <c r="AP1561" s="48"/>
      <c r="AQ1561" s="11" t="s">
        <v>79</v>
      </c>
      <c r="AR1561" s="48" t="s">
        <v>3180</v>
      </c>
      <c r="AS1561" s="11" t="s">
        <v>75</v>
      </c>
      <c r="AT1561" s="25" t="s">
        <v>107</v>
      </c>
      <c r="AU1561" s="39" t="s">
        <v>108</v>
      </c>
      <c r="AV1561" s="48"/>
      <c r="AW1561" s="25" t="s">
        <v>96</v>
      </c>
      <c r="AX1561" s="25" t="s">
        <v>82</v>
      </c>
      <c r="AY1561" s="48"/>
      <c r="AZ1561" s="25" t="s">
        <v>516</v>
      </c>
      <c r="BA1561" s="48"/>
      <c r="BB1561" s="48"/>
      <c r="BF1561" s="48"/>
      <c r="BH1561" s="48"/>
      <c r="BI1561" s="48"/>
      <c r="BJ1561" s="44">
        <v>2023.0</v>
      </c>
      <c r="BK1561" s="11">
        <v>2024.0</v>
      </c>
      <c r="BL1561" s="16">
        <f t="shared" si="1660"/>
        <v>2</v>
      </c>
      <c r="BM1561" s="18" t="str">
        <f t="shared" si="1661"/>
        <v>2023, 2024</v>
      </c>
      <c r="BN1561" s="18" t="str">
        <f t="shared" ref="BN1561:CC1561" si="2298">IF(ISNUMBER(SEARCH(BN$1, $BM1561)), ($K1561/$BL1561), "")</f>
        <v/>
      </c>
      <c r="BO1561" s="18" t="str">
        <f t="shared" si="2298"/>
        <v/>
      </c>
      <c r="BP1561" s="18" t="str">
        <f t="shared" si="2298"/>
        <v/>
      </c>
      <c r="BQ1561" s="20">
        <f t="shared" si="2298"/>
        <v>75000</v>
      </c>
      <c r="BR1561" s="20">
        <f t="shared" si="2298"/>
        <v>75000</v>
      </c>
      <c r="BS1561" s="18" t="str">
        <f t="shared" si="2298"/>
        <v/>
      </c>
      <c r="BT1561" s="18" t="str">
        <f t="shared" si="2298"/>
        <v/>
      </c>
      <c r="BU1561" s="18" t="str">
        <f t="shared" si="2298"/>
        <v/>
      </c>
      <c r="BV1561" s="18" t="str">
        <f t="shared" si="2298"/>
        <v/>
      </c>
      <c r="BW1561" s="18" t="str">
        <f t="shared" si="2298"/>
        <v/>
      </c>
      <c r="BX1561" s="18" t="str">
        <f t="shared" si="2298"/>
        <v/>
      </c>
      <c r="BY1561" s="18" t="str">
        <f t="shared" si="2298"/>
        <v/>
      </c>
      <c r="BZ1561" s="18" t="str">
        <f t="shared" si="2298"/>
        <v/>
      </c>
      <c r="CA1561" s="18" t="str">
        <f t="shared" si="2298"/>
        <v/>
      </c>
      <c r="CB1561" s="18" t="str">
        <f t="shared" si="2298"/>
        <v/>
      </c>
      <c r="CC1561" s="18" t="str">
        <f t="shared" si="2298"/>
        <v/>
      </c>
      <c r="CD1561" s="48"/>
      <c r="CE1561" s="48"/>
    </row>
    <row r="1562">
      <c r="A1562" s="48" t="s">
        <v>7296</v>
      </c>
      <c r="B1562" s="39" t="s">
        <v>72</v>
      </c>
      <c r="C1562" s="39" t="s">
        <v>72</v>
      </c>
      <c r="D1562" s="39" t="s">
        <v>7182</v>
      </c>
      <c r="E1562" s="148">
        <v>690000.0</v>
      </c>
      <c r="F1562" s="148">
        <v>690000.0</v>
      </c>
      <c r="G1562" s="48" t="s">
        <v>7183</v>
      </c>
      <c r="J1562" s="65">
        <f t="shared" ref="J1562:K1562" si="2299">E1562</f>
        <v>690000</v>
      </c>
      <c r="K1562" s="65">
        <f t="shared" si="2299"/>
        <v>690000</v>
      </c>
      <c r="L1562" s="11" t="s">
        <v>86</v>
      </c>
      <c r="M1562" s="11"/>
      <c r="N1562" s="48" t="s">
        <v>7297</v>
      </c>
      <c r="O1562" s="48" t="s">
        <v>7298</v>
      </c>
      <c r="P1562" s="48"/>
      <c r="Q1562" s="48"/>
      <c r="R1562" s="48"/>
      <c r="S1562" s="48"/>
      <c r="T1562" s="48" t="s">
        <v>7299</v>
      </c>
      <c r="V1562" s="48" t="s">
        <v>7300</v>
      </c>
      <c r="W1562" s="48" t="s">
        <v>92</v>
      </c>
      <c r="X1562" s="48" t="s">
        <v>3180</v>
      </c>
      <c r="Z1562" s="48"/>
      <c r="AA1562" s="48"/>
      <c r="AB1562" s="48"/>
      <c r="AC1562" s="48"/>
      <c r="AD1562" s="48"/>
      <c r="AE1562" s="48"/>
      <c r="AF1562" s="48"/>
      <c r="AG1562" s="48"/>
      <c r="AH1562" s="48"/>
      <c r="AI1562" s="48"/>
      <c r="AJ1562" s="48"/>
      <c r="AK1562" s="48"/>
      <c r="AL1562" s="48"/>
      <c r="AM1562" s="11" t="s">
        <v>185</v>
      </c>
      <c r="AN1562" s="39" t="s">
        <v>7301</v>
      </c>
      <c r="AP1562" s="48"/>
      <c r="AQ1562" s="11" t="s">
        <v>79</v>
      </c>
      <c r="AR1562" s="39" t="s">
        <v>188</v>
      </c>
      <c r="AS1562" s="11" t="s">
        <v>75</v>
      </c>
      <c r="AT1562" s="25" t="s">
        <v>80</v>
      </c>
      <c r="AU1562" s="48"/>
      <c r="AV1562" s="48"/>
      <c r="AW1562" s="25" t="s">
        <v>96</v>
      </c>
      <c r="AX1562" s="25" t="s">
        <v>82</v>
      </c>
      <c r="AY1562" s="48"/>
      <c r="AZ1562" s="25" t="s">
        <v>132</v>
      </c>
      <c r="BA1562" s="48"/>
      <c r="BB1562" s="48"/>
      <c r="BF1562" s="48"/>
      <c r="BH1562" s="48"/>
      <c r="BI1562" s="48"/>
      <c r="BJ1562" s="44">
        <v>2023.0</v>
      </c>
      <c r="BK1562" s="11">
        <v>2027.0</v>
      </c>
      <c r="BL1562" s="16">
        <f t="shared" si="1660"/>
        <v>5</v>
      </c>
      <c r="BM1562" s="18" t="str">
        <f t="shared" si="1661"/>
        <v>2023, 2024, 2025, 2026, 2027</v>
      </c>
      <c r="BN1562" s="18" t="str">
        <f t="shared" ref="BN1562:CC1562" si="2300">IF(ISNUMBER(SEARCH(BN$1, $BM1562)), ($K1562/$BL1562), "")</f>
        <v/>
      </c>
      <c r="BO1562" s="18" t="str">
        <f t="shared" si="2300"/>
        <v/>
      </c>
      <c r="BP1562" s="18" t="str">
        <f t="shared" si="2300"/>
        <v/>
      </c>
      <c r="BQ1562" s="20">
        <f t="shared" si="2300"/>
        <v>138000</v>
      </c>
      <c r="BR1562" s="20">
        <f t="shared" si="2300"/>
        <v>138000</v>
      </c>
      <c r="BS1562" s="20">
        <f t="shared" si="2300"/>
        <v>138000</v>
      </c>
      <c r="BT1562" s="20">
        <f t="shared" si="2300"/>
        <v>138000</v>
      </c>
      <c r="BU1562" s="20">
        <f t="shared" si="2300"/>
        <v>138000</v>
      </c>
      <c r="BV1562" s="18" t="str">
        <f t="shared" si="2300"/>
        <v/>
      </c>
      <c r="BW1562" s="18" t="str">
        <f t="shared" si="2300"/>
        <v/>
      </c>
      <c r="BX1562" s="18" t="str">
        <f t="shared" si="2300"/>
        <v/>
      </c>
      <c r="BY1562" s="18" t="str">
        <f t="shared" si="2300"/>
        <v/>
      </c>
      <c r="BZ1562" s="18" t="str">
        <f t="shared" si="2300"/>
        <v/>
      </c>
      <c r="CA1562" s="18" t="str">
        <f t="shared" si="2300"/>
        <v/>
      </c>
      <c r="CB1562" s="18" t="str">
        <f t="shared" si="2300"/>
        <v/>
      </c>
      <c r="CC1562" s="18" t="str">
        <f t="shared" si="2300"/>
        <v/>
      </c>
      <c r="CD1562" s="48"/>
      <c r="CE1562" s="48"/>
    </row>
    <row r="1563">
      <c r="A1563" s="48" t="s">
        <v>7302</v>
      </c>
      <c r="B1563" s="39" t="s">
        <v>72</v>
      </c>
      <c r="C1563" s="39" t="s">
        <v>72</v>
      </c>
      <c r="D1563" s="39" t="s">
        <v>7182</v>
      </c>
      <c r="E1563" s="198">
        <v>459846.0</v>
      </c>
      <c r="F1563" s="198">
        <v>459846.0</v>
      </c>
      <c r="G1563" s="48" t="s">
        <v>7183</v>
      </c>
      <c r="J1563" s="65">
        <f t="shared" ref="J1563:K1563" si="2301">E1563</f>
        <v>459846</v>
      </c>
      <c r="K1563" s="65">
        <f t="shared" si="2301"/>
        <v>459846</v>
      </c>
      <c r="L1563" s="11" t="s">
        <v>86</v>
      </c>
      <c r="M1563" s="11"/>
      <c r="N1563" s="190" t="s">
        <v>7303</v>
      </c>
      <c r="O1563" s="48" t="s">
        <v>7304</v>
      </c>
      <c r="P1563" s="48"/>
      <c r="Q1563" s="48"/>
      <c r="R1563" s="48"/>
      <c r="S1563" s="48"/>
      <c r="T1563" s="48" t="s">
        <v>7305</v>
      </c>
      <c r="V1563" s="48" t="s">
        <v>7306</v>
      </c>
      <c r="W1563" s="48" t="s">
        <v>4851</v>
      </c>
      <c r="X1563" s="48" t="s">
        <v>3180</v>
      </c>
      <c r="Z1563" s="48"/>
      <c r="AA1563" s="48"/>
      <c r="AB1563" s="48"/>
      <c r="AC1563" s="48"/>
      <c r="AD1563" s="48"/>
      <c r="AE1563" s="48"/>
      <c r="AF1563" s="48"/>
      <c r="AG1563" s="48"/>
      <c r="AH1563" s="48"/>
      <c r="AI1563" s="48"/>
      <c r="AJ1563" s="48"/>
      <c r="AK1563" s="48"/>
      <c r="AL1563" s="48"/>
      <c r="AM1563" s="198" t="s">
        <v>3652</v>
      </c>
      <c r="AN1563" s="48"/>
      <c r="AP1563" s="48"/>
      <c r="AQ1563" s="11" t="s">
        <v>79</v>
      </c>
      <c r="AR1563" s="48" t="s">
        <v>3180</v>
      </c>
      <c r="AS1563" s="11" t="s">
        <v>75</v>
      </c>
      <c r="AT1563" s="25" t="s">
        <v>107</v>
      </c>
      <c r="AU1563" s="39" t="s">
        <v>189</v>
      </c>
      <c r="AV1563" s="48"/>
      <c r="AW1563" s="25" t="s">
        <v>96</v>
      </c>
      <c r="AX1563" s="25" t="s">
        <v>82</v>
      </c>
      <c r="AY1563" s="48"/>
      <c r="AZ1563" s="25" t="s">
        <v>124</v>
      </c>
      <c r="BA1563" s="48"/>
      <c r="BB1563" s="48"/>
      <c r="BF1563" s="48"/>
      <c r="BH1563" s="48"/>
      <c r="BI1563" s="48"/>
      <c r="BJ1563" s="44">
        <v>2023.0</v>
      </c>
      <c r="BK1563" s="11">
        <v>2025.0</v>
      </c>
      <c r="BL1563" s="16">
        <f t="shared" si="1660"/>
        <v>3</v>
      </c>
      <c r="BM1563" s="18" t="str">
        <f t="shared" si="1661"/>
        <v>2023, 2024, 2025</v>
      </c>
      <c r="BN1563" s="18" t="str">
        <f t="shared" ref="BN1563:CC1563" si="2302">IF(ISNUMBER(SEARCH(BN$1, $BM1563)), ($K1563/$BL1563), "")</f>
        <v/>
      </c>
      <c r="BO1563" s="18" t="str">
        <f t="shared" si="2302"/>
        <v/>
      </c>
      <c r="BP1563" s="18" t="str">
        <f t="shared" si="2302"/>
        <v/>
      </c>
      <c r="BQ1563" s="20">
        <f t="shared" si="2302"/>
        <v>153282</v>
      </c>
      <c r="BR1563" s="20">
        <f t="shared" si="2302"/>
        <v>153282</v>
      </c>
      <c r="BS1563" s="20">
        <f t="shared" si="2302"/>
        <v>153282</v>
      </c>
      <c r="BT1563" s="18" t="str">
        <f t="shared" si="2302"/>
        <v/>
      </c>
      <c r="BU1563" s="18" t="str">
        <f t="shared" si="2302"/>
        <v/>
      </c>
      <c r="BV1563" s="18" t="str">
        <f t="shared" si="2302"/>
        <v/>
      </c>
      <c r="BW1563" s="18" t="str">
        <f t="shared" si="2302"/>
        <v/>
      </c>
      <c r="BX1563" s="18" t="str">
        <f t="shared" si="2302"/>
        <v/>
      </c>
      <c r="BY1563" s="18" t="str">
        <f t="shared" si="2302"/>
        <v/>
      </c>
      <c r="BZ1563" s="18" t="str">
        <f t="shared" si="2302"/>
        <v/>
      </c>
      <c r="CA1563" s="18" t="str">
        <f t="shared" si="2302"/>
        <v/>
      </c>
      <c r="CB1563" s="18" t="str">
        <f t="shared" si="2302"/>
        <v/>
      </c>
      <c r="CC1563" s="18" t="str">
        <f t="shared" si="2302"/>
        <v/>
      </c>
      <c r="CD1563" s="48"/>
      <c r="CE1563" s="48"/>
    </row>
    <row r="1564">
      <c r="A1564" s="48" t="s">
        <v>7307</v>
      </c>
      <c r="B1564" s="39" t="s">
        <v>72</v>
      </c>
      <c r="C1564" s="39" t="s">
        <v>72</v>
      </c>
      <c r="D1564" s="39" t="s">
        <v>7182</v>
      </c>
      <c r="E1564" s="198">
        <v>100000.0</v>
      </c>
      <c r="F1564" s="198">
        <v>100000.0</v>
      </c>
      <c r="G1564" s="48" t="s">
        <v>7183</v>
      </c>
      <c r="J1564" s="65">
        <f t="shared" ref="J1564:K1564" si="2303">E1564</f>
        <v>100000</v>
      </c>
      <c r="K1564" s="65">
        <f t="shared" si="2303"/>
        <v>100000</v>
      </c>
      <c r="L1564" s="11" t="s">
        <v>86</v>
      </c>
      <c r="M1564" s="11"/>
      <c r="N1564" s="190" t="s">
        <v>7288</v>
      </c>
      <c r="O1564" s="48" t="s">
        <v>7308</v>
      </c>
      <c r="P1564" s="48"/>
      <c r="Q1564" s="48"/>
      <c r="R1564" s="48"/>
      <c r="S1564" s="48"/>
      <c r="T1564" s="48" t="s">
        <v>7309</v>
      </c>
      <c r="V1564" s="48" t="s">
        <v>7310</v>
      </c>
      <c r="W1564" s="48" t="s">
        <v>92</v>
      </c>
      <c r="X1564" s="48" t="s">
        <v>3180</v>
      </c>
      <c r="Z1564" s="48"/>
      <c r="AA1564" s="48"/>
      <c r="AB1564" s="48"/>
      <c r="AC1564" s="48"/>
      <c r="AD1564" s="48"/>
      <c r="AE1564" s="48"/>
      <c r="AF1564" s="48"/>
      <c r="AG1564" s="48"/>
      <c r="AH1564" s="48"/>
      <c r="AI1564" s="48"/>
      <c r="AJ1564" s="48"/>
      <c r="AK1564" s="48"/>
      <c r="AL1564" s="48"/>
      <c r="AM1564" s="198" t="s">
        <v>3652</v>
      </c>
      <c r="AN1564" s="48"/>
      <c r="AP1564" s="48"/>
      <c r="AQ1564" s="11" t="s">
        <v>79</v>
      </c>
      <c r="AR1564" s="48" t="s">
        <v>3180</v>
      </c>
      <c r="AS1564" s="11" t="s">
        <v>75</v>
      </c>
      <c r="AT1564" s="25" t="s">
        <v>107</v>
      </c>
      <c r="AU1564" s="39" t="s">
        <v>189</v>
      </c>
      <c r="AV1564" s="48"/>
      <c r="AW1564" s="25" t="s">
        <v>96</v>
      </c>
      <c r="AX1564" s="25" t="s">
        <v>82</v>
      </c>
      <c r="AY1564" s="48"/>
      <c r="AZ1564" s="25" t="s">
        <v>124</v>
      </c>
      <c r="BA1564" s="48"/>
      <c r="BB1564" s="48"/>
      <c r="BF1564" s="48"/>
      <c r="BH1564" s="48"/>
      <c r="BI1564" s="48"/>
      <c r="BJ1564" s="44">
        <v>2024.0</v>
      </c>
      <c r="BK1564" s="11">
        <v>2028.0</v>
      </c>
      <c r="BL1564" s="16">
        <f t="shared" si="1660"/>
        <v>5</v>
      </c>
      <c r="BM1564" s="18" t="str">
        <f t="shared" si="1661"/>
        <v>2024, 2025, 2026, 2027, 2028</v>
      </c>
      <c r="BN1564" s="18" t="str">
        <f t="shared" ref="BN1564:CC1564" si="2304">IF(ISNUMBER(SEARCH(BN$1, $BM1564)), ($K1564/$BL1564), "")</f>
        <v/>
      </c>
      <c r="BO1564" s="18" t="str">
        <f t="shared" si="2304"/>
        <v/>
      </c>
      <c r="BP1564" s="18" t="str">
        <f t="shared" si="2304"/>
        <v/>
      </c>
      <c r="BQ1564" s="18" t="str">
        <f t="shared" si="2304"/>
        <v/>
      </c>
      <c r="BR1564" s="20">
        <f t="shared" si="2304"/>
        <v>20000</v>
      </c>
      <c r="BS1564" s="20">
        <f t="shared" si="2304"/>
        <v>20000</v>
      </c>
      <c r="BT1564" s="20">
        <f t="shared" si="2304"/>
        <v>20000</v>
      </c>
      <c r="BU1564" s="20">
        <f t="shared" si="2304"/>
        <v>20000</v>
      </c>
      <c r="BV1564" s="20">
        <f t="shared" si="2304"/>
        <v>20000</v>
      </c>
      <c r="BW1564" s="18" t="str">
        <f t="shared" si="2304"/>
        <v/>
      </c>
      <c r="BX1564" s="18" t="str">
        <f t="shared" si="2304"/>
        <v/>
      </c>
      <c r="BY1564" s="18" t="str">
        <f t="shared" si="2304"/>
        <v/>
      </c>
      <c r="BZ1564" s="18" t="str">
        <f t="shared" si="2304"/>
        <v/>
      </c>
      <c r="CA1564" s="18" t="str">
        <f t="shared" si="2304"/>
        <v/>
      </c>
      <c r="CB1564" s="18" t="str">
        <f t="shared" si="2304"/>
        <v/>
      </c>
      <c r="CC1564" s="18" t="str">
        <f t="shared" si="2304"/>
        <v/>
      </c>
      <c r="CD1564" s="48"/>
      <c r="CE1564" s="48"/>
    </row>
    <row r="1565">
      <c r="A1565" s="48" t="s">
        <v>7311</v>
      </c>
      <c r="B1565" s="39" t="s">
        <v>72</v>
      </c>
      <c r="C1565" s="39" t="s">
        <v>72</v>
      </c>
      <c r="D1565" s="39" t="s">
        <v>7182</v>
      </c>
      <c r="E1565" s="148">
        <v>690000.0</v>
      </c>
      <c r="F1565" s="148">
        <v>690000.0</v>
      </c>
      <c r="G1565" s="48" t="s">
        <v>7183</v>
      </c>
      <c r="J1565" s="65">
        <f t="shared" ref="J1565:K1565" si="2305">E1565</f>
        <v>690000</v>
      </c>
      <c r="K1565" s="65">
        <f t="shared" si="2305"/>
        <v>690000</v>
      </c>
      <c r="L1565" s="11" t="s">
        <v>86</v>
      </c>
      <c r="M1565" s="11"/>
      <c r="N1565" s="48" t="s">
        <v>7312</v>
      </c>
      <c r="O1565" s="48" t="s">
        <v>7313</v>
      </c>
      <c r="P1565" s="48"/>
      <c r="Q1565" s="48"/>
      <c r="R1565" s="48"/>
      <c r="S1565" s="48"/>
      <c r="T1565" s="48" t="s">
        <v>7314</v>
      </c>
      <c r="V1565" s="48" t="s">
        <v>7315</v>
      </c>
      <c r="W1565" s="48" t="s">
        <v>92</v>
      </c>
      <c r="X1565" s="48" t="s">
        <v>3180</v>
      </c>
      <c r="Z1565" s="48"/>
      <c r="AA1565" s="48"/>
      <c r="AB1565" s="48"/>
      <c r="AC1565" s="48"/>
      <c r="AD1565" s="48"/>
      <c r="AE1565" s="48"/>
      <c r="AF1565" s="48"/>
      <c r="AG1565" s="48"/>
      <c r="AH1565" s="48"/>
      <c r="AI1565" s="48"/>
      <c r="AJ1565" s="48"/>
      <c r="AK1565" s="48"/>
      <c r="AL1565" s="48"/>
      <c r="AM1565" s="11" t="s">
        <v>185</v>
      </c>
      <c r="AN1565" s="39" t="s">
        <v>7301</v>
      </c>
      <c r="AP1565" s="48"/>
      <c r="AQ1565" s="11" t="s">
        <v>79</v>
      </c>
      <c r="AR1565" s="39" t="s">
        <v>188</v>
      </c>
      <c r="AS1565" s="11" t="s">
        <v>75</v>
      </c>
      <c r="AT1565" s="25" t="s">
        <v>80</v>
      </c>
      <c r="AU1565" s="48"/>
      <c r="AV1565" s="48"/>
      <c r="AW1565" s="25" t="s">
        <v>96</v>
      </c>
      <c r="AX1565" s="25" t="s">
        <v>82</v>
      </c>
      <c r="AY1565" s="48"/>
      <c r="AZ1565" s="25" t="s">
        <v>310</v>
      </c>
      <c r="BA1565" s="48"/>
      <c r="BB1565" s="48"/>
      <c r="BF1565" s="48"/>
      <c r="BH1565" s="48"/>
      <c r="BI1565" s="48"/>
      <c r="BJ1565" s="44">
        <v>2023.0</v>
      </c>
      <c r="BK1565" s="11">
        <v>2027.0</v>
      </c>
      <c r="BL1565" s="16">
        <f t="shared" si="1660"/>
        <v>5</v>
      </c>
      <c r="BM1565" s="18" t="str">
        <f t="shared" si="1661"/>
        <v>2023, 2024, 2025, 2026, 2027</v>
      </c>
      <c r="BN1565" s="18" t="str">
        <f t="shared" ref="BN1565:CC1565" si="2306">IF(ISNUMBER(SEARCH(BN$1, $BM1565)), ($K1565/$BL1565), "")</f>
        <v/>
      </c>
      <c r="BO1565" s="18" t="str">
        <f t="shared" si="2306"/>
        <v/>
      </c>
      <c r="BP1565" s="18" t="str">
        <f t="shared" si="2306"/>
        <v/>
      </c>
      <c r="BQ1565" s="20">
        <f t="shared" si="2306"/>
        <v>138000</v>
      </c>
      <c r="BR1565" s="20">
        <f t="shared" si="2306"/>
        <v>138000</v>
      </c>
      <c r="BS1565" s="20">
        <f t="shared" si="2306"/>
        <v>138000</v>
      </c>
      <c r="BT1565" s="20">
        <f t="shared" si="2306"/>
        <v>138000</v>
      </c>
      <c r="BU1565" s="20">
        <f t="shared" si="2306"/>
        <v>138000</v>
      </c>
      <c r="BV1565" s="18" t="str">
        <f t="shared" si="2306"/>
        <v/>
      </c>
      <c r="BW1565" s="18" t="str">
        <f t="shared" si="2306"/>
        <v/>
      </c>
      <c r="BX1565" s="18" t="str">
        <f t="shared" si="2306"/>
        <v/>
      </c>
      <c r="BY1565" s="18" t="str">
        <f t="shared" si="2306"/>
        <v/>
      </c>
      <c r="BZ1565" s="18" t="str">
        <f t="shared" si="2306"/>
        <v/>
      </c>
      <c r="CA1565" s="18" t="str">
        <f t="shared" si="2306"/>
        <v/>
      </c>
      <c r="CB1565" s="18" t="str">
        <f t="shared" si="2306"/>
        <v/>
      </c>
      <c r="CC1565" s="18" t="str">
        <f t="shared" si="2306"/>
        <v/>
      </c>
      <c r="CD1565" s="48"/>
      <c r="CE1565" s="48"/>
    </row>
    <row r="1566">
      <c r="A1566" s="48" t="s">
        <v>7316</v>
      </c>
      <c r="B1566" s="39" t="s">
        <v>72</v>
      </c>
      <c r="C1566" s="39" t="s">
        <v>72</v>
      </c>
      <c r="D1566" s="39" t="s">
        <v>7182</v>
      </c>
      <c r="E1566" s="148">
        <v>181978.0</v>
      </c>
      <c r="F1566" s="148">
        <v>181978.0</v>
      </c>
      <c r="G1566" s="48" t="s">
        <v>7183</v>
      </c>
      <c r="J1566" s="65">
        <f t="shared" ref="J1566:K1566" si="2307">E1566</f>
        <v>181978</v>
      </c>
      <c r="K1566" s="65">
        <f t="shared" si="2307"/>
        <v>181978</v>
      </c>
      <c r="L1566" s="11" t="s">
        <v>86</v>
      </c>
      <c r="M1566" s="11"/>
      <c r="N1566" s="190" t="s">
        <v>7317</v>
      </c>
      <c r="O1566" s="48" t="s">
        <v>7318</v>
      </c>
      <c r="P1566" s="48"/>
      <c r="Q1566" s="48"/>
      <c r="R1566" s="48"/>
      <c r="S1566" s="48"/>
      <c r="T1566" s="48" t="s">
        <v>7319</v>
      </c>
      <c r="V1566" s="48" t="s">
        <v>7320</v>
      </c>
      <c r="W1566" s="48" t="s">
        <v>4851</v>
      </c>
      <c r="X1566" s="48" t="s">
        <v>3180</v>
      </c>
      <c r="Z1566" s="48"/>
      <c r="AA1566" s="48"/>
      <c r="AB1566" s="48"/>
      <c r="AC1566" s="48"/>
      <c r="AD1566" s="48"/>
      <c r="AE1566" s="48"/>
      <c r="AF1566" s="48"/>
      <c r="AG1566" s="48"/>
      <c r="AH1566" s="48"/>
      <c r="AI1566" s="48"/>
      <c r="AJ1566" s="48"/>
      <c r="AK1566" s="48"/>
      <c r="AL1566" s="48"/>
      <c r="AM1566" s="198" t="s">
        <v>3652</v>
      </c>
      <c r="AN1566" s="48"/>
      <c r="AP1566" s="48"/>
      <c r="AQ1566" s="11" t="s">
        <v>79</v>
      </c>
      <c r="AR1566" s="48" t="s">
        <v>3180</v>
      </c>
      <c r="AS1566" s="11" t="s">
        <v>75</v>
      </c>
      <c r="AT1566" s="25" t="s">
        <v>80</v>
      </c>
      <c r="AU1566" s="48"/>
      <c r="AV1566" s="48"/>
      <c r="AW1566" s="25" t="s">
        <v>96</v>
      </c>
      <c r="AX1566" s="25" t="s">
        <v>2141</v>
      </c>
      <c r="AY1566" s="48"/>
      <c r="AZ1566" s="25" t="s">
        <v>191</v>
      </c>
      <c r="BA1566" s="48"/>
      <c r="BB1566" s="48"/>
      <c r="BF1566" s="48"/>
      <c r="BH1566" s="48"/>
      <c r="BI1566" s="48"/>
      <c r="BJ1566" s="44">
        <v>2022.0</v>
      </c>
      <c r="BK1566" s="11">
        <v>2025.0</v>
      </c>
      <c r="BL1566" s="16">
        <f t="shared" si="1660"/>
        <v>4</v>
      </c>
      <c r="BM1566" s="18" t="str">
        <f t="shared" si="1661"/>
        <v>2022, 2023, 2024, 2025</v>
      </c>
      <c r="BN1566" s="18" t="str">
        <f t="shared" ref="BN1566:CC1566" si="2308">IF(ISNUMBER(SEARCH(BN$1, $BM1566)), ($K1566/$BL1566), "")</f>
        <v/>
      </c>
      <c r="BO1566" s="18" t="str">
        <f t="shared" si="2308"/>
        <v/>
      </c>
      <c r="BP1566" s="20">
        <f t="shared" si="2308"/>
        <v>45494.5</v>
      </c>
      <c r="BQ1566" s="20">
        <f t="shared" si="2308"/>
        <v>45494.5</v>
      </c>
      <c r="BR1566" s="20">
        <f t="shared" si="2308"/>
        <v>45494.5</v>
      </c>
      <c r="BS1566" s="20">
        <f t="shared" si="2308"/>
        <v>45494.5</v>
      </c>
      <c r="BT1566" s="18" t="str">
        <f t="shared" si="2308"/>
        <v/>
      </c>
      <c r="BU1566" s="18" t="str">
        <f t="shared" si="2308"/>
        <v/>
      </c>
      <c r="BV1566" s="18" t="str">
        <f t="shared" si="2308"/>
        <v/>
      </c>
      <c r="BW1566" s="18" t="str">
        <f t="shared" si="2308"/>
        <v/>
      </c>
      <c r="BX1566" s="18" t="str">
        <f t="shared" si="2308"/>
        <v/>
      </c>
      <c r="BY1566" s="18" t="str">
        <f t="shared" si="2308"/>
        <v/>
      </c>
      <c r="BZ1566" s="18" t="str">
        <f t="shared" si="2308"/>
        <v/>
      </c>
      <c r="CA1566" s="18" t="str">
        <f t="shared" si="2308"/>
        <v/>
      </c>
      <c r="CB1566" s="18" t="str">
        <f t="shared" si="2308"/>
        <v/>
      </c>
      <c r="CC1566" s="18" t="str">
        <f t="shared" si="2308"/>
        <v/>
      </c>
      <c r="CD1566" s="48"/>
      <c r="CE1566" s="48"/>
    </row>
    <row r="1567">
      <c r="A1567" s="48" t="s">
        <v>7321</v>
      </c>
      <c r="B1567" s="39" t="s">
        <v>72</v>
      </c>
      <c r="C1567" s="39" t="s">
        <v>72</v>
      </c>
      <c r="D1567" s="39" t="s">
        <v>7182</v>
      </c>
      <c r="E1567" s="44">
        <v>6000.0</v>
      </c>
      <c r="F1567" s="44">
        <v>6000.0</v>
      </c>
      <c r="G1567" s="48" t="s">
        <v>7183</v>
      </c>
      <c r="J1567" s="65">
        <f t="shared" ref="J1567:K1567" si="2309">E1567</f>
        <v>6000</v>
      </c>
      <c r="K1567" s="65">
        <f t="shared" si="2309"/>
        <v>6000</v>
      </c>
      <c r="L1567" s="11" t="s">
        <v>86</v>
      </c>
      <c r="M1567" s="11"/>
      <c r="N1567" s="190" t="s">
        <v>7322</v>
      </c>
      <c r="O1567" s="48" t="s">
        <v>147</v>
      </c>
      <c r="P1567" s="48"/>
      <c r="Q1567" s="48"/>
      <c r="R1567" s="48"/>
      <c r="S1567" s="48"/>
      <c r="T1567" s="48" t="s">
        <v>7323</v>
      </c>
      <c r="V1567" s="48" t="s">
        <v>7324</v>
      </c>
      <c r="W1567" s="48" t="s">
        <v>92</v>
      </c>
      <c r="X1567" s="48" t="s">
        <v>3180</v>
      </c>
      <c r="Z1567" s="48"/>
      <c r="AA1567" s="48"/>
      <c r="AB1567" s="48"/>
      <c r="AC1567" s="48"/>
      <c r="AD1567" s="48"/>
      <c r="AE1567" s="48"/>
      <c r="AF1567" s="48"/>
      <c r="AG1567" s="48"/>
      <c r="AH1567" s="48"/>
      <c r="AI1567" s="48"/>
      <c r="AJ1567" s="48"/>
      <c r="AK1567" s="48"/>
      <c r="AL1567" s="48"/>
      <c r="AM1567" s="198" t="s">
        <v>3652</v>
      </c>
      <c r="AN1567" s="48"/>
      <c r="AP1567" s="48"/>
      <c r="AQ1567" s="11" t="s">
        <v>79</v>
      </c>
      <c r="AR1567" s="48" t="s">
        <v>3180</v>
      </c>
      <c r="AS1567" s="11" t="s">
        <v>75</v>
      </c>
      <c r="AT1567" s="25" t="s">
        <v>107</v>
      </c>
      <c r="AU1567" s="39" t="s">
        <v>189</v>
      </c>
      <c r="AV1567" s="48"/>
      <c r="AW1567" s="25" t="s">
        <v>96</v>
      </c>
      <c r="AX1567" s="25" t="s">
        <v>408</v>
      </c>
      <c r="AY1567" s="48"/>
      <c r="AZ1567" s="25" t="s">
        <v>191</v>
      </c>
      <c r="BA1567" s="48"/>
      <c r="BB1567" s="48"/>
      <c r="BF1567" s="48"/>
      <c r="BH1567" s="48"/>
      <c r="BI1567" s="48"/>
      <c r="BJ1567" s="44">
        <v>2022.0</v>
      </c>
      <c r="BK1567" s="11">
        <v>2022.0</v>
      </c>
      <c r="BL1567" s="16">
        <f t="shared" si="1660"/>
        <v>1</v>
      </c>
      <c r="BM1567" s="18" t="str">
        <f t="shared" si="1661"/>
        <v>2022</v>
      </c>
      <c r="BN1567" s="18" t="str">
        <f t="shared" ref="BN1567:CC1567" si="2310">IF(ISNUMBER(SEARCH(BN$1, $BM1567)), ($K1567/$BL1567), "")</f>
        <v/>
      </c>
      <c r="BO1567" s="18" t="str">
        <f t="shared" si="2310"/>
        <v/>
      </c>
      <c r="BP1567" s="20">
        <f t="shared" si="2310"/>
        <v>6000</v>
      </c>
      <c r="BQ1567" s="18" t="str">
        <f t="shared" si="2310"/>
        <v/>
      </c>
      <c r="BR1567" s="18" t="str">
        <f t="shared" si="2310"/>
        <v/>
      </c>
      <c r="BS1567" s="18" t="str">
        <f t="shared" si="2310"/>
        <v/>
      </c>
      <c r="BT1567" s="18" t="str">
        <f t="shared" si="2310"/>
        <v/>
      </c>
      <c r="BU1567" s="18" t="str">
        <f t="shared" si="2310"/>
        <v/>
      </c>
      <c r="BV1567" s="18" t="str">
        <f t="shared" si="2310"/>
        <v/>
      </c>
      <c r="BW1567" s="18" t="str">
        <f t="shared" si="2310"/>
        <v/>
      </c>
      <c r="BX1567" s="18" t="str">
        <f t="shared" si="2310"/>
        <v/>
      </c>
      <c r="BY1567" s="18" t="str">
        <f t="shared" si="2310"/>
        <v/>
      </c>
      <c r="BZ1567" s="18" t="str">
        <f t="shared" si="2310"/>
        <v/>
      </c>
      <c r="CA1567" s="18" t="str">
        <f t="shared" si="2310"/>
        <v/>
      </c>
      <c r="CB1567" s="18" t="str">
        <f t="shared" si="2310"/>
        <v/>
      </c>
      <c r="CC1567" s="18" t="str">
        <f t="shared" si="2310"/>
        <v/>
      </c>
      <c r="CD1567" s="48"/>
      <c r="CE1567" s="48"/>
    </row>
    <row r="1568">
      <c r="A1568" s="48" t="s">
        <v>7325</v>
      </c>
      <c r="B1568" s="39" t="s">
        <v>72</v>
      </c>
      <c r="C1568" s="39" t="s">
        <v>72</v>
      </c>
      <c r="D1568" s="39" t="s">
        <v>7182</v>
      </c>
      <c r="E1568" s="148">
        <v>150000.0</v>
      </c>
      <c r="F1568" s="148">
        <v>150000.0</v>
      </c>
      <c r="G1568" s="48" t="s">
        <v>7183</v>
      </c>
      <c r="J1568" s="65">
        <f t="shared" ref="J1568:K1568" si="2311">E1568</f>
        <v>150000</v>
      </c>
      <c r="K1568" s="65">
        <f t="shared" si="2311"/>
        <v>150000</v>
      </c>
      <c r="L1568" s="11" t="s">
        <v>86</v>
      </c>
      <c r="M1568" s="11"/>
      <c r="N1568" s="190" t="s">
        <v>7326</v>
      </c>
      <c r="O1568" s="48" t="s">
        <v>7327</v>
      </c>
      <c r="P1568" s="48"/>
      <c r="Q1568" s="48"/>
      <c r="R1568" s="48"/>
      <c r="S1568" s="48"/>
      <c r="T1568" s="48" t="s">
        <v>7328</v>
      </c>
      <c r="V1568" s="48" t="s">
        <v>7329</v>
      </c>
      <c r="W1568" s="48" t="s">
        <v>92</v>
      </c>
      <c r="X1568" s="48" t="s">
        <v>3180</v>
      </c>
      <c r="Z1568" s="48"/>
      <c r="AA1568" s="48"/>
      <c r="AB1568" s="48"/>
      <c r="AC1568" s="48"/>
      <c r="AD1568" s="48"/>
      <c r="AE1568" s="48"/>
      <c r="AF1568" s="48"/>
      <c r="AG1568" s="48"/>
      <c r="AH1568" s="48"/>
      <c r="AI1568" s="48"/>
      <c r="AJ1568" s="48"/>
      <c r="AK1568" s="48"/>
      <c r="AL1568" s="48"/>
      <c r="AM1568" s="198" t="s">
        <v>3652</v>
      </c>
      <c r="AN1568" s="48"/>
      <c r="AP1568" s="48"/>
      <c r="AQ1568" s="11" t="s">
        <v>79</v>
      </c>
      <c r="AR1568" s="48" t="s">
        <v>3180</v>
      </c>
      <c r="AS1568" s="11" t="s">
        <v>75</v>
      </c>
      <c r="AT1568" s="25" t="s">
        <v>107</v>
      </c>
      <c r="AU1568" s="39" t="s">
        <v>108</v>
      </c>
      <c r="AV1568" s="48"/>
      <c r="AW1568" s="25" t="s">
        <v>96</v>
      </c>
      <c r="AX1568" s="25" t="s">
        <v>82</v>
      </c>
      <c r="AY1568" s="48"/>
      <c r="AZ1568" s="25" t="s">
        <v>516</v>
      </c>
      <c r="BA1568" s="48"/>
      <c r="BB1568" s="48"/>
      <c r="BF1568" s="48"/>
      <c r="BH1568" s="48"/>
      <c r="BI1568" s="48"/>
      <c r="BJ1568" s="44">
        <v>2023.0</v>
      </c>
      <c r="BK1568" s="11">
        <v>2025.0</v>
      </c>
      <c r="BL1568" s="16">
        <f t="shared" si="1660"/>
        <v>3</v>
      </c>
      <c r="BM1568" s="18" t="str">
        <f t="shared" si="1661"/>
        <v>2023, 2024, 2025</v>
      </c>
      <c r="BN1568" s="18" t="str">
        <f t="shared" ref="BN1568:CC1568" si="2312">IF(ISNUMBER(SEARCH(BN$1, $BM1568)), ($K1568/$BL1568), "")</f>
        <v/>
      </c>
      <c r="BO1568" s="18" t="str">
        <f t="shared" si="2312"/>
        <v/>
      </c>
      <c r="BP1568" s="18" t="str">
        <f t="shared" si="2312"/>
        <v/>
      </c>
      <c r="BQ1568" s="20">
        <f t="shared" si="2312"/>
        <v>50000</v>
      </c>
      <c r="BR1568" s="20">
        <f t="shared" si="2312"/>
        <v>50000</v>
      </c>
      <c r="BS1568" s="20">
        <f t="shared" si="2312"/>
        <v>50000</v>
      </c>
      <c r="BT1568" s="18" t="str">
        <f t="shared" si="2312"/>
        <v/>
      </c>
      <c r="BU1568" s="18" t="str">
        <f t="shared" si="2312"/>
        <v/>
      </c>
      <c r="BV1568" s="18" t="str">
        <f t="shared" si="2312"/>
        <v/>
      </c>
      <c r="BW1568" s="18" t="str">
        <f t="shared" si="2312"/>
        <v/>
      </c>
      <c r="BX1568" s="18" t="str">
        <f t="shared" si="2312"/>
        <v/>
      </c>
      <c r="BY1568" s="18" t="str">
        <f t="shared" si="2312"/>
        <v/>
      </c>
      <c r="BZ1568" s="18" t="str">
        <f t="shared" si="2312"/>
        <v/>
      </c>
      <c r="CA1568" s="18" t="str">
        <f t="shared" si="2312"/>
        <v/>
      </c>
      <c r="CB1568" s="18" t="str">
        <f t="shared" si="2312"/>
        <v/>
      </c>
      <c r="CC1568" s="18" t="str">
        <f t="shared" si="2312"/>
        <v/>
      </c>
      <c r="CD1568" s="48"/>
      <c r="CE1568" s="48"/>
    </row>
    <row r="1569">
      <c r="A1569" s="48" t="s">
        <v>7330</v>
      </c>
      <c r="B1569" s="39" t="s">
        <v>72</v>
      </c>
      <c r="C1569" s="39" t="s">
        <v>72</v>
      </c>
      <c r="D1569" s="39" t="s">
        <v>7182</v>
      </c>
      <c r="E1569" s="148">
        <v>56376.0</v>
      </c>
      <c r="F1569" s="148">
        <v>56376.0</v>
      </c>
      <c r="G1569" s="48" t="s">
        <v>7183</v>
      </c>
      <c r="J1569" s="65">
        <f t="shared" ref="J1569:K1569" si="2313">E1569</f>
        <v>56376</v>
      </c>
      <c r="K1569" s="65">
        <f t="shared" si="2313"/>
        <v>56376</v>
      </c>
      <c r="L1569" s="11" t="s">
        <v>86</v>
      </c>
      <c r="M1569" s="11"/>
      <c r="N1569" s="190" t="s">
        <v>7331</v>
      </c>
      <c r="O1569" s="48" t="s">
        <v>7332</v>
      </c>
      <c r="P1569" s="48"/>
      <c r="Q1569" s="48"/>
      <c r="R1569" s="48"/>
      <c r="S1569" s="48"/>
      <c r="T1569" s="48" t="s">
        <v>7333</v>
      </c>
      <c r="V1569" s="48" t="s">
        <v>7334</v>
      </c>
      <c r="W1569" s="48" t="s">
        <v>4851</v>
      </c>
      <c r="X1569" s="48" t="s">
        <v>3180</v>
      </c>
      <c r="Z1569" s="48"/>
      <c r="AA1569" s="48"/>
      <c r="AB1569" s="48"/>
      <c r="AC1569" s="48"/>
      <c r="AD1569" s="48"/>
      <c r="AE1569" s="48"/>
      <c r="AF1569" s="48"/>
      <c r="AG1569" s="48"/>
      <c r="AH1569" s="48"/>
      <c r="AI1569" s="48"/>
      <c r="AJ1569" s="48"/>
      <c r="AK1569" s="48"/>
      <c r="AL1569" s="48"/>
      <c r="AM1569" s="198" t="s">
        <v>3652</v>
      </c>
      <c r="AN1569" s="48"/>
      <c r="AP1569" s="48"/>
      <c r="AQ1569" s="11" t="s">
        <v>79</v>
      </c>
      <c r="AR1569" s="48" t="s">
        <v>3180</v>
      </c>
      <c r="AS1569" s="11" t="s">
        <v>75</v>
      </c>
      <c r="AT1569" s="25" t="s">
        <v>80</v>
      </c>
      <c r="AU1569" s="48"/>
      <c r="AV1569" s="48"/>
      <c r="AW1569" s="25" t="s">
        <v>96</v>
      </c>
      <c r="AX1569" s="25" t="s">
        <v>82</v>
      </c>
      <c r="AY1569" s="48"/>
      <c r="AZ1569" s="25" t="s">
        <v>132</v>
      </c>
      <c r="BA1569" s="48"/>
      <c r="BB1569" s="48"/>
      <c r="BF1569" s="48"/>
      <c r="BH1569" s="48"/>
      <c r="BI1569" s="48"/>
      <c r="BJ1569" s="44">
        <v>2023.0</v>
      </c>
      <c r="BK1569" s="11">
        <v>2026.0</v>
      </c>
      <c r="BL1569" s="16">
        <f t="shared" si="1660"/>
        <v>4</v>
      </c>
      <c r="BM1569" s="18" t="str">
        <f t="shared" si="1661"/>
        <v>2023, 2024, 2025, 2026</v>
      </c>
      <c r="BN1569" s="18" t="str">
        <f t="shared" ref="BN1569:CC1569" si="2314">IF(ISNUMBER(SEARCH(BN$1, $BM1569)), ($K1569/$BL1569), "")</f>
        <v/>
      </c>
      <c r="BO1569" s="18" t="str">
        <f t="shared" si="2314"/>
        <v/>
      </c>
      <c r="BP1569" s="18" t="str">
        <f t="shared" si="2314"/>
        <v/>
      </c>
      <c r="BQ1569" s="20">
        <f t="shared" si="2314"/>
        <v>14094</v>
      </c>
      <c r="BR1569" s="20">
        <f t="shared" si="2314"/>
        <v>14094</v>
      </c>
      <c r="BS1569" s="20">
        <f t="shared" si="2314"/>
        <v>14094</v>
      </c>
      <c r="BT1569" s="20">
        <f t="shared" si="2314"/>
        <v>14094</v>
      </c>
      <c r="BU1569" s="18" t="str">
        <f t="shared" si="2314"/>
        <v/>
      </c>
      <c r="BV1569" s="18" t="str">
        <f t="shared" si="2314"/>
        <v/>
      </c>
      <c r="BW1569" s="18" t="str">
        <f t="shared" si="2314"/>
        <v/>
      </c>
      <c r="BX1569" s="18" t="str">
        <f t="shared" si="2314"/>
        <v/>
      </c>
      <c r="BY1569" s="18" t="str">
        <f t="shared" si="2314"/>
        <v/>
      </c>
      <c r="BZ1569" s="18" t="str">
        <f t="shared" si="2314"/>
        <v/>
      </c>
      <c r="CA1569" s="18" t="str">
        <f t="shared" si="2314"/>
        <v/>
      </c>
      <c r="CB1569" s="18" t="str">
        <f t="shared" si="2314"/>
        <v/>
      </c>
      <c r="CC1569" s="18" t="str">
        <f t="shared" si="2314"/>
        <v/>
      </c>
      <c r="CD1569" s="48"/>
      <c r="CE1569" s="48"/>
    </row>
    <row r="1570">
      <c r="A1570" s="48" t="s">
        <v>7335</v>
      </c>
      <c r="B1570" s="39" t="s">
        <v>72</v>
      </c>
      <c r="C1570" s="39" t="s">
        <v>72</v>
      </c>
      <c r="D1570" s="39" t="s">
        <v>7182</v>
      </c>
      <c r="E1570" s="148">
        <v>98616.0</v>
      </c>
      <c r="F1570" s="148">
        <v>98616.0</v>
      </c>
      <c r="G1570" s="48" t="s">
        <v>7183</v>
      </c>
      <c r="J1570" s="65">
        <f t="shared" ref="J1570:K1570" si="2315">E1570</f>
        <v>98616</v>
      </c>
      <c r="K1570" s="65">
        <f t="shared" si="2315"/>
        <v>98616</v>
      </c>
      <c r="L1570" s="11" t="s">
        <v>86</v>
      </c>
      <c r="M1570" s="11"/>
      <c r="N1570" s="190" t="s">
        <v>7336</v>
      </c>
      <c r="O1570" s="48" t="s">
        <v>7337</v>
      </c>
      <c r="P1570" s="48"/>
      <c r="Q1570" s="48"/>
      <c r="R1570" s="48"/>
      <c r="S1570" s="48"/>
      <c r="T1570" s="48" t="s">
        <v>7338</v>
      </c>
      <c r="V1570" s="48" t="s">
        <v>7339</v>
      </c>
      <c r="W1570" s="48" t="s">
        <v>4851</v>
      </c>
      <c r="X1570" s="48" t="s">
        <v>3180</v>
      </c>
      <c r="Z1570" s="48"/>
      <c r="AA1570" s="48"/>
      <c r="AB1570" s="48"/>
      <c r="AC1570" s="48"/>
      <c r="AD1570" s="48"/>
      <c r="AE1570" s="48"/>
      <c r="AF1570" s="48"/>
      <c r="AG1570" s="48"/>
      <c r="AH1570" s="48"/>
      <c r="AI1570" s="48"/>
      <c r="AJ1570" s="48"/>
      <c r="AK1570" s="48"/>
      <c r="AL1570" s="48"/>
      <c r="AM1570" s="198" t="s">
        <v>3652</v>
      </c>
      <c r="AN1570" s="48"/>
      <c r="AP1570" s="48"/>
      <c r="AQ1570" s="11" t="s">
        <v>79</v>
      </c>
      <c r="AR1570" s="48" t="s">
        <v>3180</v>
      </c>
      <c r="AS1570" s="11" t="s">
        <v>75</v>
      </c>
      <c r="AT1570" s="25" t="s">
        <v>80</v>
      </c>
      <c r="AU1570" s="48"/>
      <c r="AV1570" s="48"/>
      <c r="AW1570" s="25" t="s">
        <v>96</v>
      </c>
      <c r="AX1570" s="25" t="s">
        <v>2141</v>
      </c>
      <c r="AY1570" s="39" t="s">
        <v>299</v>
      </c>
      <c r="AZ1570" s="25" t="s">
        <v>191</v>
      </c>
      <c r="BA1570" s="48"/>
      <c r="BB1570" s="48"/>
      <c r="BF1570" s="48"/>
      <c r="BH1570" s="48"/>
      <c r="BI1570" s="48"/>
      <c r="BJ1570" s="44">
        <v>2025.0</v>
      </c>
      <c r="BK1570" s="11">
        <v>2029.0</v>
      </c>
      <c r="BL1570" s="16">
        <f t="shared" si="1660"/>
        <v>5</v>
      </c>
      <c r="BM1570" s="18" t="str">
        <f t="shared" si="1661"/>
        <v>2025, 2026, 2027, 2028, 2029</v>
      </c>
      <c r="BN1570" s="18" t="str">
        <f t="shared" ref="BN1570:CC1570" si="2316">IF(ISNUMBER(SEARCH(BN$1, $BM1570)), ($K1570/$BL1570), "")</f>
        <v/>
      </c>
      <c r="BO1570" s="18" t="str">
        <f t="shared" si="2316"/>
        <v/>
      </c>
      <c r="BP1570" s="18" t="str">
        <f t="shared" si="2316"/>
        <v/>
      </c>
      <c r="BQ1570" s="18" t="str">
        <f t="shared" si="2316"/>
        <v/>
      </c>
      <c r="BR1570" s="18" t="str">
        <f t="shared" si="2316"/>
        <v/>
      </c>
      <c r="BS1570" s="20">
        <f t="shared" si="2316"/>
        <v>19723.2</v>
      </c>
      <c r="BT1570" s="20">
        <f t="shared" si="2316"/>
        <v>19723.2</v>
      </c>
      <c r="BU1570" s="20">
        <f t="shared" si="2316"/>
        <v>19723.2</v>
      </c>
      <c r="BV1570" s="20">
        <f t="shared" si="2316"/>
        <v>19723.2</v>
      </c>
      <c r="BW1570" s="20">
        <f t="shared" si="2316"/>
        <v>19723.2</v>
      </c>
      <c r="BX1570" s="18" t="str">
        <f t="shared" si="2316"/>
        <v/>
      </c>
      <c r="BY1570" s="18" t="str">
        <f t="shared" si="2316"/>
        <v/>
      </c>
      <c r="BZ1570" s="18" t="str">
        <f t="shared" si="2316"/>
        <v/>
      </c>
      <c r="CA1570" s="18" t="str">
        <f t="shared" si="2316"/>
        <v/>
      </c>
      <c r="CB1570" s="18" t="str">
        <f t="shared" si="2316"/>
        <v/>
      </c>
      <c r="CC1570" s="18" t="str">
        <f t="shared" si="2316"/>
        <v/>
      </c>
      <c r="CD1570" s="48"/>
      <c r="CE1570" s="48"/>
    </row>
    <row r="1571">
      <c r="A1571" s="48" t="s">
        <v>7340</v>
      </c>
      <c r="B1571" s="39" t="s">
        <v>72</v>
      </c>
      <c r="C1571" s="39" t="s">
        <v>72</v>
      </c>
      <c r="D1571" s="39" t="s">
        <v>7182</v>
      </c>
      <c r="E1571" s="148">
        <v>17385.0</v>
      </c>
      <c r="F1571" s="148">
        <v>17385.0</v>
      </c>
      <c r="G1571" s="48" t="s">
        <v>7183</v>
      </c>
      <c r="J1571" s="65">
        <f t="shared" ref="J1571:K1571" si="2317">E1571</f>
        <v>17385</v>
      </c>
      <c r="K1571" s="65">
        <f t="shared" si="2317"/>
        <v>17385</v>
      </c>
      <c r="L1571" s="11" t="s">
        <v>86</v>
      </c>
      <c r="M1571" s="11"/>
      <c r="N1571" s="190" t="s">
        <v>7341</v>
      </c>
      <c r="O1571" s="48" t="s">
        <v>147</v>
      </c>
      <c r="P1571" s="48"/>
      <c r="Q1571" s="48"/>
      <c r="R1571" s="48"/>
      <c r="S1571" s="48"/>
      <c r="T1571" s="48" t="s">
        <v>7342</v>
      </c>
      <c r="V1571" s="48" t="s">
        <v>7343</v>
      </c>
      <c r="W1571" s="48" t="s">
        <v>92</v>
      </c>
      <c r="X1571" s="48" t="s">
        <v>3180</v>
      </c>
      <c r="Z1571" s="48"/>
      <c r="AA1571" s="48"/>
      <c r="AB1571" s="48"/>
      <c r="AC1571" s="48"/>
      <c r="AD1571" s="48"/>
      <c r="AE1571" s="48"/>
      <c r="AF1571" s="48"/>
      <c r="AG1571" s="48"/>
      <c r="AH1571" s="48"/>
      <c r="AI1571" s="48"/>
      <c r="AJ1571" s="48"/>
      <c r="AK1571" s="48"/>
      <c r="AL1571" s="48"/>
      <c r="AM1571" s="198" t="s">
        <v>3652</v>
      </c>
      <c r="AN1571" s="48"/>
      <c r="AP1571" s="48"/>
      <c r="AQ1571" s="11" t="s">
        <v>79</v>
      </c>
      <c r="AR1571" s="48" t="s">
        <v>3180</v>
      </c>
      <c r="AS1571" s="11" t="s">
        <v>75</v>
      </c>
      <c r="AT1571" s="25" t="s">
        <v>80</v>
      </c>
      <c r="AU1571" s="48"/>
      <c r="AV1571" s="48"/>
      <c r="AW1571" s="25" t="s">
        <v>96</v>
      </c>
      <c r="AX1571" s="25" t="s">
        <v>2141</v>
      </c>
      <c r="AY1571" s="39" t="s">
        <v>1400</v>
      </c>
      <c r="AZ1571" s="25" t="s">
        <v>191</v>
      </c>
      <c r="BA1571" s="48"/>
      <c r="BB1571" s="48"/>
      <c r="BF1571" s="48"/>
      <c r="BH1571" s="48"/>
      <c r="BI1571" s="48"/>
      <c r="BJ1571" s="44">
        <v>2020.0</v>
      </c>
      <c r="BK1571" s="11">
        <v>2021.0</v>
      </c>
      <c r="BL1571" s="16">
        <f t="shared" si="1660"/>
        <v>2</v>
      </c>
      <c r="BM1571" s="18" t="str">
        <f t="shared" si="1661"/>
        <v>2020, 2021</v>
      </c>
      <c r="BN1571" s="20">
        <f t="shared" ref="BN1571:CC1571" si="2318">IF(ISNUMBER(SEARCH(BN$1, $BM1571)), ($K1571/$BL1571), "")</f>
        <v>8692.5</v>
      </c>
      <c r="BO1571" s="20">
        <f t="shared" si="2318"/>
        <v>8692.5</v>
      </c>
      <c r="BP1571" s="18" t="str">
        <f t="shared" si="2318"/>
        <v/>
      </c>
      <c r="BQ1571" s="18" t="str">
        <f t="shared" si="2318"/>
        <v/>
      </c>
      <c r="BR1571" s="18" t="str">
        <f t="shared" si="2318"/>
        <v/>
      </c>
      <c r="BS1571" s="18" t="str">
        <f t="shared" si="2318"/>
        <v/>
      </c>
      <c r="BT1571" s="18" t="str">
        <f t="shared" si="2318"/>
        <v/>
      </c>
      <c r="BU1571" s="18" t="str">
        <f t="shared" si="2318"/>
        <v/>
      </c>
      <c r="BV1571" s="18" t="str">
        <f t="shared" si="2318"/>
        <v/>
      </c>
      <c r="BW1571" s="18" t="str">
        <f t="shared" si="2318"/>
        <v/>
      </c>
      <c r="BX1571" s="18" t="str">
        <f t="shared" si="2318"/>
        <v/>
      </c>
      <c r="BY1571" s="18" t="str">
        <f t="shared" si="2318"/>
        <v/>
      </c>
      <c r="BZ1571" s="18" t="str">
        <f t="shared" si="2318"/>
        <v/>
      </c>
      <c r="CA1571" s="18" t="str">
        <f t="shared" si="2318"/>
        <v/>
      </c>
      <c r="CB1571" s="18" t="str">
        <f t="shared" si="2318"/>
        <v/>
      </c>
      <c r="CC1571" s="18" t="str">
        <f t="shared" si="2318"/>
        <v/>
      </c>
      <c r="CD1571" s="48"/>
      <c r="CE1571" s="48"/>
    </row>
    <row r="1572">
      <c r="A1572" s="48" t="s">
        <v>7344</v>
      </c>
      <c r="B1572" s="39" t="s">
        <v>72</v>
      </c>
      <c r="C1572" s="39" t="s">
        <v>72</v>
      </c>
      <c r="D1572" s="39" t="s">
        <v>7182</v>
      </c>
      <c r="E1572" s="148">
        <v>1717000.0</v>
      </c>
      <c r="F1572" s="148">
        <v>1717000.0</v>
      </c>
      <c r="G1572" s="48" t="s">
        <v>7183</v>
      </c>
      <c r="J1572" s="65">
        <f t="shared" ref="J1572:K1572" si="2319">E1572</f>
        <v>1717000</v>
      </c>
      <c r="K1572" s="65">
        <f t="shared" si="2319"/>
        <v>1717000</v>
      </c>
      <c r="L1572" s="11" t="s">
        <v>86</v>
      </c>
      <c r="M1572" s="11"/>
      <c r="N1572" s="190" t="s">
        <v>7345</v>
      </c>
      <c r="O1572" s="48" t="s">
        <v>7346</v>
      </c>
      <c r="P1572" s="48"/>
      <c r="Q1572" s="48"/>
      <c r="R1572" s="48"/>
      <c r="S1572" s="48"/>
      <c r="T1572" s="48" t="s">
        <v>7347</v>
      </c>
      <c r="V1572" s="48" t="s">
        <v>7348</v>
      </c>
      <c r="W1572" s="48" t="s">
        <v>4851</v>
      </c>
      <c r="X1572" s="48" t="s">
        <v>3180</v>
      </c>
      <c r="Z1572" s="48"/>
      <c r="AA1572" s="48"/>
      <c r="AB1572" s="48"/>
      <c r="AC1572" s="48"/>
      <c r="AD1572" s="48"/>
      <c r="AE1572" s="48"/>
      <c r="AF1572" s="48"/>
      <c r="AG1572" s="48"/>
      <c r="AH1572" s="48"/>
      <c r="AI1572" s="48"/>
      <c r="AJ1572" s="48"/>
      <c r="AK1572" s="48"/>
      <c r="AL1572" s="48"/>
      <c r="AM1572" s="198" t="s">
        <v>3652</v>
      </c>
      <c r="AN1572" s="48"/>
      <c r="AP1572" s="48"/>
      <c r="AQ1572" s="11" t="s">
        <v>79</v>
      </c>
      <c r="AR1572" s="48" t="s">
        <v>3180</v>
      </c>
      <c r="AS1572" s="11" t="s">
        <v>75</v>
      </c>
      <c r="AT1572" s="25" t="s">
        <v>107</v>
      </c>
      <c r="AU1572" s="39" t="s">
        <v>108</v>
      </c>
      <c r="AV1572" s="48"/>
      <c r="AW1572" s="25" t="s">
        <v>96</v>
      </c>
      <c r="AX1572" s="25" t="s">
        <v>82</v>
      </c>
      <c r="AY1572" s="48"/>
      <c r="AZ1572" s="11" t="s">
        <v>535</v>
      </c>
      <c r="BA1572" s="48"/>
      <c r="BB1572" s="48"/>
      <c r="BF1572" s="48"/>
      <c r="BH1572" s="48"/>
      <c r="BI1572" s="48"/>
      <c r="BJ1572" s="44">
        <v>2024.0</v>
      </c>
      <c r="BK1572" s="11">
        <v>2027.0</v>
      </c>
      <c r="BL1572" s="16">
        <f t="shared" si="1660"/>
        <v>4</v>
      </c>
      <c r="BM1572" s="18" t="str">
        <f t="shared" si="1661"/>
        <v>2024, 2025, 2026, 2027</v>
      </c>
      <c r="BN1572" s="18" t="str">
        <f t="shared" ref="BN1572:CC1572" si="2320">IF(ISNUMBER(SEARCH(BN$1, $BM1572)), ($K1572/$BL1572), "")</f>
        <v/>
      </c>
      <c r="BO1572" s="18" t="str">
        <f t="shared" si="2320"/>
        <v/>
      </c>
      <c r="BP1572" s="18" t="str">
        <f t="shared" si="2320"/>
        <v/>
      </c>
      <c r="BQ1572" s="18" t="str">
        <f t="shared" si="2320"/>
        <v/>
      </c>
      <c r="BR1572" s="20">
        <f t="shared" si="2320"/>
        <v>429250</v>
      </c>
      <c r="BS1572" s="20">
        <f t="shared" si="2320"/>
        <v>429250</v>
      </c>
      <c r="BT1572" s="20">
        <f t="shared" si="2320"/>
        <v>429250</v>
      </c>
      <c r="BU1572" s="20">
        <f t="shared" si="2320"/>
        <v>429250</v>
      </c>
      <c r="BV1572" s="18" t="str">
        <f t="shared" si="2320"/>
        <v/>
      </c>
      <c r="BW1572" s="18" t="str">
        <f t="shared" si="2320"/>
        <v/>
      </c>
      <c r="BX1572" s="18" t="str">
        <f t="shared" si="2320"/>
        <v/>
      </c>
      <c r="BY1572" s="18" t="str">
        <f t="shared" si="2320"/>
        <v/>
      </c>
      <c r="BZ1572" s="18" t="str">
        <f t="shared" si="2320"/>
        <v/>
      </c>
      <c r="CA1572" s="18" t="str">
        <f t="shared" si="2320"/>
        <v/>
      </c>
      <c r="CB1572" s="18" t="str">
        <f t="shared" si="2320"/>
        <v/>
      </c>
      <c r="CC1572" s="18" t="str">
        <f t="shared" si="2320"/>
        <v/>
      </c>
      <c r="CD1572" s="48"/>
      <c r="CE1572" s="48"/>
    </row>
    <row r="1573">
      <c r="A1573" s="48" t="s">
        <v>7349</v>
      </c>
      <c r="B1573" s="39" t="s">
        <v>72</v>
      </c>
      <c r="C1573" s="39" t="s">
        <v>72</v>
      </c>
      <c r="D1573" s="39" t="s">
        <v>7182</v>
      </c>
      <c r="E1573" s="44">
        <v>150000.0</v>
      </c>
      <c r="F1573" s="44">
        <v>150000.0</v>
      </c>
      <c r="G1573" s="48" t="s">
        <v>7183</v>
      </c>
      <c r="J1573" s="65">
        <f t="shared" ref="J1573:K1573" si="2321">E1573</f>
        <v>150000</v>
      </c>
      <c r="K1573" s="65">
        <f t="shared" si="2321"/>
        <v>150000</v>
      </c>
      <c r="L1573" s="11" t="s">
        <v>86</v>
      </c>
      <c r="M1573" s="11"/>
      <c r="N1573" s="190" t="s">
        <v>7350</v>
      </c>
      <c r="O1573" s="48" t="s">
        <v>147</v>
      </c>
      <c r="P1573" s="48"/>
      <c r="Q1573" s="48"/>
      <c r="R1573" s="48"/>
      <c r="S1573" s="48"/>
      <c r="T1573" s="48" t="s">
        <v>7351</v>
      </c>
      <c r="V1573" s="48" t="s">
        <v>7352</v>
      </c>
      <c r="W1573" s="48" t="s">
        <v>4825</v>
      </c>
      <c r="X1573" s="48" t="s">
        <v>3180</v>
      </c>
      <c r="Z1573" s="48"/>
      <c r="AA1573" s="48"/>
      <c r="AB1573" s="48"/>
      <c r="AC1573" s="48"/>
      <c r="AD1573" s="48"/>
      <c r="AE1573" s="48"/>
      <c r="AF1573" s="48"/>
      <c r="AG1573" s="48"/>
      <c r="AH1573" s="48"/>
      <c r="AI1573" s="48"/>
      <c r="AJ1573" s="48"/>
      <c r="AK1573" s="48"/>
      <c r="AL1573" s="48"/>
      <c r="AM1573" s="198" t="s">
        <v>3652</v>
      </c>
      <c r="AN1573" s="48"/>
      <c r="AP1573" s="48"/>
      <c r="AQ1573" s="11" t="s">
        <v>79</v>
      </c>
      <c r="AR1573" s="48" t="s">
        <v>3180</v>
      </c>
      <c r="AS1573" s="11" t="s">
        <v>75</v>
      </c>
      <c r="AT1573" s="25" t="s">
        <v>80</v>
      </c>
      <c r="AU1573" s="48"/>
      <c r="AV1573" s="48"/>
      <c r="AW1573" s="25" t="s">
        <v>96</v>
      </c>
      <c r="AX1573" s="25" t="s">
        <v>376</v>
      </c>
      <c r="AY1573" s="48"/>
      <c r="AZ1573" s="25" t="s">
        <v>191</v>
      </c>
      <c r="BA1573" s="48"/>
      <c r="BB1573" s="48"/>
      <c r="BF1573" s="48"/>
      <c r="BH1573" s="48"/>
      <c r="BI1573" s="48"/>
      <c r="BJ1573" s="44">
        <v>2020.0</v>
      </c>
      <c r="BK1573" s="11">
        <v>2022.0</v>
      </c>
      <c r="BL1573" s="16">
        <f t="shared" si="1660"/>
        <v>3</v>
      </c>
      <c r="BM1573" s="18" t="str">
        <f t="shared" si="1661"/>
        <v>2020, 2021, 2022</v>
      </c>
      <c r="BN1573" s="20">
        <f t="shared" ref="BN1573:CC1573" si="2322">IF(ISNUMBER(SEARCH(BN$1, $BM1573)), ($K1573/$BL1573), "")</f>
        <v>50000</v>
      </c>
      <c r="BO1573" s="20">
        <f t="shared" si="2322"/>
        <v>50000</v>
      </c>
      <c r="BP1573" s="20">
        <f t="shared" si="2322"/>
        <v>50000</v>
      </c>
      <c r="BQ1573" s="18" t="str">
        <f t="shared" si="2322"/>
        <v/>
      </c>
      <c r="BR1573" s="18" t="str">
        <f t="shared" si="2322"/>
        <v/>
      </c>
      <c r="BS1573" s="18" t="str">
        <f t="shared" si="2322"/>
        <v/>
      </c>
      <c r="BT1573" s="18" t="str">
        <f t="shared" si="2322"/>
        <v/>
      </c>
      <c r="BU1573" s="18" t="str">
        <f t="shared" si="2322"/>
        <v/>
      </c>
      <c r="BV1573" s="18" t="str">
        <f t="shared" si="2322"/>
        <v/>
      </c>
      <c r="BW1573" s="18" t="str">
        <f t="shared" si="2322"/>
        <v/>
      </c>
      <c r="BX1573" s="18" t="str">
        <f t="shared" si="2322"/>
        <v/>
      </c>
      <c r="BY1573" s="18" t="str">
        <f t="shared" si="2322"/>
        <v/>
      </c>
      <c r="BZ1573" s="18" t="str">
        <f t="shared" si="2322"/>
        <v/>
      </c>
      <c r="CA1573" s="18" t="str">
        <f t="shared" si="2322"/>
        <v/>
      </c>
      <c r="CB1573" s="18" t="str">
        <f t="shared" si="2322"/>
        <v/>
      </c>
      <c r="CC1573" s="18" t="str">
        <f t="shared" si="2322"/>
        <v/>
      </c>
      <c r="CD1573" s="48"/>
      <c r="CE1573" s="48"/>
    </row>
    <row r="1574">
      <c r="A1574" s="48" t="s">
        <v>7353</v>
      </c>
      <c r="B1574" s="39" t="s">
        <v>72</v>
      </c>
      <c r="C1574" s="39" t="s">
        <v>72</v>
      </c>
      <c r="D1574" s="39" t="s">
        <v>7182</v>
      </c>
      <c r="E1574" s="44">
        <v>49620.0</v>
      </c>
      <c r="F1574" s="44">
        <v>49620.0</v>
      </c>
      <c r="G1574" s="48" t="s">
        <v>7183</v>
      </c>
      <c r="J1574" s="65">
        <f t="shared" ref="J1574:K1574" si="2323">E1574</f>
        <v>49620</v>
      </c>
      <c r="K1574" s="65">
        <f t="shared" si="2323"/>
        <v>49620</v>
      </c>
      <c r="L1574" s="11" t="s">
        <v>86</v>
      </c>
      <c r="M1574" s="11"/>
      <c r="N1574" s="190" t="s">
        <v>7354</v>
      </c>
      <c r="O1574" s="48" t="s">
        <v>147</v>
      </c>
      <c r="P1574" s="48"/>
      <c r="Q1574" s="48"/>
      <c r="R1574" s="48"/>
      <c r="S1574" s="48"/>
      <c r="T1574" s="48" t="s">
        <v>7355</v>
      </c>
      <c r="V1574" s="48" t="s">
        <v>7356</v>
      </c>
      <c r="W1574" s="48" t="s">
        <v>92</v>
      </c>
      <c r="X1574" s="48" t="s">
        <v>3180</v>
      </c>
      <c r="Z1574" s="48"/>
      <c r="AA1574" s="48"/>
      <c r="AB1574" s="48"/>
      <c r="AC1574" s="48"/>
      <c r="AD1574" s="48"/>
      <c r="AE1574" s="48"/>
      <c r="AF1574" s="48"/>
      <c r="AG1574" s="48"/>
      <c r="AH1574" s="48"/>
      <c r="AI1574" s="48"/>
      <c r="AJ1574" s="48"/>
      <c r="AK1574" s="48"/>
      <c r="AL1574" s="48"/>
      <c r="AM1574" s="198" t="s">
        <v>3652</v>
      </c>
      <c r="AN1574" s="48"/>
      <c r="AP1574" s="48"/>
      <c r="AQ1574" s="11" t="s">
        <v>79</v>
      </c>
      <c r="AR1574" s="48" t="s">
        <v>3180</v>
      </c>
      <c r="AS1574" s="11" t="s">
        <v>75</v>
      </c>
      <c r="AT1574" s="25" t="s">
        <v>80</v>
      </c>
      <c r="AU1574" s="48"/>
      <c r="AV1574" s="48"/>
      <c r="AW1574" s="25" t="s">
        <v>96</v>
      </c>
      <c r="AX1574" s="25" t="s">
        <v>2141</v>
      </c>
      <c r="AY1574" s="39" t="s">
        <v>444</v>
      </c>
      <c r="AZ1574" s="25" t="s">
        <v>132</v>
      </c>
      <c r="BA1574" s="48"/>
      <c r="BB1574" s="48"/>
      <c r="BF1574" s="48"/>
      <c r="BH1574" s="48"/>
      <c r="BI1574" s="48"/>
      <c r="BJ1574" s="44">
        <v>2021.0</v>
      </c>
      <c r="BK1574" s="11">
        <v>2022.0</v>
      </c>
      <c r="BL1574" s="16">
        <f t="shared" si="1660"/>
        <v>2</v>
      </c>
      <c r="BM1574" s="18" t="str">
        <f t="shared" si="1661"/>
        <v>2021, 2022</v>
      </c>
      <c r="BN1574" s="18" t="str">
        <f t="shared" ref="BN1574:CC1574" si="2324">IF(ISNUMBER(SEARCH(BN$1, $BM1574)), ($K1574/$BL1574), "")</f>
        <v/>
      </c>
      <c r="BO1574" s="20">
        <f t="shared" si="2324"/>
        <v>24810</v>
      </c>
      <c r="BP1574" s="20">
        <f t="shared" si="2324"/>
        <v>24810</v>
      </c>
      <c r="BQ1574" s="18" t="str">
        <f t="shared" si="2324"/>
        <v/>
      </c>
      <c r="BR1574" s="18" t="str">
        <f t="shared" si="2324"/>
        <v/>
      </c>
      <c r="BS1574" s="18" t="str">
        <f t="shared" si="2324"/>
        <v/>
      </c>
      <c r="BT1574" s="18" t="str">
        <f t="shared" si="2324"/>
        <v/>
      </c>
      <c r="BU1574" s="18" t="str">
        <f t="shared" si="2324"/>
        <v/>
      </c>
      <c r="BV1574" s="18" t="str">
        <f t="shared" si="2324"/>
        <v/>
      </c>
      <c r="BW1574" s="18" t="str">
        <f t="shared" si="2324"/>
        <v/>
      </c>
      <c r="BX1574" s="18" t="str">
        <f t="shared" si="2324"/>
        <v/>
      </c>
      <c r="BY1574" s="18" t="str">
        <f t="shared" si="2324"/>
        <v/>
      </c>
      <c r="BZ1574" s="18" t="str">
        <f t="shared" si="2324"/>
        <v/>
      </c>
      <c r="CA1574" s="18" t="str">
        <f t="shared" si="2324"/>
        <v/>
      </c>
      <c r="CB1574" s="18" t="str">
        <f t="shared" si="2324"/>
        <v/>
      </c>
      <c r="CC1574" s="18" t="str">
        <f t="shared" si="2324"/>
        <v/>
      </c>
      <c r="CD1574" s="48"/>
      <c r="CE1574" s="48"/>
    </row>
    <row r="1575">
      <c r="A1575" s="48" t="s">
        <v>7357</v>
      </c>
      <c r="B1575" s="39" t="s">
        <v>72</v>
      </c>
      <c r="C1575" s="39" t="s">
        <v>72</v>
      </c>
      <c r="D1575" s="39" t="s">
        <v>7182</v>
      </c>
      <c r="E1575" s="44">
        <v>639438.0</v>
      </c>
      <c r="F1575" s="48"/>
      <c r="G1575" s="48" t="s">
        <v>215</v>
      </c>
      <c r="J1575" s="13">
        <f t="shared" ref="J1575:K1575" si="2325">E1575*0.091</f>
        <v>58188.858</v>
      </c>
      <c r="K1575" s="13">
        <f t="shared" si="2325"/>
        <v>0</v>
      </c>
      <c r="L1575" s="11" t="s">
        <v>86</v>
      </c>
      <c r="M1575" s="11"/>
      <c r="N1575" s="190" t="s">
        <v>6914</v>
      </c>
      <c r="O1575" s="48" t="s">
        <v>7358</v>
      </c>
      <c r="P1575" s="48"/>
      <c r="Q1575" s="48"/>
      <c r="R1575" s="48"/>
      <c r="S1575" s="48"/>
      <c r="T1575" s="48"/>
      <c r="V1575" s="48" t="s">
        <v>567</v>
      </c>
      <c r="W1575" s="48" t="s">
        <v>92</v>
      </c>
      <c r="X1575" s="48" t="s">
        <v>218</v>
      </c>
      <c r="Z1575" s="48"/>
      <c r="AA1575" s="48"/>
      <c r="AB1575" s="48"/>
      <c r="AC1575" s="48"/>
      <c r="AD1575" s="48"/>
      <c r="AE1575" s="48"/>
      <c r="AF1575" s="48"/>
      <c r="AG1575" s="48"/>
      <c r="AH1575" s="48"/>
      <c r="AI1575" s="48"/>
      <c r="AJ1575" s="48"/>
      <c r="AK1575" s="48"/>
      <c r="AL1575" s="48"/>
      <c r="AM1575" s="11" t="s">
        <v>485</v>
      </c>
      <c r="AN1575" s="48"/>
      <c r="AP1575" s="48"/>
      <c r="AQ1575" s="11" t="s">
        <v>79</v>
      </c>
      <c r="AR1575" s="48" t="s">
        <v>218</v>
      </c>
      <c r="AS1575" s="11" t="s">
        <v>75</v>
      </c>
      <c r="AT1575" s="25" t="s">
        <v>107</v>
      </c>
      <c r="AU1575" s="39" t="s">
        <v>108</v>
      </c>
      <c r="AV1575" s="48"/>
      <c r="AW1575" s="25" t="s">
        <v>96</v>
      </c>
      <c r="AX1575" s="25" t="s">
        <v>2141</v>
      </c>
      <c r="AY1575" s="48"/>
      <c r="AZ1575" s="25" t="s">
        <v>124</v>
      </c>
      <c r="BA1575" s="48"/>
      <c r="BB1575" s="48"/>
      <c r="BF1575" s="48"/>
      <c r="BH1575" s="48"/>
      <c r="BI1575" s="48"/>
      <c r="BJ1575" s="44">
        <v>2025.0</v>
      </c>
      <c r="BK1575" s="48"/>
      <c r="BL1575" s="16">
        <f t="shared" si="1660"/>
        <v>-2024</v>
      </c>
      <c r="BM1575" s="18" t="str">
        <f t="shared" si="1661"/>
        <v>#NUM!</v>
      </c>
      <c r="BN1575" s="18" t="str">
        <f t="shared" ref="BN1575:CC1575" si="2326">IF(ISNUMBER(SEARCH(BN$1, $BM1575)), ($K1575/$BL1575), "")</f>
        <v/>
      </c>
      <c r="BO1575" s="18" t="str">
        <f t="shared" si="2326"/>
        <v/>
      </c>
      <c r="BP1575" s="18" t="str">
        <f t="shared" si="2326"/>
        <v/>
      </c>
      <c r="BQ1575" s="18" t="str">
        <f t="shared" si="2326"/>
        <v/>
      </c>
      <c r="BR1575" s="18" t="str">
        <f t="shared" si="2326"/>
        <v/>
      </c>
      <c r="BS1575" s="18" t="str">
        <f t="shared" si="2326"/>
        <v/>
      </c>
      <c r="BT1575" s="18" t="str">
        <f t="shared" si="2326"/>
        <v/>
      </c>
      <c r="BU1575" s="18" t="str">
        <f t="shared" si="2326"/>
        <v/>
      </c>
      <c r="BV1575" s="18" t="str">
        <f t="shared" si="2326"/>
        <v/>
      </c>
      <c r="BW1575" s="18" t="str">
        <f t="shared" si="2326"/>
        <v/>
      </c>
      <c r="BX1575" s="18" t="str">
        <f t="shared" si="2326"/>
        <v/>
      </c>
      <c r="BY1575" s="18" t="str">
        <f t="shared" si="2326"/>
        <v/>
      </c>
      <c r="BZ1575" s="18" t="str">
        <f t="shared" si="2326"/>
        <v/>
      </c>
      <c r="CA1575" s="18" t="str">
        <f t="shared" si="2326"/>
        <v/>
      </c>
      <c r="CB1575" s="18" t="str">
        <f t="shared" si="2326"/>
        <v/>
      </c>
      <c r="CC1575" s="18" t="str">
        <f t="shared" si="2326"/>
        <v/>
      </c>
      <c r="CD1575" s="48"/>
      <c r="CE1575" s="48"/>
    </row>
    <row r="1576">
      <c r="A1576" s="48" t="s">
        <v>7359</v>
      </c>
      <c r="B1576" s="39" t="s">
        <v>72</v>
      </c>
      <c r="C1576" s="39" t="s">
        <v>72</v>
      </c>
      <c r="D1576" s="39" t="s">
        <v>7182</v>
      </c>
      <c r="E1576" s="44">
        <v>500000.0</v>
      </c>
      <c r="F1576" s="48"/>
      <c r="G1576" s="48" t="s">
        <v>215</v>
      </c>
      <c r="J1576" s="13">
        <f t="shared" ref="J1576:K1576" si="2327">E1576*0.091</f>
        <v>45500</v>
      </c>
      <c r="K1576" s="13">
        <f t="shared" si="2327"/>
        <v>0</v>
      </c>
      <c r="L1576" s="11" t="s">
        <v>86</v>
      </c>
      <c r="M1576" s="11"/>
      <c r="N1576" s="190" t="s">
        <v>7360</v>
      </c>
      <c r="O1576" s="48" t="s">
        <v>7361</v>
      </c>
      <c r="P1576" s="48"/>
      <c r="Q1576" s="48"/>
      <c r="R1576" s="48"/>
      <c r="S1576" s="48"/>
      <c r="T1576" s="48"/>
      <c r="V1576" s="48" t="s">
        <v>392</v>
      </c>
      <c r="W1576" s="48" t="s">
        <v>92</v>
      </c>
      <c r="X1576" s="48" t="s">
        <v>218</v>
      </c>
      <c r="Z1576" s="48"/>
      <c r="AA1576" s="48"/>
      <c r="AB1576" s="48"/>
      <c r="AC1576" s="48"/>
      <c r="AD1576" s="48"/>
      <c r="AE1576" s="48"/>
      <c r="AF1576" s="48"/>
      <c r="AG1576" s="48"/>
      <c r="AH1576" s="48"/>
      <c r="AI1576" s="48"/>
      <c r="AJ1576" s="48"/>
      <c r="AK1576" s="48"/>
      <c r="AL1576" s="48"/>
      <c r="AM1576" s="11" t="s">
        <v>485</v>
      </c>
      <c r="AN1576" s="48"/>
      <c r="AP1576" s="48"/>
      <c r="AQ1576" s="11" t="s">
        <v>79</v>
      </c>
      <c r="AR1576" s="48" t="s">
        <v>218</v>
      </c>
      <c r="AS1576" s="11" t="s">
        <v>75</v>
      </c>
      <c r="AT1576" s="25" t="s">
        <v>80</v>
      </c>
      <c r="AU1576" s="48"/>
      <c r="AV1576" s="48"/>
      <c r="AW1576" s="25" t="s">
        <v>96</v>
      </c>
      <c r="AX1576" s="25" t="s">
        <v>82</v>
      </c>
      <c r="AY1576" s="48"/>
      <c r="AZ1576" s="25" t="s">
        <v>132</v>
      </c>
      <c r="BA1576" s="48"/>
      <c r="BB1576" s="48"/>
      <c r="BF1576" s="48"/>
      <c r="BH1576" s="48"/>
      <c r="BI1576" s="48"/>
      <c r="BJ1576" s="44">
        <v>2025.0</v>
      </c>
      <c r="BK1576" s="48"/>
      <c r="BL1576" s="16">
        <f t="shared" si="1660"/>
        <v>-2024</v>
      </c>
      <c r="BM1576" s="18" t="str">
        <f t="shared" si="1661"/>
        <v>#NUM!</v>
      </c>
      <c r="BN1576" s="18" t="str">
        <f t="shared" ref="BN1576:CC1576" si="2328">IF(ISNUMBER(SEARCH(BN$1, $BM1576)), ($K1576/$BL1576), "")</f>
        <v/>
      </c>
      <c r="BO1576" s="18" t="str">
        <f t="shared" si="2328"/>
        <v/>
      </c>
      <c r="BP1576" s="18" t="str">
        <f t="shared" si="2328"/>
        <v/>
      </c>
      <c r="BQ1576" s="18" t="str">
        <f t="shared" si="2328"/>
        <v/>
      </c>
      <c r="BR1576" s="18" t="str">
        <f t="shared" si="2328"/>
        <v/>
      </c>
      <c r="BS1576" s="18" t="str">
        <f t="shared" si="2328"/>
        <v/>
      </c>
      <c r="BT1576" s="18" t="str">
        <f t="shared" si="2328"/>
        <v/>
      </c>
      <c r="BU1576" s="18" t="str">
        <f t="shared" si="2328"/>
        <v/>
      </c>
      <c r="BV1576" s="18" t="str">
        <f t="shared" si="2328"/>
        <v/>
      </c>
      <c r="BW1576" s="18" t="str">
        <f t="shared" si="2328"/>
        <v/>
      </c>
      <c r="BX1576" s="18" t="str">
        <f t="shared" si="2328"/>
        <v/>
      </c>
      <c r="BY1576" s="18" t="str">
        <f t="shared" si="2328"/>
        <v/>
      </c>
      <c r="BZ1576" s="18" t="str">
        <f t="shared" si="2328"/>
        <v/>
      </c>
      <c r="CA1576" s="18" t="str">
        <f t="shared" si="2328"/>
        <v/>
      </c>
      <c r="CB1576" s="18" t="str">
        <f t="shared" si="2328"/>
        <v/>
      </c>
      <c r="CC1576" s="18" t="str">
        <f t="shared" si="2328"/>
        <v/>
      </c>
      <c r="CD1576" s="48"/>
      <c r="CE1576" s="48"/>
    </row>
    <row r="1577">
      <c r="A1577" s="48" t="s">
        <v>7362</v>
      </c>
      <c r="B1577" s="39" t="s">
        <v>72</v>
      </c>
      <c r="C1577" s="39" t="s">
        <v>72</v>
      </c>
      <c r="D1577" s="39" t="s">
        <v>7182</v>
      </c>
      <c r="E1577" s="44">
        <v>995455.0</v>
      </c>
      <c r="F1577" s="48"/>
      <c r="G1577" s="48" t="s">
        <v>215</v>
      </c>
      <c r="J1577" s="13">
        <f t="shared" ref="J1577:K1577" si="2329">E1577*0.091</f>
        <v>90586.405</v>
      </c>
      <c r="K1577" s="13">
        <f t="shared" si="2329"/>
        <v>0</v>
      </c>
      <c r="L1577" s="11" t="s">
        <v>86</v>
      </c>
      <c r="M1577" s="11"/>
      <c r="N1577" s="199" t="s">
        <v>7363</v>
      </c>
      <c r="O1577" s="48" t="s">
        <v>7364</v>
      </c>
      <c r="P1577" s="48"/>
      <c r="Q1577" s="48"/>
      <c r="R1577" s="48"/>
      <c r="S1577" s="48"/>
      <c r="T1577" s="48"/>
      <c r="V1577" s="48" t="s">
        <v>429</v>
      </c>
      <c r="W1577" s="48" t="s">
        <v>4851</v>
      </c>
      <c r="X1577" s="48" t="s">
        <v>218</v>
      </c>
      <c r="Z1577" s="48"/>
      <c r="AA1577" s="48"/>
      <c r="AB1577" s="48"/>
      <c r="AC1577" s="48"/>
      <c r="AD1577" s="48"/>
      <c r="AE1577" s="48"/>
      <c r="AF1577" s="48"/>
      <c r="AG1577" s="48"/>
      <c r="AH1577" s="48"/>
      <c r="AI1577" s="48"/>
      <c r="AJ1577" s="48"/>
      <c r="AK1577" s="48"/>
      <c r="AL1577" s="48"/>
      <c r="AM1577" s="11" t="s">
        <v>485</v>
      </c>
      <c r="AN1577" s="48"/>
      <c r="AP1577" s="48"/>
      <c r="AQ1577" s="11" t="s">
        <v>79</v>
      </c>
      <c r="AR1577" s="48" t="s">
        <v>218</v>
      </c>
      <c r="AS1577" s="11" t="s">
        <v>75</v>
      </c>
      <c r="AT1577" s="25" t="s">
        <v>80</v>
      </c>
      <c r="AU1577" s="48"/>
      <c r="AV1577" s="48"/>
      <c r="AW1577" s="25" t="s">
        <v>96</v>
      </c>
      <c r="AX1577" s="25" t="s">
        <v>82</v>
      </c>
      <c r="AY1577" s="48"/>
      <c r="AZ1577" s="25" t="s">
        <v>395</v>
      </c>
      <c r="BA1577" s="48"/>
      <c r="BB1577" s="48"/>
      <c r="BF1577" s="48"/>
      <c r="BH1577" s="48"/>
      <c r="BI1577" s="48"/>
      <c r="BJ1577" s="44">
        <v>2025.0</v>
      </c>
      <c r="BK1577" s="48"/>
      <c r="BL1577" s="16">
        <f t="shared" si="1660"/>
        <v>-2024</v>
      </c>
      <c r="BM1577" s="18" t="str">
        <f t="shared" si="1661"/>
        <v>#NUM!</v>
      </c>
      <c r="BN1577" s="18" t="str">
        <f t="shared" ref="BN1577:CC1577" si="2330">IF(ISNUMBER(SEARCH(BN$1, $BM1577)), ($K1577/$BL1577), "")</f>
        <v/>
      </c>
      <c r="BO1577" s="18" t="str">
        <f t="shared" si="2330"/>
        <v/>
      </c>
      <c r="BP1577" s="18" t="str">
        <f t="shared" si="2330"/>
        <v/>
      </c>
      <c r="BQ1577" s="18" t="str">
        <f t="shared" si="2330"/>
        <v/>
      </c>
      <c r="BR1577" s="18" t="str">
        <f t="shared" si="2330"/>
        <v/>
      </c>
      <c r="BS1577" s="18" t="str">
        <f t="shared" si="2330"/>
        <v/>
      </c>
      <c r="BT1577" s="18" t="str">
        <f t="shared" si="2330"/>
        <v/>
      </c>
      <c r="BU1577" s="18" t="str">
        <f t="shared" si="2330"/>
        <v/>
      </c>
      <c r="BV1577" s="18" t="str">
        <f t="shared" si="2330"/>
        <v/>
      </c>
      <c r="BW1577" s="18" t="str">
        <f t="shared" si="2330"/>
        <v/>
      </c>
      <c r="BX1577" s="18" t="str">
        <f t="shared" si="2330"/>
        <v/>
      </c>
      <c r="BY1577" s="18" t="str">
        <f t="shared" si="2330"/>
        <v/>
      </c>
      <c r="BZ1577" s="18" t="str">
        <f t="shared" si="2330"/>
        <v/>
      </c>
      <c r="CA1577" s="18" t="str">
        <f t="shared" si="2330"/>
        <v/>
      </c>
      <c r="CB1577" s="18" t="str">
        <f t="shared" si="2330"/>
        <v/>
      </c>
      <c r="CC1577" s="18" t="str">
        <f t="shared" si="2330"/>
        <v/>
      </c>
      <c r="CD1577" s="48"/>
      <c r="CE1577" s="48"/>
    </row>
    <row r="1578">
      <c r="A1578" s="48" t="s">
        <v>7365</v>
      </c>
      <c r="B1578" s="39" t="s">
        <v>72</v>
      </c>
      <c r="C1578" s="39" t="s">
        <v>72</v>
      </c>
      <c r="D1578" s="39" t="s">
        <v>7182</v>
      </c>
      <c r="E1578" s="44">
        <v>3900000.0</v>
      </c>
      <c r="F1578" s="48"/>
      <c r="G1578" s="48" t="s">
        <v>215</v>
      </c>
      <c r="J1578" s="13">
        <f t="shared" ref="J1578:K1578" si="2331">E1578*0.091</f>
        <v>354900</v>
      </c>
      <c r="K1578" s="13">
        <f t="shared" si="2331"/>
        <v>0</v>
      </c>
      <c r="L1578" s="11" t="s">
        <v>86</v>
      </c>
      <c r="M1578" s="11"/>
      <c r="N1578" s="66" t="s">
        <v>6812</v>
      </c>
      <c r="O1578" s="48" t="s">
        <v>7366</v>
      </c>
      <c r="P1578" s="48"/>
      <c r="Q1578" s="48"/>
      <c r="R1578" s="48"/>
      <c r="S1578" s="48"/>
      <c r="T1578" s="48"/>
      <c r="V1578" s="48" t="s">
        <v>438</v>
      </c>
      <c r="W1578" s="48" t="s">
        <v>4851</v>
      </c>
      <c r="X1578" s="48" t="s">
        <v>218</v>
      </c>
      <c r="Z1578" s="48"/>
      <c r="AA1578" s="48"/>
      <c r="AB1578" s="48"/>
      <c r="AC1578" s="48"/>
      <c r="AD1578" s="48"/>
      <c r="AE1578" s="48"/>
      <c r="AF1578" s="48"/>
      <c r="AG1578" s="48"/>
      <c r="AH1578" s="48"/>
      <c r="AI1578" s="48"/>
      <c r="AJ1578" s="48"/>
      <c r="AK1578" s="48"/>
      <c r="AL1578" s="48"/>
      <c r="AN1578" s="48"/>
      <c r="AP1578" s="48"/>
      <c r="AQ1578" s="11" t="s">
        <v>79</v>
      </c>
      <c r="AR1578" s="48" t="s">
        <v>218</v>
      </c>
      <c r="AS1578" s="11" t="s">
        <v>75</v>
      </c>
      <c r="AT1578" s="25" t="s">
        <v>107</v>
      </c>
      <c r="AU1578" s="39" t="s">
        <v>108</v>
      </c>
      <c r="AV1578" s="48"/>
      <c r="AW1578" s="25" t="s">
        <v>96</v>
      </c>
      <c r="AX1578" s="25" t="s">
        <v>82</v>
      </c>
      <c r="AY1578" s="48"/>
      <c r="AZ1578" s="25" t="s">
        <v>124</v>
      </c>
      <c r="BA1578" s="48"/>
      <c r="BB1578" s="48"/>
      <c r="BF1578" s="48"/>
      <c r="BH1578" s="48"/>
      <c r="BI1578" s="48"/>
      <c r="BJ1578" s="44">
        <v>2025.0</v>
      </c>
      <c r="BK1578" s="48"/>
      <c r="BL1578" s="16">
        <f t="shared" si="1660"/>
        <v>-2024</v>
      </c>
      <c r="BM1578" s="18" t="str">
        <f t="shared" si="1661"/>
        <v>#NUM!</v>
      </c>
      <c r="BN1578" s="18" t="str">
        <f t="shared" ref="BN1578:CC1578" si="2332">IF(ISNUMBER(SEARCH(BN$1, $BM1578)), ($K1578/$BL1578), "")</f>
        <v/>
      </c>
      <c r="BO1578" s="18" t="str">
        <f t="shared" si="2332"/>
        <v/>
      </c>
      <c r="BP1578" s="18" t="str">
        <f t="shared" si="2332"/>
        <v/>
      </c>
      <c r="BQ1578" s="18" t="str">
        <f t="shared" si="2332"/>
        <v/>
      </c>
      <c r="BR1578" s="18" t="str">
        <f t="shared" si="2332"/>
        <v/>
      </c>
      <c r="BS1578" s="18" t="str">
        <f t="shared" si="2332"/>
        <v/>
      </c>
      <c r="BT1578" s="18" t="str">
        <f t="shared" si="2332"/>
        <v/>
      </c>
      <c r="BU1578" s="18" t="str">
        <f t="shared" si="2332"/>
        <v/>
      </c>
      <c r="BV1578" s="18" t="str">
        <f t="shared" si="2332"/>
        <v/>
      </c>
      <c r="BW1578" s="18" t="str">
        <f t="shared" si="2332"/>
        <v/>
      </c>
      <c r="BX1578" s="18" t="str">
        <f t="shared" si="2332"/>
        <v/>
      </c>
      <c r="BY1578" s="18" t="str">
        <f t="shared" si="2332"/>
        <v/>
      </c>
      <c r="BZ1578" s="18" t="str">
        <f t="shared" si="2332"/>
        <v/>
      </c>
      <c r="CA1578" s="18" t="str">
        <f t="shared" si="2332"/>
        <v/>
      </c>
      <c r="CB1578" s="18" t="str">
        <f t="shared" si="2332"/>
        <v/>
      </c>
      <c r="CC1578" s="18" t="str">
        <f t="shared" si="2332"/>
        <v/>
      </c>
      <c r="CD1578" s="48"/>
      <c r="CE1578" s="48"/>
    </row>
    <row r="1579">
      <c r="A1579" s="48" t="s">
        <v>7367</v>
      </c>
      <c r="B1579" s="39" t="s">
        <v>72</v>
      </c>
      <c r="C1579" s="39" t="s">
        <v>72</v>
      </c>
      <c r="D1579" s="39" t="s">
        <v>7182</v>
      </c>
      <c r="E1579" s="44">
        <v>4000000.0</v>
      </c>
      <c r="F1579" s="48"/>
      <c r="G1579" s="48" t="s">
        <v>215</v>
      </c>
      <c r="J1579" s="13">
        <f t="shared" ref="J1579:K1579" si="2333">E1579*0.091</f>
        <v>364000</v>
      </c>
      <c r="K1579" s="13">
        <f t="shared" si="2333"/>
        <v>0</v>
      </c>
      <c r="L1579" s="11" t="s">
        <v>86</v>
      </c>
      <c r="M1579" s="11"/>
      <c r="N1579" s="66" t="s">
        <v>6918</v>
      </c>
      <c r="O1579" s="48" t="s">
        <v>7368</v>
      </c>
      <c r="P1579" s="48"/>
      <c r="Q1579" s="48"/>
      <c r="R1579" s="48"/>
      <c r="S1579" s="48"/>
      <c r="T1579" s="48"/>
      <c r="V1579" s="48" t="s">
        <v>567</v>
      </c>
      <c r="W1579" s="48" t="s">
        <v>92</v>
      </c>
      <c r="X1579" s="48" t="s">
        <v>218</v>
      </c>
      <c r="Z1579" s="48"/>
      <c r="AA1579" s="48"/>
      <c r="AB1579" s="48"/>
      <c r="AC1579" s="48"/>
      <c r="AD1579" s="48"/>
      <c r="AE1579" s="48"/>
      <c r="AF1579" s="48"/>
      <c r="AG1579" s="48"/>
      <c r="AH1579" s="48"/>
      <c r="AI1579" s="48"/>
      <c r="AJ1579" s="48"/>
      <c r="AK1579" s="48"/>
      <c r="AL1579" s="48"/>
      <c r="AM1579" s="11" t="s">
        <v>485</v>
      </c>
      <c r="AN1579" s="48"/>
      <c r="AP1579" s="48"/>
      <c r="AQ1579" s="11" t="s">
        <v>79</v>
      </c>
      <c r="AR1579" s="48" t="s">
        <v>218</v>
      </c>
      <c r="AS1579" s="11" t="s">
        <v>75</v>
      </c>
      <c r="AT1579" s="25" t="s">
        <v>107</v>
      </c>
      <c r="AU1579" s="39" t="s">
        <v>189</v>
      </c>
      <c r="AV1579" s="48"/>
      <c r="AW1579" s="25" t="s">
        <v>96</v>
      </c>
      <c r="AX1579" s="25" t="s">
        <v>82</v>
      </c>
      <c r="AY1579" s="48"/>
      <c r="AZ1579" s="25" t="s">
        <v>109</v>
      </c>
      <c r="BA1579" s="48"/>
      <c r="BB1579" s="48"/>
      <c r="BF1579" s="48"/>
      <c r="BH1579" s="48"/>
      <c r="BI1579" s="48"/>
      <c r="BJ1579" s="44">
        <v>2025.0</v>
      </c>
      <c r="BK1579" s="48"/>
      <c r="BL1579" s="16">
        <f t="shared" si="1660"/>
        <v>-2024</v>
      </c>
      <c r="BM1579" s="18" t="str">
        <f t="shared" si="1661"/>
        <v>#NUM!</v>
      </c>
      <c r="BN1579" s="18" t="str">
        <f t="shared" ref="BN1579:CC1579" si="2334">IF(ISNUMBER(SEARCH(BN$1, $BM1579)), ($K1579/$BL1579), "")</f>
        <v/>
      </c>
      <c r="BO1579" s="18" t="str">
        <f t="shared" si="2334"/>
        <v/>
      </c>
      <c r="BP1579" s="18" t="str">
        <f t="shared" si="2334"/>
        <v/>
      </c>
      <c r="BQ1579" s="18" t="str">
        <f t="shared" si="2334"/>
        <v/>
      </c>
      <c r="BR1579" s="18" t="str">
        <f t="shared" si="2334"/>
        <v/>
      </c>
      <c r="BS1579" s="18" t="str">
        <f t="shared" si="2334"/>
        <v/>
      </c>
      <c r="BT1579" s="18" t="str">
        <f t="shared" si="2334"/>
        <v/>
      </c>
      <c r="BU1579" s="18" t="str">
        <f t="shared" si="2334"/>
        <v/>
      </c>
      <c r="BV1579" s="18" t="str">
        <f t="shared" si="2334"/>
        <v/>
      </c>
      <c r="BW1579" s="18" t="str">
        <f t="shared" si="2334"/>
        <v/>
      </c>
      <c r="BX1579" s="18" t="str">
        <f t="shared" si="2334"/>
        <v/>
      </c>
      <c r="BY1579" s="18" t="str">
        <f t="shared" si="2334"/>
        <v/>
      </c>
      <c r="BZ1579" s="18" t="str">
        <f t="shared" si="2334"/>
        <v/>
      </c>
      <c r="CA1579" s="18" t="str">
        <f t="shared" si="2334"/>
        <v/>
      </c>
      <c r="CB1579" s="18" t="str">
        <f t="shared" si="2334"/>
        <v/>
      </c>
      <c r="CC1579" s="18" t="str">
        <f t="shared" si="2334"/>
        <v/>
      </c>
      <c r="CD1579" s="48"/>
      <c r="CE1579" s="48"/>
    </row>
    <row r="1580">
      <c r="A1580" s="48" t="s">
        <v>7369</v>
      </c>
      <c r="B1580" s="39" t="s">
        <v>72</v>
      </c>
      <c r="C1580" s="39" t="s">
        <v>72</v>
      </c>
      <c r="D1580" s="39" t="s">
        <v>7182</v>
      </c>
      <c r="E1580" s="44">
        <v>994115.0</v>
      </c>
      <c r="F1580" s="48"/>
      <c r="G1580" s="48" t="s">
        <v>215</v>
      </c>
      <c r="J1580" s="13">
        <f t="shared" ref="J1580:K1580" si="2335">E1580*0.091</f>
        <v>90464.465</v>
      </c>
      <c r="K1580" s="13">
        <f t="shared" si="2335"/>
        <v>0</v>
      </c>
      <c r="L1580" s="11" t="s">
        <v>86</v>
      </c>
      <c r="M1580" s="11"/>
      <c r="N1580" s="66" t="s">
        <v>7370</v>
      </c>
      <c r="O1580" s="48" t="s">
        <v>7371</v>
      </c>
      <c r="P1580" s="48"/>
      <c r="Q1580" s="48"/>
      <c r="R1580" s="48"/>
      <c r="S1580" s="48"/>
      <c r="T1580" s="48"/>
      <c r="V1580" s="48" t="s">
        <v>429</v>
      </c>
      <c r="W1580" s="48" t="s">
        <v>92</v>
      </c>
      <c r="X1580" s="48" t="s">
        <v>218</v>
      </c>
      <c r="Z1580" s="48"/>
      <c r="AA1580" s="48"/>
      <c r="AB1580" s="48"/>
      <c r="AC1580" s="48"/>
      <c r="AD1580" s="48"/>
      <c r="AE1580" s="48"/>
      <c r="AF1580" s="48"/>
      <c r="AG1580" s="48"/>
      <c r="AH1580" s="48"/>
      <c r="AI1580" s="48"/>
      <c r="AJ1580" s="48"/>
      <c r="AK1580" s="48"/>
      <c r="AL1580" s="48"/>
      <c r="AM1580" s="11" t="s">
        <v>485</v>
      </c>
      <c r="AN1580" s="48"/>
      <c r="AP1580" s="48"/>
      <c r="AQ1580" s="11" t="s">
        <v>79</v>
      </c>
      <c r="AR1580" s="48" t="s">
        <v>218</v>
      </c>
      <c r="AS1580" s="11" t="s">
        <v>75</v>
      </c>
      <c r="AT1580" s="25" t="s">
        <v>107</v>
      </c>
      <c r="AU1580" s="39" t="s">
        <v>108</v>
      </c>
      <c r="AV1580" s="48"/>
      <c r="AW1580" s="25" t="s">
        <v>96</v>
      </c>
      <c r="AX1580" s="25" t="s">
        <v>82</v>
      </c>
      <c r="AY1580" s="48"/>
      <c r="AZ1580" s="11" t="s">
        <v>535</v>
      </c>
      <c r="BA1580" s="48"/>
      <c r="BB1580" s="48"/>
      <c r="BF1580" s="48"/>
      <c r="BH1580" s="48"/>
      <c r="BI1580" s="48"/>
      <c r="BJ1580" s="44">
        <v>2024.0</v>
      </c>
      <c r="BK1580" s="48"/>
      <c r="BL1580" s="16">
        <f t="shared" si="1660"/>
        <v>-2023</v>
      </c>
      <c r="BM1580" s="18" t="str">
        <f t="shared" si="1661"/>
        <v>#NUM!</v>
      </c>
      <c r="BN1580" s="18" t="str">
        <f t="shared" ref="BN1580:CC1580" si="2336">IF(ISNUMBER(SEARCH(BN$1, $BM1580)), ($K1580/$BL1580), "")</f>
        <v/>
      </c>
      <c r="BO1580" s="18" t="str">
        <f t="shared" si="2336"/>
        <v/>
      </c>
      <c r="BP1580" s="18" t="str">
        <f t="shared" si="2336"/>
        <v/>
      </c>
      <c r="BQ1580" s="18" t="str">
        <f t="shared" si="2336"/>
        <v/>
      </c>
      <c r="BR1580" s="18" t="str">
        <f t="shared" si="2336"/>
        <v/>
      </c>
      <c r="BS1580" s="18" t="str">
        <f t="shared" si="2336"/>
        <v/>
      </c>
      <c r="BT1580" s="18" t="str">
        <f t="shared" si="2336"/>
        <v/>
      </c>
      <c r="BU1580" s="18" t="str">
        <f t="shared" si="2336"/>
        <v/>
      </c>
      <c r="BV1580" s="18" t="str">
        <f t="shared" si="2336"/>
        <v/>
      </c>
      <c r="BW1580" s="18" t="str">
        <f t="shared" si="2336"/>
        <v/>
      </c>
      <c r="BX1580" s="18" t="str">
        <f t="shared" si="2336"/>
        <v/>
      </c>
      <c r="BY1580" s="18" t="str">
        <f t="shared" si="2336"/>
        <v/>
      </c>
      <c r="BZ1580" s="18" t="str">
        <f t="shared" si="2336"/>
        <v/>
      </c>
      <c r="CA1580" s="18" t="str">
        <f t="shared" si="2336"/>
        <v/>
      </c>
      <c r="CB1580" s="18" t="str">
        <f t="shared" si="2336"/>
        <v/>
      </c>
      <c r="CC1580" s="18" t="str">
        <f t="shared" si="2336"/>
        <v/>
      </c>
      <c r="CD1580" s="48"/>
      <c r="CE1580" s="48"/>
    </row>
    <row r="1581">
      <c r="A1581" s="48" t="s">
        <v>7372</v>
      </c>
      <c r="B1581" s="39" t="s">
        <v>72</v>
      </c>
      <c r="C1581" s="39" t="s">
        <v>72</v>
      </c>
      <c r="D1581" s="39" t="s">
        <v>7182</v>
      </c>
      <c r="E1581" s="44">
        <v>1000000.0</v>
      </c>
      <c r="F1581" s="48"/>
      <c r="G1581" s="48" t="s">
        <v>215</v>
      </c>
      <c r="J1581" s="13">
        <f t="shared" ref="J1581:K1581" si="2337">E1581*0.091</f>
        <v>91000</v>
      </c>
      <c r="K1581" s="13">
        <f t="shared" si="2337"/>
        <v>0</v>
      </c>
      <c r="L1581" s="11" t="s">
        <v>86</v>
      </c>
      <c r="M1581" s="11"/>
      <c r="N1581" s="66" t="s">
        <v>7373</v>
      </c>
      <c r="O1581" s="48" t="s">
        <v>7374</v>
      </c>
      <c r="P1581" s="48"/>
      <c r="Q1581" s="48"/>
      <c r="R1581" s="48"/>
      <c r="S1581" s="48"/>
      <c r="T1581" s="48"/>
      <c r="V1581" s="48" t="s">
        <v>438</v>
      </c>
      <c r="W1581" s="48" t="s">
        <v>4851</v>
      </c>
      <c r="X1581" s="48" t="s">
        <v>218</v>
      </c>
      <c r="Z1581" s="48"/>
      <c r="AA1581" s="48"/>
      <c r="AB1581" s="48"/>
      <c r="AC1581" s="48"/>
      <c r="AD1581" s="48"/>
      <c r="AE1581" s="48"/>
      <c r="AF1581" s="48"/>
      <c r="AG1581" s="48"/>
      <c r="AH1581" s="48"/>
      <c r="AI1581" s="48"/>
      <c r="AJ1581" s="48"/>
      <c r="AK1581" s="48"/>
      <c r="AL1581" s="48"/>
      <c r="AM1581" s="11" t="s">
        <v>485</v>
      </c>
      <c r="AN1581" s="48"/>
      <c r="AP1581" s="48"/>
      <c r="AQ1581" s="11" t="s">
        <v>79</v>
      </c>
      <c r="AR1581" s="48" t="s">
        <v>218</v>
      </c>
      <c r="AS1581" s="11" t="s">
        <v>75</v>
      </c>
      <c r="AT1581" s="25" t="s">
        <v>122</v>
      </c>
      <c r="AU1581" s="48"/>
      <c r="AV1581" s="48"/>
      <c r="AW1581" s="25" t="s">
        <v>96</v>
      </c>
      <c r="AX1581" s="25" t="s">
        <v>82</v>
      </c>
      <c r="AY1581" s="48"/>
      <c r="AZ1581" s="25" t="s">
        <v>191</v>
      </c>
      <c r="BA1581" s="48"/>
      <c r="BB1581" s="48"/>
      <c r="BF1581" s="48"/>
      <c r="BH1581" s="48"/>
      <c r="BI1581" s="48"/>
      <c r="BJ1581" s="44">
        <v>2024.0</v>
      </c>
      <c r="BK1581" s="48"/>
      <c r="BL1581" s="16">
        <f t="shared" si="1660"/>
        <v>-2023</v>
      </c>
      <c r="BM1581" s="18" t="str">
        <f t="shared" si="1661"/>
        <v>#NUM!</v>
      </c>
      <c r="BN1581" s="18" t="str">
        <f t="shared" ref="BN1581:CC1581" si="2338">IF(ISNUMBER(SEARCH(BN$1, $BM1581)), ($K1581/$BL1581), "")</f>
        <v/>
      </c>
      <c r="BO1581" s="18" t="str">
        <f t="shared" si="2338"/>
        <v/>
      </c>
      <c r="BP1581" s="18" t="str">
        <f t="shared" si="2338"/>
        <v/>
      </c>
      <c r="BQ1581" s="18" t="str">
        <f t="shared" si="2338"/>
        <v/>
      </c>
      <c r="BR1581" s="18" t="str">
        <f t="shared" si="2338"/>
        <v/>
      </c>
      <c r="BS1581" s="18" t="str">
        <f t="shared" si="2338"/>
        <v/>
      </c>
      <c r="BT1581" s="18" t="str">
        <f t="shared" si="2338"/>
        <v/>
      </c>
      <c r="BU1581" s="18" t="str">
        <f t="shared" si="2338"/>
        <v/>
      </c>
      <c r="BV1581" s="18" t="str">
        <f t="shared" si="2338"/>
        <v/>
      </c>
      <c r="BW1581" s="18" t="str">
        <f t="shared" si="2338"/>
        <v/>
      </c>
      <c r="BX1581" s="18" t="str">
        <f t="shared" si="2338"/>
        <v/>
      </c>
      <c r="BY1581" s="18" t="str">
        <f t="shared" si="2338"/>
        <v/>
      </c>
      <c r="BZ1581" s="18" t="str">
        <f t="shared" si="2338"/>
        <v/>
      </c>
      <c r="CA1581" s="18" t="str">
        <f t="shared" si="2338"/>
        <v/>
      </c>
      <c r="CB1581" s="18" t="str">
        <f t="shared" si="2338"/>
        <v/>
      </c>
      <c r="CC1581" s="18" t="str">
        <f t="shared" si="2338"/>
        <v/>
      </c>
      <c r="CD1581" s="48"/>
      <c r="CE1581" s="48"/>
    </row>
    <row r="1582">
      <c r="A1582" s="48" t="s">
        <v>7375</v>
      </c>
      <c r="B1582" s="39" t="s">
        <v>72</v>
      </c>
      <c r="C1582" s="39" t="s">
        <v>72</v>
      </c>
      <c r="D1582" s="39" t="s">
        <v>7182</v>
      </c>
      <c r="E1582" s="44">
        <v>398077.0</v>
      </c>
      <c r="F1582" s="48"/>
      <c r="G1582" s="48" t="s">
        <v>215</v>
      </c>
      <c r="J1582" s="13">
        <f t="shared" ref="J1582:K1582" si="2339">E1582*0.091</f>
        <v>36225.007</v>
      </c>
      <c r="K1582" s="13">
        <f t="shared" si="2339"/>
        <v>0</v>
      </c>
      <c r="L1582" s="11" t="s">
        <v>86</v>
      </c>
      <c r="M1582" s="11"/>
      <c r="N1582" s="66" t="s">
        <v>7376</v>
      </c>
      <c r="O1582" s="48" t="s">
        <v>7377</v>
      </c>
      <c r="P1582" s="48"/>
      <c r="Q1582" s="48"/>
      <c r="R1582" s="48"/>
      <c r="S1582" s="48"/>
      <c r="T1582" s="48"/>
      <c r="V1582" s="48" t="s">
        <v>429</v>
      </c>
      <c r="W1582" s="48"/>
      <c r="X1582" s="48" t="s">
        <v>218</v>
      </c>
      <c r="Z1582" s="48"/>
      <c r="AA1582" s="48"/>
      <c r="AB1582" s="48"/>
      <c r="AC1582" s="48"/>
      <c r="AD1582" s="48"/>
      <c r="AE1582" s="48"/>
      <c r="AF1582" s="48"/>
      <c r="AG1582" s="48"/>
      <c r="AH1582" s="48"/>
      <c r="AI1582" s="48"/>
      <c r="AJ1582" s="48"/>
      <c r="AK1582" s="48"/>
      <c r="AL1582" s="48"/>
      <c r="AM1582" s="11" t="s">
        <v>485</v>
      </c>
      <c r="AN1582" s="48"/>
      <c r="AP1582" s="48"/>
      <c r="AQ1582" s="11" t="s">
        <v>79</v>
      </c>
      <c r="AR1582" s="48" t="s">
        <v>218</v>
      </c>
      <c r="AS1582" s="11" t="s">
        <v>75</v>
      </c>
      <c r="AT1582" s="25" t="s">
        <v>122</v>
      </c>
      <c r="AU1582" s="48"/>
      <c r="AV1582" s="48"/>
      <c r="AW1582" s="25" t="s">
        <v>955</v>
      </c>
      <c r="AX1582" s="25" t="s">
        <v>82</v>
      </c>
      <c r="AY1582" s="48"/>
      <c r="AZ1582" s="25" t="s">
        <v>5728</v>
      </c>
      <c r="BA1582" s="48"/>
      <c r="BB1582" s="48"/>
      <c r="BF1582" s="48"/>
      <c r="BH1582" s="48"/>
      <c r="BI1582" s="48"/>
      <c r="BJ1582" s="44">
        <v>2024.0</v>
      </c>
      <c r="BK1582" s="48"/>
      <c r="BL1582" s="16">
        <f t="shared" si="1660"/>
        <v>-2023</v>
      </c>
      <c r="BM1582" s="18" t="str">
        <f t="shared" si="1661"/>
        <v>#NUM!</v>
      </c>
      <c r="BN1582" s="18" t="str">
        <f t="shared" ref="BN1582:CC1582" si="2340">IF(ISNUMBER(SEARCH(BN$1, $BM1582)), ($K1582/$BL1582), "")</f>
        <v/>
      </c>
      <c r="BO1582" s="18" t="str">
        <f t="shared" si="2340"/>
        <v/>
      </c>
      <c r="BP1582" s="18" t="str">
        <f t="shared" si="2340"/>
        <v/>
      </c>
      <c r="BQ1582" s="18" t="str">
        <f t="shared" si="2340"/>
        <v/>
      </c>
      <c r="BR1582" s="18" t="str">
        <f t="shared" si="2340"/>
        <v/>
      </c>
      <c r="BS1582" s="18" t="str">
        <f t="shared" si="2340"/>
        <v/>
      </c>
      <c r="BT1582" s="18" t="str">
        <f t="shared" si="2340"/>
        <v/>
      </c>
      <c r="BU1582" s="18" t="str">
        <f t="shared" si="2340"/>
        <v/>
      </c>
      <c r="BV1582" s="18" t="str">
        <f t="shared" si="2340"/>
        <v/>
      </c>
      <c r="BW1582" s="18" t="str">
        <f t="shared" si="2340"/>
        <v/>
      </c>
      <c r="BX1582" s="18" t="str">
        <f t="shared" si="2340"/>
        <v/>
      </c>
      <c r="BY1582" s="18" t="str">
        <f t="shared" si="2340"/>
        <v/>
      </c>
      <c r="BZ1582" s="18" t="str">
        <f t="shared" si="2340"/>
        <v/>
      </c>
      <c r="CA1582" s="18" t="str">
        <f t="shared" si="2340"/>
        <v/>
      </c>
      <c r="CB1582" s="18" t="str">
        <f t="shared" si="2340"/>
        <v/>
      </c>
      <c r="CC1582" s="18" t="str">
        <f t="shared" si="2340"/>
        <v/>
      </c>
      <c r="CD1582" s="48"/>
      <c r="CE1582" s="48"/>
    </row>
    <row r="1583">
      <c r="A1583" s="48" t="s">
        <v>7378</v>
      </c>
      <c r="B1583" s="39" t="s">
        <v>72</v>
      </c>
      <c r="C1583" s="39" t="s">
        <v>72</v>
      </c>
      <c r="D1583" s="39" t="s">
        <v>7182</v>
      </c>
      <c r="E1583" s="44">
        <v>284655.0</v>
      </c>
      <c r="F1583" s="48"/>
      <c r="G1583" s="48" t="s">
        <v>215</v>
      </c>
      <c r="J1583" s="13">
        <f t="shared" ref="J1583:K1583" si="2341">E1583*0.091</f>
        <v>25903.605</v>
      </c>
      <c r="K1583" s="13">
        <f t="shared" si="2341"/>
        <v>0</v>
      </c>
      <c r="L1583" s="11" t="s">
        <v>86</v>
      </c>
      <c r="M1583" s="11"/>
      <c r="N1583" s="66" t="s">
        <v>7379</v>
      </c>
      <c r="O1583" s="48" t="s">
        <v>7380</v>
      </c>
      <c r="P1583" s="48"/>
      <c r="Q1583" s="48"/>
      <c r="R1583" s="48"/>
      <c r="S1583" s="48"/>
      <c r="T1583" s="48"/>
      <c r="V1583" s="48" t="s">
        <v>147</v>
      </c>
      <c r="W1583" s="48"/>
      <c r="X1583" s="48" t="s">
        <v>218</v>
      </c>
      <c r="Z1583" s="48"/>
      <c r="AA1583" s="48"/>
      <c r="AB1583" s="48"/>
      <c r="AC1583" s="48"/>
      <c r="AD1583" s="48"/>
      <c r="AE1583" s="48"/>
      <c r="AF1583" s="48"/>
      <c r="AG1583" s="48"/>
      <c r="AH1583" s="48"/>
      <c r="AI1583" s="48"/>
      <c r="AJ1583" s="48"/>
      <c r="AK1583" s="48"/>
      <c r="AL1583" s="48"/>
      <c r="AM1583" s="11" t="s">
        <v>485</v>
      </c>
      <c r="AN1583" s="48"/>
      <c r="AP1583" s="48"/>
      <c r="AQ1583" s="11" t="s">
        <v>79</v>
      </c>
      <c r="AR1583" s="48" t="s">
        <v>218</v>
      </c>
      <c r="AS1583" s="11" t="s">
        <v>75</v>
      </c>
      <c r="AT1583" s="25" t="s">
        <v>107</v>
      </c>
      <c r="AU1583" s="39" t="s">
        <v>108</v>
      </c>
      <c r="AV1583" s="48"/>
      <c r="AW1583" s="25" t="s">
        <v>96</v>
      </c>
      <c r="AX1583" s="25" t="s">
        <v>7381</v>
      </c>
      <c r="AY1583" s="48"/>
      <c r="AZ1583" s="11" t="s">
        <v>535</v>
      </c>
      <c r="BA1583" s="48"/>
      <c r="BB1583" s="48"/>
      <c r="BF1583" s="48"/>
      <c r="BH1583" s="48"/>
      <c r="BI1583" s="48"/>
      <c r="BJ1583" s="44">
        <v>2023.0</v>
      </c>
      <c r="BK1583" s="48"/>
      <c r="BL1583" s="16">
        <f t="shared" si="1660"/>
        <v>-2022</v>
      </c>
      <c r="BM1583" s="18" t="str">
        <f t="shared" si="1661"/>
        <v>#NUM!</v>
      </c>
      <c r="BN1583" s="18" t="str">
        <f t="shared" ref="BN1583:CC1583" si="2342">IF(ISNUMBER(SEARCH(BN$1, $BM1583)), ($K1583/$BL1583), "")</f>
        <v/>
      </c>
      <c r="BO1583" s="18" t="str">
        <f t="shared" si="2342"/>
        <v/>
      </c>
      <c r="BP1583" s="18" t="str">
        <f t="shared" si="2342"/>
        <v/>
      </c>
      <c r="BQ1583" s="18" t="str">
        <f t="shared" si="2342"/>
        <v/>
      </c>
      <c r="BR1583" s="18" t="str">
        <f t="shared" si="2342"/>
        <v/>
      </c>
      <c r="BS1583" s="18" t="str">
        <f t="shared" si="2342"/>
        <v/>
      </c>
      <c r="BT1583" s="18" t="str">
        <f t="shared" si="2342"/>
        <v/>
      </c>
      <c r="BU1583" s="18" t="str">
        <f t="shared" si="2342"/>
        <v/>
      </c>
      <c r="BV1583" s="18" t="str">
        <f t="shared" si="2342"/>
        <v/>
      </c>
      <c r="BW1583" s="18" t="str">
        <f t="shared" si="2342"/>
        <v/>
      </c>
      <c r="BX1583" s="18" t="str">
        <f t="shared" si="2342"/>
        <v/>
      </c>
      <c r="BY1583" s="18" t="str">
        <f t="shared" si="2342"/>
        <v/>
      </c>
      <c r="BZ1583" s="18" t="str">
        <f t="shared" si="2342"/>
        <v/>
      </c>
      <c r="CA1583" s="18" t="str">
        <f t="shared" si="2342"/>
        <v/>
      </c>
      <c r="CB1583" s="18" t="str">
        <f t="shared" si="2342"/>
        <v/>
      </c>
      <c r="CC1583" s="18" t="str">
        <f t="shared" si="2342"/>
        <v/>
      </c>
      <c r="CD1583" s="48"/>
      <c r="CE1583" s="48"/>
    </row>
    <row r="1584">
      <c r="A1584" s="48" t="s">
        <v>7382</v>
      </c>
      <c r="B1584" s="39" t="s">
        <v>72</v>
      </c>
      <c r="C1584" s="39" t="s">
        <v>72</v>
      </c>
      <c r="D1584" s="39" t="s">
        <v>7182</v>
      </c>
      <c r="E1584" s="44">
        <v>500000.0</v>
      </c>
      <c r="F1584" s="48"/>
      <c r="G1584" s="48" t="s">
        <v>215</v>
      </c>
      <c r="J1584" s="13">
        <f t="shared" ref="J1584:K1584" si="2343">E1584*0.091</f>
        <v>45500</v>
      </c>
      <c r="K1584" s="13">
        <f t="shared" si="2343"/>
        <v>0</v>
      </c>
      <c r="L1584" s="11" t="s">
        <v>86</v>
      </c>
      <c r="M1584" s="11"/>
      <c r="N1584" s="66" t="s">
        <v>7383</v>
      </c>
      <c r="O1584" s="48" t="s">
        <v>7384</v>
      </c>
      <c r="P1584" s="48"/>
      <c r="Q1584" s="48"/>
      <c r="R1584" s="48"/>
      <c r="S1584" s="48"/>
      <c r="T1584" s="48"/>
      <c r="V1584" s="48" t="s">
        <v>567</v>
      </c>
      <c r="W1584" s="48" t="s">
        <v>92</v>
      </c>
      <c r="X1584" s="48" t="s">
        <v>218</v>
      </c>
      <c r="Z1584" s="48"/>
      <c r="AA1584" s="48"/>
      <c r="AB1584" s="48"/>
      <c r="AC1584" s="48"/>
      <c r="AD1584" s="48"/>
      <c r="AE1584" s="48"/>
      <c r="AF1584" s="48"/>
      <c r="AG1584" s="48"/>
      <c r="AH1584" s="48"/>
      <c r="AI1584" s="48"/>
      <c r="AJ1584" s="48"/>
      <c r="AK1584" s="48"/>
      <c r="AL1584" s="48"/>
      <c r="AM1584" s="11" t="s">
        <v>485</v>
      </c>
      <c r="AN1584" s="48"/>
      <c r="AP1584" s="48"/>
      <c r="AQ1584" s="11" t="s">
        <v>79</v>
      </c>
      <c r="AR1584" s="48" t="s">
        <v>218</v>
      </c>
      <c r="AS1584" s="11" t="s">
        <v>75</v>
      </c>
      <c r="AT1584" s="25" t="s">
        <v>107</v>
      </c>
      <c r="AU1584" s="39" t="s">
        <v>4104</v>
      </c>
      <c r="AV1584" s="48"/>
      <c r="AW1584" s="25" t="s">
        <v>955</v>
      </c>
      <c r="AX1584" s="25" t="s">
        <v>82</v>
      </c>
      <c r="AY1584" s="48"/>
      <c r="AZ1584" s="25" t="s">
        <v>5728</v>
      </c>
      <c r="BA1584" s="48"/>
      <c r="BB1584" s="48"/>
      <c r="BF1584" s="48"/>
      <c r="BH1584" s="48"/>
      <c r="BI1584" s="48"/>
      <c r="BJ1584" s="44">
        <v>2022.0</v>
      </c>
      <c r="BK1584" s="48"/>
      <c r="BL1584" s="16">
        <f t="shared" si="1660"/>
        <v>-2021</v>
      </c>
      <c r="BM1584" s="18" t="str">
        <f t="shared" si="1661"/>
        <v>#NUM!</v>
      </c>
      <c r="BN1584" s="18" t="str">
        <f t="shared" ref="BN1584:CC1584" si="2344">IF(ISNUMBER(SEARCH(BN$1, $BM1584)), ($K1584/$BL1584), "")</f>
        <v/>
      </c>
      <c r="BO1584" s="18" t="str">
        <f t="shared" si="2344"/>
        <v/>
      </c>
      <c r="BP1584" s="18" t="str">
        <f t="shared" si="2344"/>
        <v/>
      </c>
      <c r="BQ1584" s="18" t="str">
        <f t="shared" si="2344"/>
        <v/>
      </c>
      <c r="BR1584" s="18" t="str">
        <f t="shared" si="2344"/>
        <v/>
      </c>
      <c r="BS1584" s="18" t="str">
        <f t="shared" si="2344"/>
        <v/>
      </c>
      <c r="BT1584" s="18" t="str">
        <f t="shared" si="2344"/>
        <v/>
      </c>
      <c r="BU1584" s="18" t="str">
        <f t="shared" si="2344"/>
        <v/>
      </c>
      <c r="BV1584" s="18" t="str">
        <f t="shared" si="2344"/>
        <v/>
      </c>
      <c r="BW1584" s="18" t="str">
        <f t="shared" si="2344"/>
        <v/>
      </c>
      <c r="BX1584" s="18" t="str">
        <f t="shared" si="2344"/>
        <v/>
      </c>
      <c r="BY1584" s="18" t="str">
        <f t="shared" si="2344"/>
        <v/>
      </c>
      <c r="BZ1584" s="18" t="str">
        <f t="shared" si="2344"/>
        <v/>
      </c>
      <c r="CA1584" s="18" t="str">
        <f t="shared" si="2344"/>
        <v/>
      </c>
      <c r="CB1584" s="18" t="str">
        <f t="shared" si="2344"/>
        <v/>
      </c>
      <c r="CC1584" s="18" t="str">
        <f t="shared" si="2344"/>
        <v/>
      </c>
      <c r="CD1584" s="48"/>
      <c r="CE1584" s="48"/>
    </row>
    <row r="1585">
      <c r="A1585" s="48" t="s">
        <v>7385</v>
      </c>
      <c r="B1585" s="39" t="s">
        <v>72</v>
      </c>
      <c r="C1585" s="39" t="s">
        <v>72</v>
      </c>
      <c r="D1585" s="39" t="s">
        <v>7182</v>
      </c>
      <c r="E1585" s="44">
        <v>300000.0</v>
      </c>
      <c r="F1585" s="48"/>
      <c r="G1585" s="48" t="s">
        <v>215</v>
      </c>
      <c r="J1585" s="13">
        <f t="shared" ref="J1585:K1585" si="2345">E1585*0.091</f>
        <v>27300</v>
      </c>
      <c r="K1585" s="13">
        <f t="shared" si="2345"/>
        <v>0</v>
      </c>
      <c r="L1585" s="11" t="s">
        <v>86</v>
      </c>
      <c r="M1585" s="11"/>
      <c r="N1585" s="66" t="s">
        <v>7386</v>
      </c>
      <c r="O1585" s="48" t="s">
        <v>7387</v>
      </c>
      <c r="P1585" s="48"/>
      <c r="Q1585" s="48"/>
      <c r="R1585" s="48"/>
      <c r="S1585" s="48"/>
      <c r="T1585" s="48"/>
      <c r="V1585" s="48" t="s">
        <v>7388</v>
      </c>
      <c r="W1585" s="48" t="s">
        <v>4825</v>
      </c>
      <c r="X1585" s="48" t="s">
        <v>218</v>
      </c>
      <c r="Z1585" s="48"/>
      <c r="AA1585" s="48"/>
      <c r="AB1585" s="48"/>
      <c r="AC1585" s="48"/>
      <c r="AD1585" s="48"/>
      <c r="AE1585" s="48"/>
      <c r="AF1585" s="48"/>
      <c r="AG1585" s="48"/>
      <c r="AH1585" s="48"/>
      <c r="AI1585" s="48"/>
      <c r="AJ1585" s="48"/>
      <c r="AK1585" s="48"/>
      <c r="AL1585" s="48"/>
      <c r="AM1585" s="11" t="s">
        <v>485</v>
      </c>
      <c r="AN1585" s="48"/>
      <c r="AP1585" s="48"/>
      <c r="AQ1585" s="11" t="s">
        <v>79</v>
      </c>
      <c r="AR1585" s="48" t="s">
        <v>218</v>
      </c>
      <c r="AS1585" s="11" t="s">
        <v>75</v>
      </c>
      <c r="AT1585" s="25" t="s">
        <v>80</v>
      </c>
      <c r="AU1585" s="48"/>
      <c r="AV1585" s="48"/>
      <c r="AW1585" s="25" t="s">
        <v>96</v>
      </c>
      <c r="AX1585" s="25" t="s">
        <v>376</v>
      </c>
      <c r="AY1585" s="48"/>
      <c r="AZ1585" s="25" t="s">
        <v>132</v>
      </c>
      <c r="BA1585" s="48"/>
      <c r="BB1585" s="48"/>
      <c r="BF1585" s="48"/>
      <c r="BH1585" s="48"/>
      <c r="BI1585" s="48"/>
      <c r="BJ1585" s="44">
        <v>2020.0</v>
      </c>
      <c r="BK1585" s="48"/>
      <c r="BL1585" s="16">
        <f t="shared" si="1660"/>
        <v>-2019</v>
      </c>
      <c r="BM1585" s="18" t="str">
        <f t="shared" si="1661"/>
        <v>#NUM!</v>
      </c>
      <c r="BN1585" s="18" t="str">
        <f t="shared" ref="BN1585:CC1585" si="2346">IF(ISNUMBER(SEARCH(BN$1, $BM1585)), ($K1585/$BL1585), "")</f>
        <v/>
      </c>
      <c r="BO1585" s="18" t="str">
        <f t="shared" si="2346"/>
        <v/>
      </c>
      <c r="BP1585" s="18" t="str">
        <f t="shared" si="2346"/>
        <v/>
      </c>
      <c r="BQ1585" s="18" t="str">
        <f t="shared" si="2346"/>
        <v/>
      </c>
      <c r="BR1585" s="18" t="str">
        <f t="shared" si="2346"/>
        <v/>
      </c>
      <c r="BS1585" s="18" t="str">
        <f t="shared" si="2346"/>
        <v/>
      </c>
      <c r="BT1585" s="18" t="str">
        <f t="shared" si="2346"/>
        <v/>
      </c>
      <c r="BU1585" s="18" t="str">
        <f t="shared" si="2346"/>
        <v/>
      </c>
      <c r="BV1585" s="18" t="str">
        <f t="shared" si="2346"/>
        <v/>
      </c>
      <c r="BW1585" s="18" t="str">
        <f t="shared" si="2346"/>
        <v/>
      </c>
      <c r="BX1585" s="18" t="str">
        <f t="shared" si="2346"/>
        <v/>
      </c>
      <c r="BY1585" s="18" t="str">
        <f t="shared" si="2346"/>
        <v/>
      </c>
      <c r="BZ1585" s="18" t="str">
        <f t="shared" si="2346"/>
        <v/>
      </c>
      <c r="CA1585" s="18" t="str">
        <f t="shared" si="2346"/>
        <v/>
      </c>
      <c r="CB1585" s="18" t="str">
        <f t="shared" si="2346"/>
        <v/>
      </c>
      <c r="CC1585" s="18" t="str">
        <f t="shared" si="2346"/>
        <v/>
      </c>
      <c r="CD1585" s="48"/>
      <c r="CE1585" s="48"/>
    </row>
    <row r="1586">
      <c r="A1586" s="48" t="s">
        <v>7389</v>
      </c>
      <c r="B1586" s="39" t="s">
        <v>72</v>
      </c>
      <c r="C1586" s="39" t="s">
        <v>72</v>
      </c>
      <c r="D1586" s="39" t="s">
        <v>7182</v>
      </c>
      <c r="E1586" s="44">
        <v>287579.1</v>
      </c>
      <c r="F1586" s="44">
        <v>287579.1</v>
      </c>
      <c r="G1586" s="48" t="s">
        <v>726</v>
      </c>
      <c r="J1586" s="13">
        <f t="shared" ref="J1586:K1586" si="2347">E1586*1.07</f>
        <v>307709.637</v>
      </c>
      <c r="K1586" s="13">
        <f t="shared" si="2347"/>
        <v>307709.637</v>
      </c>
      <c r="L1586" s="11" t="s">
        <v>86</v>
      </c>
      <c r="M1586" s="11"/>
      <c r="N1586" s="14" t="s">
        <v>7390</v>
      </c>
      <c r="O1586" s="44">
        <v>57924.0</v>
      </c>
      <c r="P1586" s="48"/>
      <c r="Q1586" s="48"/>
      <c r="R1586" s="48"/>
      <c r="S1586" s="48"/>
      <c r="T1586" s="48"/>
      <c r="V1586" s="48"/>
      <c r="W1586" s="48"/>
      <c r="X1586" s="48" t="s">
        <v>731</v>
      </c>
      <c r="Z1586" s="48"/>
      <c r="AA1586" s="48"/>
      <c r="AB1586" s="48"/>
      <c r="AC1586" s="48"/>
      <c r="AD1586" s="48"/>
      <c r="AE1586" s="48"/>
      <c r="AF1586" s="48"/>
      <c r="AG1586" s="48"/>
      <c r="AH1586" s="48"/>
      <c r="AI1586" s="48"/>
      <c r="AJ1586" s="48"/>
      <c r="AK1586" s="48"/>
      <c r="AL1586" s="48"/>
      <c r="AM1586" s="11" t="s">
        <v>7391</v>
      </c>
      <c r="AN1586" s="48"/>
      <c r="AP1586" s="48"/>
      <c r="AQ1586" s="11" t="s">
        <v>79</v>
      </c>
      <c r="AR1586" s="48" t="s">
        <v>731</v>
      </c>
      <c r="AS1586" s="11" t="s">
        <v>75</v>
      </c>
      <c r="AT1586" s="25" t="s">
        <v>107</v>
      </c>
      <c r="AU1586" s="39" t="s">
        <v>189</v>
      </c>
      <c r="AV1586" s="48"/>
      <c r="AW1586" s="25" t="s">
        <v>96</v>
      </c>
      <c r="AX1586" s="25" t="s">
        <v>82</v>
      </c>
      <c r="AY1586" s="48"/>
      <c r="AZ1586" s="25" t="s">
        <v>124</v>
      </c>
      <c r="BA1586" s="48"/>
      <c r="BB1586" s="48"/>
      <c r="BF1586" s="48"/>
      <c r="BH1586" s="48"/>
      <c r="BI1586" s="48"/>
      <c r="BJ1586" s="44">
        <v>2025.0</v>
      </c>
      <c r="BK1586" s="11">
        <v>2027.0</v>
      </c>
      <c r="BL1586" s="16">
        <f t="shared" si="1660"/>
        <v>3</v>
      </c>
      <c r="BM1586" s="18" t="str">
        <f t="shared" si="1661"/>
        <v>2025, 2026, 2027</v>
      </c>
      <c r="BN1586" s="18" t="str">
        <f t="shared" ref="BN1586:CC1586" si="2348">IF(ISNUMBER(SEARCH(BN$1, $BM1586)), ($K1586/$BL1586), "")</f>
        <v/>
      </c>
      <c r="BO1586" s="18" t="str">
        <f t="shared" si="2348"/>
        <v/>
      </c>
      <c r="BP1586" s="18" t="str">
        <f t="shared" si="2348"/>
        <v/>
      </c>
      <c r="BQ1586" s="18" t="str">
        <f t="shared" si="2348"/>
        <v/>
      </c>
      <c r="BR1586" s="18" t="str">
        <f t="shared" si="2348"/>
        <v/>
      </c>
      <c r="BS1586" s="20">
        <f t="shared" si="2348"/>
        <v>102569.879</v>
      </c>
      <c r="BT1586" s="20">
        <f t="shared" si="2348"/>
        <v>102569.879</v>
      </c>
      <c r="BU1586" s="20">
        <f t="shared" si="2348"/>
        <v>102569.879</v>
      </c>
      <c r="BV1586" s="18" t="str">
        <f t="shared" si="2348"/>
        <v/>
      </c>
      <c r="BW1586" s="18" t="str">
        <f t="shared" si="2348"/>
        <v/>
      </c>
      <c r="BX1586" s="18" t="str">
        <f t="shared" si="2348"/>
        <v/>
      </c>
      <c r="BY1586" s="18" t="str">
        <f t="shared" si="2348"/>
        <v/>
      </c>
      <c r="BZ1586" s="18" t="str">
        <f t="shared" si="2348"/>
        <v/>
      </c>
      <c r="CA1586" s="18" t="str">
        <f t="shared" si="2348"/>
        <v/>
      </c>
      <c r="CB1586" s="18" t="str">
        <f t="shared" si="2348"/>
        <v/>
      </c>
      <c r="CC1586" s="18" t="str">
        <f t="shared" si="2348"/>
        <v/>
      </c>
      <c r="CD1586" s="48"/>
      <c r="CE1586" s="48"/>
    </row>
    <row r="1587">
      <c r="A1587" s="48" t="s">
        <v>7392</v>
      </c>
      <c r="B1587" s="39" t="s">
        <v>72</v>
      </c>
      <c r="C1587" s="39" t="s">
        <v>72</v>
      </c>
      <c r="D1587" s="39" t="s">
        <v>7182</v>
      </c>
      <c r="E1587" s="44">
        <v>15000.0</v>
      </c>
      <c r="F1587" s="44">
        <v>15000.0</v>
      </c>
      <c r="G1587" s="48" t="s">
        <v>726</v>
      </c>
      <c r="J1587" s="13">
        <f t="shared" ref="J1587:K1587" si="2349">E1587*1.07</f>
        <v>16050</v>
      </c>
      <c r="K1587" s="13">
        <f t="shared" si="2349"/>
        <v>16050</v>
      </c>
      <c r="L1587" s="11" t="s">
        <v>86</v>
      </c>
      <c r="M1587" s="11"/>
      <c r="N1587" s="190" t="s">
        <v>7393</v>
      </c>
      <c r="O1587" s="44">
        <v>58217.0</v>
      </c>
      <c r="P1587" s="48"/>
      <c r="Q1587" s="48"/>
      <c r="R1587" s="48"/>
      <c r="S1587" s="48"/>
      <c r="T1587" s="48"/>
      <c r="V1587" s="48"/>
      <c r="W1587" s="48"/>
      <c r="X1587" s="48" t="s">
        <v>731</v>
      </c>
      <c r="Z1587" s="48"/>
      <c r="AA1587" s="48"/>
      <c r="AB1587" s="48"/>
      <c r="AC1587" s="48"/>
      <c r="AD1587" s="48"/>
      <c r="AE1587" s="48"/>
      <c r="AF1587" s="48"/>
      <c r="AG1587" s="48"/>
      <c r="AH1587" s="48"/>
      <c r="AI1587" s="48"/>
      <c r="AJ1587" s="48"/>
      <c r="AK1587" s="48"/>
      <c r="AL1587" s="48"/>
      <c r="AM1587" s="11" t="s">
        <v>7391</v>
      </c>
      <c r="AN1587" s="48"/>
      <c r="AP1587" s="48"/>
      <c r="AQ1587" s="11" t="s">
        <v>79</v>
      </c>
      <c r="AR1587" s="48" t="s">
        <v>731</v>
      </c>
      <c r="AS1587" s="11" t="s">
        <v>75</v>
      </c>
      <c r="AT1587" s="25" t="s">
        <v>80</v>
      </c>
      <c r="AU1587" s="48"/>
      <c r="AV1587" s="48"/>
      <c r="AW1587" s="25" t="s">
        <v>96</v>
      </c>
      <c r="AX1587" s="25" t="s">
        <v>2141</v>
      </c>
      <c r="AY1587" s="39" t="s">
        <v>299</v>
      </c>
      <c r="AZ1587" s="19" t="s">
        <v>398</v>
      </c>
      <c r="BA1587" s="48"/>
      <c r="BB1587" s="48"/>
      <c r="BF1587" s="48"/>
      <c r="BH1587" s="48"/>
      <c r="BI1587" s="48"/>
      <c r="BJ1587" s="44">
        <v>2025.0</v>
      </c>
      <c r="BK1587" s="11">
        <v>2026.0</v>
      </c>
      <c r="BL1587" s="16">
        <f t="shared" si="1660"/>
        <v>2</v>
      </c>
      <c r="BM1587" s="18" t="str">
        <f t="shared" si="1661"/>
        <v>2025, 2026</v>
      </c>
      <c r="BN1587" s="18" t="str">
        <f t="shared" ref="BN1587:CC1587" si="2350">IF(ISNUMBER(SEARCH(BN$1, $BM1587)), ($K1587/$BL1587), "")</f>
        <v/>
      </c>
      <c r="BO1587" s="18" t="str">
        <f t="shared" si="2350"/>
        <v/>
      </c>
      <c r="BP1587" s="18" t="str">
        <f t="shared" si="2350"/>
        <v/>
      </c>
      <c r="BQ1587" s="18" t="str">
        <f t="shared" si="2350"/>
        <v/>
      </c>
      <c r="BR1587" s="18" t="str">
        <f t="shared" si="2350"/>
        <v/>
      </c>
      <c r="BS1587" s="20">
        <f t="shared" si="2350"/>
        <v>8025</v>
      </c>
      <c r="BT1587" s="20">
        <f t="shared" si="2350"/>
        <v>8025</v>
      </c>
      <c r="BU1587" s="18" t="str">
        <f t="shared" si="2350"/>
        <v/>
      </c>
      <c r="BV1587" s="18" t="str">
        <f t="shared" si="2350"/>
        <v/>
      </c>
      <c r="BW1587" s="18" t="str">
        <f t="shared" si="2350"/>
        <v/>
      </c>
      <c r="BX1587" s="18" t="str">
        <f t="shared" si="2350"/>
        <v/>
      </c>
      <c r="BY1587" s="18" t="str">
        <f t="shared" si="2350"/>
        <v/>
      </c>
      <c r="BZ1587" s="18" t="str">
        <f t="shared" si="2350"/>
        <v/>
      </c>
      <c r="CA1587" s="18" t="str">
        <f t="shared" si="2350"/>
        <v/>
      </c>
      <c r="CB1587" s="18" t="str">
        <f t="shared" si="2350"/>
        <v/>
      </c>
      <c r="CC1587" s="18" t="str">
        <f t="shared" si="2350"/>
        <v/>
      </c>
      <c r="CD1587" s="48"/>
      <c r="CE1587" s="48"/>
    </row>
    <row r="1588">
      <c r="A1588" s="48" t="s">
        <v>7394</v>
      </c>
      <c r="B1588" s="39" t="s">
        <v>72</v>
      </c>
      <c r="C1588" s="39" t="s">
        <v>72</v>
      </c>
      <c r="D1588" s="39" t="s">
        <v>7182</v>
      </c>
      <c r="E1588" s="44">
        <v>361017.0</v>
      </c>
      <c r="F1588" s="44">
        <v>361017.0</v>
      </c>
      <c r="G1588" s="48" t="s">
        <v>726</v>
      </c>
      <c r="J1588" s="13">
        <f t="shared" ref="J1588:K1588" si="2351">E1588*1.07</f>
        <v>386288.19</v>
      </c>
      <c r="K1588" s="13">
        <f t="shared" si="2351"/>
        <v>386288.19</v>
      </c>
      <c r="L1588" s="11" t="s">
        <v>86</v>
      </c>
      <c r="M1588" s="11"/>
      <c r="N1588" s="190" t="s">
        <v>7395</v>
      </c>
      <c r="O1588" s="44">
        <v>57364.0</v>
      </c>
      <c r="P1588" s="48"/>
      <c r="Q1588" s="48"/>
      <c r="R1588" s="48"/>
      <c r="S1588" s="48"/>
      <c r="T1588" s="48"/>
      <c r="V1588" s="48"/>
      <c r="W1588" s="48"/>
      <c r="X1588" s="48" t="s">
        <v>731</v>
      </c>
      <c r="Z1588" s="48"/>
      <c r="AA1588" s="48"/>
      <c r="AB1588" s="48"/>
      <c r="AC1588" s="48"/>
      <c r="AD1588" s="48"/>
      <c r="AE1588" s="48"/>
      <c r="AF1588" s="48"/>
      <c r="AG1588" s="48"/>
      <c r="AH1588" s="48"/>
      <c r="AI1588" s="48"/>
      <c r="AJ1588" s="48"/>
      <c r="AK1588" s="48"/>
      <c r="AL1588" s="48"/>
      <c r="AM1588" s="194" t="s">
        <v>7396</v>
      </c>
      <c r="AN1588" s="48"/>
      <c r="AP1588" s="48"/>
      <c r="AQ1588" s="11" t="s">
        <v>79</v>
      </c>
      <c r="AR1588" s="48" t="s">
        <v>731</v>
      </c>
      <c r="AS1588" s="11" t="s">
        <v>75</v>
      </c>
      <c r="AT1588" s="25" t="s">
        <v>122</v>
      </c>
      <c r="AU1588" s="48"/>
      <c r="AV1588" s="48"/>
      <c r="AW1588" s="25" t="s">
        <v>96</v>
      </c>
      <c r="AX1588" s="25" t="s">
        <v>376</v>
      </c>
      <c r="AY1588" s="48"/>
      <c r="AZ1588" s="25" t="s">
        <v>191</v>
      </c>
      <c r="BA1588" s="48"/>
      <c r="BB1588" s="48"/>
      <c r="BF1588" s="48"/>
      <c r="BH1588" s="48"/>
      <c r="BI1588" s="48"/>
      <c r="BJ1588" s="44">
        <v>2025.0</v>
      </c>
      <c r="BK1588" s="11">
        <v>2028.0</v>
      </c>
      <c r="BL1588" s="16">
        <f t="shared" si="1660"/>
        <v>4</v>
      </c>
      <c r="BM1588" s="18" t="str">
        <f t="shared" si="1661"/>
        <v>2025, 2026, 2027, 2028</v>
      </c>
      <c r="BN1588" s="18" t="str">
        <f t="shared" ref="BN1588:CC1588" si="2352">IF(ISNUMBER(SEARCH(BN$1, $BM1588)), ($K1588/$BL1588), "")</f>
        <v/>
      </c>
      <c r="BO1588" s="18" t="str">
        <f t="shared" si="2352"/>
        <v/>
      </c>
      <c r="BP1588" s="18" t="str">
        <f t="shared" si="2352"/>
        <v/>
      </c>
      <c r="BQ1588" s="18" t="str">
        <f t="shared" si="2352"/>
        <v/>
      </c>
      <c r="BR1588" s="18" t="str">
        <f t="shared" si="2352"/>
        <v/>
      </c>
      <c r="BS1588" s="20">
        <f t="shared" si="2352"/>
        <v>96572.0475</v>
      </c>
      <c r="BT1588" s="20">
        <f t="shared" si="2352"/>
        <v>96572.0475</v>
      </c>
      <c r="BU1588" s="20">
        <f t="shared" si="2352"/>
        <v>96572.0475</v>
      </c>
      <c r="BV1588" s="20">
        <f t="shared" si="2352"/>
        <v>96572.0475</v>
      </c>
      <c r="BW1588" s="18" t="str">
        <f t="shared" si="2352"/>
        <v/>
      </c>
      <c r="BX1588" s="18" t="str">
        <f t="shared" si="2352"/>
        <v/>
      </c>
      <c r="BY1588" s="18" t="str">
        <f t="shared" si="2352"/>
        <v/>
      </c>
      <c r="BZ1588" s="18" t="str">
        <f t="shared" si="2352"/>
        <v/>
      </c>
      <c r="CA1588" s="18" t="str">
        <f t="shared" si="2352"/>
        <v/>
      </c>
      <c r="CB1588" s="18" t="str">
        <f t="shared" si="2352"/>
        <v/>
      </c>
      <c r="CC1588" s="18" t="str">
        <f t="shared" si="2352"/>
        <v/>
      </c>
      <c r="CD1588" s="48"/>
      <c r="CE1588" s="48"/>
    </row>
    <row r="1589">
      <c r="A1589" s="48" t="s">
        <v>7397</v>
      </c>
      <c r="B1589" s="39" t="s">
        <v>72</v>
      </c>
      <c r="C1589" s="39" t="s">
        <v>72</v>
      </c>
      <c r="D1589" s="39" t="s">
        <v>7182</v>
      </c>
      <c r="E1589" s="44">
        <v>14239.0</v>
      </c>
      <c r="F1589" s="44">
        <v>14239.0</v>
      </c>
      <c r="G1589" s="48" t="s">
        <v>726</v>
      </c>
      <c r="J1589" s="13">
        <f t="shared" ref="J1589:K1589" si="2353">E1589*1.07</f>
        <v>15235.73</v>
      </c>
      <c r="K1589" s="13">
        <f t="shared" si="2353"/>
        <v>15235.73</v>
      </c>
      <c r="L1589" s="11" t="s">
        <v>86</v>
      </c>
      <c r="M1589" s="11"/>
      <c r="N1589" s="190" t="s">
        <v>7398</v>
      </c>
      <c r="O1589" s="44">
        <v>56476.0</v>
      </c>
      <c r="P1589" s="48"/>
      <c r="Q1589" s="48"/>
      <c r="R1589" s="48"/>
      <c r="S1589" s="48"/>
      <c r="T1589" s="48"/>
      <c r="V1589" s="48"/>
      <c r="W1589" s="48"/>
      <c r="X1589" s="48" t="s">
        <v>731</v>
      </c>
      <c r="Z1589" s="48"/>
      <c r="AA1589" s="48"/>
      <c r="AB1589" s="48"/>
      <c r="AC1589" s="48"/>
      <c r="AD1589" s="48"/>
      <c r="AE1589" s="48"/>
      <c r="AF1589" s="48"/>
      <c r="AG1589" s="48"/>
      <c r="AH1589" s="48"/>
      <c r="AI1589" s="48"/>
      <c r="AJ1589" s="48"/>
      <c r="AK1589" s="48"/>
      <c r="AL1589" s="48"/>
      <c r="AM1589" s="11" t="s">
        <v>7391</v>
      </c>
      <c r="AN1589" s="48"/>
      <c r="AP1589" s="48"/>
      <c r="AQ1589" s="11" t="s">
        <v>79</v>
      </c>
      <c r="AR1589" s="48" t="s">
        <v>731</v>
      </c>
      <c r="AS1589" s="11" t="s">
        <v>75</v>
      </c>
      <c r="AT1589" s="25" t="s">
        <v>80</v>
      </c>
      <c r="AU1589" s="48"/>
      <c r="AV1589" s="48"/>
      <c r="AW1589" s="25" t="s">
        <v>96</v>
      </c>
      <c r="AX1589" s="25" t="s">
        <v>2141</v>
      </c>
      <c r="AY1589" s="39" t="s">
        <v>7399</v>
      </c>
      <c r="AZ1589" s="25" t="s">
        <v>132</v>
      </c>
      <c r="BA1589" s="48"/>
      <c r="BB1589" s="48"/>
      <c r="BF1589" s="48"/>
      <c r="BH1589" s="48"/>
      <c r="BI1589" s="48"/>
      <c r="BJ1589" s="44">
        <v>2024.0</v>
      </c>
      <c r="BK1589" s="11">
        <v>2025.0</v>
      </c>
      <c r="BL1589" s="16">
        <f t="shared" si="1660"/>
        <v>2</v>
      </c>
      <c r="BM1589" s="18" t="str">
        <f t="shared" si="1661"/>
        <v>2024, 2025</v>
      </c>
      <c r="BN1589" s="18" t="str">
        <f t="shared" ref="BN1589:CC1589" si="2354">IF(ISNUMBER(SEARCH(BN$1, $BM1589)), ($K1589/$BL1589), "")</f>
        <v/>
      </c>
      <c r="BO1589" s="18" t="str">
        <f t="shared" si="2354"/>
        <v/>
      </c>
      <c r="BP1589" s="18" t="str">
        <f t="shared" si="2354"/>
        <v/>
      </c>
      <c r="BQ1589" s="18" t="str">
        <f t="shared" si="2354"/>
        <v/>
      </c>
      <c r="BR1589" s="20">
        <f t="shared" si="2354"/>
        <v>7617.865</v>
      </c>
      <c r="BS1589" s="20">
        <f t="shared" si="2354"/>
        <v>7617.865</v>
      </c>
      <c r="BT1589" s="18" t="str">
        <f t="shared" si="2354"/>
        <v/>
      </c>
      <c r="BU1589" s="18" t="str">
        <f t="shared" si="2354"/>
        <v/>
      </c>
      <c r="BV1589" s="18" t="str">
        <f t="shared" si="2354"/>
        <v/>
      </c>
      <c r="BW1589" s="18" t="str">
        <f t="shared" si="2354"/>
        <v/>
      </c>
      <c r="BX1589" s="18" t="str">
        <f t="shared" si="2354"/>
        <v/>
      </c>
      <c r="BY1589" s="18" t="str">
        <f t="shared" si="2354"/>
        <v/>
      </c>
      <c r="BZ1589" s="18" t="str">
        <f t="shared" si="2354"/>
        <v/>
      </c>
      <c r="CA1589" s="18" t="str">
        <f t="shared" si="2354"/>
        <v/>
      </c>
      <c r="CB1589" s="18" t="str">
        <f t="shared" si="2354"/>
        <v/>
      </c>
      <c r="CC1589" s="18" t="str">
        <f t="shared" si="2354"/>
        <v/>
      </c>
      <c r="CD1589" s="48"/>
      <c r="CE1589" s="48"/>
    </row>
    <row r="1590">
      <c r="A1590" s="48" t="s">
        <v>7400</v>
      </c>
      <c r="B1590" s="39" t="s">
        <v>72</v>
      </c>
      <c r="C1590" s="39" t="s">
        <v>72</v>
      </c>
      <c r="D1590" s="39" t="s">
        <v>7182</v>
      </c>
      <c r="E1590" s="44">
        <v>1534608.0</v>
      </c>
      <c r="F1590" s="44">
        <v>1534608.0</v>
      </c>
      <c r="G1590" s="48" t="s">
        <v>726</v>
      </c>
      <c r="J1590" s="13">
        <f t="shared" ref="J1590:K1590" si="2355">E1590*1.07</f>
        <v>1642030.56</v>
      </c>
      <c r="K1590" s="13">
        <f t="shared" si="2355"/>
        <v>1642030.56</v>
      </c>
      <c r="L1590" s="11" t="s">
        <v>86</v>
      </c>
      <c r="M1590" s="11"/>
      <c r="N1590" s="190" t="s">
        <v>7401</v>
      </c>
      <c r="O1590" s="44">
        <v>54954.0</v>
      </c>
      <c r="P1590" s="48"/>
      <c r="Q1590" s="48"/>
      <c r="R1590" s="48"/>
      <c r="S1590" s="48"/>
      <c r="T1590" s="48"/>
      <c r="V1590" s="48"/>
      <c r="W1590" s="48"/>
      <c r="X1590" s="48" t="s">
        <v>731</v>
      </c>
      <c r="Z1590" s="48"/>
      <c r="AA1590" s="48"/>
      <c r="AB1590" s="48"/>
      <c r="AC1590" s="48"/>
      <c r="AD1590" s="48"/>
      <c r="AE1590" s="48"/>
      <c r="AF1590" s="48"/>
      <c r="AG1590" s="48"/>
      <c r="AH1590" s="48"/>
      <c r="AI1590" s="48"/>
      <c r="AJ1590" s="48"/>
      <c r="AK1590" s="48"/>
      <c r="AL1590" s="48"/>
      <c r="AM1590" s="11" t="s">
        <v>7391</v>
      </c>
      <c r="AN1590" s="48"/>
      <c r="AP1590" s="48"/>
      <c r="AQ1590" s="11" t="s">
        <v>79</v>
      </c>
      <c r="AR1590" s="48" t="s">
        <v>731</v>
      </c>
      <c r="AS1590" s="11" t="s">
        <v>75</v>
      </c>
      <c r="AT1590" s="25" t="s">
        <v>107</v>
      </c>
      <c r="AU1590" s="39" t="s">
        <v>108</v>
      </c>
      <c r="AV1590" s="48"/>
      <c r="AW1590" s="25" t="s">
        <v>96</v>
      </c>
      <c r="AX1590" s="25" t="s">
        <v>2141</v>
      </c>
      <c r="AY1590" s="39" t="s">
        <v>444</v>
      </c>
      <c r="AZ1590" s="25" t="s">
        <v>124</v>
      </c>
      <c r="BA1590" s="48"/>
      <c r="BB1590" s="48"/>
      <c r="BF1590" s="48"/>
      <c r="BH1590" s="48"/>
      <c r="BI1590" s="48"/>
      <c r="BJ1590" s="44">
        <v>2023.0</v>
      </c>
      <c r="BK1590" s="11">
        <v>2027.0</v>
      </c>
      <c r="BL1590" s="16">
        <f t="shared" si="1660"/>
        <v>5</v>
      </c>
      <c r="BM1590" s="18" t="str">
        <f t="shared" si="1661"/>
        <v>2023, 2024, 2025, 2026, 2027</v>
      </c>
      <c r="BN1590" s="18" t="str">
        <f t="shared" ref="BN1590:CC1590" si="2356">IF(ISNUMBER(SEARCH(BN$1, $BM1590)), ($K1590/$BL1590), "")</f>
        <v/>
      </c>
      <c r="BO1590" s="18" t="str">
        <f t="shared" si="2356"/>
        <v/>
      </c>
      <c r="BP1590" s="18" t="str">
        <f t="shared" si="2356"/>
        <v/>
      </c>
      <c r="BQ1590" s="20">
        <f t="shared" si="2356"/>
        <v>328406.112</v>
      </c>
      <c r="BR1590" s="20">
        <f t="shared" si="2356"/>
        <v>328406.112</v>
      </c>
      <c r="BS1590" s="20">
        <f t="shared" si="2356"/>
        <v>328406.112</v>
      </c>
      <c r="BT1590" s="20">
        <f t="shared" si="2356"/>
        <v>328406.112</v>
      </c>
      <c r="BU1590" s="20">
        <f t="shared" si="2356"/>
        <v>328406.112</v>
      </c>
      <c r="BV1590" s="18" t="str">
        <f t="shared" si="2356"/>
        <v/>
      </c>
      <c r="BW1590" s="18" t="str">
        <f t="shared" si="2356"/>
        <v/>
      </c>
      <c r="BX1590" s="18" t="str">
        <f t="shared" si="2356"/>
        <v/>
      </c>
      <c r="BY1590" s="18" t="str">
        <f t="shared" si="2356"/>
        <v/>
      </c>
      <c r="BZ1590" s="18" t="str">
        <f t="shared" si="2356"/>
        <v/>
      </c>
      <c r="CA1590" s="18" t="str">
        <f t="shared" si="2356"/>
        <v/>
      </c>
      <c r="CB1590" s="18" t="str">
        <f t="shared" si="2356"/>
        <v/>
      </c>
      <c r="CC1590" s="18" t="str">
        <f t="shared" si="2356"/>
        <v/>
      </c>
      <c r="CD1590" s="48"/>
      <c r="CE1590" s="48"/>
    </row>
    <row r="1591">
      <c r="A1591" s="48" t="s">
        <v>7402</v>
      </c>
      <c r="B1591" s="39" t="s">
        <v>72</v>
      </c>
      <c r="C1591" s="48" t="s">
        <v>7403</v>
      </c>
      <c r="D1591" s="39" t="s">
        <v>7182</v>
      </c>
      <c r="E1591" s="44">
        <v>15000.0</v>
      </c>
      <c r="F1591" s="44">
        <v>15000.0</v>
      </c>
      <c r="G1591" s="48" t="s">
        <v>726</v>
      </c>
      <c r="J1591" s="13">
        <f t="shared" ref="J1591:K1591" si="2357">E1591*1.07</f>
        <v>16050</v>
      </c>
      <c r="K1591" s="13">
        <f t="shared" si="2357"/>
        <v>16050</v>
      </c>
      <c r="L1591" s="11" t="s">
        <v>86</v>
      </c>
      <c r="M1591" s="11"/>
      <c r="N1591" s="190" t="s">
        <v>7404</v>
      </c>
      <c r="O1591" s="44">
        <v>53101.0</v>
      </c>
      <c r="P1591" s="48"/>
      <c r="Q1591" s="48"/>
      <c r="R1591" s="48"/>
      <c r="S1591" s="48"/>
      <c r="T1591" s="48"/>
      <c r="V1591" s="48"/>
      <c r="W1591" s="48"/>
      <c r="X1591" s="48" t="s">
        <v>731</v>
      </c>
      <c r="Z1591" s="48"/>
      <c r="AA1591" s="48"/>
      <c r="AB1591" s="48"/>
      <c r="AC1591" s="48"/>
      <c r="AD1591" s="48"/>
      <c r="AE1591" s="48"/>
      <c r="AF1591" s="48"/>
      <c r="AG1591" s="48"/>
      <c r="AH1591" s="48"/>
      <c r="AI1591" s="48"/>
      <c r="AJ1591" s="48"/>
      <c r="AK1591" s="48"/>
      <c r="AL1591" s="48"/>
      <c r="AM1591" s="11" t="s">
        <v>7391</v>
      </c>
      <c r="AN1591" s="48"/>
      <c r="AP1591" s="48"/>
      <c r="AQ1591" s="11" t="s">
        <v>79</v>
      </c>
      <c r="AR1591" s="48" t="s">
        <v>731</v>
      </c>
      <c r="AS1591" s="11" t="s">
        <v>75</v>
      </c>
      <c r="AT1591" s="25" t="s">
        <v>107</v>
      </c>
      <c r="AU1591" s="39" t="s">
        <v>189</v>
      </c>
      <c r="AV1591" s="48"/>
      <c r="AW1591" s="25" t="s">
        <v>96</v>
      </c>
      <c r="AX1591" s="25" t="s">
        <v>82</v>
      </c>
      <c r="AY1591" s="48"/>
      <c r="AZ1591" s="11" t="s">
        <v>535</v>
      </c>
      <c r="BA1591" s="48"/>
      <c r="BB1591" s="48"/>
      <c r="BF1591" s="48"/>
      <c r="BH1591" s="48"/>
      <c r="BI1591" s="48"/>
      <c r="BJ1591" s="44">
        <v>2023.0</v>
      </c>
      <c r="BK1591" s="11">
        <v>2024.0</v>
      </c>
      <c r="BL1591" s="16">
        <f t="shared" si="1660"/>
        <v>2</v>
      </c>
      <c r="BM1591" s="18" t="str">
        <f t="shared" si="1661"/>
        <v>2023, 2024</v>
      </c>
      <c r="BN1591" s="18" t="str">
        <f t="shared" ref="BN1591:CC1591" si="2358">IF(ISNUMBER(SEARCH(BN$1, $BM1591)), ($K1591/$BL1591), "")</f>
        <v/>
      </c>
      <c r="BO1591" s="18" t="str">
        <f t="shared" si="2358"/>
        <v/>
      </c>
      <c r="BP1591" s="18" t="str">
        <f t="shared" si="2358"/>
        <v/>
      </c>
      <c r="BQ1591" s="20">
        <f t="shared" si="2358"/>
        <v>8025</v>
      </c>
      <c r="BR1591" s="20">
        <f t="shared" si="2358"/>
        <v>8025</v>
      </c>
      <c r="BS1591" s="18" t="str">
        <f t="shared" si="2358"/>
        <v/>
      </c>
      <c r="BT1591" s="18" t="str">
        <f t="shared" si="2358"/>
        <v/>
      </c>
      <c r="BU1591" s="18" t="str">
        <f t="shared" si="2358"/>
        <v/>
      </c>
      <c r="BV1591" s="18" t="str">
        <f t="shared" si="2358"/>
        <v/>
      </c>
      <c r="BW1591" s="18" t="str">
        <f t="shared" si="2358"/>
        <v/>
      </c>
      <c r="BX1591" s="18" t="str">
        <f t="shared" si="2358"/>
        <v/>
      </c>
      <c r="BY1591" s="18" t="str">
        <f t="shared" si="2358"/>
        <v/>
      </c>
      <c r="BZ1591" s="18" t="str">
        <f t="shared" si="2358"/>
        <v/>
      </c>
      <c r="CA1591" s="18" t="str">
        <f t="shared" si="2358"/>
        <v/>
      </c>
      <c r="CB1591" s="18" t="str">
        <f t="shared" si="2358"/>
        <v/>
      </c>
      <c r="CC1591" s="18" t="str">
        <f t="shared" si="2358"/>
        <v/>
      </c>
      <c r="CD1591" s="48"/>
      <c r="CE1591" s="48"/>
    </row>
    <row r="1592">
      <c r="A1592" s="48" t="s">
        <v>7405</v>
      </c>
      <c r="B1592" s="39" t="s">
        <v>72</v>
      </c>
      <c r="C1592" s="39" t="s">
        <v>72</v>
      </c>
      <c r="D1592" s="39" t="s">
        <v>7182</v>
      </c>
      <c r="E1592" s="64">
        <v>45978.0</v>
      </c>
      <c r="F1592" s="64">
        <v>45978.0</v>
      </c>
      <c r="G1592" s="39" t="s">
        <v>135</v>
      </c>
      <c r="J1592" s="13">
        <f t="shared" ref="J1592:K1592" si="2359">E1592*1.19</f>
        <v>54713.82</v>
      </c>
      <c r="K1592" s="13">
        <f t="shared" si="2359"/>
        <v>54713.82</v>
      </c>
      <c r="L1592" s="11" t="s">
        <v>86</v>
      </c>
      <c r="M1592" s="11"/>
      <c r="N1592" s="48" t="s">
        <v>7406</v>
      </c>
      <c r="O1592" s="48" t="s">
        <v>7407</v>
      </c>
      <c r="P1592" s="48"/>
      <c r="Q1592" s="48"/>
      <c r="R1592" s="48"/>
      <c r="S1592" s="48"/>
      <c r="T1592" s="48" t="s">
        <v>7408</v>
      </c>
      <c r="V1592" s="48" t="s">
        <v>7409</v>
      </c>
      <c r="W1592" s="48" t="s">
        <v>4825</v>
      </c>
      <c r="X1592" s="48" t="s">
        <v>146</v>
      </c>
      <c r="Z1592" s="48"/>
      <c r="AA1592" s="48"/>
      <c r="AB1592" s="48"/>
      <c r="AC1592" s="48"/>
      <c r="AD1592" s="48"/>
      <c r="AE1592" s="48"/>
      <c r="AF1592" s="48"/>
      <c r="AG1592" s="48"/>
      <c r="AH1592" s="48"/>
      <c r="AI1592" s="48"/>
      <c r="AJ1592" s="48"/>
      <c r="AK1592" s="48"/>
      <c r="AL1592" s="48"/>
      <c r="AM1592" s="11" t="s">
        <v>143</v>
      </c>
      <c r="AN1592" s="11" t="s">
        <v>695</v>
      </c>
      <c r="AP1592" s="48"/>
      <c r="AQ1592" s="11" t="s">
        <v>79</v>
      </c>
      <c r="AR1592" s="48" t="s">
        <v>146</v>
      </c>
      <c r="AS1592" s="11" t="s">
        <v>75</v>
      </c>
      <c r="AT1592" s="25" t="s">
        <v>107</v>
      </c>
      <c r="AU1592" s="39" t="s">
        <v>108</v>
      </c>
      <c r="AV1592" s="48"/>
      <c r="AW1592" s="25" t="s">
        <v>96</v>
      </c>
      <c r="AX1592" s="25" t="s">
        <v>82</v>
      </c>
      <c r="AY1592" s="48"/>
      <c r="AZ1592" s="25" t="s">
        <v>124</v>
      </c>
      <c r="BA1592" s="48"/>
      <c r="BB1592" s="48"/>
      <c r="BF1592" s="48"/>
      <c r="BH1592" s="48"/>
      <c r="BI1592" s="48"/>
      <c r="BJ1592" s="44">
        <v>2025.0</v>
      </c>
      <c r="BK1592" s="11">
        <v>2026.0</v>
      </c>
      <c r="BL1592" s="16">
        <f t="shared" si="1660"/>
        <v>2</v>
      </c>
      <c r="BM1592" s="18" t="str">
        <f t="shared" si="1661"/>
        <v>2025, 2026</v>
      </c>
      <c r="BN1592" s="18" t="str">
        <f t="shared" ref="BN1592:CC1592" si="2360">IF(ISNUMBER(SEARCH(BN$1, $BM1592)), ($K1592/$BL1592), "")</f>
        <v/>
      </c>
      <c r="BO1592" s="18" t="str">
        <f t="shared" si="2360"/>
        <v/>
      </c>
      <c r="BP1592" s="18" t="str">
        <f t="shared" si="2360"/>
        <v/>
      </c>
      <c r="BQ1592" s="18" t="str">
        <f t="shared" si="2360"/>
        <v/>
      </c>
      <c r="BR1592" s="18" t="str">
        <f t="shared" si="2360"/>
        <v/>
      </c>
      <c r="BS1592" s="20">
        <f t="shared" si="2360"/>
        <v>27356.91</v>
      </c>
      <c r="BT1592" s="20">
        <f t="shared" si="2360"/>
        <v>27356.91</v>
      </c>
      <c r="BU1592" s="18" t="str">
        <f t="shared" si="2360"/>
        <v/>
      </c>
      <c r="BV1592" s="18" t="str">
        <f t="shared" si="2360"/>
        <v/>
      </c>
      <c r="BW1592" s="18" t="str">
        <f t="shared" si="2360"/>
        <v/>
      </c>
      <c r="BX1592" s="18" t="str">
        <f t="shared" si="2360"/>
        <v/>
      </c>
      <c r="BY1592" s="18" t="str">
        <f t="shared" si="2360"/>
        <v/>
      </c>
      <c r="BZ1592" s="18" t="str">
        <f t="shared" si="2360"/>
        <v/>
      </c>
      <c r="CA1592" s="18" t="str">
        <f t="shared" si="2360"/>
        <v/>
      </c>
      <c r="CB1592" s="18" t="str">
        <f t="shared" si="2360"/>
        <v/>
      </c>
      <c r="CC1592" s="18" t="str">
        <f t="shared" si="2360"/>
        <v/>
      </c>
      <c r="CD1592" s="48"/>
      <c r="CE1592" s="48"/>
    </row>
    <row r="1593">
      <c r="A1593" s="48" t="s">
        <v>7410</v>
      </c>
      <c r="B1593" s="39" t="s">
        <v>72</v>
      </c>
      <c r="C1593" s="39" t="s">
        <v>72</v>
      </c>
      <c r="D1593" s="39" t="s">
        <v>7182</v>
      </c>
      <c r="E1593" s="200">
        <v>125000.0</v>
      </c>
      <c r="F1593" s="200">
        <v>100000.0</v>
      </c>
      <c r="G1593" s="39" t="s">
        <v>135</v>
      </c>
      <c r="J1593" s="13">
        <f t="shared" ref="J1593:K1593" si="2361">E1593*1.19</f>
        <v>148750</v>
      </c>
      <c r="K1593" s="13">
        <f t="shared" si="2361"/>
        <v>119000</v>
      </c>
      <c r="L1593" s="11" t="s">
        <v>86</v>
      </c>
      <c r="M1593" s="11"/>
      <c r="N1593" s="48" t="s">
        <v>7411</v>
      </c>
      <c r="O1593" s="48" t="s">
        <v>7412</v>
      </c>
      <c r="P1593" s="48"/>
      <c r="Q1593" s="48"/>
      <c r="R1593" s="48"/>
      <c r="S1593" s="48"/>
      <c r="T1593" s="48"/>
      <c r="V1593" s="48" t="s">
        <v>7413</v>
      </c>
      <c r="W1593" s="48" t="s">
        <v>92</v>
      </c>
      <c r="X1593" s="48" t="s">
        <v>146</v>
      </c>
      <c r="Z1593" s="48"/>
      <c r="AA1593" s="48"/>
      <c r="AB1593" s="48"/>
      <c r="AC1593" s="48"/>
      <c r="AD1593" s="48"/>
      <c r="AE1593" s="48"/>
      <c r="AF1593" s="48"/>
      <c r="AG1593" s="48"/>
      <c r="AH1593" s="48"/>
      <c r="AI1593" s="48"/>
      <c r="AJ1593" s="11">
        <v>4.0</v>
      </c>
      <c r="AK1593" s="48"/>
      <c r="AL1593" s="48"/>
      <c r="AM1593" s="11" t="s">
        <v>143</v>
      </c>
      <c r="AN1593" s="11" t="s">
        <v>144</v>
      </c>
      <c r="AP1593" s="48"/>
      <c r="AQ1593" s="11" t="s">
        <v>79</v>
      </c>
      <c r="AR1593" s="48" t="s">
        <v>146</v>
      </c>
      <c r="AS1593" s="11" t="s">
        <v>75</v>
      </c>
      <c r="AT1593" s="25" t="s">
        <v>375</v>
      </c>
      <c r="AU1593" s="48"/>
      <c r="AV1593" s="48"/>
      <c r="AW1593" s="25" t="s">
        <v>96</v>
      </c>
      <c r="AX1593" s="25" t="s">
        <v>376</v>
      </c>
      <c r="AY1593" s="48"/>
      <c r="AZ1593" s="19" t="s">
        <v>395</v>
      </c>
      <c r="BA1593" s="48"/>
      <c r="BB1593" s="48"/>
      <c r="BF1593" s="48"/>
      <c r="BH1593" s="48"/>
      <c r="BI1593" s="48"/>
      <c r="BJ1593" s="44">
        <v>2020.0</v>
      </c>
      <c r="BK1593" s="39">
        <v>2024.0</v>
      </c>
      <c r="BL1593" s="16">
        <f t="shared" si="1660"/>
        <v>5</v>
      </c>
      <c r="BM1593" s="18" t="str">
        <f t="shared" si="1661"/>
        <v>2020, 2021, 2022, 2023, 2024</v>
      </c>
      <c r="BN1593" s="20">
        <f t="shared" ref="BN1593:CC1593" si="2362">IF(ISNUMBER(SEARCH(BN$1, $BM1593)), ($K1593/$BL1593), "")</f>
        <v>23800</v>
      </c>
      <c r="BO1593" s="20">
        <f t="shared" si="2362"/>
        <v>23800</v>
      </c>
      <c r="BP1593" s="20">
        <f t="shared" si="2362"/>
        <v>23800</v>
      </c>
      <c r="BQ1593" s="20">
        <f t="shared" si="2362"/>
        <v>23800</v>
      </c>
      <c r="BR1593" s="20">
        <f t="shared" si="2362"/>
        <v>23800</v>
      </c>
      <c r="BS1593" s="18" t="str">
        <f t="shared" si="2362"/>
        <v/>
      </c>
      <c r="BT1593" s="18" t="str">
        <f t="shared" si="2362"/>
        <v/>
      </c>
      <c r="BU1593" s="18" t="str">
        <f t="shared" si="2362"/>
        <v/>
      </c>
      <c r="BV1593" s="18" t="str">
        <f t="shared" si="2362"/>
        <v/>
      </c>
      <c r="BW1593" s="18" t="str">
        <f t="shared" si="2362"/>
        <v/>
      </c>
      <c r="BX1593" s="18" t="str">
        <f t="shared" si="2362"/>
        <v/>
      </c>
      <c r="BY1593" s="18" t="str">
        <f t="shared" si="2362"/>
        <v/>
      </c>
      <c r="BZ1593" s="18" t="str">
        <f t="shared" si="2362"/>
        <v/>
      </c>
      <c r="CA1593" s="18" t="str">
        <f t="shared" si="2362"/>
        <v/>
      </c>
      <c r="CB1593" s="18" t="str">
        <f t="shared" si="2362"/>
        <v/>
      </c>
      <c r="CC1593" s="18" t="str">
        <f t="shared" si="2362"/>
        <v/>
      </c>
      <c r="CD1593" s="48"/>
      <c r="CE1593" s="48"/>
    </row>
    <row r="1594">
      <c r="A1594" s="48" t="s">
        <v>7414</v>
      </c>
      <c r="B1594" s="39" t="s">
        <v>72</v>
      </c>
      <c r="C1594" s="39" t="s">
        <v>72</v>
      </c>
      <c r="D1594" s="39" t="s">
        <v>7182</v>
      </c>
      <c r="E1594" s="64">
        <v>97112.0</v>
      </c>
      <c r="F1594" s="64">
        <v>97112.0</v>
      </c>
      <c r="G1594" s="39" t="s">
        <v>135</v>
      </c>
      <c r="J1594" s="13">
        <f t="shared" ref="J1594:K1594" si="2363">E1594*1.19</f>
        <v>115563.28</v>
      </c>
      <c r="K1594" s="13">
        <f t="shared" si="2363"/>
        <v>115563.28</v>
      </c>
      <c r="L1594" s="11" t="s">
        <v>86</v>
      </c>
      <c r="M1594" s="11"/>
      <c r="N1594" s="48" t="s">
        <v>7415</v>
      </c>
      <c r="O1594" s="48" t="s">
        <v>7416</v>
      </c>
      <c r="P1594" s="48"/>
      <c r="Q1594" s="48"/>
      <c r="R1594" s="48"/>
      <c r="S1594" s="48"/>
      <c r="T1594" s="48" t="s">
        <v>7417</v>
      </c>
      <c r="V1594" s="48" t="s">
        <v>7418</v>
      </c>
      <c r="W1594" s="48" t="s">
        <v>4825</v>
      </c>
      <c r="X1594" s="48" t="s">
        <v>146</v>
      </c>
      <c r="Z1594" s="48"/>
      <c r="AA1594" s="48"/>
      <c r="AB1594" s="48"/>
      <c r="AC1594" s="48"/>
      <c r="AD1594" s="48"/>
      <c r="AE1594" s="48"/>
      <c r="AF1594" s="48"/>
      <c r="AG1594" s="48"/>
      <c r="AH1594" s="48"/>
      <c r="AI1594" s="48"/>
      <c r="AJ1594" s="48"/>
      <c r="AK1594" s="48"/>
      <c r="AL1594" s="48"/>
      <c r="AM1594" s="11" t="s">
        <v>143</v>
      </c>
      <c r="AN1594" s="39" t="s">
        <v>669</v>
      </c>
      <c r="AP1594" s="48"/>
      <c r="AQ1594" s="11" t="s">
        <v>79</v>
      </c>
      <c r="AR1594" s="48" t="s">
        <v>146</v>
      </c>
      <c r="AS1594" s="11" t="s">
        <v>75</v>
      </c>
      <c r="AT1594" s="25" t="s">
        <v>122</v>
      </c>
      <c r="AU1594" s="48"/>
      <c r="AV1594" s="48"/>
      <c r="AW1594" s="25" t="s">
        <v>96</v>
      </c>
      <c r="AX1594" s="25" t="s">
        <v>82</v>
      </c>
      <c r="AY1594" s="48"/>
      <c r="AZ1594" s="25" t="s">
        <v>7419</v>
      </c>
      <c r="BA1594" s="48"/>
      <c r="BB1594" s="48"/>
      <c r="BF1594" s="48"/>
      <c r="BH1594" s="48"/>
      <c r="BI1594" s="48"/>
      <c r="BJ1594" s="44">
        <v>2022.0</v>
      </c>
      <c r="BK1594" s="11">
        <v>2026.0</v>
      </c>
      <c r="BL1594" s="16">
        <f t="shared" si="1660"/>
        <v>5</v>
      </c>
      <c r="BM1594" s="18" t="str">
        <f t="shared" si="1661"/>
        <v>2022, 2023, 2024, 2025, 2026</v>
      </c>
      <c r="BN1594" s="18" t="str">
        <f t="shared" ref="BN1594:CC1594" si="2364">IF(ISNUMBER(SEARCH(BN$1, $BM1594)), ($K1594/$BL1594), "")</f>
        <v/>
      </c>
      <c r="BO1594" s="18" t="str">
        <f t="shared" si="2364"/>
        <v/>
      </c>
      <c r="BP1594" s="20">
        <f t="shared" si="2364"/>
        <v>23112.656</v>
      </c>
      <c r="BQ1594" s="20">
        <f t="shared" si="2364"/>
        <v>23112.656</v>
      </c>
      <c r="BR1594" s="20">
        <f t="shared" si="2364"/>
        <v>23112.656</v>
      </c>
      <c r="BS1594" s="20">
        <f t="shared" si="2364"/>
        <v>23112.656</v>
      </c>
      <c r="BT1594" s="20">
        <f t="shared" si="2364"/>
        <v>23112.656</v>
      </c>
      <c r="BU1594" s="18" t="str">
        <f t="shared" si="2364"/>
        <v/>
      </c>
      <c r="BV1594" s="18" t="str">
        <f t="shared" si="2364"/>
        <v/>
      </c>
      <c r="BW1594" s="18" t="str">
        <f t="shared" si="2364"/>
        <v/>
      </c>
      <c r="BX1594" s="18" t="str">
        <f t="shared" si="2364"/>
        <v/>
      </c>
      <c r="BY1594" s="18" t="str">
        <f t="shared" si="2364"/>
        <v/>
      </c>
      <c r="BZ1594" s="18" t="str">
        <f t="shared" si="2364"/>
        <v/>
      </c>
      <c r="CA1594" s="18" t="str">
        <f t="shared" si="2364"/>
        <v/>
      </c>
      <c r="CB1594" s="18" t="str">
        <f t="shared" si="2364"/>
        <v/>
      </c>
      <c r="CC1594" s="18" t="str">
        <f t="shared" si="2364"/>
        <v/>
      </c>
      <c r="CD1594" s="48"/>
      <c r="CE1594" s="48"/>
    </row>
    <row r="1595">
      <c r="A1595" s="48" t="s">
        <v>7420</v>
      </c>
      <c r="B1595" s="39" t="s">
        <v>72</v>
      </c>
      <c r="C1595" s="39" t="s">
        <v>72</v>
      </c>
      <c r="D1595" s="39" t="s">
        <v>7182</v>
      </c>
      <c r="E1595" s="200">
        <v>125000.0</v>
      </c>
      <c r="F1595" s="200">
        <v>100000.0</v>
      </c>
      <c r="G1595" s="39" t="s">
        <v>135</v>
      </c>
      <c r="J1595" s="13">
        <f t="shared" ref="J1595:K1595" si="2365">E1595*1.19</f>
        <v>148750</v>
      </c>
      <c r="K1595" s="13">
        <f t="shared" si="2365"/>
        <v>119000</v>
      </c>
      <c r="L1595" s="11" t="s">
        <v>86</v>
      </c>
      <c r="M1595" s="11"/>
      <c r="N1595" s="48" t="s">
        <v>7421</v>
      </c>
      <c r="O1595" s="48" t="s">
        <v>7422</v>
      </c>
      <c r="P1595" s="48"/>
      <c r="Q1595" s="48"/>
      <c r="R1595" s="48"/>
      <c r="S1595" s="48"/>
      <c r="T1595" s="48"/>
      <c r="V1595" s="48" t="s">
        <v>7423</v>
      </c>
      <c r="W1595" s="48" t="s">
        <v>92</v>
      </c>
      <c r="X1595" s="48" t="s">
        <v>146</v>
      </c>
      <c r="Z1595" s="48"/>
      <c r="AA1595" s="48"/>
      <c r="AB1595" s="48"/>
      <c r="AC1595" s="48"/>
      <c r="AD1595" s="48"/>
      <c r="AE1595" s="48"/>
      <c r="AF1595" s="48"/>
      <c r="AG1595" s="48"/>
      <c r="AH1595" s="48"/>
      <c r="AI1595" s="48"/>
      <c r="AJ1595" s="11">
        <v>4.0</v>
      </c>
      <c r="AK1595" s="48"/>
      <c r="AL1595" s="48"/>
      <c r="AM1595" s="11" t="s">
        <v>143</v>
      </c>
      <c r="AN1595" s="11" t="s">
        <v>202</v>
      </c>
      <c r="AP1595" s="48"/>
      <c r="AQ1595" s="11" t="s">
        <v>79</v>
      </c>
      <c r="AR1595" s="48" t="s">
        <v>146</v>
      </c>
      <c r="AS1595" s="11" t="s">
        <v>75</v>
      </c>
      <c r="AT1595" s="25" t="s">
        <v>107</v>
      </c>
      <c r="AU1595" s="39" t="s">
        <v>108</v>
      </c>
      <c r="AV1595" s="48"/>
      <c r="AW1595" s="25" t="s">
        <v>96</v>
      </c>
      <c r="AX1595" s="25" t="s">
        <v>82</v>
      </c>
      <c r="AY1595" s="48"/>
      <c r="AZ1595" s="25" t="s">
        <v>124</v>
      </c>
      <c r="BA1595" s="48"/>
      <c r="BB1595" s="48"/>
      <c r="BF1595" s="48"/>
      <c r="BH1595" s="48"/>
      <c r="BI1595" s="48"/>
      <c r="BJ1595" s="44">
        <v>2020.0</v>
      </c>
      <c r="BK1595" s="39">
        <v>2024.0</v>
      </c>
      <c r="BL1595" s="16">
        <f t="shared" si="1660"/>
        <v>5</v>
      </c>
      <c r="BM1595" s="18" t="str">
        <f t="shared" si="1661"/>
        <v>2020, 2021, 2022, 2023, 2024</v>
      </c>
      <c r="BN1595" s="20">
        <f t="shared" ref="BN1595:CC1595" si="2366">IF(ISNUMBER(SEARCH(BN$1, $BM1595)), ($K1595/$BL1595), "")</f>
        <v>23800</v>
      </c>
      <c r="BO1595" s="20">
        <f t="shared" si="2366"/>
        <v>23800</v>
      </c>
      <c r="BP1595" s="20">
        <f t="shared" si="2366"/>
        <v>23800</v>
      </c>
      <c r="BQ1595" s="20">
        <f t="shared" si="2366"/>
        <v>23800</v>
      </c>
      <c r="BR1595" s="20">
        <f t="shared" si="2366"/>
        <v>23800</v>
      </c>
      <c r="BS1595" s="18" t="str">
        <f t="shared" si="2366"/>
        <v/>
      </c>
      <c r="BT1595" s="18" t="str">
        <f t="shared" si="2366"/>
        <v/>
      </c>
      <c r="BU1595" s="18" t="str">
        <f t="shared" si="2366"/>
        <v/>
      </c>
      <c r="BV1595" s="18" t="str">
        <f t="shared" si="2366"/>
        <v/>
      </c>
      <c r="BW1595" s="18" t="str">
        <f t="shared" si="2366"/>
        <v/>
      </c>
      <c r="BX1595" s="18" t="str">
        <f t="shared" si="2366"/>
        <v/>
      </c>
      <c r="BY1595" s="18" t="str">
        <f t="shared" si="2366"/>
        <v/>
      </c>
      <c r="BZ1595" s="18" t="str">
        <f t="shared" si="2366"/>
        <v/>
      </c>
      <c r="CA1595" s="18" t="str">
        <f t="shared" si="2366"/>
        <v/>
      </c>
      <c r="CB1595" s="18" t="str">
        <f t="shared" si="2366"/>
        <v/>
      </c>
      <c r="CC1595" s="18" t="str">
        <f t="shared" si="2366"/>
        <v/>
      </c>
      <c r="CD1595" s="48"/>
      <c r="CE1595" s="48"/>
    </row>
    <row r="1596">
      <c r="A1596" s="48" t="s">
        <v>7424</v>
      </c>
      <c r="B1596" s="39" t="s">
        <v>72</v>
      </c>
      <c r="C1596" s="39" t="s">
        <v>72</v>
      </c>
      <c r="D1596" s="39" t="s">
        <v>7182</v>
      </c>
      <c r="E1596" s="64">
        <v>212491.0</v>
      </c>
      <c r="F1596" s="64">
        <v>212491.0</v>
      </c>
      <c r="G1596" s="39" t="s">
        <v>135</v>
      </c>
      <c r="J1596" s="13">
        <f t="shared" ref="J1596:K1596" si="2367">E1596*1.19</f>
        <v>252864.29</v>
      </c>
      <c r="K1596" s="13">
        <f t="shared" si="2367"/>
        <v>252864.29</v>
      </c>
      <c r="L1596" s="11" t="s">
        <v>86</v>
      </c>
      <c r="M1596" s="11"/>
      <c r="N1596" s="48" t="s">
        <v>7425</v>
      </c>
      <c r="O1596" s="48" t="s">
        <v>7426</v>
      </c>
      <c r="P1596" s="48"/>
      <c r="Q1596" s="48"/>
      <c r="R1596" s="48"/>
      <c r="S1596" s="48"/>
      <c r="T1596" s="48" t="s">
        <v>5183</v>
      </c>
      <c r="V1596" s="48" t="s">
        <v>5184</v>
      </c>
      <c r="W1596" s="48" t="s">
        <v>4825</v>
      </c>
      <c r="X1596" s="48" t="s">
        <v>146</v>
      </c>
      <c r="Z1596" s="48"/>
      <c r="AA1596" s="48"/>
      <c r="AB1596" s="48"/>
      <c r="AC1596" s="48"/>
      <c r="AD1596" s="48"/>
      <c r="AE1596" s="48"/>
      <c r="AF1596" s="48"/>
      <c r="AG1596" s="48"/>
      <c r="AH1596" s="48"/>
      <c r="AI1596" s="48"/>
      <c r="AJ1596" s="48"/>
      <c r="AK1596" s="48"/>
      <c r="AL1596" s="48"/>
      <c r="AM1596" s="11" t="s">
        <v>143</v>
      </c>
      <c r="AN1596" s="11" t="s">
        <v>695</v>
      </c>
      <c r="AP1596" s="48"/>
      <c r="AQ1596" s="11" t="s">
        <v>79</v>
      </c>
      <c r="AR1596" s="48" t="s">
        <v>146</v>
      </c>
      <c r="AS1596" s="11" t="s">
        <v>75</v>
      </c>
      <c r="AT1596" s="25" t="s">
        <v>80</v>
      </c>
      <c r="AU1596" s="48"/>
      <c r="AV1596" s="48"/>
      <c r="AW1596" s="25" t="s">
        <v>96</v>
      </c>
      <c r="AX1596" s="25" t="s">
        <v>82</v>
      </c>
      <c r="AY1596" s="48"/>
      <c r="AZ1596" s="11" t="s">
        <v>520</v>
      </c>
      <c r="BA1596" s="48"/>
      <c r="BB1596" s="48"/>
      <c r="BF1596" s="48"/>
      <c r="BH1596" s="48"/>
      <c r="BI1596" s="48"/>
      <c r="BJ1596" s="44">
        <v>2024.0</v>
      </c>
      <c r="BK1596" s="11">
        <v>2026.0</v>
      </c>
      <c r="BL1596" s="16">
        <f t="shared" si="1660"/>
        <v>3</v>
      </c>
      <c r="BM1596" s="18" t="str">
        <f t="shared" si="1661"/>
        <v>2024, 2025, 2026</v>
      </c>
      <c r="BN1596" s="18" t="str">
        <f t="shared" ref="BN1596:CC1596" si="2368">IF(ISNUMBER(SEARCH(BN$1, $BM1596)), ($K1596/$BL1596), "")</f>
        <v/>
      </c>
      <c r="BO1596" s="18" t="str">
        <f t="shared" si="2368"/>
        <v/>
      </c>
      <c r="BP1596" s="18" t="str">
        <f t="shared" si="2368"/>
        <v/>
      </c>
      <c r="BQ1596" s="18" t="str">
        <f t="shared" si="2368"/>
        <v/>
      </c>
      <c r="BR1596" s="20">
        <f t="shared" si="2368"/>
        <v>84288.09667</v>
      </c>
      <c r="BS1596" s="20">
        <f t="shared" si="2368"/>
        <v>84288.09667</v>
      </c>
      <c r="BT1596" s="20">
        <f t="shared" si="2368"/>
        <v>84288.09667</v>
      </c>
      <c r="BU1596" s="18" t="str">
        <f t="shared" si="2368"/>
        <v/>
      </c>
      <c r="BV1596" s="18" t="str">
        <f t="shared" si="2368"/>
        <v/>
      </c>
      <c r="BW1596" s="18" t="str">
        <f t="shared" si="2368"/>
        <v/>
      </c>
      <c r="BX1596" s="18" t="str">
        <f t="shared" si="2368"/>
        <v/>
      </c>
      <c r="BY1596" s="18" t="str">
        <f t="shared" si="2368"/>
        <v/>
      </c>
      <c r="BZ1596" s="18" t="str">
        <f t="shared" si="2368"/>
        <v/>
      </c>
      <c r="CA1596" s="18" t="str">
        <f t="shared" si="2368"/>
        <v/>
      </c>
      <c r="CB1596" s="18" t="str">
        <f t="shared" si="2368"/>
        <v/>
      </c>
      <c r="CC1596" s="18" t="str">
        <f t="shared" si="2368"/>
        <v/>
      </c>
      <c r="CD1596" s="48"/>
      <c r="CE1596" s="48"/>
    </row>
    <row r="1597">
      <c r="A1597" s="48" t="s">
        <v>7427</v>
      </c>
      <c r="B1597" s="39" t="s">
        <v>72</v>
      </c>
      <c r="C1597" s="39" t="s">
        <v>72</v>
      </c>
      <c r="D1597" s="39" t="s">
        <v>7182</v>
      </c>
      <c r="E1597" s="64">
        <v>187766.0</v>
      </c>
      <c r="F1597" s="64">
        <v>187766.0</v>
      </c>
      <c r="G1597" s="39" t="s">
        <v>135</v>
      </c>
      <c r="J1597" s="13">
        <f t="shared" ref="J1597:K1597" si="2369">E1597*1.19</f>
        <v>223441.54</v>
      </c>
      <c r="K1597" s="13">
        <f t="shared" si="2369"/>
        <v>223441.54</v>
      </c>
      <c r="L1597" s="11" t="s">
        <v>86</v>
      </c>
      <c r="M1597" s="11"/>
      <c r="N1597" s="48" t="s">
        <v>7428</v>
      </c>
      <c r="O1597" s="48" t="s">
        <v>7429</v>
      </c>
      <c r="P1597" s="48"/>
      <c r="Q1597" s="48"/>
      <c r="R1597" s="48"/>
      <c r="S1597" s="48"/>
      <c r="T1597" s="48" t="s">
        <v>1291</v>
      </c>
      <c r="V1597" s="48" t="s">
        <v>5178</v>
      </c>
      <c r="W1597" s="48" t="s">
        <v>4825</v>
      </c>
      <c r="X1597" s="48" t="s">
        <v>146</v>
      </c>
      <c r="Z1597" s="48"/>
      <c r="AA1597" s="48"/>
      <c r="AB1597" s="48"/>
      <c r="AC1597" s="48"/>
      <c r="AD1597" s="48"/>
      <c r="AE1597" s="48"/>
      <c r="AF1597" s="48"/>
      <c r="AG1597" s="48"/>
      <c r="AH1597" s="48"/>
      <c r="AI1597" s="48"/>
      <c r="AJ1597" s="48"/>
      <c r="AK1597" s="48"/>
      <c r="AL1597" s="48"/>
      <c r="AM1597" s="11" t="s">
        <v>143</v>
      </c>
      <c r="AN1597" s="11" t="s">
        <v>695</v>
      </c>
      <c r="AP1597" s="48"/>
      <c r="AQ1597" s="11" t="s">
        <v>79</v>
      </c>
      <c r="AR1597" s="48" t="s">
        <v>146</v>
      </c>
      <c r="AS1597" s="11" t="s">
        <v>75</v>
      </c>
      <c r="AT1597" s="25" t="s">
        <v>107</v>
      </c>
      <c r="AU1597" s="39" t="s">
        <v>108</v>
      </c>
      <c r="AV1597" s="48"/>
      <c r="AW1597" s="25" t="s">
        <v>96</v>
      </c>
      <c r="AX1597" s="25" t="s">
        <v>2484</v>
      </c>
      <c r="AY1597" s="48"/>
      <c r="AZ1597" s="25" t="s">
        <v>516</v>
      </c>
      <c r="BA1597" s="48"/>
      <c r="BB1597" s="48"/>
      <c r="BF1597" s="48"/>
      <c r="BH1597" s="48"/>
      <c r="BI1597" s="48"/>
      <c r="BJ1597" s="44">
        <v>2024.0</v>
      </c>
      <c r="BK1597" s="11">
        <v>2025.0</v>
      </c>
      <c r="BL1597" s="16">
        <f t="shared" si="1660"/>
        <v>2</v>
      </c>
      <c r="BM1597" s="18" t="str">
        <f t="shared" si="1661"/>
        <v>2024, 2025</v>
      </c>
      <c r="BN1597" s="18" t="str">
        <f t="shared" ref="BN1597:CC1597" si="2370">IF(ISNUMBER(SEARCH(BN$1, $BM1597)), ($K1597/$BL1597), "")</f>
        <v/>
      </c>
      <c r="BO1597" s="18" t="str">
        <f t="shared" si="2370"/>
        <v/>
      </c>
      <c r="BP1597" s="18" t="str">
        <f t="shared" si="2370"/>
        <v/>
      </c>
      <c r="BQ1597" s="18" t="str">
        <f t="shared" si="2370"/>
        <v/>
      </c>
      <c r="BR1597" s="20">
        <f t="shared" si="2370"/>
        <v>111720.77</v>
      </c>
      <c r="BS1597" s="20">
        <f t="shared" si="2370"/>
        <v>111720.77</v>
      </c>
      <c r="BT1597" s="18" t="str">
        <f t="shared" si="2370"/>
        <v/>
      </c>
      <c r="BU1597" s="18" t="str">
        <f t="shared" si="2370"/>
        <v/>
      </c>
      <c r="BV1597" s="18" t="str">
        <f t="shared" si="2370"/>
        <v/>
      </c>
      <c r="BW1597" s="18" t="str">
        <f t="shared" si="2370"/>
        <v/>
      </c>
      <c r="BX1597" s="18" t="str">
        <f t="shared" si="2370"/>
        <v/>
      </c>
      <c r="BY1597" s="18" t="str">
        <f t="shared" si="2370"/>
        <v/>
      </c>
      <c r="BZ1597" s="18" t="str">
        <f t="shared" si="2370"/>
        <v/>
      </c>
      <c r="CA1597" s="18" t="str">
        <f t="shared" si="2370"/>
        <v/>
      </c>
      <c r="CB1597" s="18" t="str">
        <f t="shared" si="2370"/>
        <v/>
      </c>
      <c r="CC1597" s="18" t="str">
        <f t="shared" si="2370"/>
        <v/>
      </c>
      <c r="CD1597" s="48"/>
      <c r="CE1597" s="48"/>
    </row>
    <row r="1598">
      <c r="A1598" s="48" t="s">
        <v>7430</v>
      </c>
      <c r="B1598" s="39" t="s">
        <v>7431</v>
      </c>
      <c r="C1598" s="39" t="s">
        <v>7431</v>
      </c>
      <c r="D1598" s="39" t="s">
        <v>7182</v>
      </c>
      <c r="E1598" s="64">
        <v>30138.0</v>
      </c>
      <c r="F1598" s="64">
        <v>30138.0</v>
      </c>
      <c r="G1598" s="39" t="s">
        <v>135</v>
      </c>
      <c r="J1598" s="13">
        <f t="shared" ref="J1598:K1598" si="2371">E1598*1.19</f>
        <v>35864.22</v>
      </c>
      <c r="K1598" s="13">
        <f t="shared" si="2371"/>
        <v>35864.22</v>
      </c>
      <c r="L1598" s="11" t="s">
        <v>86</v>
      </c>
      <c r="M1598" s="11"/>
      <c r="N1598" s="48" t="s">
        <v>7432</v>
      </c>
      <c r="O1598" s="48" t="s">
        <v>7433</v>
      </c>
      <c r="P1598" s="48"/>
      <c r="Q1598" s="48"/>
      <c r="R1598" s="48"/>
      <c r="S1598" s="48"/>
      <c r="T1598" s="48" t="s">
        <v>7434</v>
      </c>
      <c r="V1598" s="48" t="s">
        <v>7435</v>
      </c>
      <c r="W1598" s="48" t="s">
        <v>4825</v>
      </c>
      <c r="X1598" s="48" t="s">
        <v>146</v>
      </c>
      <c r="Z1598" s="48"/>
      <c r="AA1598" s="48"/>
      <c r="AB1598" s="48"/>
      <c r="AC1598" s="48"/>
      <c r="AD1598" s="48"/>
      <c r="AE1598" s="48"/>
      <c r="AF1598" s="48"/>
      <c r="AG1598" s="48"/>
      <c r="AH1598" s="48"/>
      <c r="AI1598" s="48"/>
      <c r="AJ1598" s="48"/>
      <c r="AK1598" s="48"/>
      <c r="AL1598" s="48"/>
      <c r="AM1598" s="11" t="s">
        <v>143</v>
      </c>
      <c r="AN1598" s="11" t="s">
        <v>695</v>
      </c>
      <c r="AP1598" s="48"/>
      <c r="AQ1598" s="11" t="s">
        <v>79</v>
      </c>
      <c r="AR1598" s="48" t="s">
        <v>146</v>
      </c>
      <c r="AS1598" s="11" t="s">
        <v>75</v>
      </c>
      <c r="AT1598" s="25" t="s">
        <v>80</v>
      </c>
      <c r="AU1598" s="48"/>
      <c r="AV1598" s="48"/>
      <c r="AW1598" s="25" t="s">
        <v>96</v>
      </c>
      <c r="AX1598" s="25" t="s">
        <v>82</v>
      </c>
      <c r="AY1598" s="48"/>
      <c r="AZ1598" s="25" t="s">
        <v>132</v>
      </c>
      <c r="BA1598" s="48"/>
      <c r="BB1598" s="48"/>
      <c r="BF1598" s="48"/>
      <c r="BH1598" s="48"/>
      <c r="BI1598" s="48"/>
      <c r="BJ1598" s="44">
        <v>2020.0</v>
      </c>
      <c r="BK1598" s="11">
        <v>2020.0</v>
      </c>
      <c r="BL1598" s="16">
        <f t="shared" si="1660"/>
        <v>1</v>
      </c>
      <c r="BM1598" s="18" t="str">
        <f t="shared" si="1661"/>
        <v>2020</v>
      </c>
      <c r="BN1598" s="20">
        <f t="shared" ref="BN1598:CC1598" si="2372">IF(ISNUMBER(SEARCH(BN$1, $BM1598)), ($K1598/$BL1598), "")</f>
        <v>35864.22</v>
      </c>
      <c r="BO1598" s="18" t="str">
        <f t="shared" si="2372"/>
        <v/>
      </c>
      <c r="BP1598" s="18" t="str">
        <f t="shared" si="2372"/>
        <v/>
      </c>
      <c r="BQ1598" s="18" t="str">
        <f t="shared" si="2372"/>
        <v/>
      </c>
      <c r="BR1598" s="18" t="str">
        <f t="shared" si="2372"/>
        <v/>
      </c>
      <c r="BS1598" s="18" t="str">
        <f t="shared" si="2372"/>
        <v/>
      </c>
      <c r="BT1598" s="18" t="str">
        <f t="shared" si="2372"/>
        <v/>
      </c>
      <c r="BU1598" s="18" t="str">
        <f t="shared" si="2372"/>
        <v/>
      </c>
      <c r="BV1598" s="18" t="str">
        <f t="shared" si="2372"/>
        <v/>
      </c>
      <c r="BW1598" s="18" t="str">
        <f t="shared" si="2372"/>
        <v/>
      </c>
      <c r="BX1598" s="18" t="str">
        <f t="shared" si="2372"/>
        <v/>
      </c>
      <c r="BY1598" s="18" t="str">
        <f t="shared" si="2372"/>
        <v/>
      </c>
      <c r="BZ1598" s="18" t="str">
        <f t="shared" si="2372"/>
        <v/>
      </c>
      <c r="CA1598" s="18" t="str">
        <f t="shared" si="2372"/>
        <v/>
      </c>
      <c r="CB1598" s="18" t="str">
        <f t="shared" si="2372"/>
        <v/>
      </c>
      <c r="CC1598" s="18" t="str">
        <f t="shared" si="2372"/>
        <v/>
      </c>
      <c r="CD1598" s="48"/>
      <c r="CE1598" s="48"/>
    </row>
    <row r="1599">
      <c r="A1599" s="48" t="s">
        <v>7436</v>
      </c>
      <c r="B1599" s="39" t="s">
        <v>72</v>
      </c>
      <c r="C1599" s="39" t="s">
        <v>72</v>
      </c>
      <c r="D1599" s="39" t="s">
        <v>7182</v>
      </c>
      <c r="E1599" s="200">
        <v>125000.0</v>
      </c>
      <c r="F1599" s="200">
        <v>100000.0</v>
      </c>
      <c r="G1599" s="39" t="s">
        <v>135</v>
      </c>
      <c r="J1599" s="13">
        <f t="shared" ref="J1599:K1599" si="2373">E1599*1.19</f>
        <v>148750</v>
      </c>
      <c r="K1599" s="13">
        <f t="shared" si="2373"/>
        <v>119000</v>
      </c>
      <c r="L1599" s="11" t="s">
        <v>86</v>
      </c>
      <c r="M1599" s="11"/>
      <c r="N1599" s="48" t="s">
        <v>7437</v>
      </c>
      <c r="O1599" s="48" t="s">
        <v>7438</v>
      </c>
      <c r="P1599" s="48"/>
      <c r="Q1599" s="48"/>
      <c r="R1599" s="48"/>
      <c r="S1599" s="48"/>
      <c r="T1599" s="48"/>
      <c r="V1599" s="48" t="s">
        <v>4598</v>
      </c>
      <c r="W1599" s="48" t="s">
        <v>92</v>
      </c>
      <c r="X1599" s="48" t="s">
        <v>146</v>
      </c>
      <c r="Z1599" s="48"/>
      <c r="AA1599" s="48"/>
      <c r="AB1599" s="48"/>
      <c r="AC1599" s="48"/>
      <c r="AD1599" s="48"/>
      <c r="AE1599" s="48"/>
      <c r="AF1599" s="48"/>
      <c r="AG1599" s="48"/>
      <c r="AH1599" s="48"/>
      <c r="AI1599" s="48"/>
      <c r="AJ1599" s="11">
        <v>4.0</v>
      </c>
      <c r="AK1599" s="48"/>
      <c r="AL1599" s="48"/>
      <c r="AM1599" s="11" t="s">
        <v>143</v>
      </c>
      <c r="AN1599" s="11" t="s">
        <v>144</v>
      </c>
      <c r="AP1599" s="48"/>
      <c r="AQ1599" s="11" t="s">
        <v>79</v>
      </c>
      <c r="AR1599" s="48" t="s">
        <v>146</v>
      </c>
      <c r="AS1599" s="11" t="s">
        <v>75</v>
      </c>
      <c r="AT1599" s="25" t="s">
        <v>107</v>
      </c>
      <c r="AU1599" s="39" t="s">
        <v>108</v>
      </c>
      <c r="AV1599" s="48"/>
      <c r="AW1599" s="25" t="s">
        <v>96</v>
      </c>
      <c r="AX1599" s="25" t="s">
        <v>82</v>
      </c>
      <c r="AY1599" s="48"/>
      <c r="AZ1599" s="25" t="s">
        <v>124</v>
      </c>
      <c r="BA1599" s="48"/>
      <c r="BB1599" s="48"/>
      <c r="BF1599" s="48"/>
      <c r="BH1599" s="48"/>
      <c r="BI1599" s="48"/>
      <c r="BJ1599" s="44">
        <v>2024.0</v>
      </c>
      <c r="BK1599" s="39">
        <v>2028.0</v>
      </c>
      <c r="BL1599" s="16">
        <f t="shared" si="1660"/>
        <v>5</v>
      </c>
      <c r="BM1599" s="18" t="str">
        <f t="shared" si="1661"/>
        <v>2024, 2025, 2026, 2027, 2028</v>
      </c>
      <c r="BN1599" s="18" t="str">
        <f t="shared" ref="BN1599:CC1599" si="2374">IF(ISNUMBER(SEARCH(BN$1, $BM1599)), ($K1599/$BL1599), "")</f>
        <v/>
      </c>
      <c r="BO1599" s="18" t="str">
        <f t="shared" si="2374"/>
        <v/>
      </c>
      <c r="BP1599" s="18" t="str">
        <f t="shared" si="2374"/>
        <v/>
      </c>
      <c r="BQ1599" s="18" t="str">
        <f t="shared" si="2374"/>
        <v/>
      </c>
      <c r="BR1599" s="20">
        <f t="shared" si="2374"/>
        <v>23800</v>
      </c>
      <c r="BS1599" s="20">
        <f t="shared" si="2374"/>
        <v>23800</v>
      </c>
      <c r="BT1599" s="20">
        <f t="shared" si="2374"/>
        <v>23800</v>
      </c>
      <c r="BU1599" s="20">
        <f t="shared" si="2374"/>
        <v>23800</v>
      </c>
      <c r="BV1599" s="20">
        <f t="shared" si="2374"/>
        <v>23800</v>
      </c>
      <c r="BW1599" s="18" t="str">
        <f t="shared" si="2374"/>
        <v/>
      </c>
      <c r="BX1599" s="18" t="str">
        <f t="shared" si="2374"/>
        <v/>
      </c>
      <c r="BY1599" s="18" t="str">
        <f t="shared" si="2374"/>
        <v/>
      </c>
      <c r="BZ1599" s="18" t="str">
        <f t="shared" si="2374"/>
        <v/>
      </c>
      <c r="CA1599" s="18" t="str">
        <f t="shared" si="2374"/>
        <v/>
      </c>
      <c r="CB1599" s="18" t="str">
        <f t="shared" si="2374"/>
        <v/>
      </c>
      <c r="CC1599" s="18" t="str">
        <f t="shared" si="2374"/>
        <v/>
      </c>
      <c r="CD1599" s="48"/>
      <c r="CE1599" s="48"/>
    </row>
    <row r="1600">
      <c r="A1600" s="48" t="s">
        <v>7439</v>
      </c>
      <c r="B1600" s="39" t="s">
        <v>72</v>
      </c>
      <c r="C1600" s="39" t="s">
        <v>72</v>
      </c>
      <c r="D1600" s="39" t="s">
        <v>7182</v>
      </c>
      <c r="E1600" s="200">
        <v>125000.0</v>
      </c>
      <c r="F1600" s="200">
        <v>100000.0</v>
      </c>
      <c r="G1600" s="39" t="s">
        <v>135</v>
      </c>
      <c r="J1600" s="13">
        <f t="shared" ref="J1600:K1600" si="2375">E1600*1.19</f>
        <v>148750</v>
      </c>
      <c r="K1600" s="13">
        <f t="shared" si="2375"/>
        <v>119000</v>
      </c>
      <c r="L1600" s="11" t="s">
        <v>86</v>
      </c>
      <c r="M1600" s="11"/>
      <c r="N1600" s="48" t="s">
        <v>7440</v>
      </c>
      <c r="O1600" s="48" t="s">
        <v>7441</v>
      </c>
      <c r="P1600" s="48"/>
      <c r="Q1600" s="48"/>
      <c r="R1600" s="48"/>
      <c r="S1600" s="48"/>
      <c r="T1600" s="48"/>
      <c r="V1600" s="48" t="s">
        <v>7423</v>
      </c>
      <c r="W1600" s="48" t="s">
        <v>92</v>
      </c>
      <c r="X1600" s="48" t="s">
        <v>146</v>
      </c>
      <c r="Z1600" s="48"/>
      <c r="AA1600" s="48"/>
      <c r="AB1600" s="48"/>
      <c r="AC1600" s="48"/>
      <c r="AD1600" s="48"/>
      <c r="AE1600" s="48"/>
      <c r="AF1600" s="48"/>
      <c r="AG1600" s="48"/>
      <c r="AH1600" s="48"/>
      <c r="AI1600" s="48"/>
      <c r="AJ1600" s="11">
        <v>4.0</v>
      </c>
      <c r="AK1600" s="48"/>
      <c r="AL1600" s="48"/>
      <c r="AM1600" s="11" t="s">
        <v>143</v>
      </c>
      <c r="AN1600" s="11" t="s">
        <v>202</v>
      </c>
      <c r="AP1600" s="48"/>
      <c r="AQ1600" s="11" t="s">
        <v>79</v>
      </c>
      <c r="AR1600" s="48" t="s">
        <v>146</v>
      </c>
      <c r="AS1600" s="11" t="s">
        <v>75</v>
      </c>
      <c r="AT1600" s="25" t="s">
        <v>107</v>
      </c>
      <c r="AU1600" s="39" t="s">
        <v>108</v>
      </c>
      <c r="AV1600" s="48"/>
      <c r="AW1600" s="25" t="s">
        <v>96</v>
      </c>
      <c r="AX1600" s="25" t="s">
        <v>82</v>
      </c>
      <c r="AY1600" s="48"/>
      <c r="AZ1600" s="25" t="s">
        <v>124</v>
      </c>
      <c r="BA1600" s="48"/>
      <c r="BB1600" s="48"/>
      <c r="BF1600" s="48"/>
      <c r="BH1600" s="48"/>
      <c r="BI1600" s="48"/>
      <c r="BJ1600" s="44">
        <v>2021.0</v>
      </c>
      <c r="BK1600" s="39">
        <v>2024.0</v>
      </c>
      <c r="BL1600" s="16">
        <f t="shared" si="1660"/>
        <v>4</v>
      </c>
      <c r="BM1600" s="18" t="str">
        <f t="shared" si="1661"/>
        <v>2021, 2022, 2023, 2024</v>
      </c>
      <c r="BN1600" s="18" t="str">
        <f t="shared" ref="BN1600:CC1600" si="2376">IF(ISNUMBER(SEARCH(BN$1, $BM1600)), ($K1600/$BL1600), "")</f>
        <v/>
      </c>
      <c r="BO1600" s="20">
        <f t="shared" si="2376"/>
        <v>29750</v>
      </c>
      <c r="BP1600" s="20">
        <f t="shared" si="2376"/>
        <v>29750</v>
      </c>
      <c r="BQ1600" s="20">
        <f t="shared" si="2376"/>
        <v>29750</v>
      </c>
      <c r="BR1600" s="20">
        <f t="shared" si="2376"/>
        <v>29750</v>
      </c>
      <c r="BS1600" s="18" t="str">
        <f t="shared" si="2376"/>
        <v/>
      </c>
      <c r="BT1600" s="18" t="str">
        <f t="shared" si="2376"/>
        <v/>
      </c>
      <c r="BU1600" s="18" t="str">
        <f t="shared" si="2376"/>
        <v/>
      </c>
      <c r="BV1600" s="18" t="str">
        <f t="shared" si="2376"/>
        <v/>
      </c>
      <c r="BW1600" s="18" t="str">
        <f t="shared" si="2376"/>
        <v/>
      </c>
      <c r="BX1600" s="18" t="str">
        <f t="shared" si="2376"/>
        <v/>
      </c>
      <c r="BY1600" s="18" t="str">
        <f t="shared" si="2376"/>
        <v/>
      </c>
      <c r="BZ1600" s="18" t="str">
        <f t="shared" si="2376"/>
        <v/>
      </c>
      <c r="CA1600" s="18" t="str">
        <f t="shared" si="2376"/>
        <v/>
      </c>
      <c r="CB1600" s="18" t="str">
        <f t="shared" si="2376"/>
        <v/>
      </c>
      <c r="CC1600" s="18" t="str">
        <f t="shared" si="2376"/>
        <v/>
      </c>
      <c r="CD1600" s="48"/>
      <c r="CE1600" s="48"/>
    </row>
    <row r="1601">
      <c r="A1601" s="48" t="s">
        <v>7442</v>
      </c>
      <c r="B1601" s="39" t="s">
        <v>72</v>
      </c>
      <c r="C1601" s="39" t="s">
        <v>72</v>
      </c>
      <c r="D1601" s="39" t="s">
        <v>7182</v>
      </c>
      <c r="E1601" s="64">
        <v>254121.0</v>
      </c>
      <c r="F1601" s="64">
        <v>254121.0</v>
      </c>
      <c r="G1601" s="39" t="s">
        <v>135</v>
      </c>
      <c r="J1601" s="13">
        <f t="shared" ref="J1601:K1601" si="2377">E1601*1.19</f>
        <v>302403.99</v>
      </c>
      <c r="K1601" s="13">
        <f t="shared" si="2377"/>
        <v>302403.99</v>
      </c>
      <c r="L1601" s="11" t="s">
        <v>86</v>
      </c>
      <c r="M1601" s="11"/>
      <c r="N1601" s="48" t="s">
        <v>7443</v>
      </c>
      <c r="O1601" s="48" t="s">
        <v>7444</v>
      </c>
      <c r="P1601" s="48"/>
      <c r="Q1601" s="48"/>
      <c r="R1601" s="48"/>
      <c r="S1601" s="48"/>
      <c r="T1601" s="48" t="s">
        <v>2035</v>
      </c>
      <c r="V1601" s="48" t="s">
        <v>2036</v>
      </c>
      <c r="W1601" s="48" t="s">
        <v>4825</v>
      </c>
      <c r="X1601" s="48" t="s">
        <v>146</v>
      </c>
      <c r="Z1601" s="48"/>
      <c r="AA1601" s="48"/>
      <c r="AB1601" s="48"/>
      <c r="AC1601" s="48"/>
      <c r="AD1601" s="48"/>
      <c r="AE1601" s="48"/>
      <c r="AF1601" s="48"/>
      <c r="AG1601" s="48"/>
      <c r="AH1601" s="48"/>
      <c r="AI1601" s="48"/>
      <c r="AJ1601" s="48"/>
      <c r="AK1601" s="48"/>
      <c r="AL1601" s="48"/>
      <c r="AM1601" s="11" t="s">
        <v>143</v>
      </c>
      <c r="AN1601" s="11" t="s">
        <v>695</v>
      </c>
      <c r="AP1601" s="48"/>
      <c r="AQ1601" s="11" t="s">
        <v>79</v>
      </c>
      <c r="AR1601" s="48" t="s">
        <v>146</v>
      </c>
      <c r="AS1601" s="11" t="s">
        <v>75</v>
      </c>
      <c r="AT1601" s="25" t="s">
        <v>107</v>
      </c>
      <c r="AU1601" s="39" t="s">
        <v>108</v>
      </c>
      <c r="AV1601" s="48"/>
      <c r="AW1601" s="25" t="s">
        <v>96</v>
      </c>
      <c r="AX1601" s="25" t="s">
        <v>82</v>
      </c>
      <c r="AY1601" s="48"/>
      <c r="AZ1601" s="11" t="s">
        <v>535</v>
      </c>
      <c r="BA1601" s="48"/>
      <c r="BB1601" s="48"/>
      <c r="BF1601" s="48"/>
      <c r="BH1601" s="48"/>
      <c r="BI1601" s="48"/>
      <c r="BJ1601" s="44">
        <v>2024.0</v>
      </c>
      <c r="BK1601" s="11">
        <v>2025.0</v>
      </c>
      <c r="BL1601" s="16">
        <f t="shared" si="1660"/>
        <v>2</v>
      </c>
      <c r="BM1601" s="18" t="str">
        <f t="shared" si="1661"/>
        <v>2024, 2025</v>
      </c>
      <c r="BN1601" s="18" t="str">
        <f t="shared" ref="BN1601:CC1601" si="2378">IF(ISNUMBER(SEARCH(BN$1, $BM1601)), ($K1601/$BL1601), "")</f>
        <v/>
      </c>
      <c r="BO1601" s="18" t="str">
        <f t="shared" si="2378"/>
        <v/>
      </c>
      <c r="BP1601" s="18" t="str">
        <f t="shared" si="2378"/>
        <v/>
      </c>
      <c r="BQ1601" s="18" t="str">
        <f t="shared" si="2378"/>
        <v/>
      </c>
      <c r="BR1601" s="20">
        <f t="shared" si="2378"/>
        <v>151201.995</v>
      </c>
      <c r="BS1601" s="20">
        <f t="shared" si="2378"/>
        <v>151201.995</v>
      </c>
      <c r="BT1601" s="18" t="str">
        <f t="shared" si="2378"/>
        <v/>
      </c>
      <c r="BU1601" s="18" t="str">
        <f t="shared" si="2378"/>
        <v/>
      </c>
      <c r="BV1601" s="18" t="str">
        <f t="shared" si="2378"/>
        <v/>
      </c>
      <c r="BW1601" s="18" t="str">
        <f t="shared" si="2378"/>
        <v/>
      </c>
      <c r="BX1601" s="18" t="str">
        <f t="shared" si="2378"/>
        <v/>
      </c>
      <c r="BY1601" s="18" t="str">
        <f t="shared" si="2378"/>
        <v/>
      </c>
      <c r="BZ1601" s="18" t="str">
        <f t="shared" si="2378"/>
        <v/>
      </c>
      <c r="CA1601" s="18" t="str">
        <f t="shared" si="2378"/>
        <v/>
      </c>
      <c r="CB1601" s="18" t="str">
        <f t="shared" si="2378"/>
        <v/>
      </c>
      <c r="CC1601" s="18" t="str">
        <f t="shared" si="2378"/>
        <v/>
      </c>
      <c r="CD1601" s="48"/>
      <c r="CE1601" s="48"/>
    </row>
    <row r="1602">
      <c r="A1602" s="48" t="s">
        <v>7445</v>
      </c>
      <c r="B1602" s="39" t="s">
        <v>7431</v>
      </c>
      <c r="C1602" s="39" t="s">
        <v>7431</v>
      </c>
      <c r="D1602" s="39" t="s">
        <v>7182</v>
      </c>
      <c r="E1602" s="64">
        <v>750517.0</v>
      </c>
      <c r="F1602" s="64">
        <v>750517.0</v>
      </c>
      <c r="G1602" s="39" t="s">
        <v>135</v>
      </c>
      <c r="J1602" s="13">
        <f t="shared" ref="J1602:K1602" si="2379">E1602*1.19</f>
        <v>893115.23</v>
      </c>
      <c r="K1602" s="13">
        <f t="shared" si="2379"/>
        <v>893115.23</v>
      </c>
      <c r="L1602" s="11" t="s">
        <v>86</v>
      </c>
      <c r="M1602" s="11"/>
      <c r="N1602" s="48" t="s">
        <v>7446</v>
      </c>
      <c r="O1602" s="48" t="s">
        <v>7447</v>
      </c>
      <c r="P1602" s="48"/>
      <c r="Q1602" s="48"/>
      <c r="R1602" s="48"/>
      <c r="S1602" s="48"/>
      <c r="T1602" s="48" t="s">
        <v>916</v>
      </c>
      <c r="V1602" s="48" t="s">
        <v>7448</v>
      </c>
      <c r="W1602" s="48" t="s">
        <v>4825</v>
      </c>
      <c r="X1602" s="48" t="s">
        <v>146</v>
      </c>
      <c r="Z1602" s="48"/>
      <c r="AA1602" s="48"/>
      <c r="AB1602" s="48"/>
      <c r="AC1602" s="48"/>
      <c r="AD1602" s="48"/>
      <c r="AE1602" s="48"/>
      <c r="AF1602" s="48"/>
      <c r="AG1602" s="48"/>
      <c r="AH1602" s="48"/>
      <c r="AI1602" s="48"/>
      <c r="AJ1602" s="48"/>
      <c r="AK1602" s="48"/>
      <c r="AL1602" s="48"/>
      <c r="AM1602" s="11" t="s">
        <v>143</v>
      </c>
      <c r="AN1602" s="11" t="s">
        <v>695</v>
      </c>
      <c r="AP1602" s="48"/>
      <c r="AQ1602" s="11" t="s">
        <v>79</v>
      </c>
      <c r="AR1602" s="48" t="s">
        <v>146</v>
      </c>
      <c r="AS1602" s="11" t="s">
        <v>75</v>
      </c>
      <c r="AT1602" s="25" t="s">
        <v>80</v>
      </c>
      <c r="AU1602" s="48"/>
      <c r="AV1602" s="48"/>
      <c r="AW1602" s="25" t="s">
        <v>96</v>
      </c>
      <c r="AX1602" s="25" t="s">
        <v>376</v>
      </c>
      <c r="AY1602" s="48"/>
      <c r="AZ1602" s="19" t="s">
        <v>393</v>
      </c>
      <c r="BA1602" s="48"/>
      <c r="BB1602" s="48"/>
      <c r="BF1602" s="48"/>
      <c r="BH1602" s="48"/>
      <c r="BI1602" s="48"/>
      <c r="BJ1602" s="44">
        <v>2024.0</v>
      </c>
      <c r="BK1602" s="11">
        <v>2026.0</v>
      </c>
      <c r="BL1602" s="16">
        <f t="shared" si="1660"/>
        <v>3</v>
      </c>
      <c r="BM1602" s="18" t="str">
        <f t="shared" si="1661"/>
        <v>2024, 2025, 2026</v>
      </c>
      <c r="BN1602" s="18" t="str">
        <f t="shared" ref="BN1602:CC1602" si="2380">IF(ISNUMBER(SEARCH(BN$1, $BM1602)), ($K1602/$BL1602), "")</f>
        <v/>
      </c>
      <c r="BO1602" s="18" t="str">
        <f t="shared" si="2380"/>
        <v/>
      </c>
      <c r="BP1602" s="18" t="str">
        <f t="shared" si="2380"/>
        <v/>
      </c>
      <c r="BQ1602" s="18" t="str">
        <f t="shared" si="2380"/>
        <v/>
      </c>
      <c r="BR1602" s="20">
        <f t="shared" si="2380"/>
        <v>297705.0767</v>
      </c>
      <c r="BS1602" s="20">
        <f t="shared" si="2380"/>
        <v>297705.0767</v>
      </c>
      <c r="BT1602" s="20">
        <f t="shared" si="2380"/>
        <v>297705.0767</v>
      </c>
      <c r="BU1602" s="18" t="str">
        <f t="shared" si="2380"/>
        <v/>
      </c>
      <c r="BV1602" s="18" t="str">
        <f t="shared" si="2380"/>
        <v/>
      </c>
      <c r="BW1602" s="18" t="str">
        <f t="shared" si="2380"/>
        <v/>
      </c>
      <c r="BX1602" s="18" t="str">
        <f t="shared" si="2380"/>
        <v/>
      </c>
      <c r="BY1602" s="18" t="str">
        <f t="shared" si="2380"/>
        <v/>
      </c>
      <c r="BZ1602" s="18" t="str">
        <f t="shared" si="2380"/>
        <v/>
      </c>
      <c r="CA1602" s="18" t="str">
        <f t="shared" si="2380"/>
        <v/>
      </c>
      <c r="CB1602" s="18" t="str">
        <f t="shared" si="2380"/>
        <v/>
      </c>
      <c r="CC1602" s="18" t="str">
        <f t="shared" si="2380"/>
        <v/>
      </c>
      <c r="CD1602" s="48"/>
      <c r="CE1602" s="48"/>
    </row>
    <row r="1603">
      <c r="A1603" s="48" t="s">
        <v>7449</v>
      </c>
      <c r="B1603" s="39" t="s">
        <v>72</v>
      </c>
      <c r="C1603" s="39" t="s">
        <v>72</v>
      </c>
      <c r="D1603" s="39" t="s">
        <v>7182</v>
      </c>
      <c r="E1603" s="200">
        <v>125000.0</v>
      </c>
      <c r="F1603" s="200">
        <v>100000.0</v>
      </c>
      <c r="G1603" s="39" t="s">
        <v>135</v>
      </c>
      <c r="J1603" s="13">
        <f t="shared" ref="J1603:K1603" si="2381">E1603*1.19</f>
        <v>148750</v>
      </c>
      <c r="K1603" s="13">
        <f t="shared" si="2381"/>
        <v>119000</v>
      </c>
      <c r="L1603" s="11" t="s">
        <v>86</v>
      </c>
      <c r="M1603" s="11"/>
      <c r="N1603" s="48" t="s">
        <v>7450</v>
      </c>
      <c r="O1603" s="48" t="s">
        <v>7451</v>
      </c>
      <c r="P1603" s="48"/>
      <c r="Q1603" s="48"/>
      <c r="R1603" s="48"/>
      <c r="S1603" s="48"/>
      <c r="T1603" s="48"/>
      <c r="V1603" s="48" t="s">
        <v>2277</v>
      </c>
      <c r="W1603" s="48" t="s">
        <v>92</v>
      </c>
      <c r="X1603" s="48" t="s">
        <v>146</v>
      </c>
      <c r="Z1603" s="48"/>
      <c r="AA1603" s="48"/>
      <c r="AB1603" s="48"/>
      <c r="AC1603" s="48"/>
      <c r="AD1603" s="48"/>
      <c r="AE1603" s="48"/>
      <c r="AF1603" s="48"/>
      <c r="AG1603" s="48"/>
      <c r="AH1603" s="48"/>
      <c r="AI1603" s="48"/>
      <c r="AJ1603" s="11">
        <v>4.0</v>
      </c>
      <c r="AK1603" s="48"/>
      <c r="AL1603" s="48"/>
      <c r="AM1603" s="11" t="s">
        <v>143</v>
      </c>
      <c r="AN1603" s="11" t="s">
        <v>144</v>
      </c>
      <c r="AP1603" s="48"/>
      <c r="AQ1603" s="11" t="s">
        <v>79</v>
      </c>
      <c r="AR1603" s="48" t="s">
        <v>146</v>
      </c>
      <c r="AS1603" s="11" t="s">
        <v>75</v>
      </c>
      <c r="AT1603" s="25" t="s">
        <v>122</v>
      </c>
      <c r="AU1603" s="48"/>
      <c r="AV1603" s="48"/>
      <c r="AW1603" s="25" t="s">
        <v>96</v>
      </c>
      <c r="AX1603" s="25" t="s">
        <v>82</v>
      </c>
      <c r="AY1603" s="48"/>
      <c r="AZ1603" s="25" t="s">
        <v>191</v>
      </c>
      <c r="BA1603" s="48"/>
      <c r="BB1603" s="48"/>
      <c r="BF1603" s="48"/>
      <c r="BH1603" s="48"/>
      <c r="BI1603" s="48"/>
      <c r="BJ1603" s="44">
        <v>2023.0</v>
      </c>
      <c r="BK1603" s="39">
        <v>2028.0</v>
      </c>
      <c r="BL1603" s="16">
        <f t="shared" si="1660"/>
        <v>6</v>
      </c>
      <c r="BM1603" s="18" t="str">
        <f t="shared" si="1661"/>
        <v>2023, 2024, 2025, 2026, 2027, 2028</v>
      </c>
      <c r="BN1603" s="18" t="str">
        <f t="shared" ref="BN1603:CC1603" si="2382">IF(ISNUMBER(SEARCH(BN$1, $BM1603)), ($K1603/$BL1603), "")</f>
        <v/>
      </c>
      <c r="BO1603" s="18" t="str">
        <f t="shared" si="2382"/>
        <v/>
      </c>
      <c r="BP1603" s="18" t="str">
        <f t="shared" si="2382"/>
        <v/>
      </c>
      <c r="BQ1603" s="20">
        <f t="shared" si="2382"/>
        <v>19833.33333</v>
      </c>
      <c r="BR1603" s="20">
        <f t="shared" si="2382"/>
        <v>19833.33333</v>
      </c>
      <c r="BS1603" s="20">
        <f t="shared" si="2382"/>
        <v>19833.33333</v>
      </c>
      <c r="BT1603" s="20">
        <f t="shared" si="2382"/>
        <v>19833.33333</v>
      </c>
      <c r="BU1603" s="20">
        <f t="shared" si="2382"/>
        <v>19833.33333</v>
      </c>
      <c r="BV1603" s="20">
        <f t="shared" si="2382"/>
        <v>19833.33333</v>
      </c>
      <c r="BW1603" s="18" t="str">
        <f t="shared" si="2382"/>
        <v/>
      </c>
      <c r="BX1603" s="18" t="str">
        <f t="shared" si="2382"/>
        <v/>
      </c>
      <c r="BY1603" s="18" t="str">
        <f t="shared" si="2382"/>
        <v/>
      </c>
      <c r="BZ1603" s="18" t="str">
        <f t="shared" si="2382"/>
        <v/>
      </c>
      <c r="CA1603" s="18" t="str">
        <f t="shared" si="2382"/>
        <v/>
      </c>
      <c r="CB1603" s="18" t="str">
        <f t="shared" si="2382"/>
        <v/>
      </c>
      <c r="CC1603" s="18" t="str">
        <f t="shared" si="2382"/>
        <v/>
      </c>
      <c r="CD1603" s="48"/>
      <c r="CE1603" s="48"/>
    </row>
    <row r="1604">
      <c r="A1604" s="48" t="s">
        <v>7452</v>
      </c>
      <c r="B1604" s="39" t="s">
        <v>72</v>
      </c>
      <c r="C1604" s="39" t="s">
        <v>72</v>
      </c>
      <c r="D1604" s="39" t="s">
        <v>7182</v>
      </c>
      <c r="E1604" s="64">
        <v>756704.0</v>
      </c>
      <c r="F1604" s="64">
        <v>756704.0</v>
      </c>
      <c r="G1604" s="39" t="s">
        <v>135</v>
      </c>
      <c r="J1604" s="13">
        <f t="shared" ref="J1604:K1604" si="2383">E1604*1.19</f>
        <v>900477.76</v>
      </c>
      <c r="K1604" s="13">
        <f t="shared" si="2383"/>
        <v>900477.76</v>
      </c>
      <c r="L1604" s="11" t="s">
        <v>86</v>
      </c>
      <c r="M1604" s="11"/>
      <c r="N1604" s="48" t="s">
        <v>7453</v>
      </c>
      <c r="O1604" s="48" t="s">
        <v>7454</v>
      </c>
      <c r="P1604" s="48"/>
      <c r="Q1604" s="48"/>
      <c r="R1604" s="48"/>
      <c r="S1604" s="48"/>
      <c r="T1604" s="48" t="s">
        <v>198</v>
      </c>
      <c r="V1604" s="48" t="s">
        <v>7455</v>
      </c>
      <c r="W1604" s="48" t="s">
        <v>4825</v>
      </c>
      <c r="X1604" s="48" t="s">
        <v>146</v>
      </c>
      <c r="Z1604" s="48"/>
      <c r="AA1604" s="48"/>
      <c r="AB1604" s="48"/>
      <c r="AC1604" s="48"/>
      <c r="AD1604" s="48"/>
      <c r="AE1604" s="48"/>
      <c r="AF1604" s="48"/>
      <c r="AG1604" s="48"/>
      <c r="AH1604" s="48"/>
      <c r="AI1604" s="48"/>
      <c r="AJ1604" s="48"/>
      <c r="AK1604" s="48"/>
      <c r="AL1604" s="48"/>
      <c r="AM1604" s="11" t="s">
        <v>143</v>
      </c>
      <c r="AN1604" s="11" t="s">
        <v>695</v>
      </c>
      <c r="AP1604" s="48"/>
      <c r="AQ1604" s="11" t="s">
        <v>79</v>
      </c>
      <c r="AR1604" s="48" t="s">
        <v>146</v>
      </c>
      <c r="AS1604" s="11" t="s">
        <v>75</v>
      </c>
      <c r="AT1604" s="25" t="s">
        <v>375</v>
      </c>
      <c r="AU1604" s="48"/>
      <c r="AV1604" s="48"/>
      <c r="AW1604" s="25" t="s">
        <v>96</v>
      </c>
      <c r="AX1604" s="25" t="s">
        <v>376</v>
      </c>
      <c r="AY1604" s="48"/>
      <c r="AZ1604" s="19" t="s">
        <v>124</v>
      </c>
      <c r="BA1604" s="48"/>
      <c r="BB1604" s="48"/>
      <c r="BF1604" s="48"/>
      <c r="BH1604" s="48"/>
      <c r="BI1604" s="48"/>
      <c r="BJ1604" s="44">
        <v>2023.0</v>
      </c>
      <c r="BK1604" s="11">
        <v>2025.0</v>
      </c>
      <c r="BL1604" s="16">
        <f t="shared" si="1660"/>
        <v>3</v>
      </c>
      <c r="BM1604" s="18" t="str">
        <f t="shared" si="1661"/>
        <v>2023, 2024, 2025</v>
      </c>
      <c r="BN1604" s="18" t="str">
        <f t="shared" ref="BN1604:CC1604" si="2384">IF(ISNUMBER(SEARCH(BN$1, $BM1604)), ($K1604/$BL1604), "")</f>
        <v/>
      </c>
      <c r="BO1604" s="18" t="str">
        <f t="shared" si="2384"/>
        <v/>
      </c>
      <c r="BP1604" s="18" t="str">
        <f t="shared" si="2384"/>
        <v/>
      </c>
      <c r="BQ1604" s="20">
        <f t="shared" si="2384"/>
        <v>300159.2533</v>
      </c>
      <c r="BR1604" s="20">
        <f t="shared" si="2384"/>
        <v>300159.2533</v>
      </c>
      <c r="BS1604" s="20">
        <f t="shared" si="2384"/>
        <v>300159.2533</v>
      </c>
      <c r="BT1604" s="18" t="str">
        <f t="shared" si="2384"/>
        <v/>
      </c>
      <c r="BU1604" s="18" t="str">
        <f t="shared" si="2384"/>
        <v/>
      </c>
      <c r="BV1604" s="18" t="str">
        <f t="shared" si="2384"/>
        <v/>
      </c>
      <c r="BW1604" s="18" t="str">
        <f t="shared" si="2384"/>
        <v/>
      </c>
      <c r="BX1604" s="18" t="str">
        <f t="shared" si="2384"/>
        <v/>
      </c>
      <c r="BY1604" s="18" t="str">
        <f t="shared" si="2384"/>
        <v/>
      </c>
      <c r="BZ1604" s="18" t="str">
        <f t="shared" si="2384"/>
        <v/>
      </c>
      <c r="CA1604" s="18" t="str">
        <f t="shared" si="2384"/>
        <v/>
      </c>
      <c r="CB1604" s="18" t="str">
        <f t="shared" si="2384"/>
        <v/>
      </c>
      <c r="CC1604" s="18" t="str">
        <f t="shared" si="2384"/>
        <v/>
      </c>
      <c r="CD1604" s="48"/>
      <c r="CE1604" s="48"/>
    </row>
    <row r="1605">
      <c r="A1605" s="48" t="s">
        <v>7456</v>
      </c>
      <c r="B1605" s="39" t="s">
        <v>72</v>
      </c>
      <c r="C1605" s="39" t="s">
        <v>72</v>
      </c>
      <c r="D1605" s="39" t="s">
        <v>7182</v>
      </c>
      <c r="E1605" s="200">
        <v>125000.0</v>
      </c>
      <c r="F1605" s="200">
        <v>100000.0</v>
      </c>
      <c r="G1605" s="39" t="s">
        <v>135</v>
      </c>
      <c r="J1605" s="13">
        <f t="shared" ref="J1605:K1605" si="2385">E1605*1.19</f>
        <v>148750</v>
      </c>
      <c r="K1605" s="13">
        <f t="shared" si="2385"/>
        <v>119000</v>
      </c>
      <c r="L1605" s="11" t="s">
        <v>86</v>
      </c>
      <c r="M1605" s="11"/>
      <c r="N1605" s="48" t="s">
        <v>7457</v>
      </c>
      <c r="O1605" s="48" t="s">
        <v>7458</v>
      </c>
      <c r="P1605" s="48"/>
      <c r="Q1605" s="48"/>
      <c r="R1605" s="48"/>
      <c r="S1605" s="48"/>
      <c r="T1605" s="48"/>
      <c r="V1605" s="48" t="s">
        <v>7459</v>
      </c>
      <c r="W1605" s="48" t="s">
        <v>92</v>
      </c>
      <c r="X1605" s="48" t="s">
        <v>146</v>
      </c>
      <c r="Z1605" s="48"/>
      <c r="AA1605" s="48"/>
      <c r="AB1605" s="48"/>
      <c r="AC1605" s="48"/>
      <c r="AD1605" s="48"/>
      <c r="AE1605" s="48"/>
      <c r="AF1605" s="48"/>
      <c r="AG1605" s="48"/>
      <c r="AH1605" s="48"/>
      <c r="AI1605" s="48"/>
      <c r="AJ1605" s="11">
        <v>4.0</v>
      </c>
      <c r="AK1605" s="48"/>
      <c r="AL1605" s="48"/>
      <c r="AM1605" s="11" t="s">
        <v>143</v>
      </c>
      <c r="AN1605" s="11" t="s">
        <v>202</v>
      </c>
      <c r="AP1605" s="48"/>
      <c r="AQ1605" s="11" t="s">
        <v>79</v>
      </c>
      <c r="AR1605" s="48" t="s">
        <v>146</v>
      </c>
      <c r="AS1605" s="11" t="s">
        <v>75</v>
      </c>
      <c r="AT1605" s="25" t="s">
        <v>107</v>
      </c>
      <c r="AU1605" s="39" t="s">
        <v>189</v>
      </c>
      <c r="AV1605" s="48"/>
      <c r="AW1605" s="25" t="s">
        <v>96</v>
      </c>
      <c r="AX1605" s="25" t="s">
        <v>82</v>
      </c>
      <c r="AY1605" s="48"/>
      <c r="AZ1605" s="25" t="s">
        <v>124</v>
      </c>
      <c r="BA1605" s="48"/>
      <c r="BB1605" s="48"/>
      <c r="BF1605" s="48"/>
      <c r="BH1605" s="48"/>
      <c r="BI1605" s="48"/>
      <c r="BJ1605" s="44">
        <v>2024.0</v>
      </c>
      <c r="BK1605" s="39">
        <v>2024.0</v>
      </c>
      <c r="BL1605" s="16">
        <f t="shared" si="1660"/>
        <v>1</v>
      </c>
      <c r="BM1605" s="18" t="str">
        <f t="shared" si="1661"/>
        <v>2024</v>
      </c>
      <c r="BN1605" s="18" t="str">
        <f t="shared" ref="BN1605:CC1605" si="2386">IF(ISNUMBER(SEARCH(BN$1, $BM1605)), ($K1605/$BL1605), "")</f>
        <v/>
      </c>
      <c r="BO1605" s="18" t="str">
        <f t="shared" si="2386"/>
        <v/>
      </c>
      <c r="BP1605" s="18" t="str">
        <f t="shared" si="2386"/>
        <v/>
      </c>
      <c r="BQ1605" s="18" t="str">
        <f t="shared" si="2386"/>
        <v/>
      </c>
      <c r="BR1605" s="20">
        <f t="shared" si="2386"/>
        <v>119000</v>
      </c>
      <c r="BS1605" s="18" t="str">
        <f t="shared" si="2386"/>
        <v/>
      </c>
      <c r="BT1605" s="18" t="str">
        <f t="shared" si="2386"/>
        <v/>
      </c>
      <c r="BU1605" s="18" t="str">
        <f t="shared" si="2386"/>
        <v/>
      </c>
      <c r="BV1605" s="18" t="str">
        <f t="shared" si="2386"/>
        <v/>
      </c>
      <c r="BW1605" s="18" t="str">
        <f t="shared" si="2386"/>
        <v/>
      </c>
      <c r="BX1605" s="18" t="str">
        <f t="shared" si="2386"/>
        <v/>
      </c>
      <c r="BY1605" s="18" t="str">
        <f t="shared" si="2386"/>
        <v/>
      </c>
      <c r="BZ1605" s="18" t="str">
        <f t="shared" si="2386"/>
        <v/>
      </c>
      <c r="CA1605" s="18" t="str">
        <f t="shared" si="2386"/>
        <v/>
      </c>
      <c r="CB1605" s="18" t="str">
        <f t="shared" si="2386"/>
        <v/>
      </c>
      <c r="CC1605" s="18" t="str">
        <f t="shared" si="2386"/>
        <v/>
      </c>
      <c r="CD1605" s="48"/>
      <c r="CE1605" s="48"/>
    </row>
    <row r="1606">
      <c r="A1606" s="48" t="s">
        <v>7460</v>
      </c>
      <c r="B1606" s="39" t="s">
        <v>72</v>
      </c>
      <c r="C1606" s="39" t="s">
        <v>72</v>
      </c>
      <c r="D1606" s="39" t="s">
        <v>7182</v>
      </c>
      <c r="E1606" s="64">
        <v>349718.0</v>
      </c>
      <c r="F1606" s="64">
        <v>349718.0</v>
      </c>
      <c r="G1606" s="39" t="s">
        <v>135</v>
      </c>
      <c r="J1606" s="13">
        <f t="shared" ref="J1606:K1606" si="2387">E1606*1.19</f>
        <v>416164.42</v>
      </c>
      <c r="K1606" s="13">
        <f t="shared" si="2387"/>
        <v>416164.42</v>
      </c>
      <c r="L1606" s="11" t="s">
        <v>86</v>
      </c>
      <c r="M1606" s="11"/>
      <c r="N1606" s="48" t="s">
        <v>7461</v>
      </c>
      <c r="O1606" s="48" t="s">
        <v>7462</v>
      </c>
      <c r="P1606" s="48"/>
      <c r="Q1606" s="48"/>
      <c r="R1606" s="48"/>
      <c r="S1606" s="48"/>
      <c r="T1606" s="48" t="s">
        <v>7463</v>
      </c>
      <c r="V1606" s="48" t="s">
        <v>7464</v>
      </c>
      <c r="W1606" s="48" t="s">
        <v>4825</v>
      </c>
      <c r="X1606" s="48" t="s">
        <v>146</v>
      </c>
      <c r="Z1606" s="48"/>
      <c r="AA1606" s="48"/>
      <c r="AB1606" s="48"/>
      <c r="AC1606" s="48"/>
      <c r="AD1606" s="48"/>
      <c r="AE1606" s="48"/>
      <c r="AF1606" s="48"/>
      <c r="AG1606" s="48"/>
      <c r="AH1606" s="48"/>
      <c r="AI1606" s="48"/>
      <c r="AJ1606" s="48"/>
      <c r="AK1606" s="48"/>
      <c r="AL1606" s="48"/>
      <c r="AM1606" s="11" t="s">
        <v>143</v>
      </c>
      <c r="AN1606" s="11" t="s">
        <v>695</v>
      </c>
      <c r="AP1606" s="48"/>
      <c r="AQ1606" s="11" t="s">
        <v>79</v>
      </c>
      <c r="AR1606" s="48" t="s">
        <v>146</v>
      </c>
      <c r="AS1606" s="11" t="s">
        <v>75</v>
      </c>
      <c r="AT1606" s="25" t="s">
        <v>122</v>
      </c>
      <c r="AU1606" s="48"/>
      <c r="AV1606" s="48"/>
      <c r="AW1606" s="25" t="s">
        <v>96</v>
      </c>
      <c r="AX1606" s="25" t="s">
        <v>82</v>
      </c>
      <c r="AY1606" s="48"/>
      <c r="AZ1606" s="19" t="s">
        <v>398</v>
      </c>
      <c r="BA1606" s="48"/>
      <c r="BB1606" s="48"/>
      <c r="BF1606" s="48"/>
      <c r="BH1606" s="48"/>
      <c r="BI1606" s="48"/>
      <c r="BJ1606" s="44">
        <v>2023.0</v>
      </c>
      <c r="BK1606" s="11">
        <v>2025.0</v>
      </c>
      <c r="BL1606" s="16">
        <f t="shared" si="1660"/>
        <v>3</v>
      </c>
      <c r="BM1606" s="18" t="str">
        <f t="shared" si="1661"/>
        <v>2023, 2024, 2025</v>
      </c>
      <c r="BN1606" s="18" t="str">
        <f t="shared" ref="BN1606:CC1606" si="2388">IF(ISNUMBER(SEARCH(BN$1, $BM1606)), ($K1606/$BL1606), "")</f>
        <v/>
      </c>
      <c r="BO1606" s="18" t="str">
        <f t="shared" si="2388"/>
        <v/>
      </c>
      <c r="BP1606" s="18" t="str">
        <f t="shared" si="2388"/>
        <v/>
      </c>
      <c r="BQ1606" s="20">
        <f t="shared" si="2388"/>
        <v>138721.4733</v>
      </c>
      <c r="BR1606" s="20">
        <f t="shared" si="2388"/>
        <v>138721.4733</v>
      </c>
      <c r="BS1606" s="20">
        <f t="shared" si="2388"/>
        <v>138721.4733</v>
      </c>
      <c r="BT1606" s="18" t="str">
        <f t="shared" si="2388"/>
        <v/>
      </c>
      <c r="BU1606" s="18" t="str">
        <f t="shared" si="2388"/>
        <v/>
      </c>
      <c r="BV1606" s="18" t="str">
        <f t="shared" si="2388"/>
        <v/>
      </c>
      <c r="BW1606" s="18" t="str">
        <f t="shared" si="2388"/>
        <v/>
      </c>
      <c r="BX1606" s="18" t="str">
        <f t="shared" si="2388"/>
        <v/>
      </c>
      <c r="BY1606" s="18" t="str">
        <f t="shared" si="2388"/>
        <v/>
      </c>
      <c r="BZ1606" s="18" t="str">
        <f t="shared" si="2388"/>
        <v/>
      </c>
      <c r="CA1606" s="18" t="str">
        <f t="shared" si="2388"/>
        <v/>
      </c>
      <c r="CB1606" s="18" t="str">
        <f t="shared" si="2388"/>
        <v/>
      </c>
      <c r="CC1606" s="18" t="str">
        <f t="shared" si="2388"/>
        <v/>
      </c>
      <c r="CD1606" s="48"/>
      <c r="CE1606" s="48"/>
    </row>
    <row r="1607">
      <c r="A1607" s="48" t="s">
        <v>7465</v>
      </c>
      <c r="B1607" s="39" t="s">
        <v>72</v>
      </c>
      <c r="C1607" s="39" t="s">
        <v>72</v>
      </c>
      <c r="D1607" s="39" t="s">
        <v>7182</v>
      </c>
      <c r="E1607" s="200">
        <v>125000.0</v>
      </c>
      <c r="F1607" s="200">
        <v>100000.0</v>
      </c>
      <c r="G1607" s="39" t="s">
        <v>135</v>
      </c>
      <c r="J1607" s="13">
        <f t="shared" ref="J1607:K1607" si="2389">E1607*1.19</f>
        <v>148750</v>
      </c>
      <c r="K1607" s="13">
        <f t="shared" si="2389"/>
        <v>119000</v>
      </c>
      <c r="L1607" s="11" t="s">
        <v>86</v>
      </c>
      <c r="M1607" s="11"/>
      <c r="N1607" s="48" t="s">
        <v>7466</v>
      </c>
      <c r="O1607" s="48" t="s">
        <v>7467</v>
      </c>
      <c r="P1607" s="48"/>
      <c r="Q1607" s="48"/>
      <c r="R1607" s="48"/>
      <c r="S1607" s="48"/>
      <c r="T1607" s="48"/>
      <c r="V1607" s="48" t="s">
        <v>249</v>
      </c>
      <c r="W1607" s="48" t="s">
        <v>92</v>
      </c>
      <c r="X1607" s="48" t="s">
        <v>146</v>
      </c>
      <c r="Z1607" s="48"/>
      <c r="AA1607" s="48"/>
      <c r="AB1607" s="48"/>
      <c r="AC1607" s="48"/>
      <c r="AD1607" s="48"/>
      <c r="AE1607" s="48"/>
      <c r="AF1607" s="48"/>
      <c r="AG1607" s="48"/>
      <c r="AH1607" s="48"/>
      <c r="AI1607" s="48"/>
      <c r="AJ1607" s="11">
        <v>4.0</v>
      </c>
      <c r="AK1607" s="48"/>
      <c r="AL1607" s="48"/>
      <c r="AM1607" s="11" t="s">
        <v>143</v>
      </c>
      <c r="AN1607" s="11" t="s">
        <v>202</v>
      </c>
      <c r="AP1607" s="48"/>
      <c r="AQ1607" s="11" t="s">
        <v>79</v>
      </c>
      <c r="AR1607" s="48" t="s">
        <v>146</v>
      </c>
      <c r="AS1607" s="11" t="s">
        <v>75</v>
      </c>
      <c r="AT1607" s="25" t="s">
        <v>107</v>
      </c>
      <c r="AU1607" s="39" t="s">
        <v>4104</v>
      </c>
      <c r="AV1607" s="48"/>
      <c r="AW1607" s="25" t="s">
        <v>96</v>
      </c>
      <c r="AX1607" s="25" t="s">
        <v>82</v>
      </c>
      <c r="AY1607" s="48"/>
      <c r="AZ1607" s="11" t="s">
        <v>535</v>
      </c>
      <c r="BA1607" s="48"/>
      <c r="BB1607" s="48"/>
      <c r="BF1607" s="48"/>
      <c r="BH1607" s="48"/>
      <c r="BI1607" s="48"/>
      <c r="BJ1607" s="44">
        <v>2022.0</v>
      </c>
      <c r="BK1607" s="39">
        <v>2026.0</v>
      </c>
      <c r="BL1607" s="16">
        <f t="shared" si="1660"/>
        <v>5</v>
      </c>
      <c r="BM1607" s="18" t="str">
        <f t="shared" si="1661"/>
        <v>2022, 2023, 2024, 2025, 2026</v>
      </c>
      <c r="BN1607" s="18" t="str">
        <f t="shared" ref="BN1607:CC1607" si="2390">IF(ISNUMBER(SEARCH(BN$1, $BM1607)), ($K1607/$BL1607), "")</f>
        <v/>
      </c>
      <c r="BO1607" s="18" t="str">
        <f t="shared" si="2390"/>
        <v/>
      </c>
      <c r="BP1607" s="20">
        <f t="shared" si="2390"/>
        <v>23800</v>
      </c>
      <c r="BQ1607" s="20">
        <f t="shared" si="2390"/>
        <v>23800</v>
      </c>
      <c r="BR1607" s="20">
        <f t="shared" si="2390"/>
        <v>23800</v>
      </c>
      <c r="BS1607" s="20">
        <f t="shared" si="2390"/>
        <v>23800</v>
      </c>
      <c r="BT1607" s="20">
        <f t="shared" si="2390"/>
        <v>23800</v>
      </c>
      <c r="BU1607" s="18" t="str">
        <f t="shared" si="2390"/>
        <v/>
      </c>
      <c r="BV1607" s="18" t="str">
        <f t="shared" si="2390"/>
        <v/>
      </c>
      <c r="BW1607" s="18" t="str">
        <f t="shared" si="2390"/>
        <v/>
      </c>
      <c r="BX1607" s="18" t="str">
        <f t="shared" si="2390"/>
        <v/>
      </c>
      <c r="BY1607" s="18" t="str">
        <f t="shared" si="2390"/>
        <v/>
      </c>
      <c r="BZ1607" s="18" t="str">
        <f t="shared" si="2390"/>
        <v/>
      </c>
      <c r="CA1607" s="18" t="str">
        <f t="shared" si="2390"/>
        <v/>
      </c>
      <c r="CB1607" s="18" t="str">
        <f t="shared" si="2390"/>
        <v/>
      </c>
      <c r="CC1607" s="18" t="str">
        <f t="shared" si="2390"/>
        <v/>
      </c>
      <c r="CD1607" s="48"/>
      <c r="CE1607" s="48"/>
    </row>
    <row r="1608">
      <c r="A1608" s="48" t="s">
        <v>7468</v>
      </c>
      <c r="B1608" s="39" t="s">
        <v>72</v>
      </c>
      <c r="C1608" s="39" t="s">
        <v>72</v>
      </c>
      <c r="D1608" s="39" t="s">
        <v>7182</v>
      </c>
      <c r="E1608" s="64">
        <v>49690.0</v>
      </c>
      <c r="F1608" s="64">
        <v>49690.0</v>
      </c>
      <c r="G1608" s="39" t="s">
        <v>135</v>
      </c>
      <c r="J1608" s="13">
        <f t="shared" ref="J1608:K1608" si="2391">E1608*1.19</f>
        <v>59131.1</v>
      </c>
      <c r="K1608" s="13">
        <f t="shared" si="2391"/>
        <v>59131.1</v>
      </c>
      <c r="L1608" s="11" t="s">
        <v>86</v>
      </c>
      <c r="M1608" s="11"/>
      <c r="N1608" s="48" t="s">
        <v>7469</v>
      </c>
      <c r="O1608" s="48" t="s">
        <v>7470</v>
      </c>
      <c r="P1608" s="48"/>
      <c r="Q1608" s="48"/>
      <c r="R1608" s="48"/>
      <c r="S1608" s="48"/>
      <c r="T1608" s="48" t="s">
        <v>7471</v>
      </c>
      <c r="V1608" s="48" t="s">
        <v>7472</v>
      </c>
      <c r="W1608" s="48" t="s">
        <v>4825</v>
      </c>
      <c r="X1608" s="48" t="s">
        <v>146</v>
      </c>
      <c r="Z1608" s="48"/>
      <c r="AA1608" s="48"/>
      <c r="AB1608" s="48"/>
      <c r="AC1608" s="48"/>
      <c r="AD1608" s="48"/>
      <c r="AE1608" s="48"/>
      <c r="AF1608" s="48"/>
      <c r="AG1608" s="48"/>
      <c r="AH1608" s="48"/>
      <c r="AI1608" s="48"/>
      <c r="AJ1608" s="48"/>
      <c r="AK1608" s="48"/>
      <c r="AL1608" s="48"/>
      <c r="AM1608" s="11" t="s">
        <v>143</v>
      </c>
      <c r="AN1608" s="11" t="s">
        <v>1509</v>
      </c>
      <c r="AP1608" s="48"/>
      <c r="AQ1608" s="11" t="s">
        <v>79</v>
      </c>
      <c r="AR1608" s="48" t="s">
        <v>146</v>
      </c>
      <c r="AS1608" s="11" t="s">
        <v>75</v>
      </c>
      <c r="AT1608" s="25" t="s">
        <v>375</v>
      </c>
      <c r="AU1608" s="48"/>
      <c r="AV1608" s="48"/>
      <c r="AW1608" s="25" t="s">
        <v>96</v>
      </c>
      <c r="AX1608" s="25" t="s">
        <v>376</v>
      </c>
      <c r="AY1608" s="48"/>
      <c r="AZ1608" s="19" t="s">
        <v>529</v>
      </c>
      <c r="BA1608" s="48"/>
      <c r="BB1608" s="48"/>
      <c r="BF1608" s="48"/>
      <c r="BH1608" s="48"/>
      <c r="BI1608" s="48"/>
      <c r="BJ1608" s="44">
        <v>2024.0</v>
      </c>
      <c r="BK1608" s="11">
        <v>2025.0</v>
      </c>
      <c r="BL1608" s="16">
        <f t="shared" si="1660"/>
        <v>2</v>
      </c>
      <c r="BM1608" s="18" t="str">
        <f t="shared" si="1661"/>
        <v>2024, 2025</v>
      </c>
      <c r="BN1608" s="18" t="str">
        <f t="shared" ref="BN1608:CC1608" si="2392">IF(ISNUMBER(SEARCH(BN$1, $BM1608)), ($K1608/$BL1608), "")</f>
        <v/>
      </c>
      <c r="BO1608" s="18" t="str">
        <f t="shared" si="2392"/>
        <v/>
      </c>
      <c r="BP1608" s="18" t="str">
        <f t="shared" si="2392"/>
        <v/>
      </c>
      <c r="BQ1608" s="18" t="str">
        <f t="shared" si="2392"/>
        <v/>
      </c>
      <c r="BR1608" s="20">
        <f t="shared" si="2392"/>
        <v>29565.55</v>
      </c>
      <c r="BS1608" s="20">
        <f t="shared" si="2392"/>
        <v>29565.55</v>
      </c>
      <c r="BT1608" s="18" t="str">
        <f t="shared" si="2392"/>
        <v/>
      </c>
      <c r="BU1608" s="18" t="str">
        <f t="shared" si="2392"/>
        <v/>
      </c>
      <c r="BV1608" s="18" t="str">
        <f t="shared" si="2392"/>
        <v/>
      </c>
      <c r="BW1608" s="18" t="str">
        <f t="shared" si="2392"/>
        <v/>
      </c>
      <c r="BX1608" s="18" t="str">
        <f t="shared" si="2392"/>
        <v/>
      </c>
      <c r="BY1608" s="18" t="str">
        <f t="shared" si="2392"/>
        <v/>
      </c>
      <c r="BZ1608" s="18" t="str">
        <f t="shared" si="2392"/>
        <v/>
      </c>
      <c r="CA1608" s="18" t="str">
        <f t="shared" si="2392"/>
        <v/>
      </c>
      <c r="CB1608" s="18" t="str">
        <f t="shared" si="2392"/>
        <v/>
      </c>
      <c r="CC1608" s="18" t="str">
        <f t="shared" si="2392"/>
        <v/>
      </c>
      <c r="CD1608" s="48"/>
      <c r="CE1608" s="48"/>
    </row>
    <row r="1609">
      <c r="A1609" s="48" t="s">
        <v>7473</v>
      </c>
      <c r="B1609" s="39" t="s">
        <v>72</v>
      </c>
      <c r="C1609" s="39" t="s">
        <v>72</v>
      </c>
      <c r="D1609" s="39" t="s">
        <v>7182</v>
      </c>
      <c r="E1609" s="64">
        <v>248387.0</v>
      </c>
      <c r="F1609" s="64">
        <v>248387.0</v>
      </c>
      <c r="G1609" s="39" t="s">
        <v>135</v>
      </c>
      <c r="J1609" s="13">
        <f t="shared" ref="J1609:K1609" si="2393">E1609*1.19</f>
        <v>295580.53</v>
      </c>
      <c r="K1609" s="13">
        <f t="shared" si="2393"/>
        <v>295580.53</v>
      </c>
      <c r="L1609" s="11" t="s">
        <v>86</v>
      </c>
      <c r="M1609" s="11"/>
      <c r="N1609" s="48" t="s">
        <v>7474</v>
      </c>
      <c r="O1609" s="48" t="s">
        <v>7475</v>
      </c>
      <c r="P1609" s="48"/>
      <c r="Q1609" s="48"/>
      <c r="R1609" s="48"/>
      <c r="S1609" s="48"/>
      <c r="T1609" s="48" t="s">
        <v>7476</v>
      </c>
      <c r="V1609" s="48" t="s">
        <v>7477</v>
      </c>
      <c r="W1609" s="48" t="s">
        <v>4825</v>
      </c>
      <c r="X1609" s="48" t="s">
        <v>146</v>
      </c>
      <c r="Z1609" s="48"/>
      <c r="AA1609" s="48"/>
      <c r="AB1609" s="48"/>
      <c r="AC1609" s="48"/>
      <c r="AD1609" s="48"/>
      <c r="AE1609" s="48"/>
      <c r="AF1609" s="48"/>
      <c r="AG1609" s="48"/>
      <c r="AH1609" s="48"/>
      <c r="AI1609" s="48"/>
      <c r="AJ1609" s="48"/>
      <c r="AK1609" s="48"/>
      <c r="AL1609" s="48"/>
      <c r="AM1609" s="11" t="s">
        <v>143</v>
      </c>
      <c r="AN1609" s="11" t="s">
        <v>695</v>
      </c>
      <c r="AP1609" s="48"/>
      <c r="AQ1609" s="11" t="s">
        <v>79</v>
      </c>
      <c r="AR1609" s="48" t="s">
        <v>146</v>
      </c>
      <c r="AS1609" s="11" t="s">
        <v>75</v>
      </c>
      <c r="AT1609" s="25" t="s">
        <v>375</v>
      </c>
      <c r="AU1609" s="48"/>
      <c r="AV1609" s="48"/>
      <c r="AW1609" s="25" t="s">
        <v>96</v>
      </c>
      <c r="AX1609" s="25" t="s">
        <v>376</v>
      </c>
      <c r="AY1609" s="48"/>
      <c r="AZ1609" s="19" t="s">
        <v>241</v>
      </c>
      <c r="BA1609" s="48"/>
      <c r="BB1609" s="48"/>
      <c r="BF1609" s="48"/>
      <c r="BH1609" s="48"/>
      <c r="BI1609" s="48"/>
      <c r="BJ1609" s="44">
        <v>2023.0</v>
      </c>
      <c r="BK1609" s="11">
        <v>2025.0</v>
      </c>
      <c r="BL1609" s="16">
        <f t="shared" si="1660"/>
        <v>3</v>
      </c>
      <c r="BM1609" s="18" t="str">
        <f t="shared" si="1661"/>
        <v>2023, 2024, 2025</v>
      </c>
      <c r="BN1609" s="18" t="str">
        <f t="shared" ref="BN1609:CC1609" si="2394">IF(ISNUMBER(SEARCH(BN$1, $BM1609)), ($K1609/$BL1609), "")</f>
        <v/>
      </c>
      <c r="BO1609" s="18" t="str">
        <f t="shared" si="2394"/>
        <v/>
      </c>
      <c r="BP1609" s="18" t="str">
        <f t="shared" si="2394"/>
        <v/>
      </c>
      <c r="BQ1609" s="20">
        <f t="shared" si="2394"/>
        <v>98526.84333</v>
      </c>
      <c r="BR1609" s="20">
        <f t="shared" si="2394"/>
        <v>98526.84333</v>
      </c>
      <c r="BS1609" s="20">
        <f t="shared" si="2394"/>
        <v>98526.84333</v>
      </c>
      <c r="BT1609" s="18" t="str">
        <f t="shared" si="2394"/>
        <v/>
      </c>
      <c r="BU1609" s="18" t="str">
        <f t="shared" si="2394"/>
        <v/>
      </c>
      <c r="BV1609" s="18" t="str">
        <f t="shared" si="2394"/>
        <v/>
      </c>
      <c r="BW1609" s="18" t="str">
        <f t="shared" si="2394"/>
        <v/>
      </c>
      <c r="BX1609" s="18" t="str">
        <f t="shared" si="2394"/>
        <v/>
      </c>
      <c r="BY1609" s="18" t="str">
        <f t="shared" si="2394"/>
        <v/>
      </c>
      <c r="BZ1609" s="18" t="str">
        <f t="shared" si="2394"/>
        <v/>
      </c>
      <c r="CA1609" s="18" t="str">
        <f t="shared" si="2394"/>
        <v/>
      </c>
      <c r="CB1609" s="18" t="str">
        <f t="shared" si="2394"/>
        <v/>
      </c>
      <c r="CC1609" s="18" t="str">
        <f t="shared" si="2394"/>
        <v/>
      </c>
      <c r="CD1609" s="48"/>
      <c r="CE1609" s="48"/>
    </row>
    <row r="1610">
      <c r="A1610" s="48" t="s">
        <v>7478</v>
      </c>
      <c r="B1610" s="39" t="s">
        <v>72</v>
      </c>
      <c r="C1610" s="39" t="s">
        <v>72</v>
      </c>
      <c r="D1610" s="39" t="s">
        <v>7182</v>
      </c>
      <c r="E1610" s="200">
        <v>125000.0</v>
      </c>
      <c r="F1610" s="200">
        <v>100000.0</v>
      </c>
      <c r="G1610" s="39" t="s">
        <v>135</v>
      </c>
      <c r="J1610" s="13">
        <f t="shared" ref="J1610:K1610" si="2395">E1610*1.19</f>
        <v>148750</v>
      </c>
      <c r="K1610" s="13">
        <f t="shared" si="2395"/>
        <v>119000</v>
      </c>
      <c r="L1610" s="11" t="s">
        <v>86</v>
      </c>
      <c r="M1610" s="11"/>
      <c r="N1610" s="48" t="s">
        <v>7479</v>
      </c>
      <c r="O1610" s="48" t="s">
        <v>7480</v>
      </c>
      <c r="P1610" s="48"/>
      <c r="Q1610" s="48"/>
      <c r="R1610" s="48"/>
      <c r="S1610" s="48"/>
      <c r="T1610" s="48"/>
      <c r="V1610" s="48" t="s">
        <v>7481</v>
      </c>
      <c r="W1610" s="48" t="s">
        <v>92</v>
      </c>
      <c r="X1610" s="48" t="s">
        <v>146</v>
      </c>
      <c r="Z1610" s="48"/>
      <c r="AA1610" s="48"/>
      <c r="AB1610" s="48"/>
      <c r="AC1610" s="48"/>
      <c r="AD1610" s="48"/>
      <c r="AE1610" s="48"/>
      <c r="AF1610" s="48"/>
      <c r="AG1610" s="48"/>
      <c r="AH1610" s="48"/>
      <c r="AI1610" s="48"/>
      <c r="AJ1610" s="11">
        <v>4.0</v>
      </c>
      <c r="AK1610" s="48"/>
      <c r="AL1610" s="48"/>
      <c r="AM1610" s="11" t="s">
        <v>143</v>
      </c>
      <c r="AN1610" s="11" t="s">
        <v>144</v>
      </c>
      <c r="AP1610" s="48"/>
      <c r="AQ1610" s="11" t="s">
        <v>79</v>
      </c>
      <c r="AR1610" s="48" t="s">
        <v>146</v>
      </c>
      <c r="AS1610" s="11" t="s">
        <v>75</v>
      </c>
      <c r="AT1610" s="25" t="s">
        <v>107</v>
      </c>
      <c r="AU1610" s="39" t="s">
        <v>108</v>
      </c>
      <c r="AV1610" s="48"/>
      <c r="AW1610" s="25" t="s">
        <v>96</v>
      </c>
      <c r="AX1610" s="25" t="s">
        <v>82</v>
      </c>
      <c r="AY1610" s="48"/>
      <c r="AZ1610" s="11" t="s">
        <v>535</v>
      </c>
      <c r="BA1610" s="48"/>
      <c r="BB1610" s="48"/>
      <c r="BF1610" s="48"/>
      <c r="BH1610" s="48"/>
      <c r="BI1610" s="48"/>
      <c r="BJ1610" s="44">
        <v>2020.0</v>
      </c>
      <c r="BK1610" s="39">
        <v>2024.0</v>
      </c>
      <c r="BL1610" s="16">
        <f t="shared" si="1660"/>
        <v>5</v>
      </c>
      <c r="BM1610" s="18" t="str">
        <f t="shared" si="1661"/>
        <v>2020, 2021, 2022, 2023, 2024</v>
      </c>
      <c r="BN1610" s="20">
        <f t="shared" ref="BN1610:CC1610" si="2396">IF(ISNUMBER(SEARCH(BN$1, $BM1610)), ($K1610/$BL1610), "")</f>
        <v>23800</v>
      </c>
      <c r="BO1610" s="20">
        <f t="shared" si="2396"/>
        <v>23800</v>
      </c>
      <c r="BP1610" s="20">
        <f t="shared" si="2396"/>
        <v>23800</v>
      </c>
      <c r="BQ1610" s="20">
        <f t="shared" si="2396"/>
        <v>23800</v>
      </c>
      <c r="BR1610" s="20">
        <f t="shared" si="2396"/>
        <v>23800</v>
      </c>
      <c r="BS1610" s="18" t="str">
        <f t="shared" si="2396"/>
        <v/>
      </c>
      <c r="BT1610" s="18" t="str">
        <f t="shared" si="2396"/>
        <v/>
      </c>
      <c r="BU1610" s="18" t="str">
        <f t="shared" si="2396"/>
        <v/>
      </c>
      <c r="BV1610" s="18" t="str">
        <f t="shared" si="2396"/>
        <v/>
      </c>
      <c r="BW1610" s="18" t="str">
        <f t="shared" si="2396"/>
        <v/>
      </c>
      <c r="BX1610" s="18" t="str">
        <f t="shared" si="2396"/>
        <v/>
      </c>
      <c r="BY1610" s="18" t="str">
        <f t="shared" si="2396"/>
        <v/>
      </c>
      <c r="BZ1610" s="18" t="str">
        <f t="shared" si="2396"/>
        <v/>
      </c>
      <c r="CA1610" s="18" t="str">
        <f t="shared" si="2396"/>
        <v/>
      </c>
      <c r="CB1610" s="18" t="str">
        <f t="shared" si="2396"/>
        <v/>
      </c>
      <c r="CC1610" s="18" t="str">
        <f t="shared" si="2396"/>
        <v/>
      </c>
      <c r="CD1610" s="48"/>
      <c r="CE1610" s="48"/>
    </row>
    <row r="1611">
      <c r="A1611" s="48" t="s">
        <v>7482</v>
      </c>
      <c r="B1611" s="39" t="s">
        <v>72</v>
      </c>
      <c r="C1611" s="39" t="s">
        <v>72</v>
      </c>
      <c r="D1611" s="39" t="s">
        <v>7182</v>
      </c>
      <c r="E1611" s="200">
        <v>125000.0</v>
      </c>
      <c r="F1611" s="200">
        <v>100000.0</v>
      </c>
      <c r="G1611" s="39" t="s">
        <v>135</v>
      </c>
      <c r="J1611" s="13">
        <f t="shared" ref="J1611:K1611" si="2397">E1611*1.19</f>
        <v>148750</v>
      </c>
      <c r="K1611" s="13">
        <f t="shared" si="2397"/>
        <v>119000</v>
      </c>
      <c r="L1611" s="11" t="s">
        <v>86</v>
      </c>
      <c r="M1611" s="11"/>
      <c r="N1611" s="48" t="s">
        <v>7483</v>
      </c>
      <c r="O1611" s="48" t="s">
        <v>7484</v>
      </c>
      <c r="P1611" s="48"/>
      <c r="Q1611" s="48"/>
      <c r="R1611" s="48"/>
      <c r="S1611" s="48"/>
      <c r="T1611" s="48"/>
      <c r="V1611" s="48" t="s">
        <v>1176</v>
      </c>
      <c r="W1611" s="48" t="s">
        <v>92</v>
      </c>
      <c r="X1611" s="48" t="s">
        <v>146</v>
      </c>
      <c r="Z1611" s="48"/>
      <c r="AA1611" s="48"/>
      <c r="AB1611" s="48"/>
      <c r="AC1611" s="48"/>
      <c r="AD1611" s="48"/>
      <c r="AE1611" s="48"/>
      <c r="AF1611" s="48"/>
      <c r="AG1611" s="48"/>
      <c r="AH1611" s="48"/>
      <c r="AI1611" s="48"/>
      <c r="AJ1611" s="11">
        <v>4.0</v>
      </c>
      <c r="AK1611" s="48"/>
      <c r="AL1611" s="48"/>
      <c r="AM1611" s="11" t="s">
        <v>143</v>
      </c>
      <c r="AN1611" s="11" t="s">
        <v>144</v>
      </c>
      <c r="AP1611" s="48"/>
      <c r="AQ1611" s="11" t="s">
        <v>79</v>
      </c>
      <c r="AR1611" s="48" t="s">
        <v>146</v>
      </c>
      <c r="AS1611" s="11" t="s">
        <v>75</v>
      </c>
      <c r="AT1611" s="25" t="s">
        <v>80</v>
      </c>
      <c r="AU1611" s="48"/>
      <c r="AV1611" s="48"/>
      <c r="AW1611" s="25" t="s">
        <v>96</v>
      </c>
      <c r="AX1611" s="25" t="s">
        <v>82</v>
      </c>
      <c r="AY1611" s="48"/>
      <c r="AZ1611" s="11" t="s">
        <v>520</v>
      </c>
      <c r="BA1611" s="48"/>
      <c r="BB1611" s="48"/>
      <c r="BF1611" s="48"/>
      <c r="BH1611" s="48"/>
      <c r="BI1611" s="48"/>
      <c r="BJ1611" s="44">
        <v>2024.0</v>
      </c>
      <c r="BK1611" s="39">
        <v>2028.0</v>
      </c>
      <c r="BL1611" s="16">
        <f t="shared" si="1660"/>
        <v>5</v>
      </c>
      <c r="BM1611" s="18" t="str">
        <f t="shared" si="1661"/>
        <v>2024, 2025, 2026, 2027, 2028</v>
      </c>
      <c r="BN1611" s="18" t="str">
        <f t="shared" ref="BN1611:CC1611" si="2398">IF(ISNUMBER(SEARCH(BN$1, $BM1611)), ($K1611/$BL1611), "")</f>
        <v/>
      </c>
      <c r="BO1611" s="18" t="str">
        <f t="shared" si="2398"/>
        <v/>
      </c>
      <c r="BP1611" s="18" t="str">
        <f t="shared" si="2398"/>
        <v/>
      </c>
      <c r="BQ1611" s="18" t="str">
        <f t="shared" si="2398"/>
        <v/>
      </c>
      <c r="BR1611" s="20">
        <f t="shared" si="2398"/>
        <v>23800</v>
      </c>
      <c r="BS1611" s="20">
        <f t="shared" si="2398"/>
        <v>23800</v>
      </c>
      <c r="BT1611" s="20">
        <f t="shared" si="2398"/>
        <v>23800</v>
      </c>
      <c r="BU1611" s="20">
        <f t="shared" si="2398"/>
        <v>23800</v>
      </c>
      <c r="BV1611" s="20">
        <f t="shared" si="2398"/>
        <v>23800</v>
      </c>
      <c r="BW1611" s="18" t="str">
        <f t="shared" si="2398"/>
        <v/>
      </c>
      <c r="BX1611" s="18" t="str">
        <f t="shared" si="2398"/>
        <v/>
      </c>
      <c r="BY1611" s="18" t="str">
        <f t="shared" si="2398"/>
        <v/>
      </c>
      <c r="BZ1611" s="18" t="str">
        <f t="shared" si="2398"/>
        <v/>
      </c>
      <c r="CA1611" s="18" t="str">
        <f t="shared" si="2398"/>
        <v/>
      </c>
      <c r="CB1611" s="18" t="str">
        <f t="shared" si="2398"/>
        <v/>
      </c>
      <c r="CC1611" s="18" t="str">
        <f t="shared" si="2398"/>
        <v/>
      </c>
      <c r="CD1611" s="48"/>
      <c r="CE1611" s="48"/>
    </row>
    <row r="1612">
      <c r="A1612" s="48" t="s">
        <v>7485</v>
      </c>
      <c r="B1612" s="39" t="s">
        <v>72</v>
      </c>
      <c r="C1612" s="39" t="s">
        <v>72</v>
      </c>
      <c r="D1612" s="39" t="s">
        <v>7182</v>
      </c>
      <c r="E1612" s="64">
        <v>49419.0</v>
      </c>
      <c r="F1612" s="64">
        <v>49419.0</v>
      </c>
      <c r="G1612" s="39" t="s">
        <v>135</v>
      </c>
      <c r="J1612" s="13">
        <f t="shared" ref="J1612:K1612" si="2399">E1612*1.19</f>
        <v>58808.61</v>
      </c>
      <c r="K1612" s="13">
        <f t="shared" si="2399"/>
        <v>58808.61</v>
      </c>
      <c r="L1612" s="11" t="s">
        <v>86</v>
      </c>
      <c r="M1612" s="11"/>
      <c r="N1612" s="48" t="s">
        <v>7486</v>
      </c>
      <c r="O1612" s="48" t="s">
        <v>7487</v>
      </c>
      <c r="P1612" s="48"/>
      <c r="Q1612" s="48"/>
      <c r="R1612" s="48"/>
      <c r="S1612" s="48"/>
      <c r="T1612" s="48" t="s">
        <v>7488</v>
      </c>
      <c r="V1612" s="48" t="s">
        <v>7413</v>
      </c>
      <c r="W1612" s="48" t="s">
        <v>92</v>
      </c>
      <c r="X1612" s="48" t="s">
        <v>146</v>
      </c>
      <c r="Z1612" s="48"/>
      <c r="AA1612" s="48"/>
      <c r="AB1612" s="48"/>
      <c r="AC1612" s="48"/>
      <c r="AD1612" s="48"/>
      <c r="AE1612" s="48"/>
      <c r="AF1612" s="48"/>
      <c r="AG1612" s="48"/>
      <c r="AH1612" s="48"/>
      <c r="AI1612" s="48"/>
      <c r="AJ1612" s="48"/>
      <c r="AK1612" s="48"/>
      <c r="AL1612" s="48"/>
      <c r="AM1612" s="11" t="s">
        <v>143</v>
      </c>
      <c r="AN1612" s="11" t="s">
        <v>202</v>
      </c>
      <c r="AP1612" s="48"/>
      <c r="AQ1612" s="11" t="s">
        <v>79</v>
      </c>
      <c r="AR1612" s="48" t="s">
        <v>146</v>
      </c>
      <c r="AS1612" s="11" t="s">
        <v>75</v>
      </c>
      <c r="AT1612" s="25" t="s">
        <v>80</v>
      </c>
      <c r="AU1612" s="48"/>
      <c r="AV1612" s="48"/>
      <c r="AW1612" s="25" t="s">
        <v>96</v>
      </c>
      <c r="AX1612" s="25" t="s">
        <v>82</v>
      </c>
      <c r="AY1612" s="48"/>
      <c r="AZ1612" s="25" t="s">
        <v>191</v>
      </c>
      <c r="BA1612" s="48"/>
      <c r="BB1612" s="48"/>
      <c r="BF1612" s="48"/>
      <c r="BH1612" s="48"/>
      <c r="BI1612" s="48"/>
      <c r="BJ1612" s="44">
        <v>2024.0</v>
      </c>
      <c r="BK1612" s="11">
        <v>2024.0</v>
      </c>
      <c r="BL1612" s="16">
        <f t="shared" si="1660"/>
        <v>1</v>
      </c>
      <c r="BM1612" s="18" t="str">
        <f t="shared" si="1661"/>
        <v>2024</v>
      </c>
      <c r="BN1612" s="18" t="str">
        <f t="shared" ref="BN1612:CC1612" si="2400">IF(ISNUMBER(SEARCH(BN$1, $BM1612)), ($K1612/$BL1612), "")</f>
        <v/>
      </c>
      <c r="BO1612" s="18" t="str">
        <f t="shared" si="2400"/>
        <v/>
      </c>
      <c r="BP1612" s="18" t="str">
        <f t="shared" si="2400"/>
        <v/>
      </c>
      <c r="BQ1612" s="18" t="str">
        <f t="shared" si="2400"/>
        <v/>
      </c>
      <c r="BR1612" s="20">
        <f t="shared" si="2400"/>
        <v>58808.61</v>
      </c>
      <c r="BS1612" s="18" t="str">
        <f t="shared" si="2400"/>
        <v/>
      </c>
      <c r="BT1612" s="18" t="str">
        <f t="shared" si="2400"/>
        <v/>
      </c>
      <c r="BU1612" s="18" t="str">
        <f t="shared" si="2400"/>
        <v/>
      </c>
      <c r="BV1612" s="18" t="str">
        <f t="shared" si="2400"/>
        <v/>
      </c>
      <c r="BW1612" s="18" t="str">
        <f t="shared" si="2400"/>
        <v/>
      </c>
      <c r="BX1612" s="18" t="str">
        <f t="shared" si="2400"/>
        <v/>
      </c>
      <c r="BY1612" s="18" t="str">
        <f t="shared" si="2400"/>
        <v/>
      </c>
      <c r="BZ1612" s="18" t="str">
        <f t="shared" si="2400"/>
        <v/>
      </c>
      <c r="CA1612" s="18" t="str">
        <f t="shared" si="2400"/>
        <v/>
      </c>
      <c r="CB1612" s="18" t="str">
        <f t="shared" si="2400"/>
        <v/>
      </c>
      <c r="CC1612" s="18" t="str">
        <f t="shared" si="2400"/>
        <v/>
      </c>
      <c r="CD1612" s="48"/>
      <c r="CE1612" s="48"/>
    </row>
    <row r="1613">
      <c r="A1613" s="48" t="s">
        <v>7489</v>
      </c>
      <c r="B1613" s="39" t="s">
        <v>7490</v>
      </c>
      <c r="D1613" s="39" t="s">
        <v>7182</v>
      </c>
      <c r="E1613" s="64">
        <v>355733.0</v>
      </c>
      <c r="F1613" s="64">
        <v>355733.0</v>
      </c>
      <c r="G1613" s="39" t="s">
        <v>135</v>
      </c>
      <c r="J1613" s="13">
        <f t="shared" ref="J1613:K1613" si="2401">E1613*1.19</f>
        <v>423322.27</v>
      </c>
      <c r="K1613" s="13">
        <f t="shared" si="2401"/>
        <v>423322.27</v>
      </c>
      <c r="L1613" s="11" t="s">
        <v>86</v>
      </c>
      <c r="M1613" s="11"/>
      <c r="N1613" s="48" t="s">
        <v>7491</v>
      </c>
      <c r="O1613" s="48" t="s">
        <v>7492</v>
      </c>
      <c r="P1613" s="48"/>
      <c r="Q1613" s="48"/>
      <c r="R1613" s="48"/>
      <c r="S1613" s="48"/>
      <c r="T1613" s="48" t="s">
        <v>7493</v>
      </c>
      <c r="V1613" s="48" t="s">
        <v>1087</v>
      </c>
      <c r="W1613" s="48" t="s">
        <v>92</v>
      </c>
      <c r="X1613" s="48" t="s">
        <v>146</v>
      </c>
      <c r="Z1613" s="48"/>
      <c r="AA1613" s="48"/>
      <c r="AB1613" s="48"/>
      <c r="AC1613" s="48"/>
      <c r="AD1613" s="48"/>
      <c r="AE1613" s="48"/>
      <c r="AF1613" s="48"/>
      <c r="AG1613" s="48"/>
      <c r="AH1613" s="48"/>
      <c r="AI1613" s="48"/>
      <c r="AJ1613" s="48"/>
      <c r="AK1613" s="48"/>
      <c r="AL1613" s="48"/>
      <c r="AM1613" s="11" t="s">
        <v>143</v>
      </c>
      <c r="AN1613" s="11" t="s">
        <v>202</v>
      </c>
      <c r="AP1613" s="48"/>
      <c r="AQ1613" s="11" t="s">
        <v>79</v>
      </c>
      <c r="AR1613" s="48" t="s">
        <v>146</v>
      </c>
      <c r="AS1613" s="11" t="s">
        <v>75</v>
      </c>
      <c r="AT1613" s="25" t="s">
        <v>107</v>
      </c>
      <c r="AU1613" s="39" t="s">
        <v>108</v>
      </c>
      <c r="AV1613" s="48"/>
      <c r="AW1613" s="25" t="s">
        <v>96</v>
      </c>
      <c r="AX1613" s="25" t="s">
        <v>82</v>
      </c>
      <c r="AY1613" s="48"/>
      <c r="AZ1613" s="25" t="s">
        <v>124</v>
      </c>
      <c r="BA1613" s="48"/>
      <c r="BB1613" s="48"/>
      <c r="BF1613" s="48"/>
      <c r="BH1613" s="48"/>
      <c r="BI1613" s="48"/>
      <c r="BJ1613" s="44">
        <v>2023.0</v>
      </c>
      <c r="BK1613" s="11">
        <v>2026.0</v>
      </c>
      <c r="BL1613" s="16">
        <f t="shared" si="1660"/>
        <v>4</v>
      </c>
      <c r="BM1613" s="18" t="str">
        <f t="shared" si="1661"/>
        <v>2023, 2024, 2025, 2026</v>
      </c>
      <c r="BN1613" s="18" t="str">
        <f t="shared" ref="BN1613:CC1613" si="2402">IF(ISNUMBER(SEARCH(BN$1, $BM1613)), ($K1613/$BL1613), "")</f>
        <v/>
      </c>
      <c r="BO1613" s="18" t="str">
        <f t="shared" si="2402"/>
        <v/>
      </c>
      <c r="BP1613" s="18" t="str">
        <f t="shared" si="2402"/>
        <v/>
      </c>
      <c r="BQ1613" s="20">
        <f t="shared" si="2402"/>
        <v>105830.5675</v>
      </c>
      <c r="BR1613" s="20">
        <f t="shared" si="2402"/>
        <v>105830.5675</v>
      </c>
      <c r="BS1613" s="20">
        <f t="shared" si="2402"/>
        <v>105830.5675</v>
      </c>
      <c r="BT1613" s="20">
        <f t="shared" si="2402"/>
        <v>105830.5675</v>
      </c>
      <c r="BU1613" s="18" t="str">
        <f t="shared" si="2402"/>
        <v/>
      </c>
      <c r="BV1613" s="18" t="str">
        <f t="shared" si="2402"/>
        <v/>
      </c>
      <c r="BW1613" s="18" t="str">
        <f t="shared" si="2402"/>
        <v/>
      </c>
      <c r="BX1613" s="18" t="str">
        <f t="shared" si="2402"/>
        <v/>
      </c>
      <c r="BY1613" s="18" t="str">
        <f t="shared" si="2402"/>
        <v/>
      </c>
      <c r="BZ1613" s="18" t="str">
        <f t="shared" si="2402"/>
        <v/>
      </c>
      <c r="CA1613" s="18" t="str">
        <f t="shared" si="2402"/>
        <v/>
      </c>
      <c r="CB1613" s="18" t="str">
        <f t="shared" si="2402"/>
        <v/>
      </c>
      <c r="CC1613" s="18" t="str">
        <f t="shared" si="2402"/>
        <v/>
      </c>
      <c r="CD1613" s="48"/>
      <c r="CE1613" s="48"/>
    </row>
    <row r="1614" ht="22.5" customHeight="1">
      <c r="A1614" s="48" t="s">
        <v>7494</v>
      </c>
      <c r="B1614" s="39" t="s">
        <v>72</v>
      </c>
      <c r="C1614" s="39" t="s">
        <v>7495</v>
      </c>
      <c r="D1614" s="39" t="s">
        <v>7182</v>
      </c>
      <c r="E1614" s="64">
        <v>293660.0</v>
      </c>
      <c r="F1614" s="64">
        <v>293660.0</v>
      </c>
      <c r="G1614" s="39" t="s">
        <v>135</v>
      </c>
      <c r="J1614" s="13">
        <f t="shared" ref="J1614:K1614" si="2403">E1614*1.19</f>
        <v>349455.4</v>
      </c>
      <c r="K1614" s="13">
        <f t="shared" si="2403"/>
        <v>349455.4</v>
      </c>
      <c r="L1614" s="11" t="s">
        <v>86</v>
      </c>
      <c r="M1614" s="11"/>
      <c r="N1614" s="48" t="s">
        <v>7496</v>
      </c>
      <c r="O1614" s="48" t="s">
        <v>7497</v>
      </c>
      <c r="P1614" s="48"/>
      <c r="Q1614" s="48"/>
      <c r="R1614" s="48"/>
      <c r="S1614" s="48"/>
      <c r="T1614" s="48" t="s">
        <v>7498</v>
      </c>
      <c r="V1614" s="48" t="s">
        <v>7499</v>
      </c>
      <c r="W1614" s="48" t="s">
        <v>4825</v>
      </c>
      <c r="X1614" s="48" t="s">
        <v>146</v>
      </c>
      <c r="Z1614" s="48"/>
      <c r="AA1614" s="48"/>
      <c r="AB1614" s="48"/>
      <c r="AC1614" s="48"/>
      <c r="AD1614" s="48"/>
      <c r="AE1614" s="48"/>
      <c r="AF1614" s="48"/>
      <c r="AG1614" s="48"/>
      <c r="AH1614" s="48"/>
      <c r="AI1614" s="48"/>
      <c r="AJ1614" s="48"/>
      <c r="AK1614" s="48"/>
      <c r="AL1614" s="48"/>
      <c r="AM1614" s="11" t="s">
        <v>143</v>
      </c>
      <c r="AN1614" s="11" t="s">
        <v>2699</v>
      </c>
      <c r="AP1614" s="48"/>
      <c r="AQ1614" s="11" t="s">
        <v>79</v>
      </c>
      <c r="AR1614" s="48" t="s">
        <v>146</v>
      </c>
      <c r="AS1614" s="11" t="s">
        <v>75</v>
      </c>
      <c r="AT1614" s="25" t="s">
        <v>80</v>
      </c>
      <c r="AU1614" s="48"/>
      <c r="AV1614" s="48"/>
      <c r="AW1614" s="25" t="s">
        <v>96</v>
      </c>
      <c r="AX1614" s="25" t="s">
        <v>82</v>
      </c>
      <c r="AY1614" s="48"/>
      <c r="AZ1614" s="25" t="s">
        <v>124</v>
      </c>
      <c r="BA1614" s="48"/>
      <c r="BB1614" s="48"/>
      <c r="BF1614" s="48"/>
      <c r="BH1614" s="48"/>
      <c r="BI1614" s="48"/>
      <c r="BJ1614" s="44">
        <v>2023.0</v>
      </c>
      <c r="BK1614" s="11">
        <v>2025.0</v>
      </c>
      <c r="BL1614" s="16">
        <f t="shared" si="1660"/>
        <v>3</v>
      </c>
      <c r="BM1614" s="18" t="str">
        <f t="shared" si="1661"/>
        <v>2023, 2024, 2025</v>
      </c>
      <c r="BN1614" s="18" t="str">
        <f t="shared" ref="BN1614:CC1614" si="2404">IF(ISNUMBER(SEARCH(BN$1, $BM1614)), ($K1614/$BL1614), "")</f>
        <v/>
      </c>
      <c r="BO1614" s="18" t="str">
        <f t="shared" si="2404"/>
        <v/>
      </c>
      <c r="BP1614" s="18" t="str">
        <f t="shared" si="2404"/>
        <v/>
      </c>
      <c r="BQ1614" s="20">
        <f t="shared" si="2404"/>
        <v>116485.1333</v>
      </c>
      <c r="BR1614" s="20">
        <f t="shared" si="2404"/>
        <v>116485.1333</v>
      </c>
      <c r="BS1614" s="20">
        <f t="shared" si="2404"/>
        <v>116485.1333</v>
      </c>
      <c r="BT1614" s="18" t="str">
        <f t="shared" si="2404"/>
        <v/>
      </c>
      <c r="BU1614" s="18" t="str">
        <f t="shared" si="2404"/>
        <v/>
      </c>
      <c r="BV1614" s="18" t="str">
        <f t="shared" si="2404"/>
        <v/>
      </c>
      <c r="BW1614" s="18" t="str">
        <f t="shared" si="2404"/>
        <v/>
      </c>
      <c r="BX1614" s="18" t="str">
        <f t="shared" si="2404"/>
        <v/>
      </c>
      <c r="BY1614" s="18" t="str">
        <f t="shared" si="2404"/>
        <v/>
      </c>
      <c r="BZ1614" s="18" t="str">
        <f t="shared" si="2404"/>
        <v/>
      </c>
      <c r="CA1614" s="18" t="str">
        <f t="shared" si="2404"/>
        <v/>
      </c>
      <c r="CB1614" s="18" t="str">
        <f t="shared" si="2404"/>
        <v/>
      </c>
      <c r="CC1614" s="18" t="str">
        <f t="shared" si="2404"/>
        <v/>
      </c>
      <c r="CD1614" s="48"/>
      <c r="CE1614" s="48"/>
    </row>
    <row r="1615" ht="21.75" customHeight="1">
      <c r="A1615" s="48" t="s">
        <v>7500</v>
      </c>
      <c r="B1615" s="39" t="s">
        <v>72</v>
      </c>
      <c r="C1615" s="39" t="s">
        <v>6805</v>
      </c>
      <c r="D1615" s="39" t="s">
        <v>7182</v>
      </c>
      <c r="E1615" s="64">
        <v>935168.0</v>
      </c>
      <c r="F1615" s="64">
        <v>935168.0</v>
      </c>
      <c r="G1615" s="39" t="s">
        <v>135</v>
      </c>
      <c r="J1615" s="13">
        <f t="shared" ref="J1615:K1615" si="2405">E1615*1.19</f>
        <v>1112849.92</v>
      </c>
      <c r="K1615" s="13">
        <f t="shared" si="2405"/>
        <v>1112849.92</v>
      </c>
      <c r="L1615" s="11" t="s">
        <v>86</v>
      </c>
      <c r="M1615" s="11"/>
      <c r="N1615" s="48" t="s">
        <v>7501</v>
      </c>
      <c r="O1615" s="48" t="s">
        <v>7502</v>
      </c>
      <c r="P1615" s="48"/>
      <c r="Q1615" s="48"/>
      <c r="R1615" s="48"/>
      <c r="S1615" s="48"/>
      <c r="T1615" s="48" t="s">
        <v>6808</v>
      </c>
      <c r="V1615" s="48" t="s">
        <v>7503</v>
      </c>
      <c r="W1615" s="48" t="s">
        <v>4825</v>
      </c>
      <c r="X1615" s="48" t="s">
        <v>146</v>
      </c>
      <c r="Z1615" s="48"/>
      <c r="AA1615" s="48"/>
      <c r="AB1615" s="48"/>
      <c r="AC1615" s="48"/>
      <c r="AD1615" s="48"/>
      <c r="AE1615" s="48"/>
      <c r="AF1615" s="48"/>
      <c r="AG1615" s="48"/>
      <c r="AH1615" s="48"/>
      <c r="AI1615" s="48"/>
      <c r="AJ1615" s="48"/>
      <c r="AK1615" s="48"/>
      <c r="AL1615" s="48"/>
      <c r="AM1615" s="11" t="s">
        <v>143</v>
      </c>
      <c r="AN1615" s="11" t="s">
        <v>695</v>
      </c>
      <c r="AP1615" s="48"/>
      <c r="AQ1615" s="11" t="s">
        <v>79</v>
      </c>
      <c r="AR1615" s="48" t="s">
        <v>146</v>
      </c>
      <c r="AS1615" s="11" t="s">
        <v>75</v>
      </c>
      <c r="AT1615" s="25" t="s">
        <v>80</v>
      </c>
      <c r="AU1615" s="48"/>
      <c r="AV1615" s="48"/>
      <c r="AW1615" s="25" t="s">
        <v>96</v>
      </c>
      <c r="AX1615" s="25" t="s">
        <v>376</v>
      </c>
      <c r="AY1615" s="48"/>
      <c r="AZ1615" s="25" t="s">
        <v>191</v>
      </c>
      <c r="BA1615" s="48"/>
      <c r="BB1615" s="48"/>
      <c r="BF1615" s="48"/>
      <c r="BH1615" s="48"/>
      <c r="BI1615" s="48"/>
      <c r="BJ1615" s="44">
        <v>2024.0</v>
      </c>
      <c r="BK1615" s="11">
        <v>2026.0</v>
      </c>
      <c r="BL1615" s="16">
        <f t="shared" si="1660"/>
        <v>3</v>
      </c>
      <c r="BM1615" s="18" t="str">
        <f t="shared" si="1661"/>
        <v>2024, 2025, 2026</v>
      </c>
      <c r="BN1615" s="18" t="str">
        <f t="shared" ref="BN1615:CC1615" si="2406">IF(ISNUMBER(SEARCH(BN$1, $BM1615)), ($K1615/$BL1615), "")</f>
        <v/>
      </c>
      <c r="BO1615" s="18" t="str">
        <f t="shared" si="2406"/>
        <v/>
      </c>
      <c r="BP1615" s="18" t="str">
        <f t="shared" si="2406"/>
        <v/>
      </c>
      <c r="BQ1615" s="18" t="str">
        <f t="shared" si="2406"/>
        <v/>
      </c>
      <c r="BR1615" s="20">
        <f t="shared" si="2406"/>
        <v>370949.9733</v>
      </c>
      <c r="BS1615" s="20">
        <f t="shared" si="2406"/>
        <v>370949.9733</v>
      </c>
      <c r="BT1615" s="20">
        <f t="shared" si="2406"/>
        <v>370949.9733</v>
      </c>
      <c r="BU1615" s="18" t="str">
        <f t="shared" si="2406"/>
        <v/>
      </c>
      <c r="BV1615" s="18" t="str">
        <f t="shared" si="2406"/>
        <v/>
      </c>
      <c r="BW1615" s="18" t="str">
        <f t="shared" si="2406"/>
        <v/>
      </c>
      <c r="BX1615" s="18" t="str">
        <f t="shared" si="2406"/>
        <v/>
      </c>
      <c r="BY1615" s="18" t="str">
        <f t="shared" si="2406"/>
        <v/>
      </c>
      <c r="BZ1615" s="18" t="str">
        <f t="shared" si="2406"/>
        <v/>
      </c>
      <c r="CA1615" s="18" t="str">
        <f t="shared" si="2406"/>
        <v/>
      </c>
      <c r="CB1615" s="18" t="str">
        <f t="shared" si="2406"/>
        <v/>
      </c>
      <c r="CC1615" s="18" t="str">
        <f t="shared" si="2406"/>
        <v/>
      </c>
      <c r="CD1615" s="48"/>
      <c r="CE1615" s="48"/>
    </row>
    <row r="1616">
      <c r="A1616" s="48" t="s">
        <v>7504</v>
      </c>
      <c r="B1616" s="39" t="s">
        <v>72</v>
      </c>
      <c r="C1616" s="39" t="s">
        <v>72</v>
      </c>
      <c r="D1616" s="39" t="s">
        <v>7182</v>
      </c>
      <c r="E1616" s="200">
        <v>125000.0</v>
      </c>
      <c r="F1616" s="200">
        <v>100000.0</v>
      </c>
      <c r="G1616" s="39" t="s">
        <v>135</v>
      </c>
      <c r="J1616" s="13">
        <f t="shared" ref="J1616:K1616" si="2407">E1616*1.19</f>
        <v>148750</v>
      </c>
      <c r="K1616" s="13">
        <f t="shared" si="2407"/>
        <v>119000</v>
      </c>
      <c r="L1616" s="11" t="s">
        <v>86</v>
      </c>
      <c r="M1616" s="11"/>
      <c r="N1616" s="48" t="s">
        <v>7505</v>
      </c>
      <c r="O1616" s="48" t="s">
        <v>7506</v>
      </c>
      <c r="P1616" s="48"/>
      <c r="Q1616" s="48"/>
      <c r="R1616" s="48"/>
      <c r="S1616" s="48"/>
      <c r="T1616" s="48"/>
      <c r="V1616" s="48" t="s">
        <v>7507</v>
      </c>
      <c r="W1616" s="48" t="s">
        <v>92</v>
      </c>
      <c r="X1616" s="48" t="s">
        <v>146</v>
      </c>
      <c r="Z1616" s="48"/>
      <c r="AA1616" s="48"/>
      <c r="AB1616" s="48"/>
      <c r="AC1616" s="48"/>
      <c r="AD1616" s="48"/>
      <c r="AE1616" s="48"/>
      <c r="AF1616" s="48"/>
      <c r="AG1616" s="48"/>
      <c r="AH1616" s="48"/>
      <c r="AI1616" s="48"/>
      <c r="AJ1616" s="11">
        <v>4.0</v>
      </c>
      <c r="AK1616" s="48"/>
      <c r="AL1616" s="48"/>
      <c r="AM1616" s="11" t="s">
        <v>143</v>
      </c>
      <c r="AN1616" s="11" t="s">
        <v>202</v>
      </c>
      <c r="AP1616" s="48"/>
      <c r="AQ1616" s="11" t="s">
        <v>79</v>
      </c>
      <c r="AR1616" s="48" t="s">
        <v>146</v>
      </c>
      <c r="AS1616" s="11" t="s">
        <v>75</v>
      </c>
      <c r="AT1616" s="25" t="s">
        <v>375</v>
      </c>
      <c r="AU1616" s="48"/>
      <c r="AV1616" s="48"/>
      <c r="AW1616" s="25" t="s">
        <v>96</v>
      </c>
      <c r="AX1616" s="25" t="s">
        <v>376</v>
      </c>
      <c r="AY1616" s="48"/>
      <c r="AZ1616" s="19" t="s">
        <v>846</v>
      </c>
      <c r="BA1616" s="48"/>
      <c r="BB1616" s="48"/>
      <c r="BF1616" s="48"/>
      <c r="BH1616" s="48"/>
      <c r="BI1616" s="48"/>
      <c r="BJ1616" s="44">
        <v>2024.0</v>
      </c>
      <c r="BK1616" s="39">
        <v>2028.0</v>
      </c>
      <c r="BL1616" s="16">
        <f t="shared" si="1660"/>
        <v>5</v>
      </c>
      <c r="BM1616" s="18" t="str">
        <f t="shared" si="1661"/>
        <v>2024, 2025, 2026, 2027, 2028</v>
      </c>
      <c r="BN1616" s="18" t="str">
        <f t="shared" ref="BN1616:CC1616" si="2408">IF(ISNUMBER(SEARCH(BN$1, $BM1616)), ($K1616/$BL1616), "")</f>
        <v/>
      </c>
      <c r="BO1616" s="18" t="str">
        <f t="shared" si="2408"/>
        <v/>
      </c>
      <c r="BP1616" s="18" t="str">
        <f t="shared" si="2408"/>
        <v/>
      </c>
      <c r="BQ1616" s="18" t="str">
        <f t="shared" si="2408"/>
        <v/>
      </c>
      <c r="BR1616" s="20">
        <f t="shared" si="2408"/>
        <v>23800</v>
      </c>
      <c r="BS1616" s="20">
        <f t="shared" si="2408"/>
        <v>23800</v>
      </c>
      <c r="BT1616" s="20">
        <f t="shared" si="2408"/>
        <v>23800</v>
      </c>
      <c r="BU1616" s="20">
        <f t="shared" si="2408"/>
        <v>23800</v>
      </c>
      <c r="BV1616" s="20">
        <f t="shared" si="2408"/>
        <v>23800</v>
      </c>
      <c r="BW1616" s="18" t="str">
        <f t="shared" si="2408"/>
        <v/>
      </c>
      <c r="BX1616" s="18" t="str">
        <f t="shared" si="2408"/>
        <v/>
      </c>
      <c r="BY1616" s="18" t="str">
        <f t="shared" si="2408"/>
        <v/>
      </c>
      <c r="BZ1616" s="18" t="str">
        <f t="shared" si="2408"/>
        <v/>
      </c>
      <c r="CA1616" s="18" t="str">
        <f t="shared" si="2408"/>
        <v/>
      </c>
      <c r="CB1616" s="18" t="str">
        <f t="shared" si="2408"/>
        <v/>
      </c>
      <c r="CC1616" s="18" t="str">
        <f t="shared" si="2408"/>
        <v/>
      </c>
      <c r="CD1616" s="48"/>
      <c r="CE1616" s="48"/>
    </row>
    <row r="1617">
      <c r="A1617" s="48" t="s">
        <v>7508</v>
      </c>
      <c r="B1617" s="39" t="s">
        <v>72</v>
      </c>
      <c r="C1617" s="39" t="s">
        <v>72</v>
      </c>
      <c r="D1617" s="39" t="s">
        <v>7182</v>
      </c>
      <c r="E1617" s="200">
        <v>125000.0</v>
      </c>
      <c r="F1617" s="200">
        <v>100000.0</v>
      </c>
      <c r="G1617" s="39" t="s">
        <v>135</v>
      </c>
      <c r="J1617" s="13">
        <f t="shared" ref="J1617:K1617" si="2409">E1617*1.19</f>
        <v>148750</v>
      </c>
      <c r="K1617" s="13">
        <f t="shared" si="2409"/>
        <v>119000</v>
      </c>
      <c r="L1617" s="11" t="s">
        <v>86</v>
      </c>
      <c r="M1617" s="11"/>
      <c r="N1617" s="48" t="s">
        <v>7509</v>
      </c>
      <c r="O1617" s="48" t="s">
        <v>7510</v>
      </c>
      <c r="P1617" s="48"/>
      <c r="Q1617" s="48"/>
      <c r="R1617" s="48"/>
      <c r="S1617" s="48"/>
      <c r="T1617" s="48"/>
      <c r="V1617" s="48" t="s">
        <v>918</v>
      </c>
      <c r="W1617" s="48" t="s">
        <v>92</v>
      </c>
      <c r="X1617" s="48" t="s">
        <v>146</v>
      </c>
      <c r="Z1617" s="48"/>
      <c r="AA1617" s="48"/>
      <c r="AB1617" s="48"/>
      <c r="AC1617" s="48"/>
      <c r="AD1617" s="48"/>
      <c r="AE1617" s="48"/>
      <c r="AF1617" s="48"/>
      <c r="AG1617" s="48"/>
      <c r="AH1617" s="48"/>
      <c r="AI1617" s="48"/>
      <c r="AJ1617" s="11">
        <v>4.0</v>
      </c>
      <c r="AK1617" s="48"/>
      <c r="AL1617" s="48"/>
      <c r="AM1617" s="11" t="s">
        <v>143</v>
      </c>
      <c r="AN1617" s="11" t="s">
        <v>144</v>
      </c>
      <c r="AP1617" s="48"/>
      <c r="AQ1617" s="11" t="s">
        <v>79</v>
      </c>
      <c r="AR1617" s="48" t="s">
        <v>146</v>
      </c>
      <c r="AS1617" s="11" t="s">
        <v>75</v>
      </c>
      <c r="AT1617" s="25" t="s">
        <v>80</v>
      </c>
      <c r="AU1617" s="48"/>
      <c r="AV1617" s="48"/>
      <c r="AW1617" s="25" t="s">
        <v>96</v>
      </c>
      <c r="AX1617" s="25" t="s">
        <v>2484</v>
      </c>
      <c r="AY1617" s="48"/>
      <c r="AZ1617" s="25" t="s">
        <v>132</v>
      </c>
      <c r="BA1617" s="48"/>
      <c r="BB1617" s="48"/>
      <c r="BF1617" s="48"/>
      <c r="BH1617" s="48"/>
      <c r="BI1617" s="48"/>
      <c r="BJ1617" s="44">
        <v>2023.0</v>
      </c>
      <c r="BK1617" s="39">
        <v>2027.0</v>
      </c>
      <c r="BL1617" s="16">
        <f t="shared" si="1660"/>
        <v>5</v>
      </c>
      <c r="BM1617" s="18" t="str">
        <f t="shared" si="1661"/>
        <v>2023, 2024, 2025, 2026, 2027</v>
      </c>
      <c r="BN1617" s="18" t="str">
        <f t="shared" ref="BN1617:CC1617" si="2410">IF(ISNUMBER(SEARCH(BN$1, $BM1617)), ($K1617/$BL1617), "")</f>
        <v/>
      </c>
      <c r="BO1617" s="18" t="str">
        <f t="shared" si="2410"/>
        <v/>
      </c>
      <c r="BP1617" s="18" t="str">
        <f t="shared" si="2410"/>
        <v/>
      </c>
      <c r="BQ1617" s="20">
        <f t="shared" si="2410"/>
        <v>23800</v>
      </c>
      <c r="BR1617" s="20">
        <f t="shared" si="2410"/>
        <v>23800</v>
      </c>
      <c r="BS1617" s="20">
        <f t="shared" si="2410"/>
        <v>23800</v>
      </c>
      <c r="BT1617" s="20">
        <f t="shared" si="2410"/>
        <v>23800</v>
      </c>
      <c r="BU1617" s="20">
        <f t="shared" si="2410"/>
        <v>23800</v>
      </c>
      <c r="BV1617" s="18" t="str">
        <f t="shared" si="2410"/>
        <v/>
      </c>
      <c r="BW1617" s="18" t="str">
        <f t="shared" si="2410"/>
        <v/>
      </c>
      <c r="BX1617" s="18" t="str">
        <f t="shared" si="2410"/>
        <v/>
      </c>
      <c r="BY1617" s="18" t="str">
        <f t="shared" si="2410"/>
        <v/>
      </c>
      <c r="BZ1617" s="18" t="str">
        <f t="shared" si="2410"/>
        <v/>
      </c>
      <c r="CA1617" s="18" t="str">
        <f t="shared" si="2410"/>
        <v/>
      </c>
      <c r="CB1617" s="18" t="str">
        <f t="shared" si="2410"/>
        <v/>
      </c>
      <c r="CC1617" s="18" t="str">
        <f t="shared" si="2410"/>
        <v/>
      </c>
      <c r="CD1617" s="48"/>
      <c r="CE1617" s="48"/>
    </row>
    <row r="1618">
      <c r="A1618" s="48" t="s">
        <v>7511</v>
      </c>
      <c r="B1618" s="39" t="s">
        <v>72</v>
      </c>
      <c r="C1618" s="39" t="s">
        <v>72</v>
      </c>
      <c r="D1618" s="39" t="s">
        <v>7182</v>
      </c>
      <c r="E1618" s="64">
        <v>405481.0</v>
      </c>
      <c r="F1618" s="64">
        <v>405481.0</v>
      </c>
      <c r="G1618" s="39" t="s">
        <v>135</v>
      </c>
      <c r="J1618" s="13">
        <f t="shared" ref="J1618:K1618" si="2411">E1618*1.19</f>
        <v>482522.39</v>
      </c>
      <c r="K1618" s="13">
        <f t="shared" si="2411"/>
        <v>482522.39</v>
      </c>
      <c r="L1618" s="11" t="s">
        <v>86</v>
      </c>
      <c r="M1618" s="11"/>
      <c r="N1618" s="48" t="s">
        <v>7512</v>
      </c>
      <c r="O1618" s="48" t="s">
        <v>7513</v>
      </c>
      <c r="P1618" s="48"/>
      <c r="Q1618" s="48"/>
      <c r="R1618" s="48"/>
      <c r="S1618" s="48"/>
      <c r="T1618" s="48"/>
      <c r="V1618" s="48" t="s">
        <v>7514</v>
      </c>
      <c r="W1618" s="48" t="s">
        <v>4825</v>
      </c>
      <c r="X1618" s="48" t="s">
        <v>146</v>
      </c>
      <c r="Z1618" s="48"/>
      <c r="AA1618" s="48"/>
      <c r="AB1618" s="48"/>
      <c r="AC1618" s="48"/>
      <c r="AD1618" s="48"/>
      <c r="AE1618" s="48"/>
      <c r="AF1618" s="48"/>
      <c r="AG1618" s="48"/>
      <c r="AH1618" s="48"/>
      <c r="AI1618" s="48"/>
      <c r="AJ1618" s="48"/>
      <c r="AK1618" s="48"/>
      <c r="AL1618" s="48"/>
      <c r="AM1618" s="11" t="s">
        <v>143</v>
      </c>
      <c r="AN1618" s="11" t="s">
        <v>695</v>
      </c>
      <c r="AP1618" s="48"/>
      <c r="AQ1618" s="11" t="s">
        <v>79</v>
      </c>
      <c r="AR1618" s="48" t="s">
        <v>146</v>
      </c>
      <c r="AS1618" s="11" t="s">
        <v>75</v>
      </c>
      <c r="AT1618" s="25" t="s">
        <v>122</v>
      </c>
      <c r="AU1618" s="48"/>
      <c r="AV1618" s="48"/>
      <c r="AW1618" s="25" t="s">
        <v>96</v>
      </c>
      <c r="AX1618" s="25" t="s">
        <v>82</v>
      </c>
      <c r="AY1618" s="48"/>
      <c r="AZ1618" s="25" t="s">
        <v>191</v>
      </c>
      <c r="BA1618" s="48"/>
      <c r="BB1618" s="48"/>
      <c r="BF1618" s="48"/>
      <c r="BH1618" s="48"/>
      <c r="BI1618" s="48"/>
      <c r="BJ1618" s="44">
        <v>2024.0</v>
      </c>
      <c r="BK1618" s="11">
        <v>2026.0</v>
      </c>
      <c r="BL1618" s="16">
        <f t="shared" si="1660"/>
        <v>3</v>
      </c>
      <c r="BM1618" s="18" t="str">
        <f t="shared" si="1661"/>
        <v>2024, 2025, 2026</v>
      </c>
      <c r="BN1618" s="18" t="str">
        <f t="shared" ref="BN1618:CC1618" si="2412">IF(ISNUMBER(SEARCH(BN$1, $BM1618)), ($K1618/$BL1618), "")</f>
        <v/>
      </c>
      <c r="BO1618" s="18" t="str">
        <f t="shared" si="2412"/>
        <v/>
      </c>
      <c r="BP1618" s="18" t="str">
        <f t="shared" si="2412"/>
        <v/>
      </c>
      <c r="BQ1618" s="18" t="str">
        <f t="shared" si="2412"/>
        <v/>
      </c>
      <c r="BR1618" s="20">
        <f t="shared" si="2412"/>
        <v>160840.7967</v>
      </c>
      <c r="BS1618" s="20">
        <f t="shared" si="2412"/>
        <v>160840.7967</v>
      </c>
      <c r="BT1618" s="20">
        <f t="shared" si="2412"/>
        <v>160840.7967</v>
      </c>
      <c r="BU1618" s="18" t="str">
        <f t="shared" si="2412"/>
        <v/>
      </c>
      <c r="BV1618" s="18" t="str">
        <f t="shared" si="2412"/>
        <v/>
      </c>
      <c r="BW1618" s="18" t="str">
        <f t="shared" si="2412"/>
        <v/>
      </c>
      <c r="BX1618" s="18" t="str">
        <f t="shared" si="2412"/>
        <v/>
      </c>
      <c r="BY1618" s="18" t="str">
        <f t="shared" si="2412"/>
        <v/>
      </c>
      <c r="BZ1618" s="18" t="str">
        <f t="shared" si="2412"/>
        <v/>
      </c>
      <c r="CA1618" s="18" t="str">
        <f t="shared" si="2412"/>
        <v/>
      </c>
      <c r="CB1618" s="18" t="str">
        <f t="shared" si="2412"/>
        <v/>
      </c>
      <c r="CC1618" s="18" t="str">
        <f t="shared" si="2412"/>
        <v/>
      </c>
      <c r="CD1618" s="48"/>
      <c r="CE1618" s="48"/>
    </row>
    <row r="1619">
      <c r="A1619" s="48" t="s">
        <v>7515</v>
      </c>
      <c r="B1619" s="39" t="s">
        <v>72</v>
      </c>
      <c r="C1619" s="39" t="s">
        <v>72</v>
      </c>
      <c r="D1619" s="39" t="s">
        <v>7182</v>
      </c>
      <c r="E1619" s="200">
        <v>125000.0</v>
      </c>
      <c r="F1619" s="200">
        <v>100000.0</v>
      </c>
      <c r="G1619" s="39" t="s">
        <v>135</v>
      </c>
      <c r="J1619" s="13">
        <f t="shared" ref="J1619:K1619" si="2413">E1619*1.19</f>
        <v>148750</v>
      </c>
      <c r="K1619" s="13">
        <f t="shared" si="2413"/>
        <v>119000</v>
      </c>
      <c r="L1619" s="11" t="s">
        <v>86</v>
      </c>
      <c r="M1619" s="11"/>
      <c r="N1619" s="48" t="s">
        <v>7516</v>
      </c>
      <c r="O1619" s="48" t="s">
        <v>7517</v>
      </c>
      <c r="P1619" s="48"/>
      <c r="Q1619" s="48"/>
      <c r="R1619" s="48"/>
      <c r="S1619" s="48"/>
      <c r="T1619" s="48"/>
      <c r="V1619" s="48" t="s">
        <v>7423</v>
      </c>
      <c r="W1619" s="48" t="s">
        <v>92</v>
      </c>
      <c r="X1619" s="48" t="s">
        <v>146</v>
      </c>
      <c r="Z1619" s="48"/>
      <c r="AA1619" s="48"/>
      <c r="AB1619" s="48"/>
      <c r="AC1619" s="48"/>
      <c r="AD1619" s="48"/>
      <c r="AE1619" s="48"/>
      <c r="AF1619" s="48"/>
      <c r="AG1619" s="48"/>
      <c r="AH1619" s="48"/>
      <c r="AI1619" s="48"/>
      <c r="AJ1619" s="11">
        <v>4.0</v>
      </c>
      <c r="AK1619" s="48"/>
      <c r="AL1619" s="48"/>
      <c r="AM1619" s="11" t="s">
        <v>143</v>
      </c>
      <c r="AN1619" s="39" t="s">
        <v>2079</v>
      </c>
      <c r="AP1619" s="48"/>
      <c r="AQ1619" s="11" t="s">
        <v>79</v>
      </c>
      <c r="AR1619" s="48" t="s">
        <v>146</v>
      </c>
      <c r="AS1619" s="11" t="s">
        <v>75</v>
      </c>
      <c r="AT1619" s="25" t="s">
        <v>107</v>
      </c>
      <c r="AU1619" s="39" t="s">
        <v>108</v>
      </c>
      <c r="AV1619" s="48"/>
      <c r="AW1619" s="25" t="s">
        <v>96</v>
      </c>
      <c r="AX1619" s="25" t="s">
        <v>82</v>
      </c>
      <c r="AY1619" s="48"/>
      <c r="AZ1619" s="19" t="s">
        <v>398</v>
      </c>
      <c r="BA1619" s="48"/>
      <c r="BB1619" s="48"/>
      <c r="BF1619" s="48"/>
      <c r="BH1619" s="48"/>
      <c r="BI1619" s="48"/>
      <c r="BJ1619" s="44">
        <v>2023.0</v>
      </c>
      <c r="BK1619" s="39">
        <v>2027.0</v>
      </c>
      <c r="BL1619" s="16">
        <f t="shared" si="1660"/>
        <v>5</v>
      </c>
      <c r="BM1619" s="18" t="str">
        <f t="shared" si="1661"/>
        <v>2023, 2024, 2025, 2026, 2027</v>
      </c>
      <c r="BN1619" s="18" t="str">
        <f t="shared" ref="BN1619:CC1619" si="2414">IF(ISNUMBER(SEARCH(BN$1, $BM1619)), ($K1619/$BL1619), "")</f>
        <v/>
      </c>
      <c r="BO1619" s="18" t="str">
        <f t="shared" si="2414"/>
        <v/>
      </c>
      <c r="BP1619" s="18" t="str">
        <f t="shared" si="2414"/>
        <v/>
      </c>
      <c r="BQ1619" s="20">
        <f t="shared" si="2414"/>
        <v>23800</v>
      </c>
      <c r="BR1619" s="20">
        <f t="shared" si="2414"/>
        <v>23800</v>
      </c>
      <c r="BS1619" s="20">
        <f t="shared" si="2414"/>
        <v>23800</v>
      </c>
      <c r="BT1619" s="20">
        <f t="shared" si="2414"/>
        <v>23800</v>
      </c>
      <c r="BU1619" s="20">
        <f t="shared" si="2414"/>
        <v>23800</v>
      </c>
      <c r="BV1619" s="18" t="str">
        <f t="shared" si="2414"/>
        <v/>
      </c>
      <c r="BW1619" s="18" t="str">
        <f t="shared" si="2414"/>
        <v/>
      </c>
      <c r="BX1619" s="18" t="str">
        <f t="shared" si="2414"/>
        <v/>
      </c>
      <c r="BY1619" s="18" t="str">
        <f t="shared" si="2414"/>
        <v/>
      </c>
      <c r="BZ1619" s="18" t="str">
        <f t="shared" si="2414"/>
        <v/>
      </c>
      <c r="CA1619" s="18" t="str">
        <f t="shared" si="2414"/>
        <v/>
      </c>
      <c r="CB1619" s="18" t="str">
        <f t="shared" si="2414"/>
        <v/>
      </c>
      <c r="CC1619" s="18" t="str">
        <f t="shared" si="2414"/>
        <v/>
      </c>
      <c r="CD1619" s="48"/>
      <c r="CE1619" s="48"/>
    </row>
    <row r="1620">
      <c r="A1620" s="48" t="s">
        <v>7518</v>
      </c>
      <c r="B1620" s="39" t="s">
        <v>72</v>
      </c>
      <c r="C1620" s="39" t="s">
        <v>72</v>
      </c>
      <c r="D1620" s="39" t="s">
        <v>7182</v>
      </c>
      <c r="E1620" s="64">
        <v>120424.0</v>
      </c>
      <c r="F1620" s="64">
        <v>120424.0</v>
      </c>
      <c r="G1620" s="39" t="s">
        <v>135</v>
      </c>
      <c r="J1620" s="13">
        <f t="shared" ref="J1620:K1620" si="2415">E1620*1.19</f>
        <v>143304.56</v>
      </c>
      <c r="K1620" s="13">
        <f t="shared" si="2415"/>
        <v>143304.56</v>
      </c>
      <c r="L1620" s="11" t="s">
        <v>86</v>
      </c>
      <c r="M1620" s="11"/>
      <c r="N1620" s="48" t="s">
        <v>7519</v>
      </c>
      <c r="O1620" s="48" t="s">
        <v>7520</v>
      </c>
      <c r="P1620" s="48"/>
      <c r="Q1620" s="48"/>
      <c r="R1620" s="48"/>
      <c r="S1620" s="48"/>
      <c r="T1620" s="48"/>
      <c r="V1620" s="48" t="s">
        <v>2277</v>
      </c>
      <c r="W1620" s="48" t="s">
        <v>92</v>
      </c>
      <c r="X1620" s="48" t="s">
        <v>146</v>
      </c>
      <c r="Z1620" s="48"/>
      <c r="AA1620" s="48"/>
      <c r="AB1620" s="48"/>
      <c r="AC1620" s="48"/>
      <c r="AD1620" s="48"/>
      <c r="AE1620" s="48"/>
      <c r="AF1620" s="48"/>
      <c r="AG1620" s="48"/>
      <c r="AH1620" s="48"/>
      <c r="AI1620" s="48"/>
      <c r="AJ1620" s="48"/>
      <c r="AK1620" s="48"/>
      <c r="AL1620" s="48"/>
      <c r="AM1620" s="11" t="s">
        <v>143</v>
      </c>
      <c r="AN1620" s="11" t="s">
        <v>144</v>
      </c>
      <c r="AP1620" s="48"/>
      <c r="AQ1620" s="11" t="s">
        <v>79</v>
      </c>
      <c r="AR1620" s="48" t="s">
        <v>146</v>
      </c>
      <c r="AS1620" s="11" t="s">
        <v>75</v>
      </c>
      <c r="AT1620" s="25" t="s">
        <v>122</v>
      </c>
      <c r="AU1620" s="48"/>
      <c r="AV1620" s="48"/>
      <c r="AW1620" s="25" t="s">
        <v>96</v>
      </c>
      <c r="AX1620" s="25" t="s">
        <v>82</v>
      </c>
      <c r="AY1620" s="48"/>
      <c r="AZ1620" s="25" t="s">
        <v>191</v>
      </c>
      <c r="BA1620" s="48"/>
      <c r="BB1620" s="48"/>
      <c r="BF1620" s="48"/>
      <c r="BH1620" s="48"/>
      <c r="BI1620" s="48"/>
      <c r="BJ1620" s="44">
        <v>2023.0</v>
      </c>
      <c r="BK1620" s="11">
        <v>2027.0</v>
      </c>
      <c r="BL1620" s="16">
        <f t="shared" si="1660"/>
        <v>5</v>
      </c>
      <c r="BM1620" s="18" t="str">
        <f t="shared" si="1661"/>
        <v>2023, 2024, 2025, 2026, 2027</v>
      </c>
      <c r="BN1620" s="18" t="str">
        <f t="shared" ref="BN1620:CC1620" si="2416">IF(ISNUMBER(SEARCH(BN$1, $BM1620)), ($K1620/$BL1620), "")</f>
        <v/>
      </c>
      <c r="BO1620" s="18" t="str">
        <f t="shared" si="2416"/>
        <v/>
      </c>
      <c r="BP1620" s="18" t="str">
        <f t="shared" si="2416"/>
        <v/>
      </c>
      <c r="BQ1620" s="20">
        <f t="shared" si="2416"/>
        <v>28660.912</v>
      </c>
      <c r="BR1620" s="20">
        <f t="shared" si="2416"/>
        <v>28660.912</v>
      </c>
      <c r="BS1620" s="20">
        <f t="shared" si="2416"/>
        <v>28660.912</v>
      </c>
      <c r="BT1620" s="20">
        <f t="shared" si="2416"/>
        <v>28660.912</v>
      </c>
      <c r="BU1620" s="20">
        <f t="shared" si="2416"/>
        <v>28660.912</v>
      </c>
      <c r="BV1620" s="18" t="str">
        <f t="shared" si="2416"/>
        <v/>
      </c>
      <c r="BW1620" s="18" t="str">
        <f t="shared" si="2416"/>
        <v/>
      </c>
      <c r="BX1620" s="18" t="str">
        <f t="shared" si="2416"/>
        <v/>
      </c>
      <c r="BY1620" s="18" t="str">
        <f t="shared" si="2416"/>
        <v/>
      </c>
      <c r="BZ1620" s="18" t="str">
        <f t="shared" si="2416"/>
        <v/>
      </c>
      <c r="CA1620" s="18" t="str">
        <f t="shared" si="2416"/>
        <v/>
      </c>
      <c r="CB1620" s="18" t="str">
        <f t="shared" si="2416"/>
        <v/>
      </c>
      <c r="CC1620" s="18" t="str">
        <f t="shared" si="2416"/>
        <v/>
      </c>
      <c r="CD1620" s="48"/>
      <c r="CE1620" s="48"/>
    </row>
    <row r="1621">
      <c r="A1621" s="48" t="s">
        <v>7521</v>
      </c>
      <c r="B1621" s="39" t="s">
        <v>72</v>
      </c>
      <c r="C1621" s="39" t="s">
        <v>72</v>
      </c>
      <c r="D1621" s="39" t="s">
        <v>7182</v>
      </c>
      <c r="E1621" s="64">
        <v>211912.0</v>
      </c>
      <c r="F1621" s="64">
        <v>211912.0</v>
      </c>
      <c r="G1621" s="39" t="s">
        <v>135</v>
      </c>
      <c r="J1621" s="13">
        <f t="shared" ref="J1621:K1621" si="2417">E1621*1.19</f>
        <v>252175.28</v>
      </c>
      <c r="K1621" s="13">
        <f t="shared" si="2417"/>
        <v>252175.28</v>
      </c>
      <c r="L1621" s="11" t="s">
        <v>86</v>
      </c>
      <c r="M1621" s="11"/>
      <c r="N1621" s="48" t="s">
        <v>7522</v>
      </c>
      <c r="O1621" s="48" t="s">
        <v>7523</v>
      </c>
      <c r="P1621" s="48"/>
      <c r="Q1621" s="48"/>
      <c r="R1621" s="48"/>
      <c r="S1621" s="48"/>
      <c r="T1621" s="48" t="s">
        <v>7524</v>
      </c>
      <c r="V1621" s="48" t="s">
        <v>1892</v>
      </c>
      <c r="W1621" s="48" t="s">
        <v>92</v>
      </c>
      <c r="X1621" s="48" t="s">
        <v>146</v>
      </c>
      <c r="Z1621" s="48"/>
      <c r="AA1621" s="48"/>
      <c r="AB1621" s="48"/>
      <c r="AC1621" s="48"/>
      <c r="AD1621" s="48"/>
      <c r="AE1621" s="48"/>
      <c r="AF1621" s="48"/>
      <c r="AG1621" s="48"/>
      <c r="AH1621" s="48"/>
      <c r="AI1621" s="48"/>
      <c r="AJ1621" s="48"/>
      <c r="AK1621" s="48"/>
      <c r="AL1621" s="48"/>
      <c r="AM1621" s="11" t="s">
        <v>143</v>
      </c>
      <c r="AN1621" s="41" t="s">
        <v>1503</v>
      </c>
      <c r="AP1621" s="48"/>
      <c r="AQ1621" s="11" t="s">
        <v>79</v>
      </c>
      <c r="AR1621" s="48" t="s">
        <v>146</v>
      </c>
      <c r="AS1621" s="11" t="s">
        <v>75</v>
      </c>
      <c r="AT1621" s="25" t="s">
        <v>122</v>
      </c>
      <c r="AU1621" s="48"/>
      <c r="AV1621" s="48"/>
      <c r="AW1621" s="25" t="s">
        <v>96</v>
      </c>
      <c r="AX1621" s="25" t="s">
        <v>376</v>
      </c>
      <c r="AY1621" s="48"/>
      <c r="AZ1621" s="19" t="s">
        <v>398</v>
      </c>
      <c r="BA1621" s="48"/>
      <c r="BB1621" s="48"/>
      <c r="BF1621" s="48"/>
      <c r="BH1621" s="48"/>
      <c r="BI1621" s="48"/>
      <c r="BJ1621" s="44">
        <v>2025.0</v>
      </c>
      <c r="BK1621" s="11">
        <v>2029.0</v>
      </c>
      <c r="BL1621" s="16">
        <f t="shared" si="1660"/>
        <v>5</v>
      </c>
      <c r="BM1621" s="18" t="str">
        <f t="shared" si="1661"/>
        <v>2025, 2026, 2027, 2028, 2029</v>
      </c>
      <c r="BN1621" s="18" t="str">
        <f t="shared" ref="BN1621:CC1621" si="2418">IF(ISNUMBER(SEARCH(BN$1, $BM1621)), ($K1621/$BL1621), "")</f>
        <v/>
      </c>
      <c r="BO1621" s="18" t="str">
        <f t="shared" si="2418"/>
        <v/>
      </c>
      <c r="BP1621" s="18" t="str">
        <f t="shared" si="2418"/>
        <v/>
      </c>
      <c r="BQ1621" s="18" t="str">
        <f t="shared" si="2418"/>
        <v/>
      </c>
      <c r="BR1621" s="18" t="str">
        <f t="shared" si="2418"/>
        <v/>
      </c>
      <c r="BS1621" s="20">
        <f t="shared" si="2418"/>
        <v>50435.056</v>
      </c>
      <c r="BT1621" s="20">
        <f t="shared" si="2418"/>
        <v>50435.056</v>
      </c>
      <c r="BU1621" s="20">
        <f t="shared" si="2418"/>
        <v>50435.056</v>
      </c>
      <c r="BV1621" s="20">
        <f t="shared" si="2418"/>
        <v>50435.056</v>
      </c>
      <c r="BW1621" s="20">
        <f t="shared" si="2418"/>
        <v>50435.056</v>
      </c>
      <c r="BX1621" s="18" t="str">
        <f t="shared" si="2418"/>
        <v/>
      </c>
      <c r="BY1621" s="18" t="str">
        <f t="shared" si="2418"/>
        <v/>
      </c>
      <c r="BZ1621" s="18" t="str">
        <f t="shared" si="2418"/>
        <v/>
      </c>
      <c r="CA1621" s="18" t="str">
        <f t="shared" si="2418"/>
        <v/>
      </c>
      <c r="CB1621" s="18" t="str">
        <f t="shared" si="2418"/>
        <v/>
      </c>
      <c r="CC1621" s="18" t="str">
        <f t="shared" si="2418"/>
        <v/>
      </c>
      <c r="CD1621" s="48"/>
      <c r="CE1621" s="48"/>
    </row>
    <row r="1622">
      <c r="A1622" s="48" t="s">
        <v>7525</v>
      </c>
      <c r="B1622" s="39" t="s">
        <v>72</v>
      </c>
      <c r="C1622" s="39" t="s">
        <v>72</v>
      </c>
      <c r="D1622" s="39" t="s">
        <v>7182</v>
      </c>
      <c r="E1622" s="48"/>
      <c r="F1622" s="48"/>
      <c r="G1622" s="48" t="s">
        <v>7183</v>
      </c>
      <c r="I1622" s="48" t="str">
        <f t="shared" ref="I1622:J1622" si="2419">E1622</f>
        <v/>
      </c>
      <c r="J1622" s="65" t="str">
        <f t="shared" si="2419"/>
        <v/>
      </c>
      <c r="K1622" s="65"/>
      <c r="L1622" s="11" t="s">
        <v>86</v>
      </c>
      <c r="M1622" s="11"/>
      <c r="N1622" s="48" t="s">
        <v>7526</v>
      </c>
      <c r="O1622" s="48" t="s">
        <v>7527</v>
      </c>
      <c r="P1622" s="48"/>
      <c r="Q1622" s="48"/>
      <c r="R1622" s="48"/>
      <c r="S1622" s="48"/>
      <c r="T1622" s="48"/>
      <c r="V1622" s="48"/>
      <c r="W1622" s="48"/>
      <c r="X1622" s="48" t="s">
        <v>155</v>
      </c>
      <c r="Z1622" s="48"/>
      <c r="AA1622" s="48"/>
      <c r="AB1622" s="48"/>
      <c r="AC1622" s="48"/>
      <c r="AD1622" s="48"/>
      <c r="AE1622" s="48"/>
      <c r="AF1622" s="48"/>
      <c r="AG1622" s="48"/>
      <c r="AH1622" s="48"/>
      <c r="AI1622" s="48"/>
      <c r="AJ1622" s="48"/>
      <c r="AK1622" s="48"/>
      <c r="AL1622" s="48"/>
      <c r="AM1622" s="11" t="s">
        <v>157</v>
      </c>
      <c r="AN1622" s="48"/>
      <c r="AP1622" s="48"/>
      <c r="AQ1622" s="11" t="s">
        <v>79</v>
      </c>
      <c r="AR1622" s="48" t="s">
        <v>155</v>
      </c>
      <c r="AS1622" s="11" t="s">
        <v>75</v>
      </c>
      <c r="AT1622" s="25" t="s">
        <v>80</v>
      </c>
      <c r="AU1622" s="48"/>
      <c r="AV1622" s="48"/>
      <c r="AW1622" s="25" t="s">
        <v>96</v>
      </c>
      <c r="AX1622" s="25" t="s">
        <v>82</v>
      </c>
      <c r="AY1622" s="48"/>
      <c r="AZ1622" s="25" t="s">
        <v>395</v>
      </c>
      <c r="BA1622" s="48"/>
      <c r="BB1622" s="48"/>
      <c r="BF1622" s="48"/>
      <c r="BH1622" s="48"/>
      <c r="BI1622" s="48"/>
      <c r="BJ1622" s="44">
        <v>2021.0</v>
      </c>
      <c r="BK1622" s="11">
        <v>2023.0</v>
      </c>
      <c r="BL1622" s="16">
        <f t="shared" si="1660"/>
        <v>3</v>
      </c>
      <c r="BM1622" s="18" t="str">
        <f t="shared" si="1661"/>
        <v>2021, 2022, 2023</v>
      </c>
      <c r="BN1622" s="18" t="str">
        <f t="shared" ref="BN1622:CC1622" si="2420">IF(ISNUMBER(SEARCH(BN$1, $BM1622)), ($K1622/$BL1622), "")</f>
        <v/>
      </c>
      <c r="BO1622" s="20">
        <f t="shared" si="2420"/>
        <v>0</v>
      </c>
      <c r="BP1622" s="20">
        <f t="shared" si="2420"/>
        <v>0</v>
      </c>
      <c r="BQ1622" s="20">
        <f t="shared" si="2420"/>
        <v>0</v>
      </c>
      <c r="BR1622" s="18" t="str">
        <f t="shared" si="2420"/>
        <v/>
      </c>
      <c r="BS1622" s="18" t="str">
        <f t="shared" si="2420"/>
        <v/>
      </c>
      <c r="BT1622" s="18" t="str">
        <f t="shared" si="2420"/>
        <v/>
      </c>
      <c r="BU1622" s="18" t="str">
        <f t="shared" si="2420"/>
        <v/>
      </c>
      <c r="BV1622" s="18" t="str">
        <f t="shared" si="2420"/>
        <v/>
      </c>
      <c r="BW1622" s="18" t="str">
        <f t="shared" si="2420"/>
        <v/>
      </c>
      <c r="BX1622" s="18" t="str">
        <f t="shared" si="2420"/>
        <v/>
      </c>
      <c r="BY1622" s="18" t="str">
        <f t="shared" si="2420"/>
        <v/>
      </c>
      <c r="BZ1622" s="18" t="str">
        <f t="shared" si="2420"/>
        <v/>
      </c>
      <c r="CA1622" s="18" t="str">
        <f t="shared" si="2420"/>
        <v/>
      </c>
      <c r="CB1622" s="18" t="str">
        <f t="shared" si="2420"/>
        <v/>
      </c>
      <c r="CC1622" s="18" t="str">
        <f t="shared" si="2420"/>
        <v/>
      </c>
      <c r="CD1622" s="48"/>
      <c r="CE1622" s="48"/>
    </row>
    <row r="1623">
      <c r="A1623" s="48" t="s">
        <v>7528</v>
      </c>
      <c r="B1623" s="39" t="s">
        <v>72</v>
      </c>
      <c r="C1623" s="39" t="s">
        <v>72</v>
      </c>
      <c r="D1623" s="39" t="s">
        <v>7182</v>
      </c>
      <c r="E1623" s="48"/>
      <c r="F1623" s="48"/>
      <c r="G1623" s="48" t="s">
        <v>7183</v>
      </c>
      <c r="I1623" s="48" t="str">
        <f t="shared" ref="I1623:J1623" si="2421">E1623</f>
        <v/>
      </c>
      <c r="J1623" s="65" t="str">
        <f t="shared" si="2421"/>
        <v/>
      </c>
      <c r="K1623" s="65"/>
      <c r="L1623" s="11" t="s">
        <v>86</v>
      </c>
      <c r="M1623" s="11"/>
      <c r="N1623" s="48" t="s">
        <v>7529</v>
      </c>
      <c r="O1623" s="48" t="s">
        <v>7530</v>
      </c>
      <c r="P1623" s="48"/>
      <c r="Q1623" s="48"/>
      <c r="R1623" s="48"/>
      <c r="S1623" s="48"/>
      <c r="T1623" s="48"/>
      <c r="V1623" s="48"/>
      <c r="W1623" s="48"/>
      <c r="X1623" s="48" t="s">
        <v>155</v>
      </c>
      <c r="Z1623" s="48"/>
      <c r="AA1623" s="48"/>
      <c r="AB1623" s="48"/>
      <c r="AC1623" s="48"/>
      <c r="AD1623" s="48"/>
      <c r="AE1623" s="48"/>
      <c r="AF1623" s="48"/>
      <c r="AG1623" s="48"/>
      <c r="AH1623" s="48"/>
      <c r="AI1623" s="48"/>
      <c r="AJ1623" s="48"/>
      <c r="AK1623" s="48"/>
      <c r="AL1623" s="48"/>
      <c r="AM1623" s="11" t="s">
        <v>157</v>
      </c>
      <c r="AN1623" s="48"/>
      <c r="AP1623" s="48"/>
      <c r="AQ1623" s="11" t="s">
        <v>79</v>
      </c>
      <c r="AR1623" s="48" t="s">
        <v>155</v>
      </c>
      <c r="AS1623" s="11" t="s">
        <v>75</v>
      </c>
      <c r="AT1623" s="25" t="s">
        <v>122</v>
      </c>
      <c r="AU1623" s="48"/>
      <c r="AV1623" s="48"/>
      <c r="AW1623" s="25" t="s">
        <v>96</v>
      </c>
      <c r="AX1623" s="25" t="s">
        <v>82</v>
      </c>
      <c r="AY1623" s="48"/>
      <c r="AZ1623" s="11" t="s">
        <v>520</v>
      </c>
      <c r="BA1623" s="48"/>
      <c r="BB1623" s="48"/>
      <c r="BF1623" s="48"/>
      <c r="BH1623" s="48"/>
      <c r="BI1623" s="48"/>
      <c r="BJ1623" s="44">
        <v>2021.0</v>
      </c>
      <c r="BK1623" s="11">
        <v>2028.0</v>
      </c>
      <c r="BL1623" s="16">
        <f t="shared" si="1660"/>
        <v>8</v>
      </c>
      <c r="BM1623" s="18" t="str">
        <f t="shared" si="1661"/>
        <v>2021, 2022, 2023, 2024, 2025, 2026, 2027, 2028</v>
      </c>
      <c r="BN1623" s="18" t="str">
        <f t="shared" ref="BN1623:CC1623" si="2422">IF(ISNUMBER(SEARCH(BN$1, $BM1623)), ($K1623/$BL1623), "")</f>
        <v/>
      </c>
      <c r="BO1623" s="20">
        <f t="shared" si="2422"/>
        <v>0</v>
      </c>
      <c r="BP1623" s="20">
        <f t="shared" si="2422"/>
        <v>0</v>
      </c>
      <c r="BQ1623" s="20">
        <f t="shared" si="2422"/>
        <v>0</v>
      </c>
      <c r="BR1623" s="20">
        <f t="shared" si="2422"/>
        <v>0</v>
      </c>
      <c r="BS1623" s="20">
        <f t="shared" si="2422"/>
        <v>0</v>
      </c>
      <c r="BT1623" s="20">
        <f t="shared" si="2422"/>
        <v>0</v>
      </c>
      <c r="BU1623" s="20">
        <f t="shared" si="2422"/>
        <v>0</v>
      </c>
      <c r="BV1623" s="20">
        <f t="shared" si="2422"/>
        <v>0</v>
      </c>
      <c r="BW1623" s="18" t="str">
        <f t="shared" si="2422"/>
        <v/>
      </c>
      <c r="BX1623" s="18" t="str">
        <f t="shared" si="2422"/>
        <v/>
      </c>
      <c r="BY1623" s="18" t="str">
        <f t="shared" si="2422"/>
        <v/>
      </c>
      <c r="BZ1623" s="18" t="str">
        <f t="shared" si="2422"/>
        <v/>
      </c>
      <c r="CA1623" s="18" t="str">
        <f t="shared" si="2422"/>
        <v/>
      </c>
      <c r="CB1623" s="18" t="str">
        <f t="shared" si="2422"/>
        <v/>
      </c>
      <c r="CC1623" s="18" t="str">
        <f t="shared" si="2422"/>
        <v/>
      </c>
      <c r="CD1623" s="48"/>
      <c r="CE1623" s="48"/>
    </row>
    <row r="1624">
      <c r="A1624" s="48" t="s">
        <v>7531</v>
      </c>
      <c r="B1624" s="201" t="s">
        <v>7532</v>
      </c>
      <c r="C1624" s="39" t="s">
        <v>72</v>
      </c>
      <c r="D1624" s="39" t="s">
        <v>7182</v>
      </c>
      <c r="E1624" s="48"/>
      <c r="F1624" s="48"/>
      <c r="G1624" s="48" t="s">
        <v>7183</v>
      </c>
      <c r="I1624" s="48" t="str">
        <f t="shared" ref="I1624:J1624" si="2423">E1624</f>
        <v/>
      </c>
      <c r="J1624" s="65" t="str">
        <f t="shared" si="2423"/>
        <v/>
      </c>
      <c r="K1624" s="65"/>
      <c r="L1624" s="11" t="s">
        <v>86</v>
      </c>
      <c r="M1624" s="11"/>
      <c r="N1624" s="48" t="s">
        <v>7533</v>
      </c>
      <c r="O1624" s="48" t="s">
        <v>7534</v>
      </c>
      <c r="P1624" s="48"/>
      <c r="Q1624" s="48"/>
      <c r="R1624" s="48"/>
      <c r="S1624" s="48"/>
      <c r="T1624" s="48"/>
      <c r="V1624" s="48"/>
      <c r="W1624" s="48"/>
      <c r="X1624" s="48" t="s">
        <v>155</v>
      </c>
      <c r="Z1624" s="48"/>
      <c r="AA1624" s="48"/>
      <c r="AB1624" s="48"/>
      <c r="AC1624" s="48"/>
      <c r="AD1624" s="48"/>
      <c r="AE1624" s="48"/>
      <c r="AF1624" s="48"/>
      <c r="AG1624" s="48"/>
      <c r="AH1624" s="48"/>
      <c r="AI1624" s="48"/>
      <c r="AJ1624" s="48"/>
      <c r="AK1624" s="48"/>
      <c r="AL1624" s="48"/>
      <c r="AM1624" s="11" t="s">
        <v>157</v>
      </c>
      <c r="AN1624" s="48"/>
      <c r="AP1624" s="48"/>
      <c r="AQ1624" s="11" t="s">
        <v>79</v>
      </c>
      <c r="AR1624" s="48" t="s">
        <v>155</v>
      </c>
      <c r="AS1624" s="11" t="s">
        <v>75</v>
      </c>
      <c r="AT1624" s="25" t="s">
        <v>122</v>
      </c>
      <c r="AU1624" s="48"/>
      <c r="AV1624" s="48"/>
      <c r="AW1624" s="25" t="s">
        <v>96</v>
      </c>
      <c r="AX1624" s="25" t="s">
        <v>82</v>
      </c>
      <c r="AY1624" s="48"/>
      <c r="AZ1624" s="19" t="s">
        <v>290</v>
      </c>
      <c r="BA1624" s="48"/>
      <c r="BB1624" s="48"/>
      <c r="BF1624" s="48"/>
      <c r="BH1624" s="48"/>
      <c r="BI1624" s="48"/>
      <c r="BJ1624" s="44">
        <v>2022.0</v>
      </c>
      <c r="BK1624" s="11">
        <v>2023.0</v>
      </c>
      <c r="BL1624" s="16">
        <f t="shared" si="1660"/>
        <v>2</v>
      </c>
      <c r="BM1624" s="18" t="str">
        <f t="shared" si="1661"/>
        <v>2022, 2023</v>
      </c>
      <c r="BN1624" s="18" t="str">
        <f t="shared" ref="BN1624:CC1624" si="2424">IF(ISNUMBER(SEARCH(BN$1, $BM1624)), ($K1624/$BL1624), "")</f>
        <v/>
      </c>
      <c r="BO1624" s="18" t="str">
        <f t="shared" si="2424"/>
        <v/>
      </c>
      <c r="BP1624" s="20">
        <f t="shared" si="2424"/>
        <v>0</v>
      </c>
      <c r="BQ1624" s="20">
        <f t="shared" si="2424"/>
        <v>0</v>
      </c>
      <c r="BR1624" s="18" t="str">
        <f t="shared" si="2424"/>
        <v/>
      </c>
      <c r="BS1624" s="18" t="str">
        <f t="shared" si="2424"/>
        <v/>
      </c>
      <c r="BT1624" s="18" t="str">
        <f t="shared" si="2424"/>
        <v/>
      </c>
      <c r="BU1624" s="18" t="str">
        <f t="shared" si="2424"/>
        <v/>
      </c>
      <c r="BV1624" s="18" t="str">
        <f t="shared" si="2424"/>
        <v/>
      </c>
      <c r="BW1624" s="18" t="str">
        <f t="shared" si="2424"/>
        <v/>
      </c>
      <c r="BX1624" s="18" t="str">
        <f t="shared" si="2424"/>
        <v/>
      </c>
      <c r="BY1624" s="18" t="str">
        <f t="shared" si="2424"/>
        <v/>
      </c>
      <c r="BZ1624" s="18" t="str">
        <f t="shared" si="2424"/>
        <v/>
      </c>
      <c r="CA1624" s="18" t="str">
        <f t="shared" si="2424"/>
        <v/>
      </c>
      <c r="CB1624" s="18" t="str">
        <f t="shared" si="2424"/>
        <v/>
      </c>
      <c r="CC1624" s="18" t="str">
        <f t="shared" si="2424"/>
        <v/>
      </c>
      <c r="CD1624" s="48"/>
      <c r="CE1624" s="48"/>
    </row>
    <row r="1625">
      <c r="A1625" s="48" t="s">
        <v>7535</v>
      </c>
      <c r="B1625" s="39" t="s">
        <v>72</v>
      </c>
      <c r="C1625" s="39" t="s">
        <v>72</v>
      </c>
      <c r="D1625" s="39" t="s">
        <v>7182</v>
      </c>
      <c r="E1625" s="48"/>
      <c r="F1625" s="48"/>
      <c r="G1625" s="48" t="s">
        <v>7183</v>
      </c>
      <c r="I1625" s="48" t="str">
        <f t="shared" ref="I1625:J1625" si="2425">E1625</f>
        <v/>
      </c>
      <c r="J1625" s="65" t="str">
        <f t="shared" si="2425"/>
        <v/>
      </c>
      <c r="K1625" s="65"/>
      <c r="L1625" s="11" t="s">
        <v>86</v>
      </c>
      <c r="M1625" s="11"/>
      <c r="N1625" s="48" t="s">
        <v>7536</v>
      </c>
      <c r="O1625" s="48" t="s">
        <v>7537</v>
      </c>
      <c r="P1625" s="48"/>
      <c r="Q1625" s="48"/>
      <c r="R1625" s="48"/>
      <c r="S1625" s="48"/>
      <c r="T1625" s="48"/>
      <c r="V1625" s="48"/>
      <c r="W1625" s="48"/>
      <c r="X1625" s="48" t="s">
        <v>155</v>
      </c>
      <c r="Z1625" s="48"/>
      <c r="AA1625" s="48"/>
      <c r="AB1625" s="48"/>
      <c r="AC1625" s="48"/>
      <c r="AD1625" s="48"/>
      <c r="AE1625" s="48"/>
      <c r="AF1625" s="48"/>
      <c r="AG1625" s="48"/>
      <c r="AH1625" s="48"/>
      <c r="AI1625" s="48"/>
      <c r="AJ1625" s="48"/>
      <c r="AK1625" s="48"/>
      <c r="AL1625" s="48"/>
      <c r="AM1625" s="11" t="s">
        <v>157</v>
      </c>
      <c r="AN1625" s="48"/>
      <c r="AP1625" s="48"/>
      <c r="AQ1625" s="11" t="s">
        <v>79</v>
      </c>
      <c r="AR1625" s="48" t="s">
        <v>155</v>
      </c>
      <c r="AS1625" s="11" t="s">
        <v>75</v>
      </c>
      <c r="AT1625" s="25" t="s">
        <v>122</v>
      </c>
      <c r="AU1625" s="48"/>
      <c r="AV1625" s="48"/>
      <c r="AW1625" s="25" t="s">
        <v>96</v>
      </c>
      <c r="AX1625" s="25" t="s">
        <v>376</v>
      </c>
      <c r="AY1625" s="48"/>
      <c r="AZ1625" s="25" t="s">
        <v>634</v>
      </c>
      <c r="BA1625" s="48"/>
      <c r="BB1625" s="48"/>
      <c r="BF1625" s="48"/>
      <c r="BH1625" s="48"/>
      <c r="BI1625" s="48"/>
      <c r="BJ1625" s="44">
        <v>2023.0</v>
      </c>
      <c r="BK1625" s="11">
        <v>2025.0</v>
      </c>
      <c r="BL1625" s="16">
        <f t="shared" si="1660"/>
        <v>3</v>
      </c>
      <c r="BM1625" s="18" t="str">
        <f t="shared" si="1661"/>
        <v>2023, 2024, 2025</v>
      </c>
      <c r="BN1625" s="18" t="str">
        <f t="shared" ref="BN1625:CC1625" si="2426">IF(ISNUMBER(SEARCH(BN$1, $BM1625)), ($K1625/$BL1625), "")</f>
        <v/>
      </c>
      <c r="BO1625" s="18" t="str">
        <f t="shared" si="2426"/>
        <v/>
      </c>
      <c r="BP1625" s="18" t="str">
        <f t="shared" si="2426"/>
        <v/>
      </c>
      <c r="BQ1625" s="20">
        <f t="shared" si="2426"/>
        <v>0</v>
      </c>
      <c r="BR1625" s="20">
        <f t="shared" si="2426"/>
        <v>0</v>
      </c>
      <c r="BS1625" s="20">
        <f t="shared" si="2426"/>
        <v>0</v>
      </c>
      <c r="BT1625" s="18" t="str">
        <f t="shared" si="2426"/>
        <v/>
      </c>
      <c r="BU1625" s="18" t="str">
        <f t="shared" si="2426"/>
        <v/>
      </c>
      <c r="BV1625" s="18" t="str">
        <f t="shared" si="2426"/>
        <v/>
      </c>
      <c r="BW1625" s="18" t="str">
        <f t="shared" si="2426"/>
        <v/>
      </c>
      <c r="BX1625" s="18" t="str">
        <f t="shared" si="2426"/>
        <v/>
      </c>
      <c r="BY1625" s="18" t="str">
        <f t="shared" si="2426"/>
        <v/>
      </c>
      <c r="BZ1625" s="18" t="str">
        <f t="shared" si="2426"/>
        <v/>
      </c>
      <c r="CA1625" s="18" t="str">
        <f t="shared" si="2426"/>
        <v/>
      </c>
      <c r="CB1625" s="18" t="str">
        <f t="shared" si="2426"/>
        <v/>
      </c>
      <c r="CC1625" s="18" t="str">
        <f t="shared" si="2426"/>
        <v/>
      </c>
      <c r="CD1625" s="48"/>
      <c r="CE1625" s="48"/>
    </row>
    <row r="1626">
      <c r="A1626" s="48" t="s">
        <v>7538</v>
      </c>
      <c r="B1626" s="39" t="s">
        <v>72</v>
      </c>
      <c r="C1626" s="39" t="s">
        <v>72</v>
      </c>
      <c r="D1626" s="39" t="s">
        <v>7182</v>
      </c>
      <c r="E1626" s="202">
        <v>427212.0</v>
      </c>
      <c r="F1626" s="202">
        <v>427212.0</v>
      </c>
      <c r="G1626" s="48" t="s">
        <v>7183</v>
      </c>
      <c r="J1626" s="65">
        <f t="shared" ref="J1626:K1626" si="2427">E1626</f>
        <v>427212</v>
      </c>
      <c r="K1626" s="65">
        <f t="shared" si="2427"/>
        <v>427212</v>
      </c>
      <c r="L1626" s="11" t="s">
        <v>86</v>
      </c>
      <c r="M1626" s="11"/>
      <c r="N1626" s="48" t="s">
        <v>7539</v>
      </c>
      <c r="O1626" s="48" t="s">
        <v>7540</v>
      </c>
      <c r="P1626" s="48"/>
      <c r="Q1626" s="48"/>
      <c r="R1626" s="48"/>
      <c r="S1626" s="48"/>
      <c r="T1626" s="48"/>
      <c r="V1626" s="48"/>
      <c r="W1626" s="48"/>
      <c r="X1626" s="48" t="s">
        <v>155</v>
      </c>
      <c r="Z1626" s="48"/>
      <c r="AA1626" s="48"/>
      <c r="AB1626" s="48"/>
      <c r="AC1626" s="48"/>
      <c r="AD1626" s="48"/>
      <c r="AE1626" s="48"/>
      <c r="AF1626" s="48"/>
      <c r="AG1626" s="48"/>
      <c r="AH1626" s="48"/>
      <c r="AI1626" s="48"/>
      <c r="AJ1626" s="48"/>
      <c r="AK1626" s="48"/>
      <c r="AL1626" s="48"/>
      <c r="AM1626" s="11" t="s">
        <v>157</v>
      </c>
      <c r="AN1626" s="48"/>
      <c r="AP1626" s="48"/>
      <c r="AQ1626" s="11" t="s">
        <v>79</v>
      </c>
      <c r="AR1626" s="48" t="s">
        <v>155</v>
      </c>
      <c r="AS1626" s="11" t="s">
        <v>75</v>
      </c>
      <c r="AT1626" s="25" t="s">
        <v>107</v>
      </c>
      <c r="AU1626" s="39" t="s">
        <v>189</v>
      </c>
      <c r="AV1626" s="48"/>
      <c r="AW1626" s="25" t="s">
        <v>96</v>
      </c>
      <c r="AX1626" s="25" t="s">
        <v>376</v>
      </c>
      <c r="AY1626" s="48"/>
      <c r="AZ1626" s="25" t="s">
        <v>395</v>
      </c>
      <c r="BA1626" s="48"/>
      <c r="BB1626" s="48"/>
      <c r="BF1626" s="48"/>
      <c r="BH1626" s="48"/>
      <c r="BI1626" s="48"/>
      <c r="BJ1626" s="44">
        <v>2023.0</v>
      </c>
      <c r="BK1626" s="11">
        <v>2026.0</v>
      </c>
      <c r="BL1626" s="16">
        <f t="shared" si="1660"/>
        <v>4</v>
      </c>
      <c r="BM1626" s="18" t="str">
        <f t="shared" si="1661"/>
        <v>2023, 2024, 2025, 2026</v>
      </c>
      <c r="BN1626" s="18" t="str">
        <f t="shared" ref="BN1626:CC1626" si="2428">IF(ISNUMBER(SEARCH(BN$1, $BM1626)), ($K1626/$BL1626), "")</f>
        <v/>
      </c>
      <c r="BO1626" s="18" t="str">
        <f t="shared" si="2428"/>
        <v/>
      </c>
      <c r="BP1626" s="18" t="str">
        <f t="shared" si="2428"/>
        <v/>
      </c>
      <c r="BQ1626" s="20">
        <f t="shared" si="2428"/>
        <v>106803</v>
      </c>
      <c r="BR1626" s="20">
        <f t="shared" si="2428"/>
        <v>106803</v>
      </c>
      <c r="BS1626" s="20">
        <f t="shared" si="2428"/>
        <v>106803</v>
      </c>
      <c r="BT1626" s="20">
        <f t="shared" si="2428"/>
        <v>106803</v>
      </c>
      <c r="BU1626" s="18" t="str">
        <f t="shared" si="2428"/>
        <v/>
      </c>
      <c r="BV1626" s="18" t="str">
        <f t="shared" si="2428"/>
        <v/>
      </c>
      <c r="BW1626" s="18" t="str">
        <f t="shared" si="2428"/>
        <v/>
      </c>
      <c r="BX1626" s="18" t="str">
        <f t="shared" si="2428"/>
        <v/>
      </c>
      <c r="BY1626" s="18" t="str">
        <f t="shared" si="2428"/>
        <v/>
      </c>
      <c r="BZ1626" s="18" t="str">
        <f t="shared" si="2428"/>
        <v/>
      </c>
      <c r="CA1626" s="18" t="str">
        <f t="shared" si="2428"/>
        <v/>
      </c>
      <c r="CB1626" s="18" t="str">
        <f t="shared" si="2428"/>
        <v/>
      </c>
      <c r="CC1626" s="18" t="str">
        <f t="shared" si="2428"/>
        <v/>
      </c>
      <c r="CD1626" s="48"/>
      <c r="CE1626" s="48"/>
    </row>
    <row r="1627">
      <c r="A1627" s="48" t="s">
        <v>7541</v>
      </c>
      <c r="B1627" s="39" t="s">
        <v>72</v>
      </c>
      <c r="C1627" s="39" t="s">
        <v>72</v>
      </c>
      <c r="D1627" s="39" t="s">
        <v>7182</v>
      </c>
      <c r="E1627" s="202">
        <v>357251.0</v>
      </c>
      <c r="F1627" s="202">
        <v>357251.0</v>
      </c>
      <c r="G1627" s="48" t="s">
        <v>7183</v>
      </c>
      <c r="J1627" s="65">
        <f t="shared" ref="J1627:K1627" si="2429">E1627</f>
        <v>357251</v>
      </c>
      <c r="K1627" s="65">
        <f t="shared" si="2429"/>
        <v>357251</v>
      </c>
      <c r="L1627" s="11" t="s">
        <v>86</v>
      </c>
      <c r="M1627" s="11"/>
      <c r="N1627" s="48" t="s">
        <v>7542</v>
      </c>
      <c r="O1627" s="48" t="s">
        <v>7543</v>
      </c>
      <c r="P1627" s="48"/>
      <c r="Q1627" s="48"/>
      <c r="R1627" s="48"/>
      <c r="S1627" s="48"/>
      <c r="T1627" s="48"/>
      <c r="V1627" s="48"/>
      <c r="W1627" s="48"/>
      <c r="X1627" s="48" t="s">
        <v>155</v>
      </c>
      <c r="Z1627" s="48"/>
      <c r="AA1627" s="48"/>
      <c r="AB1627" s="48"/>
      <c r="AC1627" s="48"/>
      <c r="AD1627" s="48"/>
      <c r="AE1627" s="48"/>
      <c r="AF1627" s="48"/>
      <c r="AG1627" s="48"/>
      <c r="AH1627" s="48"/>
      <c r="AI1627" s="48"/>
      <c r="AJ1627" s="48"/>
      <c r="AK1627" s="48"/>
      <c r="AL1627" s="48"/>
      <c r="AM1627" s="11" t="s">
        <v>157</v>
      </c>
      <c r="AN1627" s="48"/>
      <c r="AP1627" s="48"/>
      <c r="AQ1627" s="11" t="s">
        <v>79</v>
      </c>
      <c r="AR1627" s="48" t="s">
        <v>155</v>
      </c>
      <c r="AS1627" s="11" t="s">
        <v>75</v>
      </c>
      <c r="AT1627" s="25" t="s">
        <v>107</v>
      </c>
      <c r="AU1627" s="39" t="s">
        <v>189</v>
      </c>
      <c r="AV1627" s="48"/>
      <c r="AW1627" s="25" t="s">
        <v>96</v>
      </c>
      <c r="AX1627" s="25" t="s">
        <v>376</v>
      </c>
      <c r="AY1627" s="48"/>
      <c r="AZ1627" s="25" t="s">
        <v>124</v>
      </c>
      <c r="BA1627" s="48"/>
      <c r="BB1627" s="48"/>
      <c r="BF1627" s="48"/>
      <c r="BH1627" s="48"/>
      <c r="BI1627" s="48"/>
      <c r="BJ1627" s="44">
        <v>2023.0</v>
      </c>
      <c r="BK1627" s="11">
        <v>2026.0</v>
      </c>
      <c r="BL1627" s="16">
        <f t="shared" si="1660"/>
        <v>4</v>
      </c>
      <c r="BM1627" s="18" t="str">
        <f t="shared" si="1661"/>
        <v>2023, 2024, 2025, 2026</v>
      </c>
      <c r="BN1627" s="18" t="str">
        <f t="shared" ref="BN1627:CC1627" si="2430">IF(ISNUMBER(SEARCH(BN$1, $BM1627)), ($K1627/$BL1627), "")</f>
        <v/>
      </c>
      <c r="BO1627" s="18" t="str">
        <f t="shared" si="2430"/>
        <v/>
      </c>
      <c r="BP1627" s="18" t="str">
        <f t="shared" si="2430"/>
        <v/>
      </c>
      <c r="BQ1627" s="20">
        <f t="shared" si="2430"/>
        <v>89312.75</v>
      </c>
      <c r="BR1627" s="20">
        <f t="shared" si="2430"/>
        <v>89312.75</v>
      </c>
      <c r="BS1627" s="20">
        <f t="shared" si="2430"/>
        <v>89312.75</v>
      </c>
      <c r="BT1627" s="20">
        <f t="shared" si="2430"/>
        <v>89312.75</v>
      </c>
      <c r="BU1627" s="18" t="str">
        <f t="shared" si="2430"/>
        <v/>
      </c>
      <c r="BV1627" s="18" t="str">
        <f t="shared" si="2430"/>
        <v/>
      </c>
      <c r="BW1627" s="18" t="str">
        <f t="shared" si="2430"/>
        <v/>
      </c>
      <c r="BX1627" s="18" t="str">
        <f t="shared" si="2430"/>
        <v/>
      </c>
      <c r="BY1627" s="18" t="str">
        <f t="shared" si="2430"/>
        <v/>
      </c>
      <c r="BZ1627" s="18" t="str">
        <f t="shared" si="2430"/>
        <v/>
      </c>
      <c r="CA1627" s="18" t="str">
        <f t="shared" si="2430"/>
        <v/>
      </c>
      <c r="CB1627" s="18" t="str">
        <f t="shared" si="2430"/>
        <v/>
      </c>
      <c r="CC1627" s="18" t="str">
        <f t="shared" si="2430"/>
        <v/>
      </c>
      <c r="CD1627" s="48"/>
      <c r="CE1627" s="48"/>
    </row>
    <row r="1628">
      <c r="A1628" s="48" t="s">
        <v>7544</v>
      </c>
      <c r="B1628" s="39" t="s">
        <v>72</v>
      </c>
      <c r="C1628" s="39" t="s">
        <v>72</v>
      </c>
      <c r="D1628" s="39" t="s">
        <v>7182</v>
      </c>
      <c r="E1628" s="202">
        <v>472068.0</v>
      </c>
      <c r="F1628" s="202">
        <v>472068.0</v>
      </c>
      <c r="G1628" s="48" t="s">
        <v>7183</v>
      </c>
      <c r="J1628" s="65">
        <f t="shared" ref="J1628:K1628" si="2431">E1628</f>
        <v>472068</v>
      </c>
      <c r="K1628" s="65">
        <f t="shared" si="2431"/>
        <v>472068</v>
      </c>
      <c r="L1628" s="11" t="s">
        <v>86</v>
      </c>
      <c r="M1628" s="11"/>
      <c r="N1628" s="48" t="s">
        <v>7545</v>
      </c>
      <c r="O1628" s="48" t="s">
        <v>7546</v>
      </c>
      <c r="P1628" s="48"/>
      <c r="Q1628" s="48"/>
      <c r="R1628" s="48"/>
      <c r="S1628" s="48"/>
      <c r="T1628" s="48"/>
      <c r="V1628" s="48"/>
      <c r="W1628" s="48"/>
      <c r="X1628" s="48" t="s">
        <v>155</v>
      </c>
      <c r="Z1628" s="48"/>
      <c r="AA1628" s="48"/>
      <c r="AB1628" s="48"/>
      <c r="AC1628" s="48"/>
      <c r="AD1628" s="48"/>
      <c r="AE1628" s="48"/>
      <c r="AF1628" s="48"/>
      <c r="AG1628" s="48"/>
      <c r="AH1628" s="48"/>
      <c r="AI1628" s="48"/>
      <c r="AJ1628" s="48"/>
      <c r="AK1628" s="48"/>
      <c r="AL1628" s="48"/>
      <c r="AM1628" s="11" t="s">
        <v>157</v>
      </c>
      <c r="AN1628" s="48"/>
      <c r="AP1628" s="48"/>
      <c r="AQ1628" s="11" t="s">
        <v>79</v>
      </c>
      <c r="AR1628" s="48" t="s">
        <v>155</v>
      </c>
      <c r="AS1628" s="11" t="s">
        <v>75</v>
      </c>
      <c r="AT1628" s="25" t="s">
        <v>375</v>
      </c>
      <c r="AU1628" s="48"/>
      <c r="AV1628" s="48"/>
      <c r="AW1628" s="25" t="s">
        <v>96</v>
      </c>
      <c r="AX1628" s="25" t="s">
        <v>376</v>
      </c>
      <c r="AY1628" s="48"/>
      <c r="AZ1628" s="19" t="s">
        <v>241</v>
      </c>
      <c r="BA1628" s="48"/>
      <c r="BB1628" s="48"/>
      <c r="BF1628" s="48"/>
      <c r="BH1628" s="48"/>
      <c r="BI1628" s="48"/>
      <c r="BJ1628" s="44">
        <v>2023.0</v>
      </c>
      <c r="BK1628" s="11">
        <v>2025.0</v>
      </c>
      <c r="BL1628" s="16">
        <f t="shared" si="1660"/>
        <v>3</v>
      </c>
      <c r="BM1628" s="18" t="str">
        <f t="shared" si="1661"/>
        <v>2023, 2024, 2025</v>
      </c>
      <c r="BN1628" s="18" t="str">
        <f t="shared" ref="BN1628:CC1628" si="2432">IF(ISNUMBER(SEARCH(BN$1, $BM1628)), ($K1628/$BL1628), "")</f>
        <v/>
      </c>
      <c r="BO1628" s="18" t="str">
        <f t="shared" si="2432"/>
        <v/>
      </c>
      <c r="BP1628" s="18" t="str">
        <f t="shared" si="2432"/>
        <v/>
      </c>
      <c r="BQ1628" s="20">
        <f t="shared" si="2432"/>
        <v>157356</v>
      </c>
      <c r="BR1628" s="20">
        <f t="shared" si="2432"/>
        <v>157356</v>
      </c>
      <c r="BS1628" s="20">
        <f t="shared" si="2432"/>
        <v>157356</v>
      </c>
      <c r="BT1628" s="18" t="str">
        <f t="shared" si="2432"/>
        <v/>
      </c>
      <c r="BU1628" s="18" t="str">
        <f t="shared" si="2432"/>
        <v/>
      </c>
      <c r="BV1628" s="18" t="str">
        <f t="shared" si="2432"/>
        <v/>
      </c>
      <c r="BW1628" s="18" t="str">
        <f t="shared" si="2432"/>
        <v/>
      </c>
      <c r="BX1628" s="18" t="str">
        <f t="shared" si="2432"/>
        <v/>
      </c>
      <c r="BY1628" s="18" t="str">
        <f t="shared" si="2432"/>
        <v/>
      </c>
      <c r="BZ1628" s="18" t="str">
        <f t="shared" si="2432"/>
        <v/>
      </c>
      <c r="CA1628" s="18" t="str">
        <f t="shared" si="2432"/>
        <v/>
      </c>
      <c r="CB1628" s="18" t="str">
        <f t="shared" si="2432"/>
        <v/>
      </c>
      <c r="CC1628" s="18" t="str">
        <f t="shared" si="2432"/>
        <v/>
      </c>
      <c r="CD1628" s="48"/>
      <c r="CE1628" s="48"/>
    </row>
    <row r="1629">
      <c r="A1629" s="48" t="s">
        <v>7547</v>
      </c>
      <c r="B1629" s="39" t="s">
        <v>72</v>
      </c>
      <c r="C1629" s="39" t="s">
        <v>72</v>
      </c>
      <c r="D1629" s="39" t="s">
        <v>7182</v>
      </c>
      <c r="E1629" s="202">
        <v>427650.0</v>
      </c>
      <c r="F1629" s="202">
        <v>427650.0</v>
      </c>
      <c r="G1629" s="48" t="s">
        <v>7183</v>
      </c>
      <c r="J1629" s="65">
        <f t="shared" ref="J1629:K1629" si="2433">E1629</f>
        <v>427650</v>
      </c>
      <c r="K1629" s="65">
        <f t="shared" si="2433"/>
        <v>427650</v>
      </c>
      <c r="L1629" s="11" t="s">
        <v>86</v>
      </c>
      <c r="M1629" s="11"/>
      <c r="N1629" s="48" t="s">
        <v>7548</v>
      </c>
      <c r="O1629" s="48" t="s">
        <v>7549</v>
      </c>
      <c r="P1629" s="48"/>
      <c r="Q1629" s="48"/>
      <c r="R1629" s="48"/>
      <c r="S1629" s="48"/>
      <c r="T1629" s="48"/>
      <c r="V1629" s="48"/>
      <c r="W1629" s="48"/>
      <c r="X1629" s="48" t="s">
        <v>155</v>
      </c>
      <c r="Z1629" s="48"/>
      <c r="AA1629" s="48"/>
      <c r="AB1629" s="48"/>
      <c r="AC1629" s="48"/>
      <c r="AD1629" s="48"/>
      <c r="AE1629" s="48"/>
      <c r="AF1629" s="48"/>
      <c r="AG1629" s="48"/>
      <c r="AH1629" s="48"/>
      <c r="AI1629" s="48"/>
      <c r="AJ1629" s="48"/>
      <c r="AK1629" s="48"/>
      <c r="AL1629" s="48"/>
      <c r="AM1629" s="11" t="s">
        <v>157</v>
      </c>
      <c r="AN1629" s="48"/>
      <c r="AP1629" s="48"/>
      <c r="AQ1629" s="11" t="s">
        <v>79</v>
      </c>
      <c r="AR1629" s="48" t="s">
        <v>155</v>
      </c>
      <c r="AS1629" s="11" t="s">
        <v>75</v>
      </c>
      <c r="AT1629" s="25" t="s">
        <v>375</v>
      </c>
      <c r="AU1629" s="48"/>
      <c r="AV1629" s="48"/>
      <c r="AW1629" s="25" t="s">
        <v>96</v>
      </c>
      <c r="AX1629" s="25" t="s">
        <v>376</v>
      </c>
      <c r="AY1629" s="48"/>
      <c r="AZ1629" s="19" t="s">
        <v>124</v>
      </c>
      <c r="BA1629" s="48"/>
      <c r="BB1629" s="48"/>
      <c r="BF1629" s="48"/>
      <c r="BH1629" s="48"/>
      <c r="BI1629" s="48"/>
      <c r="BJ1629" s="44">
        <v>2023.0</v>
      </c>
      <c r="BK1629" s="11">
        <v>2025.0</v>
      </c>
      <c r="BL1629" s="16">
        <f t="shared" si="1660"/>
        <v>3</v>
      </c>
      <c r="BM1629" s="18" t="str">
        <f t="shared" si="1661"/>
        <v>2023, 2024, 2025</v>
      </c>
      <c r="BN1629" s="18" t="str">
        <f t="shared" ref="BN1629:CC1629" si="2434">IF(ISNUMBER(SEARCH(BN$1, $BM1629)), ($K1629/$BL1629), "")</f>
        <v/>
      </c>
      <c r="BO1629" s="18" t="str">
        <f t="shared" si="2434"/>
        <v/>
      </c>
      <c r="BP1629" s="18" t="str">
        <f t="shared" si="2434"/>
        <v/>
      </c>
      <c r="BQ1629" s="20">
        <f t="shared" si="2434"/>
        <v>142550</v>
      </c>
      <c r="BR1629" s="20">
        <f t="shared" si="2434"/>
        <v>142550</v>
      </c>
      <c r="BS1629" s="20">
        <f t="shared" si="2434"/>
        <v>142550</v>
      </c>
      <c r="BT1629" s="18" t="str">
        <f t="shared" si="2434"/>
        <v/>
      </c>
      <c r="BU1629" s="18" t="str">
        <f t="shared" si="2434"/>
        <v/>
      </c>
      <c r="BV1629" s="18" t="str">
        <f t="shared" si="2434"/>
        <v/>
      </c>
      <c r="BW1629" s="18" t="str">
        <f t="shared" si="2434"/>
        <v/>
      </c>
      <c r="BX1629" s="18" t="str">
        <f t="shared" si="2434"/>
        <v/>
      </c>
      <c r="BY1629" s="18" t="str">
        <f t="shared" si="2434"/>
        <v/>
      </c>
      <c r="BZ1629" s="18" t="str">
        <f t="shared" si="2434"/>
        <v/>
      </c>
      <c r="CA1629" s="18" t="str">
        <f t="shared" si="2434"/>
        <v/>
      </c>
      <c r="CB1629" s="18" t="str">
        <f t="shared" si="2434"/>
        <v/>
      </c>
      <c r="CC1629" s="18" t="str">
        <f t="shared" si="2434"/>
        <v/>
      </c>
      <c r="CD1629" s="48"/>
      <c r="CE1629" s="48"/>
    </row>
    <row r="1630">
      <c r="A1630" s="48" t="s">
        <v>7550</v>
      </c>
      <c r="B1630" s="39" t="s">
        <v>72</v>
      </c>
      <c r="C1630" s="39" t="s">
        <v>72</v>
      </c>
      <c r="D1630" s="39" t="s">
        <v>7182</v>
      </c>
      <c r="E1630" s="48"/>
      <c r="F1630" s="48"/>
      <c r="G1630" s="48" t="s">
        <v>7183</v>
      </c>
      <c r="I1630" s="48" t="str">
        <f t="shared" ref="I1630:J1630" si="2435">E1630</f>
        <v/>
      </c>
      <c r="J1630" s="65" t="str">
        <f t="shared" si="2435"/>
        <v/>
      </c>
      <c r="K1630" s="65"/>
      <c r="L1630" s="11" t="s">
        <v>86</v>
      </c>
      <c r="M1630" s="11"/>
      <c r="N1630" s="48" t="s">
        <v>7551</v>
      </c>
      <c r="O1630" s="48" t="s">
        <v>7552</v>
      </c>
      <c r="P1630" s="48"/>
      <c r="Q1630" s="48"/>
      <c r="R1630" s="48"/>
      <c r="S1630" s="48"/>
      <c r="T1630" s="48"/>
      <c r="V1630" s="48"/>
      <c r="W1630" s="48"/>
      <c r="X1630" s="48" t="s">
        <v>155</v>
      </c>
      <c r="Z1630" s="48"/>
      <c r="AA1630" s="48"/>
      <c r="AB1630" s="48"/>
      <c r="AC1630" s="48"/>
      <c r="AD1630" s="48"/>
      <c r="AE1630" s="48"/>
      <c r="AF1630" s="48"/>
      <c r="AG1630" s="48"/>
      <c r="AH1630" s="48"/>
      <c r="AI1630" s="48"/>
      <c r="AJ1630" s="48"/>
      <c r="AK1630" s="48"/>
      <c r="AL1630" s="48"/>
      <c r="AM1630" s="11" t="s">
        <v>157</v>
      </c>
      <c r="AN1630" s="48"/>
      <c r="AP1630" s="48"/>
      <c r="AQ1630" s="11" t="s">
        <v>79</v>
      </c>
      <c r="AR1630" s="48" t="s">
        <v>155</v>
      </c>
      <c r="AS1630" s="11" t="s">
        <v>75</v>
      </c>
      <c r="AT1630" s="25" t="s">
        <v>80</v>
      </c>
      <c r="AU1630" s="48"/>
      <c r="AV1630" s="48"/>
      <c r="AW1630" s="25" t="s">
        <v>96</v>
      </c>
      <c r="AX1630" s="11" t="s">
        <v>2141</v>
      </c>
      <c r="AY1630" s="39" t="s">
        <v>444</v>
      </c>
      <c r="AZ1630" s="11" t="s">
        <v>520</v>
      </c>
      <c r="BA1630" s="48"/>
      <c r="BB1630" s="48"/>
      <c r="BF1630" s="48"/>
      <c r="BH1630" s="48"/>
      <c r="BI1630" s="48"/>
      <c r="BJ1630" s="44">
        <v>2023.0</v>
      </c>
      <c r="BK1630" s="11">
        <v>2024.0</v>
      </c>
      <c r="BL1630" s="16">
        <f t="shared" si="1660"/>
        <v>2</v>
      </c>
      <c r="BM1630" s="18" t="str">
        <f t="shared" si="1661"/>
        <v>2023, 2024</v>
      </c>
      <c r="BN1630" s="18" t="str">
        <f t="shared" ref="BN1630:CC1630" si="2436">IF(ISNUMBER(SEARCH(BN$1, $BM1630)), ($K1630/$BL1630), "")</f>
        <v/>
      </c>
      <c r="BO1630" s="18" t="str">
        <f t="shared" si="2436"/>
        <v/>
      </c>
      <c r="BP1630" s="18" t="str">
        <f t="shared" si="2436"/>
        <v/>
      </c>
      <c r="BQ1630" s="20">
        <f t="shared" si="2436"/>
        <v>0</v>
      </c>
      <c r="BR1630" s="20">
        <f t="shared" si="2436"/>
        <v>0</v>
      </c>
      <c r="BS1630" s="18" t="str">
        <f t="shared" si="2436"/>
        <v/>
      </c>
      <c r="BT1630" s="18" t="str">
        <f t="shared" si="2436"/>
        <v/>
      </c>
      <c r="BU1630" s="18" t="str">
        <f t="shared" si="2436"/>
        <v/>
      </c>
      <c r="BV1630" s="18" t="str">
        <f t="shared" si="2436"/>
        <v/>
      </c>
      <c r="BW1630" s="18" t="str">
        <f t="shared" si="2436"/>
        <v/>
      </c>
      <c r="BX1630" s="18" t="str">
        <f t="shared" si="2436"/>
        <v/>
      </c>
      <c r="BY1630" s="18" t="str">
        <f t="shared" si="2436"/>
        <v/>
      </c>
      <c r="BZ1630" s="18" t="str">
        <f t="shared" si="2436"/>
        <v/>
      </c>
      <c r="CA1630" s="18" t="str">
        <f t="shared" si="2436"/>
        <v/>
      </c>
      <c r="CB1630" s="18" t="str">
        <f t="shared" si="2436"/>
        <v/>
      </c>
      <c r="CC1630" s="18" t="str">
        <f t="shared" si="2436"/>
        <v/>
      </c>
      <c r="CD1630" s="48"/>
      <c r="CE1630" s="48"/>
    </row>
    <row r="1631">
      <c r="A1631" s="48" t="s">
        <v>7553</v>
      </c>
      <c r="B1631" s="39" t="s">
        <v>72</v>
      </c>
      <c r="C1631" s="39" t="s">
        <v>72</v>
      </c>
      <c r="D1631" s="39" t="s">
        <v>7182</v>
      </c>
      <c r="E1631" s="48"/>
      <c r="F1631" s="48"/>
      <c r="G1631" s="48" t="s">
        <v>7183</v>
      </c>
      <c r="I1631" s="48" t="str">
        <f t="shared" ref="I1631:J1631" si="2437">E1631</f>
        <v/>
      </c>
      <c r="J1631" s="65" t="str">
        <f t="shared" si="2437"/>
        <v/>
      </c>
      <c r="K1631" s="65"/>
      <c r="L1631" s="11" t="s">
        <v>86</v>
      </c>
      <c r="M1631" s="11"/>
      <c r="N1631" s="48" t="s">
        <v>7554</v>
      </c>
      <c r="O1631" s="48" t="s">
        <v>7555</v>
      </c>
      <c r="P1631" s="48"/>
      <c r="Q1631" s="48"/>
      <c r="R1631" s="48"/>
      <c r="S1631" s="48"/>
      <c r="T1631" s="48"/>
      <c r="V1631" s="48"/>
      <c r="W1631" s="48"/>
      <c r="X1631" s="48" t="s">
        <v>155</v>
      </c>
      <c r="Z1631" s="48"/>
      <c r="AA1631" s="48"/>
      <c r="AB1631" s="48"/>
      <c r="AC1631" s="48"/>
      <c r="AD1631" s="48"/>
      <c r="AE1631" s="48"/>
      <c r="AF1631" s="48"/>
      <c r="AG1631" s="48"/>
      <c r="AH1631" s="48"/>
      <c r="AI1631" s="48"/>
      <c r="AJ1631" s="48"/>
      <c r="AK1631" s="48"/>
      <c r="AL1631" s="48"/>
      <c r="AM1631" s="11" t="s">
        <v>157</v>
      </c>
      <c r="AN1631" s="48"/>
      <c r="AP1631" s="48"/>
      <c r="AQ1631" s="11" t="s">
        <v>79</v>
      </c>
      <c r="AR1631" s="48" t="s">
        <v>155</v>
      </c>
      <c r="AS1631" s="11" t="s">
        <v>75</v>
      </c>
      <c r="AT1631" s="25" t="s">
        <v>107</v>
      </c>
      <c r="AU1631" s="39" t="s">
        <v>189</v>
      </c>
      <c r="AV1631" s="48"/>
      <c r="AW1631" s="25" t="s">
        <v>96</v>
      </c>
      <c r="AX1631" s="25" t="s">
        <v>82</v>
      </c>
      <c r="AY1631" s="48"/>
      <c r="AZ1631" s="25" t="s">
        <v>516</v>
      </c>
      <c r="BA1631" s="48"/>
      <c r="BB1631" s="48"/>
      <c r="BF1631" s="48"/>
      <c r="BH1631" s="48"/>
      <c r="BI1631" s="48"/>
      <c r="BJ1631" s="44">
        <v>2023.0</v>
      </c>
      <c r="BK1631" s="11">
        <v>2025.0</v>
      </c>
      <c r="BL1631" s="16">
        <f t="shared" si="1660"/>
        <v>3</v>
      </c>
      <c r="BM1631" s="18" t="str">
        <f t="shared" si="1661"/>
        <v>2023, 2024, 2025</v>
      </c>
      <c r="BN1631" s="18" t="str">
        <f t="shared" ref="BN1631:CC1631" si="2438">IF(ISNUMBER(SEARCH(BN$1, $BM1631)), ($K1631/$BL1631), "")</f>
        <v/>
      </c>
      <c r="BO1631" s="18" t="str">
        <f t="shared" si="2438"/>
        <v/>
      </c>
      <c r="BP1631" s="18" t="str">
        <f t="shared" si="2438"/>
        <v/>
      </c>
      <c r="BQ1631" s="20">
        <f t="shared" si="2438"/>
        <v>0</v>
      </c>
      <c r="BR1631" s="20">
        <f t="shared" si="2438"/>
        <v>0</v>
      </c>
      <c r="BS1631" s="20">
        <f t="shared" si="2438"/>
        <v>0</v>
      </c>
      <c r="BT1631" s="18" t="str">
        <f t="shared" si="2438"/>
        <v/>
      </c>
      <c r="BU1631" s="18" t="str">
        <f t="shared" si="2438"/>
        <v/>
      </c>
      <c r="BV1631" s="18" t="str">
        <f t="shared" si="2438"/>
        <v/>
      </c>
      <c r="BW1631" s="18" t="str">
        <f t="shared" si="2438"/>
        <v/>
      </c>
      <c r="BX1631" s="18" t="str">
        <f t="shared" si="2438"/>
        <v/>
      </c>
      <c r="BY1631" s="18" t="str">
        <f t="shared" si="2438"/>
        <v/>
      </c>
      <c r="BZ1631" s="18" t="str">
        <f t="shared" si="2438"/>
        <v/>
      </c>
      <c r="CA1631" s="18" t="str">
        <f t="shared" si="2438"/>
        <v/>
      </c>
      <c r="CB1631" s="18" t="str">
        <f t="shared" si="2438"/>
        <v/>
      </c>
      <c r="CC1631" s="18" t="str">
        <f t="shared" si="2438"/>
        <v/>
      </c>
      <c r="CD1631" s="48"/>
      <c r="CE1631" s="48"/>
    </row>
    <row r="1632">
      <c r="A1632" s="48" t="s">
        <v>7556</v>
      </c>
      <c r="B1632" s="39" t="s">
        <v>72</v>
      </c>
      <c r="C1632" s="39" t="s">
        <v>72</v>
      </c>
      <c r="D1632" s="39" t="s">
        <v>7182</v>
      </c>
      <c r="E1632" s="48"/>
      <c r="F1632" s="48"/>
      <c r="G1632" s="48" t="s">
        <v>7183</v>
      </c>
      <c r="I1632" s="48" t="str">
        <f t="shared" ref="I1632:J1632" si="2439">E1632</f>
        <v/>
      </c>
      <c r="J1632" s="65" t="str">
        <f t="shared" si="2439"/>
        <v/>
      </c>
      <c r="K1632" s="65"/>
      <c r="L1632" s="11" t="s">
        <v>86</v>
      </c>
      <c r="M1632" s="11"/>
      <c r="N1632" s="48" t="s">
        <v>7557</v>
      </c>
      <c r="O1632" s="48" t="s">
        <v>7558</v>
      </c>
      <c r="P1632" s="48"/>
      <c r="Q1632" s="48"/>
      <c r="R1632" s="48"/>
      <c r="S1632" s="48"/>
      <c r="T1632" s="48"/>
      <c r="V1632" s="48"/>
      <c r="W1632" s="48"/>
      <c r="X1632" s="48" t="s">
        <v>155</v>
      </c>
      <c r="Z1632" s="48"/>
      <c r="AA1632" s="48"/>
      <c r="AB1632" s="48"/>
      <c r="AC1632" s="48"/>
      <c r="AD1632" s="48"/>
      <c r="AE1632" s="48"/>
      <c r="AF1632" s="48"/>
      <c r="AG1632" s="48"/>
      <c r="AH1632" s="48"/>
      <c r="AI1632" s="48"/>
      <c r="AJ1632" s="48"/>
      <c r="AK1632" s="48"/>
      <c r="AL1632" s="48"/>
      <c r="AM1632" s="11" t="s">
        <v>157</v>
      </c>
      <c r="AN1632" s="48"/>
      <c r="AP1632" s="48"/>
      <c r="AQ1632" s="11" t="s">
        <v>79</v>
      </c>
      <c r="AR1632" s="48" t="s">
        <v>155</v>
      </c>
      <c r="AS1632" s="11" t="s">
        <v>75</v>
      </c>
      <c r="AT1632" s="25" t="s">
        <v>80</v>
      </c>
      <c r="AU1632" s="48"/>
      <c r="AV1632" s="48"/>
      <c r="AW1632" s="25" t="s">
        <v>96</v>
      </c>
      <c r="AX1632" s="25" t="s">
        <v>376</v>
      </c>
      <c r="AY1632" s="48"/>
      <c r="AZ1632" s="25" t="s">
        <v>132</v>
      </c>
      <c r="BA1632" s="48"/>
      <c r="BB1632" s="48"/>
      <c r="BF1632" s="48"/>
      <c r="BH1632" s="48"/>
      <c r="BI1632" s="48"/>
      <c r="BJ1632" s="44">
        <v>2023.0</v>
      </c>
      <c r="BK1632" s="11">
        <v>2026.0</v>
      </c>
      <c r="BL1632" s="16">
        <f t="shared" si="1660"/>
        <v>4</v>
      </c>
      <c r="BM1632" s="18" t="str">
        <f t="shared" si="1661"/>
        <v>2023, 2024, 2025, 2026</v>
      </c>
      <c r="BN1632" s="18" t="str">
        <f t="shared" ref="BN1632:CC1632" si="2440">IF(ISNUMBER(SEARCH(BN$1, $BM1632)), ($K1632/$BL1632), "")</f>
        <v/>
      </c>
      <c r="BO1632" s="18" t="str">
        <f t="shared" si="2440"/>
        <v/>
      </c>
      <c r="BP1632" s="18" t="str">
        <f t="shared" si="2440"/>
        <v/>
      </c>
      <c r="BQ1632" s="20">
        <f t="shared" si="2440"/>
        <v>0</v>
      </c>
      <c r="BR1632" s="20">
        <f t="shared" si="2440"/>
        <v>0</v>
      </c>
      <c r="BS1632" s="20">
        <f t="shared" si="2440"/>
        <v>0</v>
      </c>
      <c r="BT1632" s="20">
        <f t="shared" si="2440"/>
        <v>0</v>
      </c>
      <c r="BU1632" s="18" t="str">
        <f t="shared" si="2440"/>
        <v/>
      </c>
      <c r="BV1632" s="18" t="str">
        <f t="shared" si="2440"/>
        <v/>
      </c>
      <c r="BW1632" s="18" t="str">
        <f t="shared" si="2440"/>
        <v/>
      </c>
      <c r="BX1632" s="18" t="str">
        <f t="shared" si="2440"/>
        <v/>
      </c>
      <c r="BY1632" s="18" t="str">
        <f t="shared" si="2440"/>
        <v/>
      </c>
      <c r="BZ1632" s="18" t="str">
        <f t="shared" si="2440"/>
        <v/>
      </c>
      <c r="CA1632" s="18" t="str">
        <f t="shared" si="2440"/>
        <v/>
      </c>
      <c r="CB1632" s="18" t="str">
        <f t="shared" si="2440"/>
        <v/>
      </c>
      <c r="CC1632" s="18" t="str">
        <f t="shared" si="2440"/>
        <v/>
      </c>
      <c r="CD1632" s="48"/>
      <c r="CE1632" s="48"/>
    </row>
    <row r="1633">
      <c r="A1633" s="48" t="s">
        <v>7559</v>
      </c>
      <c r="B1633" s="39" t="s">
        <v>72</v>
      </c>
      <c r="C1633" s="39" t="s">
        <v>72</v>
      </c>
      <c r="D1633" s="39" t="s">
        <v>7182</v>
      </c>
      <c r="E1633" s="202">
        <v>408223.0</v>
      </c>
      <c r="F1633" s="202">
        <v>408223.0</v>
      </c>
      <c r="G1633" s="48" t="s">
        <v>7183</v>
      </c>
      <c r="J1633" s="65">
        <f t="shared" ref="J1633:K1633" si="2441">E1633</f>
        <v>408223</v>
      </c>
      <c r="K1633" s="65">
        <f t="shared" si="2441"/>
        <v>408223</v>
      </c>
      <c r="L1633" s="11" t="s">
        <v>86</v>
      </c>
      <c r="M1633" s="11"/>
      <c r="N1633" s="48" t="s">
        <v>7560</v>
      </c>
      <c r="O1633" s="48" t="s">
        <v>7561</v>
      </c>
      <c r="P1633" s="48"/>
      <c r="Q1633" s="48"/>
      <c r="R1633" s="48"/>
      <c r="S1633" s="48"/>
      <c r="T1633" s="48"/>
      <c r="V1633" s="48"/>
      <c r="W1633" s="48"/>
      <c r="X1633" s="48" t="s">
        <v>155</v>
      </c>
      <c r="Z1633" s="48"/>
      <c r="AA1633" s="48"/>
      <c r="AB1633" s="48"/>
      <c r="AC1633" s="48"/>
      <c r="AD1633" s="48"/>
      <c r="AE1633" s="48"/>
      <c r="AF1633" s="48"/>
      <c r="AG1633" s="48"/>
      <c r="AH1633" s="48"/>
      <c r="AI1633" s="48"/>
      <c r="AJ1633" s="48"/>
      <c r="AK1633" s="48"/>
      <c r="AL1633" s="48"/>
      <c r="AM1633" s="11" t="s">
        <v>157</v>
      </c>
      <c r="AN1633" s="48"/>
      <c r="AP1633" s="48"/>
      <c r="AQ1633" s="11" t="s">
        <v>79</v>
      </c>
      <c r="AR1633" s="48" t="s">
        <v>155</v>
      </c>
      <c r="AS1633" s="11" t="s">
        <v>75</v>
      </c>
      <c r="AT1633" s="25" t="s">
        <v>107</v>
      </c>
      <c r="AU1633" s="39" t="s">
        <v>189</v>
      </c>
      <c r="AV1633" s="48"/>
      <c r="AW1633" s="25" t="s">
        <v>96</v>
      </c>
      <c r="AX1633" s="25" t="s">
        <v>376</v>
      </c>
      <c r="AY1633" s="48"/>
      <c r="AZ1633" s="25" t="s">
        <v>191</v>
      </c>
      <c r="BA1633" s="48"/>
      <c r="BB1633" s="48"/>
      <c r="BF1633" s="48"/>
      <c r="BH1633" s="48"/>
      <c r="BI1633" s="48"/>
      <c r="BJ1633" s="44">
        <v>2024.0</v>
      </c>
      <c r="BK1633" s="11">
        <v>2027.0</v>
      </c>
      <c r="BL1633" s="16">
        <f t="shared" si="1660"/>
        <v>4</v>
      </c>
      <c r="BM1633" s="18" t="str">
        <f t="shared" si="1661"/>
        <v>2024, 2025, 2026, 2027</v>
      </c>
      <c r="BN1633" s="18" t="str">
        <f t="shared" ref="BN1633:CC1633" si="2442">IF(ISNUMBER(SEARCH(BN$1, $BM1633)), ($K1633/$BL1633), "")</f>
        <v/>
      </c>
      <c r="BO1633" s="18" t="str">
        <f t="shared" si="2442"/>
        <v/>
      </c>
      <c r="BP1633" s="18" t="str">
        <f t="shared" si="2442"/>
        <v/>
      </c>
      <c r="BQ1633" s="18" t="str">
        <f t="shared" si="2442"/>
        <v/>
      </c>
      <c r="BR1633" s="20">
        <f t="shared" si="2442"/>
        <v>102055.75</v>
      </c>
      <c r="BS1633" s="20">
        <f t="shared" si="2442"/>
        <v>102055.75</v>
      </c>
      <c r="BT1633" s="20">
        <f t="shared" si="2442"/>
        <v>102055.75</v>
      </c>
      <c r="BU1633" s="20">
        <f t="shared" si="2442"/>
        <v>102055.75</v>
      </c>
      <c r="BV1633" s="18" t="str">
        <f t="shared" si="2442"/>
        <v/>
      </c>
      <c r="BW1633" s="18" t="str">
        <f t="shared" si="2442"/>
        <v/>
      </c>
      <c r="BX1633" s="18" t="str">
        <f t="shared" si="2442"/>
        <v/>
      </c>
      <c r="BY1633" s="18" t="str">
        <f t="shared" si="2442"/>
        <v/>
      </c>
      <c r="BZ1633" s="18" t="str">
        <f t="shared" si="2442"/>
        <v/>
      </c>
      <c r="CA1633" s="18" t="str">
        <f t="shared" si="2442"/>
        <v/>
      </c>
      <c r="CB1633" s="18" t="str">
        <f t="shared" si="2442"/>
        <v/>
      </c>
      <c r="CC1633" s="18" t="str">
        <f t="shared" si="2442"/>
        <v/>
      </c>
      <c r="CD1633" s="48"/>
      <c r="CE1633" s="48"/>
    </row>
    <row r="1634">
      <c r="A1634" s="48" t="s">
        <v>7562</v>
      </c>
      <c r="B1634" s="39" t="s">
        <v>72</v>
      </c>
      <c r="C1634" s="39" t="s">
        <v>72</v>
      </c>
      <c r="D1634" s="39" t="s">
        <v>7182</v>
      </c>
      <c r="E1634" s="202">
        <v>301421.0</v>
      </c>
      <c r="F1634" s="202">
        <v>301421.0</v>
      </c>
      <c r="G1634" s="48" t="s">
        <v>7183</v>
      </c>
      <c r="J1634" s="65">
        <f t="shared" ref="J1634:K1634" si="2443">E1634</f>
        <v>301421</v>
      </c>
      <c r="K1634" s="65">
        <f t="shared" si="2443"/>
        <v>301421</v>
      </c>
      <c r="L1634" s="11" t="s">
        <v>86</v>
      </c>
      <c r="M1634" s="11"/>
      <c r="N1634" s="48" t="s">
        <v>7563</v>
      </c>
      <c r="O1634" s="48" t="s">
        <v>7564</v>
      </c>
      <c r="P1634" s="48"/>
      <c r="Q1634" s="48"/>
      <c r="R1634" s="48"/>
      <c r="S1634" s="48"/>
      <c r="T1634" s="48"/>
      <c r="V1634" s="48"/>
      <c r="W1634" s="48"/>
      <c r="X1634" s="48" t="s">
        <v>155</v>
      </c>
      <c r="Z1634" s="48"/>
      <c r="AA1634" s="48"/>
      <c r="AB1634" s="48"/>
      <c r="AC1634" s="48"/>
      <c r="AD1634" s="48"/>
      <c r="AE1634" s="48"/>
      <c r="AF1634" s="48"/>
      <c r="AG1634" s="48"/>
      <c r="AH1634" s="48"/>
      <c r="AI1634" s="48"/>
      <c r="AJ1634" s="48"/>
      <c r="AK1634" s="48"/>
      <c r="AL1634" s="48"/>
      <c r="AM1634" s="11" t="s">
        <v>157</v>
      </c>
      <c r="AN1634" s="48"/>
      <c r="AP1634" s="48"/>
      <c r="AQ1634" s="11" t="s">
        <v>79</v>
      </c>
      <c r="AR1634" s="48" t="s">
        <v>155</v>
      </c>
      <c r="AS1634" s="11" t="s">
        <v>75</v>
      </c>
      <c r="AT1634" s="25" t="s">
        <v>107</v>
      </c>
      <c r="AU1634" s="39" t="s">
        <v>189</v>
      </c>
      <c r="AV1634" s="48"/>
      <c r="AW1634" s="25" t="s">
        <v>96</v>
      </c>
      <c r="AX1634" s="25" t="s">
        <v>376</v>
      </c>
      <c r="AY1634" s="48"/>
      <c r="AZ1634" s="25" t="s">
        <v>191</v>
      </c>
      <c r="BA1634" s="48"/>
      <c r="BB1634" s="48"/>
      <c r="BF1634" s="48"/>
      <c r="BH1634" s="48"/>
      <c r="BI1634" s="48"/>
      <c r="BJ1634" s="44">
        <v>2024.0</v>
      </c>
      <c r="BK1634" s="11">
        <v>2027.0</v>
      </c>
      <c r="BL1634" s="16">
        <f t="shared" si="1660"/>
        <v>4</v>
      </c>
      <c r="BM1634" s="18" t="str">
        <f t="shared" si="1661"/>
        <v>2024, 2025, 2026, 2027</v>
      </c>
      <c r="BN1634" s="18" t="str">
        <f t="shared" ref="BN1634:CC1634" si="2444">IF(ISNUMBER(SEARCH(BN$1, $BM1634)), ($K1634/$BL1634), "")</f>
        <v/>
      </c>
      <c r="BO1634" s="18" t="str">
        <f t="shared" si="2444"/>
        <v/>
      </c>
      <c r="BP1634" s="18" t="str">
        <f t="shared" si="2444"/>
        <v/>
      </c>
      <c r="BQ1634" s="18" t="str">
        <f t="shared" si="2444"/>
        <v/>
      </c>
      <c r="BR1634" s="20">
        <f t="shared" si="2444"/>
        <v>75355.25</v>
      </c>
      <c r="BS1634" s="20">
        <f t="shared" si="2444"/>
        <v>75355.25</v>
      </c>
      <c r="BT1634" s="20">
        <f t="shared" si="2444"/>
        <v>75355.25</v>
      </c>
      <c r="BU1634" s="20">
        <f t="shared" si="2444"/>
        <v>75355.25</v>
      </c>
      <c r="BV1634" s="18" t="str">
        <f t="shared" si="2444"/>
        <v/>
      </c>
      <c r="BW1634" s="18" t="str">
        <f t="shared" si="2444"/>
        <v/>
      </c>
      <c r="BX1634" s="18" t="str">
        <f t="shared" si="2444"/>
        <v/>
      </c>
      <c r="BY1634" s="18" t="str">
        <f t="shared" si="2444"/>
        <v/>
      </c>
      <c r="BZ1634" s="18" t="str">
        <f t="shared" si="2444"/>
        <v/>
      </c>
      <c r="CA1634" s="18" t="str">
        <f t="shared" si="2444"/>
        <v/>
      </c>
      <c r="CB1634" s="18" t="str">
        <f t="shared" si="2444"/>
        <v/>
      </c>
      <c r="CC1634" s="18" t="str">
        <f t="shared" si="2444"/>
        <v/>
      </c>
      <c r="CD1634" s="48"/>
      <c r="CE1634" s="48"/>
    </row>
    <row r="1635">
      <c r="A1635" s="48" t="s">
        <v>7565</v>
      </c>
      <c r="B1635" s="39" t="s">
        <v>72</v>
      </c>
      <c r="C1635" s="39" t="s">
        <v>72</v>
      </c>
      <c r="D1635" s="39" t="s">
        <v>7182</v>
      </c>
      <c r="E1635" s="48"/>
      <c r="F1635" s="48"/>
      <c r="G1635" s="48" t="s">
        <v>7183</v>
      </c>
      <c r="J1635" s="65" t="str">
        <f t="shared" ref="J1635:K1635" si="2445">E1635</f>
        <v/>
      </c>
      <c r="K1635" s="65" t="str">
        <f t="shared" si="2445"/>
        <v/>
      </c>
      <c r="L1635" s="11" t="s">
        <v>86</v>
      </c>
      <c r="M1635" s="11"/>
      <c r="N1635" s="48" t="s">
        <v>7566</v>
      </c>
      <c r="O1635" s="48" t="s">
        <v>7567</v>
      </c>
      <c r="P1635" s="48"/>
      <c r="Q1635" s="48"/>
      <c r="R1635" s="48"/>
      <c r="S1635" s="48"/>
      <c r="T1635" s="48"/>
      <c r="V1635" s="48"/>
      <c r="W1635" s="48"/>
      <c r="X1635" s="48" t="s">
        <v>155</v>
      </c>
      <c r="Z1635" s="48"/>
      <c r="AA1635" s="48"/>
      <c r="AB1635" s="48"/>
      <c r="AC1635" s="48"/>
      <c r="AD1635" s="48"/>
      <c r="AE1635" s="48"/>
      <c r="AF1635" s="48"/>
      <c r="AG1635" s="48"/>
      <c r="AH1635" s="48"/>
      <c r="AI1635" s="48"/>
      <c r="AJ1635" s="48"/>
      <c r="AK1635" s="48"/>
      <c r="AL1635" s="48"/>
      <c r="AM1635" s="11" t="s">
        <v>157</v>
      </c>
      <c r="AN1635" s="48"/>
      <c r="AP1635" s="48"/>
      <c r="AQ1635" s="11" t="s">
        <v>79</v>
      </c>
      <c r="AR1635" s="48" t="s">
        <v>155</v>
      </c>
      <c r="AS1635" s="11" t="s">
        <v>75</v>
      </c>
      <c r="AT1635" s="25" t="s">
        <v>122</v>
      </c>
      <c r="AU1635" s="48"/>
      <c r="AV1635" s="48"/>
      <c r="AW1635" s="25" t="s">
        <v>96</v>
      </c>
      <c r="AX1635" s="25" t="s">
        <v>82</v>
      </c>
      <c r="AY1635" s="48"/>
      <c r="AZ1635" s="11" t="s">
        <v>520</v>
      </c>
      <c r="BA1635" s="48"/>
      <c r="BB1635" s="48"/>
      <c r="BF1635" s="48"/>
      <c r="BH1635" s="48"/>
      <c r="BI1635" s="48"/>
      <c r="BJ1635" s="44">
        <v>2024.0</v>
      </c>
      <c r="BK1635" s="11">
        <v>2027.0</v>
      </c>
      <c r="BL1635" s="16">
        <f t="shared" si="1660"/>
        <v>4</v>
      </c>
      <c r="BM1635" s="18" t="str">
        <f t="shared" si="1661"/>
        <v>2024, 2025, 2026, 2027</v>
      </c>
      <c r="BN1635" s="18" t="str">
        <f t="shared" ref="BN1635:CC1635" si="2446">IF(ISNUMBER(SEARCH(BN$1, $BM1635)), ($K1635/$BL1635), "")</f>
        <v/>
      </c>
      <c r="BO1635" s="18" t="str">
        <f t="shared" si="2446"/>
        <v/>
      </c>
      <c r="BP1635" s="18" t="str">
        <f t="shared" si="2446"/>
        <v/>
      </c>
      <c r="BQ1635" s="18" t="str">
        <f t="shared" si="2446"/>
        <v/>
      </c>
      <c r="BR1635" s="20">
        <f t="shared" si="2446"/>
        <v>0</v>
      </c>
      <c r="BS1635" s="20">
        <f t="shared" si="2446"/>
        <v>0</v>
      </c>
      <c r="BT1635" s="20">
        <f t="shared" si="2446"/>
        <v>0</v>
      </c>
      <c r="BU1635" s="20">
        <f t="shared" si="2446"/>
        <v>0</v>
      </c>
      <c r="BV1635" s="18" t="str">
        <f t="shared" si="2446"/>
        <v/>
      </c>
      <c r="BW1635" s="18" t="str">
        <f t="shared" si="2446"/>
        <v/>
      </c>
      <c r="BX1635" s="18" t="str">
        <f t="shared" si="2446"/>
        <v/>
      </c>
      <c r="BY1635" s="18" t="str">
        <f t="shared" si="2446"/>
        <v/>
      </c>
      <c r="BZ1635" s="18" t="str">
        <f t="shared" si="2446"/>
        <v/>
      </c>
      <c r="CA1635" s="18" t="str">
        <f t="shared" si="2446"/>
        <v/>
      </c>
      <c r="CB1635" s="18" t="str">
        <f t="shared" si="2446"/>
        <v/>
      </c>
      <c r="CC1635" s="18" t="str">
        <f t="shared" si="2446"/>
        <v/>
      </c>
      <c r="CD1635" s="48"/>
      <c r="CE1635" s="48"/>
    </row>
    <row r="1636">
      <c r="A1636" s="48" t="s">
        <v>7568</v>
      </c>
      <c r="B1636" s="39" t="s">
        <v>72</v>
      </c>
      <c r="C1636" s="39" t="s">
        <v>72</v>
      </c>
      <c r="D1636" s="39" t="s">
        <v>7182</v>
      </c>
      <c r="E1636" s="202">
        <v>151937.0</v>
      </c>
      <c r="F1636" s="202">
        <v>151937.0</v>
      </c>
      <c r="G1636" s="48" t="s">
        <v>7183</v>
      </c>
      <c r="J1636" s="65">
        <f t="shared" ref="J1636:K1636" si="2447">E1636</f>
        <v>151937</v>
      </c>
      <c r="K1636" s="65">
        <f t="shared" si="2447"/>
        <v>151937</v>
      </c>
      <c r="L1636" s="11" t="s">
        <v>86</v>
      </c>
      <c r="M1636" s="11"/>
      <c r="N1636" s="48" t="s">
        <v>7569</v>
      </c>
      <c r="O1636" s="48" t="s">
        <v>7570</v>
      </c>
      <c r="P1636" s="48"/>
      <c r="Q1636" s="48"/>
      <c r="R1636" s="48"/>
      <c r="S1636" s="48"/>
      <c r="T1636" s="48"/>
      <c r="V1636" s="48"/>
      <c r="W1636" s="48"/>
      <c r="X1636" s="48" t="s">
        <v>155</v>
      </c>
      <c r="Z1636" s="48"/>
      <c r="AA1636" s="48"/>
      <c r="AB1636" s="48"/>
      <c r="AC1636" s="48"/>
      <c r="AD1636" s="48"/>
      <c r="AE1636" s="48"/>
      <c r="AF1636" s="48"/>
      <c r="AG1636" s="48"/>
      <c r="AH1636" s="48"/>
      <c r="AI1636" s="48"/>
      <c r="AJ1636" s="48"/>
      <c r="AK1636" s="48"/>
      <c r="AL1636" s="48"/>
      <c r="AM1636" s="11" t="s">
        <v>157</v>
      </c>
      <c r="AN1636" s="48"/>
      <c r="AP1636" s="48"/>
      <c r="AQ1636" s="11" t="s">
        <v>79</v>
      </c>
      <c r="AR1636" s="48" t="s">
        <v>155</v>
      </c>
      <c r="AS1636" s="11" t="s">
        <v>75</v>
      </c>
      <c r="AT1636" s="25" t="s">
        <v>80</v>
      </c>
      <c r="AU1636" s="48"/>
      <c r="AV1636" s="48"/>
      <c r="AW1636" s="25" t="s">
        <v>96</v>
      </c>
      <c r="AX1636" s="25" t="s">
        <v>82</v>
      </c>
      <c r="AY1636" s="48"/>
      <c r="AZ1636" s="19" t="s">
        <v>290</v>
      </c>
      <c r="BA1636" s="48"/>
      <c r="BB1636" s="48"/>
      <c r="BF1636" s="48"/>
      <c r="BH1636" s="48"/>
      <c r="BI1636" s="48"/>
      <c r="BJ1636" s="44">
        <v>2025.0</v>
      </c>
      <c r="BK1636" s="11">
        <v>2027.0</v>
      </c>
      <c r="BL1636" s="16">
        <f t="shared" si="1660"/>
        <v>3</v>
      </c>
      <c r="BM1636" s="18" t="str">
        <f t="shared" si="1661"/>
        <v>2025, 2026, 2027</v>
      </c>
      <c r="BN1636" s="18" t="str">
        <f t="shared" ref="BN1636:CC1636" si="2448">IF(ISNUMBER(SEARCH(BN$1, $BM1636)), ($K1636/$BL1636), "")</f>
        <v/>
      </c>
      <c r="BO1636" s="18" t="str">
        <f t="shared" si="2448"/>
        <v/>
      </c>
      <c r="BP1636" s="18" t="str">
        <f t="shared" si="2448"/>
        <v/>
      </c>
      <c r="BQ1636" s="18" t="str">
        <f t="shared" si="2448"/>
        <v/>
      </c>
      <c r="BR1636" s="18" t="str">
        <f t="shared" si="2448"/>
        <v/>
      </c>
      <c r="BS1636" s="20">
        <f t="shared" si="2448"/>
        <v>50645.66667</v>
      </c>
      <c r="BT1636" s="20">
        <f t="shared" si="2448"/>
        <v>50645.66667</v>
      </c>
      <c r="BU1636" s="20">
        <f t="shared" si="2448"/>
        <v>50645.66667</v>
      </c>
      <c r="BV1636" s="18" t="str">
        <f t="shared" si="2448"/>
        <v/>
      </c>
      <c r="BW1636" s="18" t="str">
        <f t="shared" si="2448"/>
        <v/>
      </c>
      <c r="BX1636" s="18" t="str">
        <f t="shared" si="2448"/>
        <v/>
      </c>
      <c r="BY1636" s="18" t="str">
        <f t="shared" si="2448"/>
        <v/>
      </c>
      <c r="BZ1636" s="18" t="str">
        <f t="shared" si="2448"/>
        <v/>
      </c>
      <c r="CA1636" s="18" t="str">
        <f t="shared" si="2448"/>
        <v/>
      </c>
      <c r="CB1636" s="18" t="str">
        <f t="shared" si="2448"/>
        <v/>
      </c>
      <c r="CC1636" s="18" t="str">
        <f t="shared" si="2448"/>
        <v/>
      </c>
      <c r="CD1636" s="48"/>
      <c r="CE1636" s="48"/>
    </row>
    <row r="1637">
      <c r="A1637" s="48" t="s">
        <v>7571</v>
      </c>
      <c r="B1637" s="39" t="s">
        <v>72</v>
      </c>
      <c r="C1637" s="39" t="s">
        <v>72</v>
      </c>
      <c r="D1637" s="39" t="s">
        <v>7182</v>
      </c>
      <c r="E1637" s="202">
        <v>231292.0</v>
      </c>
      <c r="F1637" s="202">
        <v>231292.0</v>
      </c>
      <c r="G1637" s="48" t="s">
        <v>7183</v>
      </c>
      <c r="J1637" s="65">
        <f t="shared" ref="J1637:K1637" si="2449">E1637</f>
        <v>231292</v>
      </c>
      <c r="K1637" s="65">
        <f t="shared" si="2449"/>
        <v>231292</v>
      </c>
      <c r="L1637" s="11" t="s">
        <v>86</v>
      </c>
      <c r="M1637" s="11"/>
      <c r="N1637" s="48" t="s">
        <v>7572</v>
      </c>
      <c r="O1637" s="48" t="s">
        <v>6870</v>
      </c>
      <c r="P1637" s="48"/>
      <c r="Q1637" s="48"/>
      <c r="R1637" s="48"/>
      <c r="S1637" s="48"/>
      <c r="T1637" s="48"/>
      <c r="V1637" s="48"/>
      <c r="W1637" s="48"/>
      <c r="X1637" s="48" t="s">
        <v>155</v>
      </c>
      <c r="Z1637" s="48"/>
      <c r="AA1637" s="48"/>
      <c r="AB1637" s="48"/>
      <c r="AC1637" s="48"/>
      <c r="AD1637" s="48"/>
      <c r="AE1637" s="48"/>
      <c r="AF1637" s="48"/>
      <c r="AG1637" s="48"/>
      <c r="AH1637" s="48"/>
      <c r="AI1637" s="48"/>
      <c r="AJ1637" s="48"/>
      <c r="AK1637" s="48"/>
      <c r="AL1637" s="48"/>
      <c r="AM1637" s="11" t="s">
        <v>157</v>
      </c>
      <c r="AN1637" s="48"/>
      <c r="AP1637" s="48"/>
      <c r="AQ1637" s="11" t="s">
        <v>79</v>
      </c>
      <c r="AR1637" s="48" t="s">
        <v>155</v>
      </c>
      <c r="AS1637" s="11" t="s">
        <v>75</v>
      </c>
      <c r="AT1637" s="25" t="s">
        <v>80</v>
      </c>
      <c r="AU1637" s="48"/>
      <c r="AV1637" s="48"/>
      <c r="AW1637" s="25" t="s">
        <v>504</v>
      </c>
      <c r="AX1637" s="25" t="s">
        <v>82</v>
      </c>
      <c r="AY1637" s="48"/>
      <c r="AZ1637" s="25" t="s">
        <v>310</v>
      </c>
      <c r="BA1637" s="48"/>
      <c r="BB1637" s="48"/>
      <c r="BF1637" s="48"/>
      <c r="BH1637" s="48"/>
      <c r="BI1637" s="48"/>
      <c r="BJ1637" s="44">
        <v>2025.0</v>
      </c>
      <c r="BK1637" s="11">
        <v>2027.0</v>
      </c>
      <c r="BL1637" s="16">
        <f t="shared" si="1660"/>
        <v>3</v>
      </c>
      <c r="BM1637" s="18" t="str">
        <f t="shared" si="1661"/>
        <v>2025, 2026, 2027</v>
      </c>
      <c r="BN1637" s="18" t="str">
        <f t="shared" ref="BN1637:CC1637" si="2450">IF(ISNUMBER(SEARCH(BN$1, $BM1637)), ($K1637/$BL1637), "")</f>
        <v/>
      </c>
      <c r="BO1637" s="18" t="str">
        <f t="shared" si="2450"/>
        <v/>
      </c>
      <c r="BP1637" s="18" t="str">
        <f t="shared" si="2450"/>
        <v/>
      </c>
      <c r="BQ1637" s="18" t="str">
        <f t="shared" si="2450"/>
        <v/>
      </c>
      <c r="BR1637" s="18" t="str">
        <f t="shared" si="2450"/>
        <v/>
      </c>
      <c r="BS1637" s="20">
        <f t="shared" si="2450"/>
        <v>77097.33333</v>
      </c>
      <c r="BT1637" s="20">
        <f t="shared" si="2450"/>
        <v>77097.33333</v>
      </c>
      <c r="BU1637" s="20">
        <f t="shared" si="2450"/>
        <v>77097.33333</v>
      </c>
      <c r="BV1637" s="18" t="str">
        <f t="shared" si="2450"/>
        <v/>
      </c>
      <c r="BW1637" s="18" t="str">
        <f t="shared" si="2450"/>
        <v/>
      </c>
      <c r="BX1637" s="18" t="str">
        <f t="shared" si="2450"/>
        <v/>
      </c>
      <c r="BY1637" s="18" t="str">
        <f t="shared" si="2450"/>
        <v/>
      </c>
      <c r="BZ1637" s="18" t="str">
        <f t="shared" si="2450"/>
        <v/>
      </c>
      <c r="CA1637" s="18" t="str">
        <f t="shared" si="2450"/>
        <v/>
      </c>
      <c r="CB1637" s="18" t="str">
        <f t="shared" si="2450"/>
        <v/>
      </c>
      <c r="CC1637" s="18" t="str">
        <f t="shared" si="2450"/>
        <v/>
      </c>
      <c r="CD1637" s="48"/>
      <c r="CE1637" s="48"/>
    </row>
    <row r="1638">
      <c r="A1638" s="48" t="s">
        <v>7573</v>
      </c>
      <c r="B1638" s="39" t="s">
        <v>72</v>
      </c>
      <c r="C1638" s="39" t="s">
        <v>72</v>
      </c>
      <c r="D1638" s="39" t="s">
        <v>7182</v>
      </c>
      <c r="E1638" s="202">
        <v>276383.0</v>
      </c>
      <c r="F1638" s="202">
        <v>276383.0</v>
      </c>
      <c r="G1638" s="48" t="s">
        <v>7183</v>
      </c>
      <c r="J1638" s="65">
        <f t="shared" ref="J1638:K1638" si="2451">E1638</f>
        <v>276383</v>
      </c>
      <c r="K1638" s="65">
        <f t="shared" si="2451"/>
        <v>276383</v>
      </c>
      <c r="L1638" s="11" t="s">
        <v>86</v>
      </c>
      <c r="M1638" s="11"/>
      <c r="N1638" s="48" t="s">
        <v>7574</v>
      </c>
      <c r="O1638" s="48" t="s">
        <v>6864</v>
      </c>
      <c r="P1638" s="48"/>
      <c r="Q1638" s="48"/>
      <c r="R1638" s="48"/>
      <c r="S1638" s="48"/>
      <c r="T1638" s="48"/>
      <c r="V1638" s="48"/>
      <c r="W1638" s="48"/>
      <c r="X1638" s="48" t="s">
        <v>155</v>
      </c>
      <c r="Z1638" s="48"/>
      <c r="AA1638" s="48"/>
      <c r="AB1638" s="48"/>
      <c r="AC1638" s="48"/>
      <c r="AD1638" s="48"/>
      <c r="AE1638" s="48"/>
      <c r="AF1638" s="48"/>
      <c r="AG1638" s="48"/>
      <c r="AH1638" s="48"/>
      <c r="AI1638" s="48"/>
      <c r="AJ1638" s="48"/>
      <c r="AK1638" s="48"/>
      <c r="AL1638" s="48"/>
      <c r="AM1638" s="11" t="s">
        <v>157</v>
      </c>
      <c r="AN1638" s="48"/>
      <c r="AP1638" s="48"/>
      <c r="AQ1638" s="11" t="s">
        <v>79</v>
      </c>
      <c r="AR1638" s="48" t="s">
        <v>155</v>
      </c>
      <c r="AS1638" s="11" t="s">
        <v>75</v>
      </c>
      <c r="AT1638" s="25" t="s">
        <v>80</v>
      </c>
      <c r="AU1638" s="48"/>
      <c r="AV1638" s="48"/>
      <c r="AW1638" s="25" t="s">
        <v>504</v>
      </c>
      <c r="AX1638" s="25" t="s">
        <v>82</v>
      </c>
      <c r="AY1638" s="48"/>
      <c r="AZ1638" s="25" t="s">
        <v>310</v>
      </c>
      <c r="BA1638" s="48"/>
      <c r="BB1638" s="48"/>
      <c r="BF1638" s="48"/>
      <c r="BH1638" s="48"/>
      <c r="BI1638" s="48"/>
      <c r="BJ1638" s="44">
        <v>2025.0</v>
      </c>
      <c r="BK1638" s="11">
        <v>2027.0</v>
      </c>
      <c r="BL1638" s="16">
        <f t="shared" si="1660"/>
        <v>3</v>
      </c>
      <c r="BM1638" s="18" t="str">
        <f t="shared" si="1661"/>
        <v>2025, 2026, 2027</v>
      </c>
      <c r="BN1638" s="18" t="str">
        <f t="shared" ref="BN1638:CC1638" si="2452">IF(ISNUMBER(SEARCH(BN$1, $BM1638)), ($K1638/$BL1638), "")</f>
        <v/>
      </c>
      <c r="BO1638" s="18" t="str">
        <f t="shared" si="2452"/>
        <v/>
      </c>
      <c r="BP1638" s="18" t="str">
        <f t="shared" si="2452"/>
        <v/>
      </c>
      <c r="BQ1638" s="18" t="str">
        <f t="shared" si="2452"/>
        <v/>
      </c>
      <c r="BR1638" s="18" t="str">
        <f t="shared" si="2452"/>
        <v/>
      </c>
      <c r="BS1638" s="20">
        <f t="shared" si="2452"/>
        <v>92127.66667</v>
      </c>
      <c r="BT1638" s="20">
        <f t="shared" si="2452"/>
        <v>92127.66667</v>
      </c>
      <c r="BU1638" s="20">
        <f t="shared" si="2452"/>
        <v>92127.66667</v>
      </c>
      <c r="BV1638" s="18" t="str">
        <f t="shared" si="2452"/>
        <v/>
      </c>
      <c r="BW1638" s="18" t="str">
        <f t="shared" si="2452"/>
        <v/>
      </c>
      <c r="BX1638" s="18" t="str">
        <f t="shared" si="2452"/>
        <v/>
      </c>
      <c r="BY1638" s="18" t="str">
        <f t="shared" si="2452"/>
        <v/>
      </c>
      <c r="BZ1638" s="18" t="str">
        <f t="shared" si="2452"/>
        <v/>
      </c>
      <c r="CA1638" s="18" t="str">
        <f t="shared" si="2452"/>
        <v/>
      </c>
      <c r="CB1638" s="18" t="str">
        <f t="shared" si="2452"/>
        <v/>
      </c>
      <c r="CC1638" s="18" t="str">
        <f t="shared" si="2452"/>
        <v/>
      </c>
      <c r="CD1638" s="48"/>
      <c r="CE1638" s="48"/>
    </row>
    <row r="1639">
      <c r="A1639" s="48" t="s">
        <v>7575</v>
      </c>
      <c r="B1639" s="39" t="s">
        <v>72</v>
      </c>
      <c r="C1639" s="39" t="s">
        <v>72</v>
      </c>
      <c r="D1639" s="39" t="s">
        <v>7182</v>
      </c>
      <c r="E1639" s="48"/>
      <c r="F1639" s="48"/>
      <c r="G1639" s="48" t="s">
        <v>7183</v>
      </c>
      <c r="J1639" s="65" t="str">
        <f t="shared" ref="J1639:K1639" si="2453">E1639</f>
        <v/>
      </c>
      <c r="K1639" s="65" t="str">
        <f t="shared" si="2453"/>
        <v/>
      </c>
      <c r="L1639" s="11" t="s">
        <v>86</v>
      </c>
      <c r="M1639" s="11"/>
      <c r="N1639" s="48" t="s">
        <v>7576</v>
      </c>
      <c r="O1639" s="48" t="s">
        <v>7577</v>
      </c>
      <c r="P1639" s="48"/>
      <c r="Q1639" s="48"/>
      <c r="R1639" s="48"/>
      <c r="S1639" s="48"/>
      <c r="T1639" s="48"/>
      <c r="V1639" s="48"/>
      <c r="W1639" s="48"/>
      <c r="X1639" s="48" t="s">
        <v>155</v>
      </c>
      <c r="Z1639" s="48"/>
      <c r="AA1639" s="48"/>
      <c r="AB1639" s="48"/>
      <c r="AC1639" s="48"/>
      <c r="AD1639" s="48"/>
      <c r="AE1639" s="48"/>
      <c r="AF1639" s="48"/>
      <c r="AG1639" s="48"/>
      <c r="AH1639" s="48"/>
      <c r="AI1639" s="48"/>
      <c r="AJ1639" s="48"/>
      <c r="AK1639" s="48"/>
      <c r="AL1639" s="48"/>
      <c r="AM1639" s="11" t="s">
        <v>157</v>
      </c>
      <c r="AN1639" s="48"/>
      <c r="AP1639" s="48"/>
      <c r="AQ1639" s="11" t="s">
        <v>79</v>
      </c>
      <c r="AR1639" s="48" t="s">
        <v>155</v>
      </c>
      <c r="AS1639" s="11" t="s">
        <v>75</v>
      </c>
      <c r="AT1639" s="25" t="s">
        <v>80</v>
      </c>
      <c r="AU1639" s="48"/>
      <c r="AV1639" s="48"/>
      <c r="AW1639" s="25" t="s">
        <v>96</v>
      </c>
      <c r="AX1639" s="25" t="s">
        <v>2141</v>
      </c>
      <c r="AY1639" s="39" t="s">
        <v>444</v>
      </c>
      <c r="AZ1639" s="11" t="s">
        <v>769</v>
      </c>
      <c r="BA1639" s="48"/>
      <c r="BB1639" s="48"/>
      <c r="BF1639" s="48"/>
      <c r="BH1639" s="48"/>
      <c r="BI1639" s="48"/>
      <c r="BJ1639" s="44">
        <v>2025.0</v>
      </c>
      <c r="BK1639" s="11">
        <v>2027.0</v>
      </c>
      <c r="BL1639" s="16">
        <f t="shared" si="1660"/>
        <v>3</v>
      </c>
      <c r="BM1639" s="18" t="str">
        <f t="shared" si="1661"/>
        <v>2025, 2026, 2027</v>
      </c>
      <c r="BN1639" s="18" t="str">
        <f t="shared" ref="BN1639:CC1639" si="2454">IF(ISNUMBER(SEARCH(BN$1, $BM1639)), ($K1639/$BL1639), "")</f>
        <v/>
      </c>
      <c r="BO1639" s="18" t="str">
        <f t="shared" si="2454"/>
        <v/>
      </c>
      <c r="BP1639" s="18" t="str">
        <f t="shared" si="2454"/>
        <v/>
      </c>
      <c r="BQ1639" s="18" t="str">
        <f t="shared" si="2454"/>
        <v/>
      </c>
      <c r="BR1639" s="18" t="str">
        <f t="shared" si="2454"/>
        <v/>
      </c>
      <c r="BS1639" s="20">
        <f t="shared" si="2454"/>
        <v>0</v>
      </c>
      <c r="BT1639" s="20">
        <f t="shared" si="2454"/>
        <v>0</v>
      </c>
      <c r="BU1639" s="20">
        <f t="shared" si="2454"/>
        <v>0</v>
      </c>
      <c r="BV1639" s="18" t="str">
        <f t="shared" si="2454"/>
        <v/>
      </c>
      <c r="BW1639" s="18" t="str">
        <f t="shared" si="2454"/>
        <v/>
      </c>
      <c r="BX1639" s="18" t="str">
        <f t="shared" si="2454"/>
        <v/>
      </c>
      <c r="BY1639" s="18" t="str">
        <f t="shared" si="2454"/>
        <v/>
      </c>
      <c r="BZ1639" s="18" t="str">
        <f t="shared" si="2454"/>
        <v/>
      </c>
      <c r="CA1639" s="18" t="str">
        <f t="shared" si="2454"/>
        <v/>
      </c>
      <c r="CB1639" s="18" t="str">
        <f t="shared" si="2454"/>
        <v/>
      </c>
      <c r="CC1639" s="18" t="str">
        <f t="shared" si="2454"/>
        <v/>
      </c>
      <c r="CD1639" s="48"/>
      <c r="CE1639" s="48"/>
    </row>
    <row r="1640">
      <c r="A1640" s="48" t="s">
        <v>7578</v>
      </c>
      <c r="B1640" s="39" t="s">
        <v>72</v>
      </c>
      <c r="C1640" s="39" t="s">
        <v>72</v>
      </c>
      <c r="D1640" s="39" t="s">
        <v>7182</v>
      </c>
      <c r="E1640" s="48"/>
      <c r="F1640" s="48"/>
      <c r="G1640" s="48" t="s">
        <v>7183</v>
      </c>
      <c r="J1640" s="65" t="str">
        <f t="shared" ref="J1640:K1640" si="2455">E1640</f>
        <v/>
      </c>
      <c r="K1640" s="65" t="str">
        <f t="shared" si="2455"/>
        <v/>
      </c>
      <c r="L1640" s="11" t="s">
        <v>86</v>
      </c>
      <c r="M1640" s="11"/>
      <c r="N1640" s="48" t="s">
        <v>7579</v>
      </c>
      <c r="O1640" s="48" t="s">
        <v>7580</v>
      </c>
      <c r="P1640" s="48"/>
      <c r="Q1640" s="48"/>
      <c r="R1640" s="48"/>
      <c r="S1640" s="48"/>
      <c r="T1640" s="48"/>
      <c r="V1640" s="48"/>
      <c r="W1640" s="48"/>
      <c r="X1640" s="48" t="s">
        <v>155</v>
      </c>
      <c r="Z1640" s="48"/>
      <c r="AA1640" s="48"/>
      <c r="AB1640" s="48"/>
      <c r="AC1640" s="48"/>
      <c r="AD1640" s="48"/>
      <c r="AE1640" s="48"/>
      <c r="AF1640" s="48"/>
      <c r="AG1640" s="48"/>
      <c r="AH1640" s="48"/>
      <c r="AI1640" s="48"/>
      <c r="AJ1640" s="48"/>
      <c r="AK1640" s="48"/>
      <c r="AL1640" s="48"/>
      <c r="AM1640" s="11" t="s">
        <v>157</v>
      </c>
      <c r="AN1640" s="48"/>
      <c r="AP1640" s="48"/>
      <c r="AQ1640" s="11" t="s">
        <v>79</v>
      </c>
      <c r="AR1640" s="48" t="s">
        <v>155</v>
      </c>
      <c r="AS1640" s="11" t="s">
        <v>75</v>
      </c>
      <c r="AT1640" s="25" t="s">
        <v>80</v>
      </c>
      <c r="AU1640" s="48"/>
      <c r="AV1640" s="48"/>
      <c r="AW1640" s="25" t="s">
        <v>96</v>
      </c>
      <c r="AX1640" s="25" t="s">
        <v>82</v>
      </c>
      <c r="AY1640" s="48"/>
      <c r="AZ1640" s="25" t="s">
        <v>132</v>
      </c>
      <c r="BA1640" s="48"/>
      <c r="BB1640" s="48"/>
      <c r="BF1640" s="48"/>
      <c r="BH1640" s="48"/>
      <c r="BI1640" s="48"/>
      <c r="BJ1640" s="44">
        <v>2025.0</v>
      </c>
      <c r="BK1640" s="11">
        <v>2028.0</v>
      </c>
      <c r="BL1640" s="16">
        <f t="shared" si="1660"/>
        <v>4</v>
      </c>
      <c r="BM1640" s="18" t="str">
        <f t="shared" si="1661"/>
        <v>2025, 2026, 2027, 2028</v>
      </c>
      <c r="BN1640" s="18" t="str">
        <f t="shared" ref="BN1640:CC1640" si="2456">IF(ISNUMBER(SEARCH(BN$1, $BM1640)), ($K1640/$BL1640), "")</f>
        <v/>
      </c>
      <c r="BO1640" s="18" t="str">
        <f t="shared" si="2456"/>
        <v/>
      </c>
      <c r="BP1640" s="18" t="str">
        <f t="shared" si="2456"/>
        <v/>
      </c>
      <c r="BQ1640" s="18" t="str">
        <f t="shared" si="2456"/>
        <v/>
      </c>
      <c r="BR1640" s="18" t="str">
        <f t="shared" si="2456"/>
        <v/>
      </c>
      <c r="BS1640" s="20">
        <f t="shared" si="2456"/>
        <v>0</v>
      </c>
      <c r="BT1640" s="20">
        <f t="shared" si="2456"/>
        <v>0</v>
      </c>
      <c r="BU1640" s="20">
        <f t="shared" si="2456"/>
        <v>0</v>
      </c>
      <c r="BV1640" s="20">
        <f t="shared" si="2456"/>
        <v>0</v>
      </c>
      <c r="BW1640" s="18" t="str">
        <f t="shared" si="2456"/>
        <v/>
      </c>
      <c r="BX1640" s="18" t="str">
        <f t="shared" si="2456"/>
        <v/>
      </c>
      <c r="BY1640" s="18" t="str">
        <f t="shared" si="2456"/>
        <v/>
      </c>
      <c r="BZ1640" s="18" t="str">
        <f t="shared" si="2456"/>
        <v/>
      </c>
      <c r="CA1640" s="18" t="str">
        <f t="shared" si="2456"/>
        <v/>
      </c>
      <c r="CB1640" s="18" t="str">
        <f t="shared" si="2456"/>
        <v/>
      </c>
      <c r="CC1640" s="18" t="str">
        <f t="shared" si="2456"/>
        <v/>
      </c>
      <c r="CD1640" s="48"/>
      <c r="CE1640" s="48"/>
    </row>
    <row r="1641">
      <c r="A1641" s="48" t="s">
        <v>7581</v>
      </c>
      <c r="B1641" s="39" t="s">
        <v>72</v>
      </c>
      <c r="C1641" s="39" t="s">
        <v>72</v>
      </c>
      <c r="D1641" s="39" t="s">
        <v>7182</v>
      </c>
      <c r="E1641" s="202">
        <v>170585.0</v>
      </c>
      <c r="F1641" s="202">
        <v>170585.0</v>
      </c>
      <c r="G1641" s="48" t="s">
        <v>7183</v>
      </c>
      <c r="J1641" s="65">
        <f t="shared" ref="J1641:K1641" si="2457">E1641</f>
        <v>170585</v>
      </c>
      <c r="K1641" s="65">
        <f t="shared" si="2457"/>
        <v>170585</v>
      </c>
      <c r="L1641" s="11" t="s">
        <v>86</v>
      </c>
      <c r="M1641" s="11"/>
      <c r="N1641" s="48" t="s">
        <v>7582</v>
      </c>
      <c r="O1641" s="48" t="s">
        <v>7583</v>
      </c>
      <c r="P1641" s="48"/>
      <c r="Q1641" s="48"/>
      <c r="R1641" s="48"/>
      <c r="S1641" s="48"/>
      <c r="T1641" s="48"/>
      <c r="V1641" s="48"/>
      <c r="W1641" s="48"/>
      <c r="X1641" s="48" t="s">
        <v>155</v>
      </c>
      <c r="Z1641" s="48"/>
      <c r="AA1641" s="48"/>
      <c r="AB1641" s="48"/>
      <c r="AC1641" s="48"/>
      <c r="AD1641" s="48"/>
      <c r="AE1641" s="48"/>
      <c r="AF1641" s="48"/>
      <c r="AG1641" s="48"/>
      <c r="AH1641" s="48"/>
      <c r="AI1641" s="48"/>
      <c r="AJ1641" s="48"/>
      <c r="AK1641" s="48"/>
      <c r="AL1641" s="48"/>
      <c r="AM1641" s="11" t="s">
        <v>157</v>
      </c>
      <c r="AN1641" s="48"/>
      <c r="AP1641" s="48"/>
      <c r="AQ1641" s="11" t="s">
        <v>79</v>
      </c>
      <c r="AR1641" s="48" t="s">
        <v>155</v>
      </c>
      <c r="AS1641" s="11" t="s">
        <v>75</v>
      </c>
      <c r="AT1641" s="25" t="s">
        <v>107</v>
      </c>
      <c r="AU1641" s="39" t="s">
        <v>108</v>
      </c>
      <c r="AV1641" s="48"/>
      <c r="AW1641" s="25" t="s">
        <v>96</v>
      </c>
      <c r="AX1641" s="25" t="s">
        <v>82</v>
      </c>
      <c r="AY1641" s="48"/>
      <c r="AZ1641" s="11" t="s">
        <v>535</v>
      </c>
      <c r="BA1641" s="48"/>
      <c r="BB1641" s="48"/>
      <c r="BF1641" s="48"/>
      <c r="BH1641" s="48"/>
      <c r="BI1641" s="48"/>
      <c r="BJ1641" s="44">
        <v>2025.0</v>
      </c>
      <c r="BK1641" s="11">
        <v>2028.0</v>
      </c>
      <c r="BL1641" s="16">
        <f t="shared" si="1660"/>
        <v>4</v>
      </c>
      <c r="BM1641" s="18" t="str">
        <f t="shared" si="1661"/>
        <v>2025, 2026, 2027, 2028</v>
      </c>
      <c r="BN1641" s="18" t="str">
        <f t="shared" ref="BN1641:CC1641" si="2458">IF(ISNUMBER(SEARCH(BN$1, $BM1641)), ($K1641/$BL1641), "")</f>
        <v/>
      </c>
      <c r="BO1641" s="18" t="str">
        <f t="shared" si="2458"/>
        <v/>
      </c>
      <c r="BP1641" s="18" t="str">
        <f t="shared" si="2458"/>
        <v/>
      </c>
      <c r="BQ1641" s="18" t="str">
        <f t="shared" si="2458"/>
        <v/>
      </c>
      <c r="BR1641" s="18" t="str">
        <f t="shared" si="2458"/>
        <v/>
      </c>
      <c r="BS1641" s="20">
        <f t="shared" si="2458"/>
        <v>42646.25</v>
      </c>
      <c r="BT1641" s="20">
        <f t="shared" si="2458"/>
        <v>42646.25</v>
      </c>
      <c r="BU1641" s="20">
        <f t="shared" si="2458"/>
        <v>42646.25</v>
      </c>
      <c r="BV1641" s="20">
        <f t="shared" si="2458"/>
        <v>42646.25</v>
      </c>
      <c r="BW1641" s="18" t="str">
        <f t="shared" si="2458"/>
        <v/>
      </c>
      <c r="BX1641" s="18" t="str">
        <f t="shared" si="2458"/>
        <v/>
      </c>
      <c r="BY1641" s="18" t="str">
        <f t="shared" si="2458"/>
        <v/>
      </c>
      <c r="BZ1641" s="18" t="str">
        <f t="shared" si="2458"/>
        <v/>
      </c>
      <c r="CA1641" s="18" t="str">
        <f t="shared" si="2458"/>
        <v/>
      </c>
      <c r="CB1641" s="18" t="str">
        <f t="shared" si="2458"/>
        <v/>
      </c>
      <c r="CC1641" s="18" t="str">
        <f t="shared" si="2458"/>
        <v/>
      </c>
      <c r="CD1641" s="48"/>
      <c r="CE1641" s="48"/>
    </row>
    <row r="1642">
      <c r="A1642" s="48" t="s">
        <v>7584</v>
      </c>
      <c r="B1642" s="39" t="s">
        <v>72</v>
      </c>
      <c r="C1642" s="39" t="s">
        <v>72</v>
      </c>
      <c r="D1642" s="39" t="s">
        <v>7182</v>
      </c>
      <c r="E1642" s="202">
        <v>302292.0</v>
      </c>
      <c r="F1642" s="202">
        <v>302292.0</v>
      </c>
      <c r="G1642" s="48" t="s">
        <v>7183</v>
      </c>
      <c r="J1642" s="65">
        <f t="shared" ref="J1642:K1642" si="2459">E1642</f>
        <v>302292</v>
      </c>
      <c r="K1642" s="65">
        <f t="shared" si="2459"/>
        <v>302292</v>
      </c>
      <c r="L1642" s="11" t="s">
        <v>86</v>
      </c>
      <c r="M1642" s="11"/>
      <c r="N1642" s="48" t="s">
        <v>7585</v>
      </c>
      <c r="O1642" s="48" t="s">
        <v>7586</v>
      </c>
      <c r="P1642" s="48"/>
      <c r="Q1642" s="48"/>
      <c r="R1642" s="48"/>
      <c r="S1642" s="48"/>
      <c r="T1642" s="48"/>
      <c r="V1642" s="48"/>
      <c r="W1642" s="48"/>
      <c r="X1642" s="48" t="s">
        <v>155</v>
      </c>
      <c r="Z1642" s="48"/>
      <c r="AA1642" s="48"/>
      <c r="AB1642" s="48"/>
      <c r="AC1642" s="48"/>
      <c r="AD1642" s="48"/>
      <c r="AE1642" s="48"/>
      <c r="AF1642" s="48"/>
      <c r="AG1642" s="48"/>
      <c r="AH1642" s="48"/>
      <c r="AI1642" s="48"/>
      <c r="AJ1642" s="48"/>
      <c r="AK1642" s="48"/>
      <c r="AL1642" s="48"/>
      <c r="AM1642" s="11" t="s">
        <v>157</v>
      </c>
      <c r="AN1642" s="48"/>
      <c r="AP1642" s="48"/>
      <c r="AQ1642" s="11" t="s">
        <v>79</v>
      </c>
      <c r="AR1642" s="48" t="s">
        <v>155</v>
      </c>
      <c r="AS1642" s="11" t="s">
        <v>75</v>
      </c>
      <c r="AT1642" s="25" t="s">
        <v>107</v>
      </c>
      <c r="AU1642" s="39" t="s">
        <v>108</v>
      </c>
      <c r="AV1642" s="48"/>
      <c r="AW1642" s="25" t="s">
        <v>96</v>
      </c>
      <c r="AX1642" s="25" t="s">
        <v>82</v>
      </c>
      <c r="AY1642" s="48"/>
      <c r="AZ1642" s="11" t="s">
        <v>535</v>
      </c>
      <c r="BA1642" s="48"/>
      <c r="BB1642" s="48"/>
      <c r="BF1642" s="48"/>
      <c r="BH1642" s="48"/>
      <c r="BI1642" s="48"/>
      <c r="BJ1642" s="44">
        <v>2025.0</v>
      </c>
      <c r="BK1642" s="11">
        <v>2028.0</v>
      </c>
      <c r="BL1642" s="16">
        <f t="shared" si="1660"/>
        <v>4</v>
      </c>
      <c r="BM1642" s="18" t="str">
        <f t="shared" si="1661"/>
        <v>2025, 2026, 2027, 2028</v>
      </c>
      <c r="BN1642" s="18" t="str">
        <f t="shared" ref="BN1642:CC1642" si="2460">IF(ISNUMBER(SEARCH(BN$1, $BM1642)), ($K1642/$BL1642), "")</f>
        <v/>
      </c>
      <c r="BO1642" s="18" t="str">
        <f t="shared" si="2460"/>
        <v/>
      </c>
      <c r="BP1642" s="18" t="str">
        <f t="shared" si="2460"/>
        <v/>
      </c>
      <c r="BQ1642" s="18" t="str">
        <f t="shared" si="2460"/>
        <v/>
      </c>
      <c r="BR1642" s="18" t="str">
        <f t="shared" si="2460"/>
        <v/>
      </c>
      <c r="BS1642" s="20">
        <f t="shared" si="2460"/>
        <v>75573</v>
      </c>
      <c r="BT1642" s="20">
        <f t="shared" si="2460"/>
        <v>75573</v>
      </c>
      <c r="BU1642" s="20">
        <f t="shared" si="2460"/>
        <v>75573</v>
      </c>
      <c r="BV1642" s="20">
        <f t="shared" si="2460"/>
        <v>75573</v>
      </c>
      <c r="BW1642" s="18" t="str">
        <f t="shared" si="2460"/>
        <v/>
      </c>
      <c r="BX1642" s="18" t="str">
        <f t="shared" si="2460"/>
        <v/>
      </c>
      <c r="BY1642" s="18" t="str">
        <f t="shared" si="2460"/>
        <v/>
      </c>
      <c r="BZ1642" s="18" t="str">
        <f t="shared" si="2460"/>
        <v/>
      </c>
      <c r="CA1642" s="18" t="str">
        <f t="shared" si="2460"/>
        <v/>
      </c>
      <c r="CB1642" s="18" t="str">
        <f t="shared" si="2460"/>
        <v/>
      </c>
      <c r="CC1642" s="18" t="str">
        <f t="shared" si="2460"/>
        <v/>
      </c>
      <c r="CD1642" s="48"/>
      <c r="CE1642" s="48"/>
    </row>
    <row r="1643">
      <c r="A1643" s="48" t="s">
        <v>7587</v>
      </c>
      <c r="B1643" s="39" t="s">
        <v>72</v>
      </c>
      <c r="C1643" s="39" t="s">
        <v>72</v>
      </c>
      <c r="D1643" s="39" t="s">
        <v>7182</v>
      </c>
      <c r="E1643" s="202">
        <v>73030.0</v>
      </c>
      <c r="F1643" s="202">
        <v>73030.0</v>
      </c>
      <c r="G1643" s="48" t="s">
        <v>7183</v>
      </c>
      <c r="J1643" s="65">
        <f t="shared" ref="J1643:K1643" si="2461">E1643</f>
        <v>73030</v>
      </c>
      <c r="K1643" s="65">
        <f t="shared" si="2461"/>
        <v>73030</v>
      </c>
      <c r="L1643" s="11" t="s">
        <v>86</v>
      </c>
      <c r="M1643" s="11"/>
      <c r="N1643" s="48" t="s">
        <v>7588</v>
      </c>
      <c r="O1643" s="48" t="s">
        <v>7589</v>
      </c>
      <c r="P1643" s="48"/>
      <c r="Q1643" s="48"/>
      <c r="R1643" s="48"/>
      <c r="S1643" s="48"/>
      <c r="T1643" s="48"/>
      <c r="V1643" s="48"/>
      <c r="W1643" s="48"/>
      <c r="X1643" s="48" t="s">
        <v>155</v>
      </c>
      <c r="Z1643" s="48"/>
      <c r="AA1643" s="48"/>
      <c r="AB1643" s="48"/>
      <c r="AC1643" s="48"/>
      <c r="AD1643" s="48"/>
      <c r="AE1643" s="48"/>
      <c r="AF1643" s="48"/>
      <c r="AG1643" s="48"/>
      <c r="AH1643" s="48"/>
      <c r="AI1643" s="48"/>
      <c r="AJ1643" s="48"/>
      <c r="AK1643" s="48"/>
      <c r="AL1643" s="48"/>
      <c r="AM1643" s="11" t="s">
        <v>157</v>
      </c>
      <c r="AN1643" s="48"/>
      <c r="AP1643" s="48"/>
      <c r="AQ1643" s="11" t="s">
        <v>79</v>
      </c>
      <c r="AR1643" s="48" t="s">
        <v>155</v>
      </c>
      <c r="AS1643" s="11" t="s">
        <v>75</v>
      </c>
      <c r="AT1643" s="25" t="s">
        <v>80</v>
      </c>
      <c r="AU1643" s="48"/>
      <c r="AV1643" s="48"/>
      <c r="AW1643" s="25" t="s">
        <v>96</v>
      </c>
      <c r="AX1643" s="25" t="s">
        <v>82</v>
      </c>
      <c r="AY1643" s="48"/>
      <c r="AZ1643" s="25" t="s">
        <v>132</v>
      </c>
      <c r="BA1643" s="48"/>
      <c r="BB1643" s="48"/>
      <c r="BF1643" s="48"/>
      <c r="BH1643" s="48"/>
      <c r="BI1643" s="48"/>
      <c r="BJ1643" s="44">
        <v>2025.0</v>
      </c>
      <c r="BK1643" s="11">
        <v>2027.0</v>
      </c>
      <c r="BL1643" s="16">
        <f t="shared" si="1660"/>
        <v>3</v>
      </c>
      <c r="BM1643" s="18" t="str">
        <f t="shared" si="1661"/>
        <v>2025, 2026, 2027</v>
      </c>
      <c r="BN1643" s="18" t="str">
        <f t="shared" ref="BN1643:CC1643" si="2462">IF(ISNUMBER(SEARCH(BN$1, $BM1643)), ($K1643/$BL1643), "")</f>
        <v/>
      </c>
      <c r="BO1643" s="18" t="str">
        <f t="shared" si="2462"/>
        <v/>
      </c>
      <c r="BP1643" s="18" t="str">
        <f t="shared" si="2462"/>
        <v/>
      </c>
      <c r="BQ1643" s="18" t="str">
        <f t="shared" si="2462"/>
        <v/>
      </c>
      <c r="BR1643" s="18" t="str">
        <f t="shared" si="2462"/>
        <v/>
      </c>
      <c r="BS1643" s="20">
        <f t="shared" si="2462"/>
        <v>24343.33333</v>
      </c>
      <c r="BT1643" s="20">
        <f t="shared" si="2462"/>
        <v>24343.33333</v>
      </c>
      <c r="BU1643" s="20">
        <f t="shared" si="2462"/>
        <v>24343.33333</v>
      </c>
      <c r="BV1643" s="18" t="str">
        <f t="shared" si="2462"/>
        <v/>
      </c>
      <c r="BW1643" s="18" t="str">
        <f t="shared" si="2462"/>
        <v/>
      </c>
      <c r="BX1643" s="18" t="str">
        <f t="shared" si="2462"/>
        <v/>
      </c>
      <c r="BY1643" s="18" t="str">
        <f t="shared" si="2462"/>
        <v/>
      </c>
      <c r="BZ1643" s="18" t="str">
        <f t="shared" si="2462"/>
        <v/>
      </c>
      <c r="CA1643" s="18" t="str">
        <f t="shared" si="2462"/>
        <v/>
      </c>
      <c r="CB1643" s="18" t="str">
        <f t="shared" si="2462"/>
        <v/>
      </c>
      <c r="CC1643" s="18" t="str">
        <f t="shared" si="2462"/>
        <v/>
      </c>
      <c r="CD1643" s="48"/>
      <c r="CE1643" s="48"/>
    </row>
    <row r="1644">
      <c r="A1644" s="48" t="s">
        <v>7590</v>
      </c>
      <c r="B1644" s="39" t="s">
        <v>72</v>
      </c>
      <c r="C1644" s="39" t="s">
        <v>72</v>
      </c>
      <c r="D1644" s="39" t="s">
        <v>7182</v>
      </c>
      <c r="E1644" s="202">
        <v>174789.0</v>
      </c>
      <c r="F1644" s="202">
        <v>174789.0</v>
      </c>
      <c r="G1644" s="48" t="s">
        <v>7183</v>
      </c>
      <c r="J1644" s="65">
        <f t="shared" ref="J1644:K1644" si="2463">E1644</f>
        <v>174789</v>
      </c>
      <c r="K1644" s="65">
        <f t="shared" si="2463"/>
        <v>174789</v>
      </c>
      <c r="L1644" s="11" t="s">
        <v>86</v>
      </c>
      <c r="M1644" s="11"/>
      <c r="N1644" s="48" t="s">
        <v>7591</v>
      </c>
      <c r="O1644" s="48" t="s">
        <v>7592</v>
      </c>
      <c r="P1644" s="48"/>
      <c r="Q1644" s="48"/>
      <c r="R1644" s="48"/>
      <c r="S1644" s="48"/>
      <c r="T1644" s="48"/>
      <c r="V1644" s="48"/>
      <c r="W1644" s="48"/>
      <c r="X1644" s="48" t="s">
        <v>155</v>
      </c>
      <c r="Z1644" s="48"/>
      <c r="AA1644" s="48"/>
      <c r="AB1644" s="48"/>
      <c r="AC1644" s="48"/>
      <c r="AD1644" s="48"/>
      <c r="AE1644" s="48"/>
      <c r="AF1644" s="48"/>
      <c r="AG1644" s="48"/>
      <c r="AH1644" s="48"/>
      <c r="AI1644" s="48"/>
      <c r="AJ1644" s="48"/>
      <c r="AK1644" s="48"/>
      <c r="AL1644" s="48"/>
      <c r="AM1644" s="11" t="s">
        <v>157</v>
      </c>
      <c r="AN1644" s="48"/>
      <c r="AP1644" s="48"/>
      <c r="AQ1644" s="11" t="s">
        <v>79</v>
      </c>
      <c r="AR1644" s="48" t="s">
        <v>155</v>
      </c>
      <c r="AS1644" s="11" t="s">
        <v>75</v>
      </c>
      <c r="AT1644" s="25" t="s">
        <v>80</v>
      </c>
      <c r="AU1644" s="48"/>
      <c r="AV1644" s="48"/>
      <c r="AW1644" s="25" t="s">
        <v>96</v>
      </c>
      <c r="AX1644" s="25" t="s">
        <v>82</v>
      </c>
      <c r="AY1644" s="48"/>
      <c r="AZ1644" s="25" t="s">
        <v>132</v>
      </c>
      <c r="BA1644" s="48"/>
      <c r="BB1644" s="48"/>
      <c r="BF1644" s="48"/>
      <c r="BH1644" s="48"/>
      <c r="BI1644" s="48"/>
      <c r="BJ1644" s="44">
        <v>2025.0</v>
      </c>
      <c r="BK1644" s="11">
        <v>2027.0</v>
      </c>
      <c r="BL1644" s="16">
        <f t="shared" si="1660"/>
        <v>3</v>
      </c>
      <c r="BM1644" s="18" t="str">
        <f t="shared" si="1661"/>
        <v>2025, 2026, 2027</v>
      </c>
      <c r="BN1644" s="18" t="str">
        <f t="shared" ref="BN1644:CC1644" si="2464">IF(ISNUMBER(SEARCH(BN$1, $BM1644)), ($K1644/$BL1644), "")</f>
        <v/>
      </c>
      <c r="BO1644" s="18" t="str">
        <f t="shared" si="2464"/>
        <v/>
      </c>
      <c r="BP1644" s="18" t="str">
        <f t="shared" si="2464"/>
        <v/>
      </c>
      <c r="BQ1644" s="18" t="str">
        <f t="shared" si="2464"/>
        <v/>
      </c>
      <c r="BR1644" s="18" t="str">
        <f t="shared" si="2464"/>
        <v/>
      </c>
      <c r="BS1644" s="20">
        <f t="shared" si="2464"/>
        <v>58263</v>
      </c>
      <c r="BT1644" s="20">
        <f t="shared" si="2464"/>
        <v>58263</v>
      </c>
      <c r="BU1644" s="20">
        <f t="shared" si="2464"/>
        <v>58263</v>
      </c>
      <c r="BV1644" s="18" t="str">
        <f t="shared" si="2464"/>
        <v/>
      </c>
      <c r="BW1644" s="18" t="str">
        <f t="shared" si="2464"/>
        <v/>
      </c>
      <c r="BX1644" s="18" t="str">
        <f t="shared" si="2464"/>
        <v/>
      </c>
      <c r="BY1644" s="18" t="str">
        <f t="shared" si="2464"/>
        <v/>
      </c>
      <c r="BZ1644" s="18" t="str">
        <f t="shared" si="2464"/>
        <v/>
      </c>
      <c r="CA1644" s="18" t="str">
        <f t="shared" si="2464"/>
        <v/>
      </c>
      <c r="CB1644" s="18" t="str">
        <f t="shared" si="2464"/>
        <v/>
      </c>
      <c r="CC1644" s="18" t="str">
        <f t="shared" si="2464"/>
        <v/>
      </c>
      <c r="CD1644" s="48"/>
      <c r="CE1644" s="48"/>
    </row>
    <row r="1645">
      <c r="A1645" s="48" t="s">
        <v>7593</v>
      </c>
      <c r="B1645" s="39" t="s">
        <v>72</v>
      </c>
      <c r="C1645" s="39" t="s">
        <v>72</v>
      </c>
      <c r="D1645" s="39" t="s">
        <v>7182</v>
      </c>
      <c r="E1645" s="202">
        <v>46764.0</v>
      </c>
      <c r="F1645" s="202">
        <v>46764.0</v>
      </c>
      <c r="G1645" s="48" t="s">
        <v>7183</v>
      </c>
      <c r="J1645" s="65">
        <f t="shared" ref="J1645:K1645" si="2465">E1645</f>
        <v>46764</v>
      </c>
      <c r="K1645" s="65">
        <f t="shared" si="2465"/>
        <v>46764</v>
      </c>
      <c r="L1645" s="11" t="s">
        <v>86</v>
      </c>
      <c r="M1645" s="11"/>
      <c r="N1645" s="48" t="s">
        <v>7594</v>
      </c>
      <c r="O1645" s="48" t="s">
        <v>7595</v>
      </c>
      <c r="P1645" s="48"/>
      <c r="Q1645" s="48"/>
      <c r="R1645" s="48"/>
      <c r="S1645" s="48"/>
      <c r="T1645" s="48"/>
      <c r="V1645" s="48"/>
      <c r="W1645" s="48"/>
      <c r="X1645" s="48" t="s">
        <v>155</v>
      </c>
      <c r="Z1645" s="48"/>
      <c r="AA1645" s="48"/>
      <c r="AB1645" s="48"/>
      <c r="AC1645" s="48"/>
      <c r="AD1645" s="48"/>
      <c r="AE1645" s="48"/>
      <c r="AF1645" s="48"/>
      <c r="AG1645" s="48"/>
      <c r="AH1645" s="48"/>
      <c r="AI1645" s="48"/>
      <c r="AJ1645" s="48"/>
      <c r="AK1645" s="48"/>
      <c r="AL1645" s="48"/>
      <c r="AM1645" s="11" t="s">
        <v>157</v>
      </c>
      <c r="AN1645" s="48"/>
      <c r="AP1645" s="48"/>
      <c r="AQ1645" s="11" t="s">
        <v>79</v>
      </c>
      <c r="AR1645" s="48" t="s">
        <v>155</v>
      </c>
      <c r="AS1645" s="11" t="s">
        <v>75</v>
      </c>
      <c r="AT1645" s="25" t="s">
        <v>80</v>
      </c>
      <c r="AU1645" s="48"/>
      <c r="AV1645" s="48"/>
      <c r="AW1645" s="25" t="s">
        <v>96</v>
      </c>
      <c r="AX1645" s="25" t="s">
        <v>82</v>
      </c>
      <c r="AY1645" s="48"/>
      <c r="AZ1645" s="25" t="s">
        <v>132</v>
      </c>
      <c r="BA1645" s="48"/>
      <c r="BB1645" s="48"/>
      <c r="BF1645" s="48"/>
      <c r="BH1645" s="48"/>
      <c r="BI1645" s="48"/>
      <c r="BJ1645" s="44">
        <v>2025.0</v>
      </c>
      <c r="BK1645" s="11">
        <v>2027.0</v>
      </c>
      <c r="BL1645" s="16">
        <f t="shared" si="1660"/>
        <v>3</v>
      </c>
      <c r="BM1645" s="18" t="str">
        <f t="shared" si="1661"/>
        <v>2025, 2026, 2027</v>
      </c>
      <c r="BN1645" s="18" t="str">
        <f t="shared" ref="BN1645:CC1645" si="2466">IF(ISNUMBER(SEARCH(BN$1, $BM1645)), ($K1645/$BL1645), "")</f>
        <v/>
      </c>
      <c r="BO1645" s="18" t="str">
        <f t="shared" si="2466"/>
        <v/>
      </c>
      <c r="BP1645" s="18" t="str">
        <f t="shared" si="2466"/>
        <v/>
      </c>
      <c r="BQ1645" s="18" t="str">
        <f t="shared" si="2466"/>
        <v/>
      </c>
      <c r="BR1645" s="18" t="str">
        <f t="shared" si="2466"/>
        <v/>
      </c>
      <c r="BS1645" s="20">
        <f t="shared" si="2466"/>
        <v>15588</v>
      </c>
      <c r="BT1645" s="20">
        <f t="shared" si="2466"/>
        <v>15588</v>
      </c>
      <c r="BU1645" s="20">
        <f t="shared" si="2466"/>
        <v>15588</v>
      </c>
      <c r="BV1645" s="18" t="str">
        <f t="shared" si="2466"/>
        <v/>
      </c>
      <c r="BW1645" s="18" t="str">
        <f t="shared" si="2466"/>
        <v/>
      </c>
      <c r="BX1645" s="18" t="str">
        <f t="shared" si="2466"/>
        <v/>
      </c>
      <c r="BY1645" s="18" t="str">
        <f t="shared" si="2466"/>
        <v/>
      </c>
      <c r="BZ1645" s="18" t="str">
        <f t="shared" si="2466"/>
        <v/>
      </c>
      <c r="CA1645" s="18" t="str">
        <f t="shared" si="2466"/>
        <v/>
      </c>
      <c r="CB1645" s="18" t="str">
        <f t="shared" si="2466"/>
        <v/>
      </c>
      <c r="CC1645" s="18" t="str">
        <f t="shared" si="2466"/>
        <v/>
      </c>
      <c r="CD1645" s="48"/>
      <c r="CE1645" s="48"/>
    </row>
    <row r="1646">
      <c r="A1646" s="48" t="s">
        <v>7596</v>
      </c>
      <c r="B1646" s="39" t="s">
        <v>72</v>
      </c>
      <c r="C1646" s="39" t="s">
        <v>72</v>
      </c>
      <c r="D1646" s="39" t="s">
        <v>7182</v>
      </c>
      <c r="E1646" s="202">
        <v>245852.0</v>
      </c>
      <c r="F1646" s="202">
        <v>245852.0</v>
      </c>
      <c r="G1646" s="48" t="s">
        <v>7183</v>
      </c>
      <c r="J1646" s="65">
        <f t="shared" ref="J1646:K1646" si="2467">E1646</f>
        <v>245852</v>
      </c>
      <c r="K1646" s="65">
        <f t="shared" si="2467"/>
        <v>245852</v>
      </c>
      <c r="L1646" s="11" t="s">
        <v>86</v>
      </c>
      <c r="M1646" s="11"/>
      <c r="N1646" s="48" t="s">
        <v>7597</v>
      </c>
      <c r="O1646" s="48" t="s">
        <v>7592</v>
      </c>
      <c r="P1646" s="48"/>
      <c r="Q1646" s="48"/>
      <c r="R1646" s="48"/>
      <c r="S1646" s="48"/>
      <c r="T1646" s="48"/>
      <c r="V1646" s="48"/>
      <c r="W1646" s="48"/>
      <c r="X1646" s="48" t="s">
        <v>155</v>
      </c>
      <c r="Z1646" s="48"/>
      <c r="AA1646" s="48"/>
      <c r="AB1646" s="48"/>
      <c r="AC1646" s="48"/>
      <c r="AD1646" s="48"/>
      <c r="AE1646" s="48"/>
      <c r="AF1646" s="48"/>
      <c r="AG1646" s="48"/>
      <c r="AH1646" s="48"/>
      <c r="AI1646" s="48"/>
      <c r="AJ1646" s="48"/>
      <c r="AK1646" s="48"/>
      <c r="AL1646" s="48"/>
      <c r="AM1646" s="11" t="s">
        <v>157</v>
      </c>
      <c r="AN1646" s="48"/>
      <c r="AP1646" s="48"/>
      <c r="AQ1646" s="11" t="s">
        <v>79</v>
      </c>
      <c r="AR1646" s="48" t="s">
        <v>155</v>
      </c>
      <c r="AS1646" s="11" t="s">
        <v>75</v>
      </c>
      <c r="AT1646" s="25" t="s">
        <v>80</v>
      </c>
      <c r="AU1646" s="48"/>
      <c r="AV1646" s="48"/>
      <c r="AW1646" s="25" t="s">
        <v>96</v>
      </c>
      <c r="AX1646" s="25" t="s">
        <v>82</v>
      </c>
      <c r="AY1646" s="48"/>
      <c r="AZ1646" s="25" t="s">
        <v>132</v>
      </c>
      <c r="BA1646" s="48"/>
      <c r="BB1646" s="48"/>
      <c r="BF1646" s="48"/>
      <c r="BH1646" s="48"/>
      <c r="BI1646" s="48"/>
      <c r="BJ1646" s="44">
        <v>2025.0</v>
      </c>
      <c r="BK1646" s="11">
        <v>2027.0</v>
      </c>
      <c r="BL1646" s="16">
        <f t="shared" si="1660"/>
        <v>3</v>
      </c>
      <c r="BM1646" s="18" t="str">
        <f t="shared" si="1661"/>
        <v>2025, 2026, 2027</v>
      </c>
      <c r="BN1646" s="18" t="str">
        <f t="shared" ref="BN1646:CC1646" si="2468">IF(ISNUMBER(SEARCH(BN$1, $BM1646)), ($K1646/$BL1646), "")</f>
        <v/>
      </c>
      <c r="BO1646" s="18" t="str">
        <f t="shared" si="2468"/>
        <v/>
      </c>
      <c r="BP1646" s="18" t="str">
        <f t="shared" si="2468"/>
        <v/>
      </c>
      <c r="BQ1646" s="18" t="str">
        <f t="shared" si="2468"/>
        <v/>
      </c>
      <c r="BR1646" s="18" t="str">
        <f t="shared" si="2468"/>
        <v/>
      </c>
      <c r="BS1646" s="20">
        <f t="shared" si="2468"/>
        <v>81950.66667</v>
      </c>
      <c r="BT1646" s="20">
        <f t="shared" si="2468"/>
        <v>81950.66667</v>
      </c>
      <c r="BU1646" s="20">
        <f t="shared" si="2468"/>
        <v>81950.66667</v>
      </c>
      <c r="BV1646" s="18" t="str">
        <f t="shared" si="2468"/>
        <v/>
      </c>
      <c r="BW1646" s="18" t="str">
        <f t="shared" si="2468"/>
        <v/>
      </c>
      <c r="BX1646" s="18" t="str">
        <f t="shared" si="2468"/>
        <v/>
      </c>
      <c r="BY1646" s="18" t="str">
        <f t="shared" si="2468"/>
        <v/>
      </c>
      <c r="BZ1646" s="18" t="str">
        <f t="shared" si="2468"/>
        <v/>
      </c>
      <c r="CA1646" s="18" t="str">
        <f t="shared" si="2468"/>
        <v/>
      </c>
      <c r="CB1646" s="18" t="str">
        <f t="shared" si="2468"/>
        <v/>
      </c>
      <c r="CC1646" s="18" t="str">
        <f t="shared" si="2468"/>
        <v/>
      </c>
      <c r="CD1646" s="48"/>
      <c r="CE1646" s="48"/>
    </row>
    <row r="1647">
      <c r="A1647" s="48" t="s">
        <v>7598</v>
      </c>
      <c r="B1647" s="39" t="s">
        <v>72</v>
      </c>
      <c r="C1647" s="39" t="s">
        <v>72</v>
      </c>
      <c r="D1647" s="39" t="s">
        <v>7182</v>
      </c>
      <c r="E1647" s="202">
        <v>53499.0</v>
      </c>
      <c r="F1647" s="202">
        <v>53499.0</v>
      </c>
      <c r="G1647" s="48" t="s">
        <v>7183</v>
      </c>
      <c r="J1647" s="65">
        <f t="shared" ref="J1647:K1647" si="2469">E1647</f>
        <v>53499</v>
      </c>
      <c r="K1647" s="65">
        <f t="shared" si="2469"/>
        <v>53499</v>
      </c>
      <c r="L1647" s="11" t="s">
        <v>86</v>
      </c>
      <c r="M1647" s="11"/>
      <c r="N1647" s="48" t="s">
        <v>7599</v>
      </c>
      <c r="O1647" s="48" t="s">
        <v>7600</v>
      </c>
      <c r="P1647" s="48"/>
      <c r="Q1647" s="48"/>
      <c r="R1647" s="48"/>
      <c r="S1647" s="48"/>
      <c r="T1647" s="48"/>
      <c r="V1647" s="48"/>
      <c r="W1647" s="48"/>
      <c r="X1647" s="48" t="s">
        <v>155</v>
      </c>
      <c r="Z1647" s="48"/>
      <c r="AA1647" s="48"/>
      <c r="AB1647" s="48"/>
      <c r="AC1647" s="48"/>
      <c r="AD1647" s="48"/>
      <c r="AE1647" s="48"/>
      <c r="AF1647" s="48"/>
      <c r="AG1647" s="48"/>
      <c r="AH1647" s="48"/>
      <c r="AI1647" s="48"/>
      <c r="AJ1647" s="48"/>
      <c r="AK1647" s="48"/>
      <c r="AL1647" s="48"/>
      <c r="AM1647" s="11" t="s">
        <v>157</v>
      </c>
      <c r="AN1647" s="48"/>
      <c r="AP1647" s="48"/>
      <c r="AQ1647" s="11" t="s">
        <v>79</v>
      </c>
      <c r="AR1647" s="48" t="s">
        <v>155</v>
      </c>
      <c r="AS1647" s="11" t="s">
        <v>75</v>
      </c>
      <c r="AT1647" s="25" t="s">
        <v>80</v>
      </c>
      <c r="AU1647" s="48"/>
      <c r="AV1647" s="48"/>
      <c r="AW1647" s="25" t="s">
        <v>96</v>
      </c>
      <c r="AX1647" s="25" t="s">
        <v>82</v>
      </c>
      <c r="AY1647" s="48"/>
      <c r="AZ1647" s="25" t="s">
        <v>132</v>
      </c>
      <c r="BA1647" s="48"/>
      <c r="BB1647" s="48"/>
      <c r="BF1647" s="48"/>
      <c r="BH1647" s="48"/>
      <c r="BI1647" s="48"/>
      <c r="BJ1647" s="44">
        <v>2025.0</v>
      </c>
      <c r="BK1647" s="11">
        <v>2027.0</v>
      </c>
      <c r="BL1647" s="16">
        <f t="shared" si="1660"/>
        <v>3</v>
      </c>
      <c r="BM1647" s="18" t="str">
        <f t="shared" si="1661"/>
        <v>2025, 2026, 2027</v>
      </c>
      <c r="BN1647" s="18" t="str">
        <f t="shared" ref="BN1647:CC1647" si="2470">IF(ISNUMBER(SEARCH(BN$1, $BM1647)), ($K1647/$BL1647), "")</f>
        <v/>
      </c>
      <c r="BO1647" s="18" t="str">
        <f t="shared" si="2470"/>
        <v/>
      </c>
      <c r="BP1647" s="18" t="str">
        <f t="shared" si="2470"/>
        <v/>
      </c>
      <c r="BQ1647" s="18" t="str">
        <f t="shared" si="2470"/>
        <v/>
      </c>
      <c r="BR1647" s="18" t="str">
        <f t="shared" si="2470"/>
        <v/>
      </c>
      <c r="BS1647" s="20">
        <f t="shared" si="2470"/>
        <v>17833</v>
      </c>
      <c r="BT1647" s="20">
        <f t="shared" si="2470"/>
        <v>17833</v>
      </c>
      <c r="BU1647" s="20">
        <f t="shared" si="2470"/>
        <v>17833</v>
      </c>
      <c r="BV1647" s="18" t="str">
        <f t="shared" si="2470"/>
        <v/>
      </c>
      <c r="BW1647" s="18" t="str">
        <f t="shared" si="2470"/>
        <v/>
      </c>
      <c r="BX1647" s="18" t="str">
        <f t="shared" si="2470"/>
        <v/>
      </c>
      <c r="BY1647" s="18" t="str">
        <f t="shared" si="2470"/>
        <v/>
      </c>
      <c r="BZ1647" s="18" t="str">
        <f t="shared" si="2470"/>
        <v/>
      </c>
      <c r="CA1647" s="18" t="str">
        <f t="shared" si="2470"/>
        <v/>
      </c>
      <c r="CB1647" s="18" t="str">
        <f t="shared" si="2470"/>
        <v/>
      </c>
      <c r="CC1647" s="18" t="str">
        <f t="shared" si="2470"/>
        <v/>
      </c>
      <c r="CD1647" s="48"/>
      <c r="CE1647" s="48"/>
    </row>
    <row r="1648">
      <c r="A1648" s="48" t="s">
        <v>7601</v>
      </c>
      <c r="B1648" s="39" t="s">
        <v>72</v>
      </c>
      <c r="C1648" s="39" t="s">
        <v>72</v>
      </c>
      <c r="D1648" s="39" t="s">
        <v>7182</v>
      </c>
      <c r="E1648" s="202">
        <v>110981.0</v>
      </c>
      <c r="F1648" s="202">
        <v>110981.0</v>
      </c>
      <c r="G1648" s="48" t="s">
        <v>7183</v>
      </c>
      <c r="J1648" s="65">
        <f t="shared" ref="J1648:K1648" si="2471">E1648</f>
        <v>110981</v>
      </c>
      <c r="K1648" s="65">
        <f t="shared" si="2471"/>
        <v>110981</v>
      </c>
      <c r="L1648" s="11" t="s">
        <v>86</v>
      </c>
      <c r="M1648" s="11"/>
      <c r="N1648" s="48" t="s">
        <v>7602</v>
      </c>
      <c r="O1648" s="48" t="s">
        <v>7603</v>
      </c>
      <c r="P1648" s="48"/>
      <c r="Q1648" s="48"/>
      <c r="R1648" s="48"/>
      <c r="S1648" s="48"/>
      <c r="T1648" s="48"/>
      <c r="V1648" s="48"/>
      <c r="W1648" s="48"/>
      <c r="X1648" s="48" t="s">
        <v>155</v>
      </c>
      <c r="Z1648" s="48"/>
      <c r="AA1648" s="48"/>
      <c r="AB1648" s="48"/>
      <c r="AC1648" s="48"/>
      <c r="AD1648" s="48"/>
      <c r="AE1648" s="48"/>
      <c r="AF1648" s="48"/>
      <c r="AG1648" s="48"/>
      <c r="AH1648" s="48"/>
      <c r="AI1648" s="48"/>
      <c r="AJ1648" s="48"/>
      <c r="AK1648" s="48"/>
      <c r="AL1648" s="48"/>
      <c r="AM1648" s="11" t="s">
        <v>157</v>
      </c>
      <c r="AN1648" s="48"/>
      <c r="AP1648" s="48"/>
      <c r="AQ1648" s="11" t="s">
        <v>79</v>
      </c>
      <c r="AR1648" s="48" t="s">
        <v>155</v>
      </c>
      <c r="AS1648" s="11" t="s">
        <v>75</v>
      </c>
      <c r="AT1648" s="25" t="s">
        <v>80</v>
      </c>
      <c r="AU1648" s="48"/>
      <c r="AV1648" s="48"/>
      <c r="AW1648" s="25" t="s">
        <v>96</v>
      </c>
      <c r="AX1648" s="25" t="s">
        <v>82</v>
      </c>
      <c r="AY1648" s="48"/>
      <c r="AZ1648" s="25" t="s">
        <v>395</v>
      </c>
      <c r="BA1648" s="48"/>
      <c r="BB1648" s="48"/>
      <c r="BF1648" s="48"/>
      <c r="BH1648" s="48"/>
      <c r="BI1648" s="48"/>
      <c r="BJ1648" s="44">
        <v>2025.0</v>
      </c>
      <c r="BK1648" s="11">
        <v>2028.0</v>
      </c>
      <c r="BL1648" s="16">
        <f t="shared" si="1660"/>
        <v>4</v>
      </c>
      <c r="BM1648" s="18" t="str">
        <f t="shared" si="1661"/>
        <v>2025, 2026, 2027, 2028</v>
      </c>
      <c r="BN1648" s="18" t="str">
        <f t="shared" ref="BN1648:CC1648" si="2472">IF(ISNUMBER(SEARCH(BN$1, $BM1648)), ($K1648/$BL1648), "")</f>
        <v/>
      </c>
      <c r="BO1648" s="18" t="str">
        <f t="shared" si="2472"/>
        <v/>
      </c>
      <c r="BP1648" s="18" t="str">
        <f t="shared" si="2472"/>
        <v/>
      </c>
      <c r="BQ1648" s="18" t="str">
        <f t="shared" si="2472"/>
        <v/>
      </c>
      <c r="BR1648" s="18" t="str">
        <f t="shared" si="2472"/>
        <v/>
      </c>
      <c r="BS1648" s="20">
        <f t="shared" si="2472"/>
        <v>27745.25</v>
      </c>
      <c r="BT1648" s="20">
        <f t="shared" si="2472"/>
        <v>27745.25</v>
      </c>
      <c r="BU1648" s="20">
        <f t="shared" si="2472"/>
        <v>27745.25</v>
      </c>
      <c r="BV1648" s="20">
        <f t="shared" si="2472"/>
        <v>27745.25</v>
      </c>
      <c r="BW1648" s="18" t="str">
        <f t="shared" si="2472"/>
        <v/>
      </c>
      <c r="BX1648" s="18" t="str">
        <f t="shared" si="2472"/>
        <v/>
      </c>
      <c r="BY1648" s="18" t="str">
        <f t="shared" si="2472"/>
        <v/>
      </c>
      <c r="BZ1648" s="18" t="str">
        <f t="shared" si="2472"/>
        <v/>
      </c>
      <c r="CA1648" s="18" t="str">
        <f t="shared" si="2472"/>
        <v/>
      </c>
      <c r="CB1648" s="18" t="str">
        <f t="shared" si="2472"/>
        <v/>
      </c>
      <c r="CC1648" s="18" t="str">
        <f t="shared" si="2472"/>
        <v/>
      </c>
      <c r="CD1648" s="48"/>
      <c r="CE1648" s="48"/>
    </row>
    <row r="1649">
      <c r="A1649" s="48" t="s">
        <v>7604</v>
      </c>
      <c r="B1649" s="39" t="s">
        <v>72</v>
      </c>
      <c r="C1649" s="39" t="s">
        <v>72</v>
      </c>
      <c r="D1649" s="39" t="s">
        <v>7182</v>
      </c>
      <c r="E1649" s="202">
        <v>442582.0</v>
      </c>
      <c r="F1649" s="202">
        <v>442582.0</v>
      </c>
      <c r="G1649" s="48" t="s">
        <v>7183</v>
      </c>
      <c r="J1649" s="65">
        <f t="shared" ref="J1649:K1649" si="2473">E1649</f>
        <v>442582</v>
      </c>
      <c r="K1649" s="65">
        <f t="shared" si="2473"/>
        <v>442582</v>
      </c>
      <c r="L1649" s="11" t="s">
        <v>86</v>
      </c>
      <c r="M1649" s="11"/>
      <c r="N1649" s="48" t="s">
        <v>7605</v>
      </c>
      <c r="O1649" s="48" t="s">
        <v>7606</v>
      </c>
      <c r="P1649" s="48"/>
      <c r="Q1649" s="48"/>
      <c r="R1649" s="48"/>
      <c r="S1649" s="48"/>
      <c r="T1649" s="48"/>
      <c r="V1649" s="48"/>
      <c r="W1649" s="48"/>
      <c r="X1649" s="48" t="s">
        <v>155</v>
      </c>
      <c r="Z1649" s="48"/>
      <c r="AA1649" s="48"/>
      <c r="AB1649" s="48"/>
      <c r="AC1649" s="48"/>
      <c r="AD1649" s="48"/>
      <c r="AE1649" s="48"/>
      <c r="AF1649" s="48"/>
      <c r="AG1649" s="48"/>
      <c r="AH1649" s="48"/>
      <c r="AI1649" s="48"/>
      <c r="AJ1649" s="48"/>
      <c r="AK1649" s="48"/>
      <c r="AL1649" s="48"/>
      <c r="AM1649" s="11" t="s">
        <v>157</v>
      </c>
      <c r="AN1649" s="48"/>
      <c r="AP1649" s="48"/>
      <c r="AQ1649" s="11" t="s">
        <v>79</v>
      </c>
      <c r="AR1649" s="48" t="s">
        <v>155</v>
      </c>
      <c r="AS1649" s="11" t="s">
        <v>75</v>
      </c>
      <c r="AT1649" s="25" t="s">
        <v>80</v>
      </c>
      <c r="AU1649" s="48"/>
      <c r="AV1649" s="48"/>
      <c r="AW1649" s="25" t="s">
        <v>96</v>
      </c>
      <c r="AX1649" s="25" t="s">
        <v>82</v>
      </c>
      <c r="AY1649" s="48"/>
      <c r="AZ1649" s="25" t="s">
        <v>395</v>
      </c>
      <c r="BA1649" s="48"/>
      <c r="BB1649" s="48"/>
      <c r="BF1649" s="48"/>
      <c r="BH1649" s="48"/>
      <c r="BI1649" s="48"/>
      <c r="BJ1649" s="44">
        <v>2025.0</v>
      </c>
      <c r="BK1649" s="11">
        <v>2028.0</v>
      </c>
      <c r="BL1649" s="16">
        <f t="shared" si="1660"/>
        <v>4</v>
      </c>
      <c r="BM1649" s="18" t="str">
        <f t="shared" si="1661"/>
        <v>2025, 2026, 2027, 2028</v>
      </c>
      <c r="BN1649" s="18" t="str">
        <f t="shared" ref="BN1649:CC1649" si="2474">IF(ISNUMBER(SEARCH(BN$1, $BM1649)), ($K1649/$BL1649), "")</f>
        <v/>
      </c>
      <c r="BO1649" s="18" t="str">
        <f t="shared" si="2474"/>
        <v/>
      </c>
      <c r="BP1649" s="18" t="str">
        <f t="shared" si="2474"/>
        <v/>
      </c>
      <c r="BQ1649" s="18" t="str">
        <f t="shared" si="2474"/>
        <v/>
      </c>
      <c r="BR1649" s="18" t="str">
        <f t="shared" si="2474"/>
        <v/>
      </c>
      <c r="BS1649" s="20">
        <f t="shared" si="2474"/>
        <v>110645.5</v>
      </c>
      <c r="BT1649" s="20">
        <f t="shared" si="2474"/>
        <v>110645.5</v>
      </c>
      <c r="BU1649" s="20">
        <f t="shared" si="2474"/>
        <v>110645.5</v>
      </c>
      <c r="BV1649" s="20">
        <f t="shared" si="2474"/>
        <v>110645.5</v>
      </c>
      <c r="BW1649" s="18" t="str">
        <f t="shared" si="2474"/>
        <v/>
      </c>
      <c r="BX1649" s="18" t="str">
        <f t="shared" si="2474"/>
        <v/>
      </c>
      <c r="BY1649" s="18" t="str">
        <f t="shared" si="2474"/>
        <v/>
      </c>
      <c r="BZ1649" s="18" t="str">
        <f t="shared" si="2474"/>
        <v/>
      </c>
      <c r="CA1649" s="18" t="str">
        <f t="shared" si="2474"/>
        <v/>
      </c>
      <c r="CB1649" s="18" t="str">
        <f t="shared" si="2474"/>
        <v/>
      </c>
      <c r="CC1649" s="18" t="str">
        <f t="shared" si="2474"/>
        <v/>
      </c>
      <c r="CD1649" s="48"/>
      <c r="CE1649" s="48"/>
    </row>
    <row r="1650">
      <c r="A1650" s="48" t="s">
        <v>7607</v>
      </c>
      <c r="B1650" s="39" t="s">
        <v>72</v>
      </c>
      <c r="C1650" s="39" t="s">
        <v>72</v>
      </c>
      <c r="D1650" s="39" t="s">
        <v>7182</v>
      </c>
      <c r="E1650" s="48"/>
      <c r="F1650" s="48"/>
      <c r="G1650" s="48" t="s">
        <v>7183</v>
      </c>
      <c r="I1650" s="48" t="str">
        <f t="shared" ref="I1650:J1650" si="2475">E1650</f>
        <v/>
      </c>
      <c r="J1650" s="65" t="str">
        <f t="shared" si="2475"/>
        <v/>
      </c>
      <c r="K1650" s="65"/>
      <c r="L1650" s="11" t="s">
        <v>86</v>
      </c>
      <c r="M1650" s="11"/>
      <c r="N1650" s="48" t="s">
        <v>7608</v>
      </c>
      <c r="O1650" s="48"/>
      <c r="P1650" s="48"/>
      <c r="Q1650" s="48"/>
      <c r="R1650" s="48"/>
      <c r="S1650" s="48"/>
      <c r="T1650" s="48" t="s">
        <v>7609</v>
      </c>
      <c r="V1650" s="48" t="s">
        <v>362</v>
      </c>
      <c r="W1650" s="48" t="s">
        <v>92</v>
      </c>
      <c r="X1650" s="48" t="s">
        <v>353</v>
      </c>
      <c r="Z1650" s="48"/>
      <c r="AA1650" s="48"/>
      <c r="AB1650" s="48"/>
      <c r="AC1650" s="48"/>
      <c r="AD1650" s="48"/>
      <c r="AE1650" s="48"/>
      <c r="AF1650" s="48"/>
      <c r="AG1650" s="48"/>
      <c r="AH1650" s="48"/>
      <c r="AI1650" s="48"/>
      <c r="AJ1650" s="48"/>
      <c r="AK1650" s="48"/>
      <c r="AL1650" s="48"/>
      <c r="AN1650" s="48"/>
      <c r="AP1650" s="48"/>
      <c r="AQ1650" s="11" t="s">
        <v>79</v>
      </c>
      <c r="AR1650" s="48" t="s">
        <v>353</v>
      </c>
      <c r="AS1650" s="11" t="s">
        <v>75</v>
      </c>
      <c r="AT1650" s="25" t="s">
        <v>107</v>
      </c>
      <c r="AU1650" s="39" t="s">
        <v>108</v>
      </c>
      <c r="AV1650" s="48"/>
      <c r="AW1650" s="25" t="s">
        <v>96</v>
      </c>
      <c r="AX1650" s="25" t="s">
        <v>82</v>
      </c>
      <c r="AY1650" s="48"/>
      <c r="AZ1650" s="25" t="s">
        <v>124</v>
      </c>
      <c r="BA1650" s="48"/>
      <c r="BB1650" s="48"/>
      <c r="BF1650" s="48"/>
      <c r="BH1650" s="48"/>
      <c r="BI1650" s="48"/>
      <c r="BJ1650" s="44">
        <v>2021.0</v>
      </c>
      <c r="BL1650" s="16">
        <f t="shared" si="1660"/>
        <v>-2020</v>
      </c>
      <c r="BM1650" s="18" t="str">
        <f t="shared" si="1661"/>
        <v>#NUM!</v>
      </c>
      <c r="BN1650" s="18" t="str">
        <f t="shared" ref="BN1650:CC1650" si="2476">IF(ISNUMBER(SEARCH(BN$1, $BM1650)), ($K1650/$BL1650), "")</f>
        <v/>
      </c>
      <c r="BO1650" s="18" t="str">
        <f t="shared" si="2476"/>
        <v/>
      </c>
      <c r="BP1650" s="18" t="str">
        <f t="shared" si="2476"/>
        <v/>
      </c>
      <c r="BQ1650" s="18" t="str">
        <f t="shared" si="2476"/>
        <v/>
      </c>
      <c r="BR1650" s="18" t="str">
        <f t="shared" si="2476"/>
        <v/>
      </c>
      <c r="BS1650" s="18" t="str">
        <f t="shared" si="2476"/>
        <v/>
      </c>
      <c r="BT1650" s="18" t="str">
        <f t="shared" si="2476"/>
        <v/>
      </c>
      <c r="BU1650" s="18" t="str">
        <f t="shared" si="2476"/>
        <v/>
      </c>
      <c r="BV1650" s="18" t="str">
        <f t="shared" si="2476"/>
        <v/>
      </c>
      <c r="BW1650" s="18" t="str">
        <f t="shared" si="2476"/>
        <v/>
      </c>
      <c r="BX1650" s="18" t="str">
        <f t="shared" si="2476"/>
        <v/>
      </c>
      <c r="BY1650" s="18" t="str">
        <f t="shared" si="2476"/>
        <v/>
      </c>
      <c r="BZ1650" s="18" t="str">
        <f t="shared" si="2476"/>
        <v/>
      </c>
      <c r="CA1650" s="18" t="str">
        <f t="shared" si="2476"/>
        <v/>
      </c>
      <c r="CB1650" s="18" t="str">
        <f t="shared" si="2476"/>
        <v/>
      </c>
      <c r="CC1650" s="18" t="str">
        <f t="shared" si="2476"/>
        <v/>
      </c>
      <c r="CD1650" s="48"/>
      <c r="CE1650" s="48"/>
    </row>
    <row r="1651">
      <c r="A1651" s="48" t="s">
        <v>7610</v>
      </c>
      <c r="B1651" s="39" t="s">
        <v>72</v>
      </c>
      <c r="C1651" s="39" t="s">
        <v>72</v>
      </c>
      <c r="D1651" s="39" t="s">
        <v>7182</v>
      </c>
      <c r="E1651" s="48"/>
      <c r="F1651" s="48"/>
      <c r="G1651" s="48" t="s">
        <v>7183</v>
      </c>
      <c r="I1651" s="48" t="str">
        <f t="shared" ref="I1651:J1651" si="2477">E1651</f>
        <v/>
      </c>
      <c r="J1651" s="65" t="str">
        <f t="shared" si="2477"/>
        <v/>
      </c>
      <c r="K1651" s="65"/>
      <c r="L1651" s="11" t="s">
        <v>86</v>
      </c>
      <c r="M1651" s="11"/>
      <c r="N1651" s="48" t="s">
        <v>147</v>
      </c>
      <c r="O1651" s="48"/>
      <c r="P1651" s="48"/>
      <c r="Q1651" s="48"/>
      <c r="R1651" s="48"/>
      <c r="S1651" s="48"/>
      <c r="T1651" s="48" t="s">
        <v>7611</v>
      </c>
      <c r="V1651" s="48" t="s">
        <v>7612</v>
      </c>
      <c r="W1651" s="48" t="s">
        <v>92</v>
      </c>
      <c r="X1651" s="48" t="s">
        <v>353</v>
      </c>
      <c r="Z1651" s="48"/>
      <c r="AA1651" s="48"/>
      <c r="AB1651" s="48"/>
      <c r="AC1651" s="48"/>
      <c r="AD1651" s="48"/>
      <c r="AE1651" s="48"/>
      <c r="AF1651" s="48"/>
      <c r="AG1651" s="48"/>
      <c r="AH1651" s="48"/>
      <c r="AI1651" s="48"/>
      <c r="AJ1651" s="48"/>
      <c r="AK1651" s="48"/>
      <c r="AL1651" s="48"/>
      <c r="AN1651" s="48"/>
      <c r="AP1651" s="48"/>
      <c r="AQ1651" s="11" t="s">
        <v>79</v>
      </c>
      <c r="AR1651" s="48" t="s">
        <v>353</v>
      </c>
      <c r="AS1651" s="11" t="s">
        <v>75</v>
      </c>
      <c r="AT1651" s="25" t="s">
        <v>80</v>
      </c>
      <c r="AU1651" s="48"/>
      <c r="AV1651" s="48"/>
      <c r="AW1651" s="25" t="s">
        <v>96</v>
      </c>
      <c r="AX1651" s="25" t="s">
        <v>82</v>
      </c>
      <c r="AY1651" s="48"/>
      <c r="AZ1651" s="25" t="s">
        <v>310</v>
      </c>
      <c r="BA1651" s="48"/>
      <c r="BB1651" s="48"/>
      <c r="BF1651" s="48"/>
      <c r="BH1651" s="48"/>
      <c r="BI1651" s="48"/>
      <c r="BJ1651" s="44">
        <v>2021.0</v>
      </c>
      <c r="BK1651" s="48"/>
      <c r="BL1651" s="16">
        <f t="shared" si="1660"/>
        <v>-2020</v>
      </c>
      <c r="BM1651" s="18" t="str">
        <f t="shared" si="1661"/>
        <v>#NUM!</v>
      </c>
      <c r="BN1651" s="18" t="str">
        <f t="shared" ref="BN1651:CC1651" si="2478">IF(ISNUMBER(SEARCH(BN$1, $BM1651)), ($K1651/$BL1651), "")</f>
        <v/>
      </c>
      <c r="BO1651" s="18" t="str">
        <f t="shared" si="2478"/>
        <v/>
      </c>
      <c r="BP1651" s="18" t="str">
        <f t="shared" si="2478"/>
        <v/>
      </c>
      <c r="BQ1651" s="18" t="str">
        <f t="shared" si="2478"/>
        <v/>
      </c>
      <c r="BR1651" s="18" t="str">
        <f t="shared" si="2478"/>
        <v/>
      </c>
      <c r="BS1651" s="18" t="str">
        <f t="shared" si="2478"/>
        <v/>
      </c>
      <c r="BT1651" s="18" t="str">
        <f t="shared" si="2478"/>
        <v/>
      </c>
      <c r="BU1651" s="18" t="str">
        <f t="shared" si="2478"/>
        <v/>
      </c>
      <c r="BV1651" s="18" t="str">
        <f t="shared" si="2478"/>
        <v/>
      </c>
      <c r="BW1651" s="18" t="str">
        <f t="shared" si="2478"/>
        <v/>
      </c>
      <c r="BX1651" s="18" t="str">
        <f t="shared" si="2478"/>
        <v/>
      </c>
      <c r="BY1651" s="18" t="str">
        <f t="shared" si="2478"/>
        <v/>
      </c>
      <c r="BZ1651" s="18" t="str">
        <f t="shared" si="2478"/>
        <v/>
      </c>
      <c r="CA1651" s="18" t="str">
        <f t="shared" si="2478"/>
        <v/>
      </c>
      <c r="CB1651" s="18" t="str">
        <f t="shared" si="2478"/>
        <v/>
      </c>
      <c r="CC1651" s="18" t="str">
        <f t="shared" si="2478"/>
        <v/>
      </c>
      <c r="CD1651" s="48"/>
      <c r="CE1651" s="48"/>
    </row>
    <row r="1652">
      <c r="A1652" s="48" t="s">
        <v>7613</v>
      </c>
      <c r="B1652" s="39" t="s">
        <v>72</v>
      </c>
      <c r="C1652" s="39" t="s">
        <v>72</v>
      </c>
      <c r="D1652" s="39" t="s">
        <v>7182</v>
      </c>
      <c r="E1652" s="48"/>
      <c r="F1652" s="48"/>
      <c r="G1652" s="48" t="s">
        <v>7183</v>
      </c>
      <c r="I1652" s="48" t="str">
        <f t="shared" ref="I1652:J1652" si="2479">E1652</f>
        <v/>
      </c>
      <c r="J1652" s="65" t="str">
        <f t="shared" si="2479"/>
        <v/>
      </c>
      <c r="K1652" s="65"/>
      <c r="L1652" s="11" t="s">
        <v>86</v>
      </c>
      <c r="M1652" s="11"/>
      <c r="N1652" s="48" t="s">
        <v>147</v>
      </c>
      <c r="O1652" s="48"/>
      <c r="P1652" s="48"/>
      <c r="Q1652" s="48"/>
      <c r="R1652" s="48"/>
      <c r="S1652" s="48"/>
      <c r="T1652" s="48" t="s">
        <v>7614</v>
      </c>
      <c r="V1652" s="48" t="s">
        <v>7615</v>
      </c>
      <c r="W1652" s="48" t="s">
        <v>92</v>
      </c>
      <c r="X1652" s="48" t="s">
        <v>353</v>
      </c>
      <c r="Z1652" s="48"/>
      <c r="AA1652" s="48"/>
      <c r="AB1652" s="48"/>
      <c r="AC1652" s="48"/>
      <c r="AD1652" s="48"/>
      <c r="AE1652" s="48"/>
      <c r="AF1652" s="48"/>
      <c r="AG1652" s="48"/>
      <c r="AH1652" s="48"/>
      <c r="AI1652" s="48"/>
      <c r="AJ1652" s="48"/>
      <c r="AK1652" s="48"/>
      <c r="AL1652" s="48"/>
      <c r="AN1652" s="48"/>
      <c r="AP1652" s="48"/>
      <c r="AQ1652" s="11" t="s">
        <v>79</v>
      </c>
      <c r="AR1652" s="48" t="s">
        <v>353</v>
      </c>
      <c r="AS1652" s="11" t="s">
        <v>75</v>
      </c>
      <c r="AT1652" s="25" t="s">
        <v>107</v>
      </c>
      <c r="AU1652" s="39" t="s">
        <v>189</v>
      </c>
      <c r="AV1652" s="48"/>
      <c r="AW1652" s="25" t="s">
        <v>96</v>
      </c>
      <c r="AX1652" s="25" t="s">
        <v>376</v>
      </c>
      <c r="AY1652" s="48"/>
      <c r="AZ1652" s="25" t="s">
        <v>109</v>
      </c>
      <c r="BA1652" s="48"/>
      <c r="BB1652" s="48"/>
      <c r="BF1652" s="48"/>
      <c r="BH1652" s="48"/>
      <c r="BI1652" s="48"/>
      <c r="BJ1652" s="44">
        <v>2024.0</v>
      </c>
      <c r="BK1652" s="48"/>
      <c r="BL1652" s="16">
        <f t="shared" si="1660"/>
        <v>-2023</v>
      </c>
      <c r="BM1652" s="18" t="str">
        <f t="shared" si="1661"/>
        <v>#NUM!</v>
      </c>
      <c r="BN1652" s="18" t="str">
        <f t="shared" ref="BN1652:CC1652" si="2480">IF(ISNUMBER(SEARCH(BN$1, $BM1652)), ($K1652/$BL1652), "")</f>
        <v/>
      </c>
      <c r="BO1652" s="18" t="str">
        <f t="shared" si="2480"/>
        <v/>
      </c>
      <c r="BP1652" s="18" t="str">
        <f t="shared" si="2480"/>
        <v/>
      </c>
      <c r="BQ1652" s="18" t="str">
        <f t="shared" si="2480"/>
        <v/>
      </c>
      <c r="BR1652" s="18" t="str">
        <f t="shared" si="2480"/>
        <v/>
      </c>
      <c r="BS1652" s="18" t="str">
        <f t="shared" si="2480"/>
        <v/>
      </c>
      <c r="BT1652" s="18" t="str">
        <f t="shared" si="2480"/>
        <v/>
      </c>
      <c r="BU1652" s="18" t="str">
        <f t="shared" si="2480"/>
        <v/>
      </c>
      <c r="BV1652" s="18" t="str">
        <f t="shared" si="2480"/>
        <v/>
      </c>
      <c r="BW1652" s="18" t="str">
        <f t="shared" si="2480"/>
        <v/>
      </c>
      <c r="BX1652" s="18" t="str">
        <f t="shared" si="2480"/>
        <v/>
      </c>
      <c r="BY1652" s="18" t="str">
        <f t="shared" si="2480"/>
        <v/>
      </c>
      <c r="BZ1652" s="18" t="str">
        <f t="shared" si="2480"/>
        <v/>
      </c>
      <c r="CA1652" s="18" t="str">
        <f t="shared" si="2480"/>
        <v/>
      </c>
      <c r="CB1652" s="18" t="str">
        <f t="shared" si="2480"/>
        <v/>
      </c>
      <c r="CC1652" s="18" t="str">
        <f t="shared" si="2480"/>
        <v/>
      </c>
      <c r="CD1652" s="48"/>
      <c r="CE1652" s="48"/>
    </row>
    <row r="1653">
      <c r="A1653" s="48" t="s">
        <v>7616</v>
      </c>
      <c r="B1653" s="39" t="s">
        <v>72</v>
      </c>
      <c r="C1653" s="39" t="s">
        <v>72</v>
      </c>
      <c r="D1653" s="39" t="s">
        <v>7182</v>
      </c>
      <c r="E1653" s="48"/>
      <c r="F1653" s="48"/>
      <c r="G1653" s="48" t="s">
        <v>7183</v>
      </c>
      <c r="I1653" s="48" t="str">
        <f t="shared" ref="I1653:J1653" si="2481">E1653</f>
        <v/>
      </c>
      <c r="J1653" s="65" t="str">
        <f t="shared" si="2481"/>
        <v/>
      </c>
      <c r="K1653" s="65"/>
      <c r="L1653" s="11" t="s">
        <v>86</v>
      </c>
      <c r="M1653" s="11"/>
      <c r="N1653" s="48"/>
      <c r="O1653" s="48"/>
      <c r="P1653" s="48"/>
      <c r="Q1653" s="48"/>
      <c r="R1653" s="48"/>
      <c r="S1653" s="48"/>
      <c r="T1653" s="48"/>
      <c r="V1653" s="48"/>
      <c r="W1653" s="48"/>
      <c r="X1653" s="48" t="s">
        <v>334</v>
      </c>
      <c r="Z1653" s="48"/>
      <c r="AA1653" s="48"/>
      <c r="AB1653" s="48"/>
      <c r="AC1653" s="48"/>
      <c r="AD1653" s="48"/>
      <c r="AE1653" s="48"/>
      <c r="AF1653" s="48"/>
      <c r="AG1653" s="48"/>
      <c r="AH1653" s="48"/>
      <c r="AI1653" s="48"/>
      <c r="AJ1653" s="48"/>
      <c r="AK1653" s="48"/>
      <c r="AL1653" s="48"/>
      <c r="AN1653" s="48"/>
      <c r="AP1653" s="48"/>
      <c r="AQ1653" s="11" t="s">
        <v>79</v>
      </c>
      <c r="AR1653" s="48" t="s">
        <v>334</v>
      </c>
      <c r="AS1653" s="11" t="s">
        <v>75</v>
      </c>
      <c r="AT1653" s="25" t="s">
        <v>80</v>
      </c>
      <c r="AU1653" s="48"/>
      <c r="AV1653" s="48"/>
      <c r="AW1653" s="25" t="s">
        <v>96</v>
      </c>
      <c r="AX1653" s="25" t="s">
        <v>2141</v>
      </c>
      <c r="AY1653" s="48"/>
      <c r="AZ1653" s="25" t="s">
        <v>132</v>
      </c>
      <c r="BA1653" s="48"/>
      <c r="BB1653" s="48"/>
      <c r="BF1653" s="48"/>
      <c r="BH1653" s="48"/>
      <c r="BI1653" s="48"/>
      <c r="BJ1653" s="44">
        <v>2020.0</v>
      </c>
      <c r="BK1653" s="48"/>
      <c r="BL1653" s="16">
        <f t="shared" si="1660"/>
        <v>-2019</v>
      </c>
      <c r="BM1653" s="18" t="str">
        <f t="shared" si="1661"/>
        <v>#NUM!</v>
      </c>
      <c r="BN1653" s="18" t="str">
        <f t="shared" ref="BN1653:CC1653" si="2482">IF(ISNUMBER(SEARCH(BN$1, $BM1653)), ($K1653/$BL1653), "")</f>
        <v/>
      </c>
      <c r="BO1653" s="18" t="str">
        <f t="shared" si="2482"/>
        <v/>
      </c>
      <c r="BP1653" s="18" t="str">
        <f t="shared" si="2482"/>
        <v/>
      </c>
      <c r="BQ1653" s="18" t="str">
        <f t="shared" si="2482"/>
        <v/>
      </c>
      <c r="BR1653" s="18" t="str">
        <f t="shared" si="2482"/>
        <v/>
      </c>
      <c r="BS1653" s="18" t="str">
        <f t="shared" si="2482"/>
        <v/>
      </c>
      <c r="BT1653" s="18" t="str">
        <f t="shared" si="2482"/>
        <v/>
      </c>
      <c r="BU1653" s="18" t="str">
        <f t="shared" si="2482"/>
        <v/>
      </c>
      <c r="BV1653" s="18" t="str">
        <f t="shared" si="2482"/>
        <v/>
      </c>
      <c r="BW1653" s="18" t="str">
        <f t="shared" si="2482"/>
        <v/>
      </c>
      <c r="BX1653" s="18" t="str">
        <f t="shared" si="2482"/>
        <v/>
      </c>
      <c r="BY1653" s="18" t="str">
        <f t="shared" si="2482"/>
        <v/>
      </c>
      <c r="BZ1653" s="18" t="str">
        <f t="shared" si="2482"/>
        <v/>
      </c>
      <c r="CA1653" s="18" t="str">
        <f t="shared" si="2482"/>
        <v/>
      </c>
      <c r="CB1653" s="18" t="str">
        <f t="shared" si="2482"/>
        <v/>
      </c>
      <c r="CC1653" s="18" t="str">
        <f t="shared" si="2482"/>
        <v/>
      </c>
      <c r="CD1653" s="48"/>
      <c r="CE1653" s="48"/>
    </row>
    <row r="1654">
      <c r="A1654" s="48" t="s">
        <v>7617</v>
      </c>
      <c r="B1654" s="39" t="s">
        <v>72</v>
      </c>
      <c r="C1654" s="39" t="s">
        <v>72</v>
      </c>
      <c r="D1654" s="39" t="s">
        <v>7182</v>
      </c>
      <c r="E1654" s="48"/>
      <c r="F1654" s="48"/>
      <c r="G1654" s="48" t="s">
        <v>7183</v>
      </c>
      <c r="I1654" s="48" t="str">
        <f t="shared" ref="I1654:J1654" si="2483">E1654</f>
        <v/>
      </c>
      <c r="J1654" s="65" t="str">
        <f t="shared" si="2483"/>
        <v/>
      </c>
      <c r="K1654" s="65"/>
      <c r="L1654" s="11" t="s">
        <v>86</v>
      </c>
      <c r="M1654" s="11"/>
      <c r="N1654" s="48"/>
      <c r="O1654" s="48"/>
      <c r="P1654" s="48"/>
      <c r="Q1654" s="48"/>
      <c r="R1654" s="48"/>
      <c r="S1654" s="48"/>
      <c r="T1654" s="48"/>
      <c r="V1654" s="48"/>
      <c r="W1654" s="48"/>
      <c r="X1654" s="48" t="s">
        <v>334</v>
      </c>
      <c r="Z1654" s="48"/>
      <c r="AA1654" s="48"/>
      <c r="AB1654" s="48"/>
      <c r="AC1654" s="48"/>
      <c r="AD1654" s="48"/>
      <c r="AE1654" s="48"/>
      <c r="AF1654" s="48"/>
      <c r="AG1654" s="48"/>
      <c r="AH1654" s="48"/>
      <c r="AI1654" s="48"/>
      <c r="AJ1654" s="48"/>
      <c r="AK1654" s="48"/>
      <c r="AL1654" s="48"/>
      <c r="AN1654" s="48"/>
      <c r="AP1654" s="48"/>
      <c r="AQ1654" s="11" t="s">
        <v>79</v>
      </c>
      <c r="AR1654" s="48" t="s">
        <v>334</v>
      </c>
      <c r="AS1654" s="11" t="s">
        <v>75</v>
      </c>
      <c r="AT1654" s="25" t="s">
        <v>122</v>
      </c>
      <c r="AU1654" s="48"/>
      <c r="AV1654" s="48"/>
      <c r="AW1654" s="25" t="s">
        <v>96</v>
      </c>
      <c r="AX1654" s="25" t="s">
        <v>82</v>
      </c>
      <c r="AY1654" s="48"/>
      <c r="AZ1654" s="25" t="s">
        <v>124</v>
      </c>
      <c r="BA1654" s="48"/>
      <c r="BB1654" s="48"/>
      <c r="BF1654" s="48"/>
      <c r="BH1654" s="48"/>
      <c r="BI1654" s="48"/>
      <c r="BJ1654" s="44">
        <v>2022.0</v>
      </c>
      <c r="BK1654" s="48"/>
      <c r="BL1654" s="16">
        <f t="shared" si="1660"/>
        <v>-2021</v>
      </c>
      <c r="BM1654" s="18" t="str">
        <f t="shared" si="1661"/>
        <v>#NUM!</v>
      </c>
      <c r="BN1654" s="18" t="str">
        <f t="shared" ref="BN1654:CC1654" si="2484">IF(ISNUMBER(SEARCH(BN$1, $BM1654)), ($K1654/$BL1654), "")</f>
        <v/>
      </c>
      <c r="BO1654" s="18" t="str">
        <f t="shared" si="2484"/>
        <v/>
      </c>
      <c r="BP1654" s="18" t="str">
        <f t="shared" si="2484"/>
        <v/>
      </c>
      <c r="BQ1654" s="18" t="str">
        <f t="shared" si="2484"/>
        <v/>
      </c>
      <c r="BR1654" s="18" t="str">
        <f t="shared" si="2484"/>
        <v/>
      </c>
      <c r="BS1654" s="18" t="str">
        <f t="shared" si="2484"/>
        <v/>
      </c>
      <c r="BT1654" s="18" t="str">
        <f t="shared" si="2484"/>
        <v/>
      </c>
      <c r="BU1654" s="18" t="str">
        <f t="shared" si="2484"/>
        <v/>
      </c>
      <c r="BV1654" s="18" t="str">
        <f t="shared" si="2484"/>
        <v/>
      </c>
      <c r="BW1654" s="18" t="str">
        <f t="shared" si="2484"/>
        <v/>
      </c>
      <c r="BX1654" s="18" t="str">
        <f t="shared" si="2484"/>
        <v/>
      </c>
      <c r="BY1654" s="18" t="str">
        <f t="shared" si="2484"/>
        <v/>
      </c>
      <c r="BZ1654" s="18" t="str">
        <f t="shared" si="2484"/>
        <v/>
      </c>
      <c r="CA1654" s="18" t="str">
        <f t="shared" si="2484"/>
        <v/>
      </c>
      <c r="CB1654" s="18" t="str">
        <f t="shared" si="2484"/>
        <v/>
      </c>
      <c r="CC1654" s="18" t="str">
        <f t="shared" si="2484"/>
        <v/>
      </c>
      <c r="CD1654" s="48"/>
      <c r="CE1654" s="48"/>
    </row>
    <row r="1655">
      <c r="A1655" s="203" t="s">
        <v>7618</v>
      </c>
      <c r="B1655" s="203" t="s">
        <v>6632</v>
      </c>
      <c r="C1655" s="203" t="s">
        <v>6632</v>
      </c>
      <c r="D1655" s="39" t="s">
        <v>7619</v>
      </c>
      <c r="E1655" s="204">
        <v>8895641.25</v>
      </c>
      <c r="F1655" s="204">
        <v>8895641.25</v>
      </c>
      <c r="G1655" s="11" t="s">
        <v>151</v>
      </c>
      <c r="J1655" s="65">
        <f t="shared" ref="J1655:K1655" si="2485">E1655</f>
        <v>8895641.25</v>
      </c>
      <c r="K1655" s="65">
        <f t="shared" si="2485"/>
        <v>8895641.25</v>
      </c>
      <c r="L1655" s="11" t="s">
        <v>86</v>
      </c>
      <c r="M1655" s="11" t="s">
        <v>67</v>
      </c>
      <c r="N1655" s="205" t="s">
        <v>6633</v>
      </c>
      <c r="O1655" s="206">
        <v>1.01214199E8</v>
      </c>
      <c r="P1655" s="48"/>
      <c r="Q1655" s="48"/>
      <c r="R1655" s="48"/>
      <c r="S1655" s="48"/>
      <c r="T1655" s="48"/>
      <c r="V1655" s="203" t="s">
        <v>1568</v>
      </c>
      <c r="W1655" s="203" t="s">
        <v>92</v>
      </c>
      <c r="X1655" s="203" t="s">
        <v>334</v>
      </c>
      <c r="Y1655" s="11" t="s">
        <v>75</v>
      </c>
      <c r="Z1655" s="48"/>
      <c r="AA1655" s="48"/>
      <c r="AB1655" s="48"/>
      <c r="AC1655" s="48"/>
      <c r="AD1655" s="48"/>
      <c r="AE1655" s="48"/>
      <c r="AF1655" s="48"/>
      <c r="AG1655" s="48"/>
      <c r="AH1655" s="48"/>
      <c r="AI1655" s="48"/>
      <c r="AJ1655" s="48"/>
      <c r="AK1655" s="48"/>
      <c r="AL1655" s="48"/>
      <c r="AM1655" s="11" t="s">
        <v>185</v>
      </c>
      <c r="AN1655" s="30" t="s">
        <v>261</v>
      </c>
      <c r="AP1655" s="48"/>
      <c r="AQ1655" s="11" t="s">
        <v>79</v>
      </c>
      <c r="AR1655" s="11" t="s">
        <v>188</v>
      </c>
      <c r="AS1655" s="11" t="s">
        <v>75</v>
      </c>
      <c r="AT1655" s="25" t="s">
        <v>80</v>
      </c>
      <c r="AU1655" s="48"/>
      <c r="AV1655" s="48"/>
      <c r="AW1655" s="25" t="s">
        <v>96</v>
      </c>
      <c r="AX1655" s="25" t="s">
        <v>82</v>
      </c>
      <c r="AY1655" s="48"/>
      <c r="AZ1655" s="25" t="s">
        <v>132</v>
      </c>
      <c r="BA1655" s="48"/>
      <c r="BB1655" s="48"/>
      <c r="BF1655" s="48"/>
      <c r="BH1655" s="48"/>
      <c r="BI1655" s="48"/>
      <c r="BJ1655" s="206">
        <v>2025.0</v>
      </c>
      <c r="BK1655" s="11">
        <v>2029.0</v>
      </c>
      <c r="BL1655" s="16">
        <f t="shared" si="1660"/>
        <v>5</v>
      </c>
      <c r="BM1655" s="18" t="str">
        <f t="shared" si="1661"/>
        <v>2025, 2026, 2027, 2028, 2029</v>
      </c>
      <c r="BN1655" s="18" t="str">
        <f t="shared" ref="BN1655:CC1655" si="2486">IF(ISNUMBER(SEARCH(BN$1, $BM1655)), ($K1655/$BL1655), "")</f>
        <v/>
      </c>
      <c r="BO1655" s="18" t="str">
        <f t="shared" si="2486"/>
        <v/>
      </c>
      <c r="BP1655" s="18" t="str">
        <f t="shared" si="2486"/>
        <v/>
      </c>
      <c r="BQ1655" s="18" t="str">
        <f t="shared" si="2486"/>
        <v/>
      </c>
      <c r="BR1655" s="18" t="str">
        <f t="shared" si="2486"/>
        <v/>
      </c>
      <c r="BS1655" s="20">
        <f t="shared" si="2486"/>
        <v>1779128.25</v>
      </c>
      <c r="BT1655" s="20">
        <f t="shared" si="2486"/>
        <v>1779128.25</v>
      </c>
      <c r="BU1655" s="20">
        <f t="shared" si="2486"/>
        <v>1779128.25</v>
      </c>
      <c r="BV1655" s="20">
        <f t="shared" si="2486"/>
        <v>1779128.25</v>
      </c>
      <c r="BW1655" s="20">
        <f t="shared" si="2486"/>
        <v>1779128.25</v>
      </c>
      <c r="BX1655" s="18" t="str">
        <f t="shared" si="2486"/>
        <v/>
      </c>
      <c r="BY1655" s="18" t="str">
        <f t="shared" si="2486"/>
        <v/>
      </c>
      <c r="BZ1655" s="18" t="str">
        <f t="shared" si="2486"/>
        <v/>
      </c>
      <c r="CA1655" s="18" t="str">
        <f t="shared" si="2486"/>
        <v/>
      </c>
      <c r="CB1655" s="18" t="str">
        <f t="shared" si="2486"/>
        <v/>
      </c>
      <c r="CC1655" s="18" t="str">
        <f t="shared" si="2486"/>
        <v/>
      </c>
      <c r="CD1655" s="48"/>
      <c r="CE1655" s="48"/>
    </row>
    <row r="1656">
      <c r="A1656" s="203" t="s">
        <v>7620</v>
      </c>
      <c r="B1656" s="203" t="s">
        <v>4878</v>
      </c>
      <c r="C1656" s="203" t="s">
        <v>4878</v>
      </c>
      <c r="D1656" s="39" t="s">
        <v>7619</v>
      </c>
      <c r="E1656" s="204">
        <v>2432030.0</v>
      </c>
      <c r="F1656" s="204">
        <v>2432030.0</v>
      </c>
      <c r="G1656" s="11" t="s">
        <v>151</v>
      </c>
      <c r="J1656" s="65">
        <f t="shared" ref="J1656:K1656" si="2487">E1656</f>
        <v>2432030</v>
      </c>
      <c r="K1656" s="65">
        <f t="shared" si="2487"/>
        <v>2432030</v>
      </c>
      <c r="L1656" s="11" t="s">
        <v>86</v>
      </c>
      <c r="M1656" s="11" t="s">
        <v>67</v>
      </c>
      <c r="N1656" s="203" t="s">
        <v>4880</v>
      </c>
      <c r="O1656" s="206">
        <v>1.0115871E8</v>
      </c>
      <c r="P1656" s="207"/>
      <c r="Q1656" s="206"/>
      <c r="R1656" s="48"/>
      <c r="S1656" s="48"/>
      <c r="T1656" s="48"/>
      <c r="V1656" s="203" t="s">
        <v>4881</v>
      </c>
      <c r="W1656" s="203" t="s">
        <v>4825</v>
      </c>
      <c r="X1656" s="203" t="s">
        <v>961</v>
      </c>
      <c r="Z1656" s="48"/>
      <c r="AA1656" s="48"/>
      <c r="AB1656" s="48"/>
      <c r="AC1656" s="48"/>
      <c r="AD1656" s="48"/>
      <c r="AE1656" s="48"/>
      <c r="AF1656" s="48"/>
      <c r="AG1656" s="48"/>
      <c r="AH1656" s="48"/>
      <c r="AI1656" s="48"/>
      <c r="AJ1656" s="48"/>
      <c r="AK1656" s="48"/>
      <c r="AL1656" s="48"/>
      <c r="AM1656" s="11" t="s">
        <v>185</v>
      </c>
      <c r="AN1656" s="11" t="s">
        <v>443</v>
      </c>
      <c r="AP1656" s="48"/>
      <c r="AQ1656" s="11" t="s">
        <v>79</v>
      </c>
      <c r="AR1656" s="11" t="s">
        <v>188</v>
      </c>
      <c r="AS1656" s="11" t="s">
        <v>75</v>
      </c>
      <c r="AT1656" s="25" t="s">
        <v>375</v>
      </c>
      <c r="AU1656" s="48"/>
      <c r="AV1656" s="48"/>
      <c r="AW1656" s="25" t="s">
        <v>96</v>
      </c>
      <c r="AX1656" s="25" t="s">
        <v>376</v>
      </c>
      <c r="AY1656" s="48"/>
      <c r="AZ1656" s="11" t="s">
        <v>7621</v>
      </c>
      <c r="BA1656" s="48"/>
      <c r="BB1656" s="48"/>
      <c r="BF1656" s="48"/>
      <c r="BH1656" s="48"/>
      <c r="BI1656" s="48"/>
      <c r="BJ1656" s="206">
        <v>2024.0</v>
      </c>
      <c r="BK1656" s="11">
        <v>2026.0</v>
      </c>
      <c r="BL1656" s="16">
        <f t="shared" si="1660"/>
        <v>3</v>
      </c>
      <c r="BM1656" s="18" t="str">
        <f t="shared" si="1661"/>
        <v>2024, 2025, 2026</v>
      </c>
      <c r="BN1656" s="18" t="str">
        <f t="shared" ref="BN1656:CC1656" si="2488">IF(ISNUMBER(SEARCH(BN$1, $BM1656)), ($K1656/$BL1656), "")</f>
        <v/>
      </c>
      <c r="BO1656" s="18" t="str">
        <f t="shared" si="2488"/>
        <v/>
      </c>
      <c r="BP1656" s="18" t="str">
        <f t="shared" si="2488"/>
        <v/>
      </c>
      <c r="BQ1656" s="18" t="str">
        <f t="shared" si="2488"/>
        <v/>
      </c>
      <c r="BR1656" s="20">
        <f t="shared" si="2488"/>
        <v>810676.6667</v>
      </c>
      <c r="BS1656" s="20">
        <f t="shared" si="2488"/>
        <v>810676.6667</v>
      </c>
      <c r="BT1656" s="20">
        <f t="shared" si="2488"/>
        <v>810676.6667</v>
      </c>
      <c r="BU1656" s="18" t="str">
        <f t="shared" si="2488"/>
        <v/>
      </c>
      <c r="BV1656" s="18" t="str">
        <f t="shared" si="2488"/>
        <v/>
      </c>
      <c r="BW1656" s="18" t="str">
        <f t="shared" si="2488"/>
        <v/>
      </c>
      <c r="BX1656" s="18" t="str">
        <f t="shared" si="2488"/>
        <v/>
      </c>
      <c r="BY1656" s="18" t="str">
        <f t="shared" si="2488"/>
        <v/>
      </c>
      <c r="BZ1656" s="18" t="str">
        <f t="shared" si="2488"/>
        <v/>
      </c>
      <c r="CA1656" s="18" t="str">
        <f t="shared" si="2488"/>
        <v/>
      </c>
      <c r="CB1656" s="18" t="str">
        <f t="shared" si="2488"/>
        <v/>
      </c>
      <c r="CC1656" s="18" t="str">
        <f t="shared" si="2488"/>
        <v/>
      </c>
      <c r="CD1656" s="48"/>
      <c r="CE1656" s="48"/>
    </row>
    <row r="1657">
      <c r="A1657" s="203" t="s">
        <v>7622</v>
      </c>
      <c r="B1657" s="203" t="s">
        <v>7623</v>
      </c>
      <c r="C1657" s="203" t="s">
        <v>7623</v>
      </c>
      <c r="D1657" s="39" t="s">
        <v>7619</v>
      </c>
      <c r="E1657" s="204">
        <v>2880145.8</v>
      </c>
      <c r="F1657" s="204">
        <v>2880145.8</v>
      </c>
      <c r="G1657" s="11" t="s">
        <v>151</v>
      </c>
      <c r="J1657" s="65">
        <f t="shared" ref="J1657:K1657" si="2489">E1657</f>
        <v>2880145.8</v>
      </c>
      <c r="K1657" s="65">
        <f t="shared" si="2489"/>
        <v>2880145.8</v>
      </c>
      <c r="L1657" s="11" t="s">
        <v>86</v>
      </c>
      <c r="M1657" s="11" t="s">
        <v>67</v>
      </c>
      <c r="N1657" s="203" t="s">
        <v>7624</v>
      </c>
      <c r="O1657" s="206">
        <v>955740.0</v>
      </c>
      <c r="P1657" s="207"/>
      <c r="Q1657" s="206"/>
      <c r="R1657" s="48"/>
      <c r="S1657" s="48"/>
      <c r="T1657" s="48"/>
      <c r="V1657" s="203" t="s">
        <v>7625</v>
      </c>
      <c r="W1657" s="203" t="s">
        <v>4825</v>
      </c>
      <c r="X1657" s="203" t="s">
        <v>548</v>
      </c>
      <c r="Z1657" s="48"/>
      <c r="AA1657" s="48"/>
      <c r="AB1657" s="48"/>
      <c r="AC1657" s="48"/>
      <c r="AD1657" s="48"/>
      <c r="AE1657" s="48"/>
      <c r="AF1657" s="48"/>
      <c r="AG1657" s="48"/>
      <c r="AH1657" s="48"/>
      <c r="AI1657" s="48"/>
      <c r="AJ1657" s="48"/>
      <c r="AK1657" s="48"/>
      <c r="AL1657" s="48"/>
      <c r="AM1657" s="11" t="s">
        <v>185</v>
      </c>
      <c r="AN1657" s="30" t="s">
        <v>503</v>
      </c>
      <c r="AP1657" s="48"/>
      <c r="AQ1657" s="11" t="s">
        <v>79</v>
      </c>
      <c r="AR1657" s="11" t="s">
        <v>188</v>
      </c>
      <c r="AS1657" s="11" t="s">
        <v>75</v>
      </c>
      <c r="AT1657" s="25" t="s">
        <v>107</v>
      </c>
      <c r="AU1657" s="39" t="s">
        <v>108</v>
      </c>
      <c r="AV1657" s="48"/>
      <c r="AW1657" s="25" t="s">
        <v>504</v>
      </c>
      <c r="AX1657" s="25" t="s">
        <v>82</v>
      </c>
      <c r="AY1657" s="48"/>
      <c r="AZ1657" s="25" t="s">
        <v>124</v>
      </c>
      <c r="BA1657" s="48"/>
      <c r="BB1657" s="48"/>
      <c r="BF1657" s="48"/>
      <c r="BH1657" s="48"/>
      <c r="BI1657" s="48"/>
      <c r="BJ1657" s="206">
        <v>2021.0</v>
      </c>
      <c r="BK1657" s="11">
        <v>2024.0</v>
      </c>
      <c r="BL1657" s="16">
        <f t="shared" si="1660"/>
        <v>4</v>
      </c>
      <c r="BM1657" s="18" t="str">
        <f t="shared" si="1661"/>
        <v>2021, 2022, 2023, 2024</v>
      </c>
      <c r="BN1657" s="18" t="str">
        <f t="shared" ref="BN1657:CC1657" si="2490">IF(ISNUMBER(SEARCH(BN$1, $BM1657)), ($K1657/$BL1657), "")</f>
        <v/>
      </c>
      <c r="BO1657" s="20">
        <f t="shared" si="2490"/>
        <v>720036.45</v>
      </c>
      <c r="BP1657" s="20">
        <f t="shared" si="2490"/>
        <v>720036.45</v>
      </c>
      <c r="BQ1657" s="20">
        <f t="shared" si="2490"/>
        <v>720036.45</v>
      </c>
      <c r="BR1657" s="20">
        <f t="shared" si="2490"/>
        <v>720036.45</v>
      </c>
      <c r="BS1657" s="18" t="str">
        <f t="shared" si="2490"/>
        <v/>
      </c>
      <c r="BT1657" s="18" t="str">
        <f t="shared" si="2490"/>
        <v/>
      </c>
      <c r="BU1657" s="18" t="str">
        <f t="shared" si="2490"/>
        <v/>
      </c>
      <c r="BV1657" s="18" t="str">
        <f t="shared" si="2490"/>
        <v/>
      </c>
      <c r="BW1657" s="18" t="str">
        <f t="shared" si="2490"/>
        <v/>
      </c>
      <c r="BX1657" s="18" t="str">
        <f t="shared" si="2490"/>
        <v/>
      </c>
      <c r="BY1657" s="18" t="str">
        <f t="shared" si="2490"/>
        <v/>
      </c>
      <c r="BZ1657" s="18" t="str">
        <f t="shared" si="2490"/>
        <v/>
      </c>
      <c r="CA1657" s="18" t="str">
        <f t="shared" si="2490"/>
        <v/>
      </c>
      <c r="CB1657" s="18" t="str">
        <f t="shared" si="2490"/>
        <v/>
      </c>
      <c r="CC1657" s="18" t="str">
        <f t="shared" si="2490"/>
        <v/>
      </c>
      <c r="CD1657" s="48"/>
      <c r="CE1657" s="48"/>
    </row>
    <row r="1658">
      <c r="A1658" s="203" t="s">
        <v>7626</v>
      </c>
      <c r="B1658" s="203" t="s">
        <v>7627</v>
      </c>
      <c r="C1658" s="203" t="s">
        <v>7627</v>
      </c>
      <c r="D1658" s="39" t="s">
        <v>7619</v>
      </c>
      <c r="E1658" s="204">
        <v>2724231.25</v>
      </c>
      <c r="F1658" s="204">
        <v>2724231.25</v>
      </c>
      <c r="G1658" s="11" t="s">
        <v>151</v>
      </c>
      <c r="J1658" s="65">
        <f t="shared" ref="J1658:K1658" si="2491">E1658</f>
        <v>2724231.25</v>
      </c>
      <c r="K1658" s="65">
        <f t="shared" si="2491"/>
        <v>2724231.25</v>
      </c>
      <c r="L1658" s="11" t="s">
        <v>86</v>
      </c>
      <c r="M1658" s="11" t="s">
        <v>67</v>
      </c>
      <c r="N1658" s="203" t="s">
        <v>652</v>
      </c>
      <c r="O1658" s="206">
        <v>958660.0</v>
      </c>
      <c r="P1658" s="207"/>
      <c r="Q1658" s="206"/>
      <c r="R1658" s="48"/>
      <c r="S1658" s="48"/>
      <c r="T1658" s="48"/>
      <c r="V1658" s="203" t="s">
        <v>7628</v>
      </c>
      <c r="W1658" s="203" t="s">
        <v>4825</v>
      </c>
      <c r="X1658" s="203" t="s">
        <v>259</v>
      </c>
      <c r="Z1658" s="48"/>
      <c r="AA1658" s="48"/>
      <c r="AB1658" s="48"/>
      <c r="AC1658" s="48"/>
      <c r="AD1658" s="48"/>
      <c r="AE1658" s="48"/>
      <c r="AF1658" s="48"/>
      <c r="AG1658" s="48"/>
      <c r="AH1658" s="48"/>
      <c r="AI1658" s="48"/>
      <c r="AJ1658" s="48"/>
      <c r="AK1658" s="48"/>
      <c r="AL1658" s="48"/>
      <c r="AM1658" s="11" t="s">
        <v>185</v>
      </c>
      <c r="AN1658" s="30" t="s">
        <v>656</v>
      </c>
      <c r="AP1658" s="48"/>
      <c r="AQ1658" s="11" t="s">
        <v>79</v>
      </c>
      <c r="AR1658" s="11" t="s">
        <v>188</v>
      </c>
      <c r="AS1658" s="11" t="s">
        <v>75</v>
      </c>
      <c r="AT1658" s="25" t="s">
        <v>375</v>
      </c>
      <c r="AU1658" s="48"/>
      <c r="AV1658" s="48"/>
      <c r="AW1658" s="25" t="s">
        <v>96</v>
      </c>
      <c r="AX1658" s="25" t="s">
        <v>376</v>
      </c>
      <c r="AY1658" s="48"/>
      <c r="AZ1658" s="19" t="s">
        <v>124</v>
      </c>
      <c r="BA1658" s="48"/>
      <c r="BB1658" s="48"/>
      <c r="BF1658" s="48"/>
      <c r="BH1658" s="48"/>
      <c r="BI1658" s="48"/>
      <c r="BJ1658" s="206">
        <v>2020.0</v>
      </c>
      <c r="BK1658" s="11">
        <v>2023.0</v>
      </c>
      <c r="BL1658" s="16">
        <f t="shared" si="1660"/>
        <v>4</v>
      </c>
      <c r="BM1658" s="18" t="str">
        <f t="shared" si="1661"/>
        <v>2020, 2021, 2022, 2023</v>
      </c>
      <c r="BN1658" s="20">
        <f t="shared" ref="BN1658:CC1658" si="2492">IF(ISNUMBER(SEARCH(BN$1, $BM1658)), ($K1658/$BL1658), "")</f>
        <v>681057.8125</v>
      </c>
      <c r="BO1658" s="20">
        <f t="shared" si="2492"/>
        <v>681057.8125</v>
      </c>
      <c r="BP1658" s="20">
        <f t="shared" si="2492"/>
        <v>681057.8125</v>
      </c>
      <c r="BQ1658" s="20">
        <f t="shared" si="2492"/>
        <v>681057.8125</v>
      </c>
      <c r="BR1658" s="18" t="str">
        <f t="shared" si="2492"/>
        <v/>
      </c>
      <c r="BS1658" s="18" t="str">
        <f t="shared" si="2492"/>
        <v/>
      </c>
      <c r="BT1658" s="18" t="str">
        <f t="shared" si="2492"/>
        <v/>
      </c>
      <c r="BU1658" s="18" t="str">
        <f t="shared" si="2492"/>
        <v/>
      </c>
      <c r="BV1658" s="18" t="str">
        <f t="shared" si="2492"/>
        <v/>
      </c>
      <c r="BW1658" s="18" t="str">
        <f t="shared" si="2492"/>
        <v/>
      </c>
      <c r="BX1658" s="18" t="str">
        <f t="shared" si="2492"/>
        <v/>
      </c>
      <c r="BY1658" s="18" t="str">
        <f t="shared" si="2492"/>
        <v/>
      </c>
      <c r="BZ1658" s="18" t="str">
        <f t="shared" si="2492"/>
        <v/>
      </c>
      <c r="CA1658" s="18" t="str">
        <f t="shared" si="2492"/>
        <v/>
      </c>
      <c r="CB1658" s="18" t="str">
        <f t="shared" si="2492"/>
        <v/>
      </c>
      <c r="CC1658" s="18" t="str">
        <f t="shared" si="2492"/>
        <v/>
      </c>
      <c r="CD1658" s="48"/>
      <c r="CE1658" s="48"/>
    </row>
    <row r="1659">
      <c r="A1659" s="203" t="s">
        <v>7400</v>
      </c>
      <c r="B1659" s="203" t="s">
        <v>7629</v>
      </c>
      <c r="C1659" s="203" t="s">
        <v>7629</v>
      </c>
      <c r="D1659" s="39" t="s">
        <v>7619</v>
      </c>
      <c r="E1659" s="204">
        <v>3963836.25</v>
      </c>
      <c r="F1659" s="204">
        <v>3963836.25</v>
      </c>
      <c r="G1659" s="11" t="s">
        <v>151</v>
      </c>
      <c r="J1659" s="65">
        <f t="shared" ref="J1659:K1659" si="2493">E1659</f>
        <v>3963836.25</v>
      </c>
      <c r="K1659" s="65">
        <f t="shared" si="2493"/>
        <v>3963836.25</v>
      </c>
      <c r="L1659" s="11" t="s">
        <v>86</v>
      </c>
      <c r="M1659" s="11" t="s">
        <v>67</v>
      </c>
      <c r="N1659" s="203" t="s">
        <v>7630</v>
      </c>
      <c r="O1659" s="206">
        <v>1.01115118E8</v>
      </c>
      <c r="P1659" s="207"/>
      <c r="Q1659" s="206"/>
      <c r="R1659" s="48"/>
      <c r="S1659" s="48"/>
      <c r="T1659" s="48"/>
      <c r="V1659" s="203" t="s">
        <v>7631</v>
      </c>
      <c r="W1659" s="203" t="s">
        <v>4825</v>
      </c>
      <c r="X1659" s="203" t="s">
        <v>164</v>
      </c>
      <c r="Z1659" s="48"/>
      <c r="AA1659" s="48"/>
      <c r="AB1659" s="48"/>
      <c r="AC1659" s="48"/>
      <c r="AD1659" s="48"/>
      <c r="AE1659" s="48"/>
      <c r="AF1659" s="48"/>
      <c r="AG1659" s="48"/>
      <c r="AH1659" s="48"/>
      <c r="AI1659" s="48"/>
      <c r="AJ1659" s="48"/>
      <c r="AK1659" s="48"/>
      <c r="AL1659" s="48"/>
      <c r="AM1659" s="11" t="s">
        <v>185</v>
      </c>
      <c r="AN1659" s="11" t="s">
        <v>443</v>
      </c>
      <c r="AP1659" s="48"/>
      <c r="AQ1659" s="11" t="s">
        <v>79</v>
      </c>
      <c r="AR1659" s="11" t="s">
        <v>188</v>
      </c>
      <c r="AS1659" s="11" t="s">
        <v>75</v>
      </c>
      <c r="AT1659" s="25" t="s">
        <v>107</v>
      </c>
      <c r="AU1659" s="39" t="s">
        <v>108</v>
      </c>
      <c r="AV1659" s="48"/>
      <c r="AW1659" s="25" t="s">
        <v>96</v>
      </c>
      <c r="AX1659" s="25" t="s">
        <v>2141</v>
      </c>
      <c r="AY1659" s="11" t="s">
        <v>444</v>
      </c>
      <c r="AZ1659" s="25" t="s">
        <v>516</v>
      </c>
      <c r="BA1659" s="48"/>
      <c r="BB1659" s="48"/>
      <c r="BF1659" s="48"/>
      <c r="BH1659" s="48"/>
      <c r="BI1659" s="48"/>
      <c r="BJ1659" s="206">
        <v>2023.0</v>
      </c>
      <c r="BK1659" s="11">
        <v>2027.0</v>
      </c>
      <c r="BL1659" s="16">
        <f t="shared" si="1660"/>
        <v>5</v>
      </c>
      <c r="BM1659" s="18" t="str">
        <f t="shared" si="1661"/>
        <v>2023, 2024, 2025, 2026, 2027</v>
      </c>
      <c r="BN1659" s="18" t="str">
        <f t="shared" ref="BN1659:CC1659" si="2494">IF(ISNUMBER(SEARCH(BN$1, $BM1659)), ($K1659/$BL1659), "")</f>
        <v/>
      </c>
      <c r="BO1659" s="18" t="str">
        <f t="shared" si="2494"/>
        <v/>
      </c>
      <c r="BP1659" s="18" t="str">
        <f t="shared" si="2494"/>
        <v/>
      </c>
      <c r="BQ1659" s="20">
        <f t="shared" si="2494"/>
        <v>792767.25</v>
      </c>
      <c r="BR1659" s="20">
        <f t="shared" si="2494"/>
        <v>792767.25</v>
      </c>
      <c r="BS1659" s="20">
        <f t="shared" si="2494"/>
        <v>792767.25</v>
      </c>
      <c r="BT1659" s="20">
        <f t="shared" si="2494"/>
        <v>792767.25</v>
      </c>
      <c r="BU1659" s="20">
        <f t="shared" si="2494"/>
        <v>792767.25</v>
      </c>
      <c r="BV1659" s="18" t="str">
        <f t="shared" si="2494"/>
        <v/>
      </c>
      <c r="BW1659" s="18" t="str">
        <f t="shared" si="2494"/>
        <v/>
      </c>
      <c r="BX1659" s="18" t="str">
        <f t="shared" si="2494"/>
        <v/>
      </c>
      <c r="BY1659" s="18" t="str">
        <f t="shared" si="2494"/>
        <v/>
      </c>
      <c r="BZ1659" s="18" t="str">
        <f t="shared" si="2494"/>
        <v/>
      </c>
      <c r="CA1659" s="18" t="str">
        <f t="shared" si="2494"/>
        <v/>
      </c>
      <c r="CB1659" s="18" t="str">
        <f t="shared" si="2494"/>
        <v/>
      </c>
      <c r="CC1659" s="18" t="str">
        <f t="shared" si="2494"/>
        <v/>
      </c>
      <c r="CD1659" s="48"/>
      <c r="CE1659" s="48"/>
    </row>
    <row r="1660">
      <c r="A1660" s="203" t="s">
        <v>7632</v>
      </c>
      <c r="B1660" s="203" t="s">
        <v>7633</v>
      </c>
      <c r="C1660" s="203" t="s">
        <v>7633</v>
      </c>
      <c r="D1660" s="39" t="s">
        <v>7619</v>
      </c>
      <c r="E1660" s="204">
        <v>5999858.25</v>
      </c>
      <c r="F1660" s="204">
        <v>5999858.25</v>
      </c>
      <c r="G1660" s="11" t="s">
        <v>151</v>
      </c>
      <c r="J1660" s="65">
        <f t="shared" ref="J1660:K1660" si="2495">E1660</f>
        <v>5999858.25</v>
      </c>
      <c r="K1660" s="65">
        <f t="shared" si="2495"/>
        <v>5999858.25</v>
      </c>
      <c r="L1660" s="11" t="s">
        <v>86</v>
      </c>
      <c r="M1660" s="11" t="s">
        <v>67</v>
      </c>
      <c r="N1660" s="203" t="s">
        <v>7634</v>
      </c>
      <c r="O1660" s="206">
        <v>1.01000383E8</v>
      </c>
      <c r="P1660" s="207"/>
      <c r="Q1660" s="206"/>
      <c r="R1660" s="48"/>
      <c r="S1660" s="48"/>
      <c r="T1660" s="48"/>
      <c r="V1660" s="203" t="s">
        <v>533</v>
      </c>
      <c r="W1660" s="203" t="s">
        <v>7635</v>
      </c>
      <c r="X1660" s="203" t="s">
        <v>183</v>
      </c>
      <c r="Z1660" s="48"/>
      <c r="AA1660" s="48"/>
      <c r="AB1660" s="48"/>
      <c r="AC1660" s="48"/>
      <c r="AD1660" s="48"/>
      <c r="AE1660" s="48"/>
      <c r="AF1660" s="48"/>
      <c r="AG1660" s="48"/>
      <c r="AH1660" s="48"/>
      <c r="AI1660" s="48"/>
      <c r="AJ1660" s="48"/>
      <c r="AK1660" s="48"/>
      <c r="AL1660" s="48"/>
      <c r="AM1660" s="11" t="s">
        <v>185</v>
      </c>
      <c r="AN1660" s="30" t="s">
        <v>364</v>
      </c>
      <c r="AP1660" s="48"/>
      <c r="AQ1660" s="11" t="s">
        <v>79</v>
      </c>
      <c r="AR1660" s="11" t="s">
        <v>188</v>
      </c>
      <c r="AS1660" s="11" t="s">
        <v>75</v>
      </c>
      <c r="AT1660" s="25" t="s">
        <v>80</v>
      </c>
      <c r="AU1660" s="48"/>
      <c r="AV1660" s="48"/>
      <c r="AW1660" s="25" t="s">
        <v>96</v>
      </c>
      <c r="AX1660" s="25" t="s">
        <v>82</v>
      </c>
      <c r="AY1660" s="48"/>
      <c r="AZ1660" s="25" t="s">
        <v>310</v>
      </c>
      <c r="BA1660" s="48"/>
      <c r="BB1660" s="48"/>
      <c r="BF1660" s="48"/>
      <c r="BH1660" s="48"/>
      <c r="BI1660" s="48"/>
      <c r="BJ1660" s="206">
        <v>2022.0</v>
      </c>
      <c r="BK1660" s="11">
        <v>2027.0</v>
      </c>
      <c r="BL1660" s="16">
        <f t="shared" si="1660"/>
        <v>6</v>
      </c>
      <c r="BM1660" s="18" t="str">
        <f t="shared" si="1661"/>
        <v>2022, 2023, 2024, 2025, 2026, 2027</v>
      </c>
      <c r="BN1660" s="18" t="str">
        <f t="shared" ref="BN1660:CC1660" si="2496">IF(ISNUMBER(SEARCH(BN$1, $BM1660)), ($K1660/$BL1660), "")</f>
        <v/>
      </c>
      <c r="BO1660" s="18" t="str">
        <f t="shared" si="2496"/>
        <v/>
      </c>
      <c r="BP1660" s="20">
        <f t="shared" si="2496"/>
        <v>999976.375</v>
      </c>
      <c r="BQ1660" s="20">
        <f t="shared" si="2496"/>
        <v>999976.375</v>
      </c>
      <c r="BR1660" s="20">
        <f t="shared" si="2496"/>
        <v>999976.375</v>
      </c>
      <c r="BS1660" s="20">
        <f t="shared" si="2496"/>
        <v>999976.375</v>
      </c>
      <c r="BT1660" s="20">
        <f t="shared" si="2496"/>
        <v>999976.375</v>
      </c>
      <c r="BU1660" s="20">
        <f t="shared" si="2496"/>
        <v>999976.375</v>
      </c>
      <c r="BV1660" s="18" t="str">
        <f t="shared" si="2496"/>
        <v/>
      </c>
      <c r="BW1660" s="18" t="str">
        <f t="shared" si="2496"/>
        <v/>
      </c>
      <c r="BX1660" s="18" t="str">
        <f t="shared" si="2496"/>
        <v/>
      </c>
      <c r="BY1660" s="18" t="str">
        <f t="shared" si="2496"/>
        <v/>
      </c>
      <c r="BZ1660" s="18" t="str">
        <f t="shared" si="2496"/>
        <v/>
      </c>
      <c r="CA1660" s="18" t="str">
        <f t="shared" si="2496"/>
        <v/>
      </c>
      <c r="CB1660" s="18" t="str">
        <f t="shared" si="2496"/>
        <v/>
      </c>
      <c r="CC1660" s="18" t="str">
        <f t="shared" si="2496"/>
        <v/>
      </c>
      <c r="CD1660" s="48"/>
      <c r="CE1660" s="48"/>
    </row>
    <row r="1661">
      <c r="A1661" s="203" t="s">
        <v>7636</v>
      </c>
      <c r="B1661" s="203" t="s">
        <v>7637</v>
      </c>
      <c r="C1661" s="203" t="s">
        <v>7637</v>
      </c>
      <c r="D1661" s="39" t="s">
        <v>7619</v>
      </c>
      <c r="E1661" s="208">
        <v>420966.72</v>
      </c>
      <c r="F1661" s="208">
        <v>420966.72</v>
      </c>
      <c r="G1661" s="11" t="s">
        <v>151</v>
      </c>
      <c r="J1661" s="65">
        <f t="shared" ref="J1661:K1661" si="2497">E1661</f>
        <v>420966.72</v>
      </c>
      <c r="K1661" s="65">
        <f t="shared" si="2497"/>
        <v>420966.72</v>
      </c>
      <c r="L1661" s="11" t="s">
        <v>86</v>
      </c>
      <c r="M1661" s="11" t="s">
        <v>67</v>
      </c>
      <c r="N1661" s="203" t="s">
        <v>7638</v>
      </c>
      <c r="O1661" s="206">
        <v>1.01209178E8</v>
      </c>
      <c r="P1661" s="207"/>
      <c r="Q1661" s="206"/>
      <c r="R1661" s="48"/>
      <c r="S1661" s="48"/>
      <c r="T1661" s="48"/>
      <c r="V1661" s="203" t="s">
        <v>7639</v>
      </c>
      <c r="W1661" s="203" t="s">
        <v>7635</v>
      </c>
      <c r="X1661" s="203" t="s">
        <v>259</v>
      </c>
      <c r="Z1661" s="48"/>
      <c r="AA1661" s="48"/>
      <c r="AB1661" s="48"/>
      <c r="AC1661" s="48"/>
      <c r="AD1661" s="48"/>
      <c r="AE1661" s="48"/>
      <c r="AF1661" s="48"/>
      <c r="AG1661" s="48"/>
      <c r="AH1661" s="48"/>
      <c r="AI1661" s="48"/>
      <c r="AJ1661" s="48"/>
      <c r="AK1661" s="48"/>
      <c r="AL1661" s="48"/>
      <c r="AM1661" s="11" t="s">
        <v>185</v>
      </c>
      <c r="AN1661" s="30" t="s">
        <v>503</v>
      </c>
      <c r="AP1661" s="48"/>
      <c r="AQ1661" s="11" t="s">
        <v>79</v>
      </c>
      <c r="AR1661" s="11" t="s">
        <v>188</v>
      </c>
      <c r="AS1661" s="11" t="s">
        <v>75</v>
      </c>
      <c r="AT1661" s="25" t="s">
        <v>80</v>
      </c>
      <c r="AU1661" s="48"/>
      <c r="AV1661" s="48"/>
      <c r="AW1661" s="25" t="s">
        <v>96</v>
      </c>
      <c r="AX1661" s="25" t="s">
        <v>2141</v>
      </c>
      <c r="AY1661" s="39" t="s">
        <v>444</v>
      </c>
      <c r="AZ1661" s="11" t="s">
        <v>520</v>
      </c>
      <c r="BA1661" s="48"/>
      <c r="BB1661" s="48"/>
      <c r="BF1661" s="48"/>
      <c r="BH1661" s="48"/>
      <c r="BI1661" s="48"/>
      <c r="BJ1661" s="206">
        <v>2026.0</v>
      </c>
      <c r="BK1661" s="11">
        <v>2028.0</v>
      </c>
      <c r="BL1661" s="16">
        <f t="shared" si="1660"/>
        <v>3</v>
      </c>
      <c r="BM1661" s="18" t="str">
        <f t="shared" si="1661"/>
        <v>2026, 2027, 2028</v>
      </c>
      <c r="BN1661" s="18" t="str">
        <f t="shared" ref="BN1661:CC1661" si="2498">IF(ISNUMBER(SEARCH(BN$1, $BM1661)), ($K1661/$BL1661), "")</f>
        <v/>
      </c>
      <c r="BO1661" s="18" t="str">
        <f t="shared" si="2498"/>
        <v/>
      </c>
      <c r="BP1661" s="18" t="str">
        <f t="shared" si="2498"/>
        <v/>
      </c>
      <c r="BQ1661" s="18" t="str">
        <f t="shared" si="2498"/>
        <v/>
      </c>
      <c r="BR1661" s="18" t="str">
        <f t="shared" si="2498"/>
        <v/>
      </c>
      <c r="BS1661" s="18" t="str">
        <f t="shared" si="2498"/>
        <v/>
      </c>
      <c r="BT1661" s="20">
        <f t="shared" si="2498"/>
        <v>140322.24</v>
      </c>
      <c r="BU1661" s="20">
        <f t="shared" si="2498"/>
        <v>140322.24</v>
      </c>
      <c r="BV1661" s="20">
        <f t="shared" si="2498"/>
        <v>140322.24</v>
      </c>
      <c r="BW1661" s="18" t="str">
        <f t="shared" si="2498"/>
        <v/>
      </c>
      <c r="BX1661" s="18" t="str">
        <f t="shared" si="2498"/>
        <v/>
      </c>
      <c r="BY1661" s="18" t="str">
        <f t="shared" si="2498"/>
        <v/>
      </c>
      <c r="BZ1661" s="18" t="str">
        <f t="shared" si="2498"/>
        <v/>
      </c>
      <c r="CA1661" s="18" t="str">
        <f t="shared" si="2498"/>
        <v/>
      </c>
      <c r="CB1661" s="18" t="str">
        <f t="shared" si="2498"/>
        <v/>
      </c>
      <c r="CC1661" s="18" t="str">
        <f t="shared" si="2498"/>
        <v/>
      </c>
      <c r="CD1661" s="48"/>
      <c r="CE1661" s="48"/>
    </row>
    <row r="1662">
      <c r="A1662" s="203" t="s">
        <v>7640</v>
      </c>
      <c r="B1662" s="203" t="s">
        <v>7641</v>
      </c>
      <c r="C1662" s="203" t="s">
        <v>7641</v>
      </c>
      <c r="D1662" s="39" t="s">
        <v>7619</v>
      </c>
      <c r="E1662" s="208">
        <v>252728.64</v>
      </c>
      <c r="F1662" s="208">
        <v>252728.64</v>
      </c>
      <c r="G1662" s="11" t="s">
        <v>151</v>
      </c>
      <c r="J1662" s="65">
        <f t="shared" ref="J1662:K1662" si="2499">E1662</f>
        <v>252728.64</v>
      </c>
      <c r="K1662" s="65">
        <f t="shared" si="2499"/>
        <v>252728.64</v>
      </c>
      <c r="L1662" s="11" t="s">
        <v>86</v>
      </c>
      <c r="M1662" s="11" t="s">
        <v>67</v>
      </c>
      <c r="N1662" s="203" t="s">
        <v>6648</v>
      </c>
      <c r="O1662" s="206">
        <v>1.01205463E8</v>
      </c>
      <c r="P1662" s="207"/>
      <c r="Q1662" s="206"/>
      <c r="R1662" s="48"/>
      <c r="S1662" s="48"/>
      <c r="T1662" s="48"/>
      <c r="V1662" s="203" t="s">
        <v>7642</v>
      </c>
      <c r="W1662" s="203" t="s">
        <v>92</v>
      </c>
      <c r="X1662" s="203" t="s">
        <v>353</v>
      </c>
      <c r="Y1662" s="11" t="s">
        <v>75</v>
      </c>
      <c r="Z1662" s="48"/>
      <c r="AA1662" s="48"/>
      <c r="AB1662" s="48"/>
      <c r="AC1662" s="48"/>
      <c r="AD1662" s="48"/>
      <c r="AE1662" s="48"/>
      <c r="AF1662" s="48"/>
      <c r="AG1662" s="48"/>
      <c r="AH1662" s="48"/>
      <c r="AI1662" s="48"/>
      <c r="AJ1662" s="48"/>
      <c r="AK1662" s="48"/>
      <c r="AL1662" s="48"/>
      <c r="AM1662" s="11" t="s">
        <v>185</v>
      </c>
      <c r="AN1662" s="30" t="s">
        <v>503</v>
      </c>
      <c r="AP1662" s="48"/>
      <c r="AQ1662" s="11" t="s">
        <v>79</v>
      </c>
      <c r="AR1662" s="11" t="s">
        <v>188</v>
      </c>
      <c r="AS1662" s="11" t="s">
        <v>75</v>
      </c>
      <c r="AT1662" s="25" t="s">
        <v>80</v>
      </c>
      <c r="AU1662" s="48"/>
      <c r="AV1662" s="48"/>
      <c r="AW1662" s="25" t="s">
        <v>96</v>
      </c>
      <c r="AX1662" s="25" t="s">
        <v>2141</v>
      </c>
      <c r="AY1662" s="48"/>
      <c r="AZ1662" s="25" t="s">
        <v>132</v>
      </c>
      <c r="BA1662" s="48"/>
      <c r="BB1662" s="48"/>
      <c r="BF1662" s="48"/>
      <c r="BH1662" s="48"/>
      <c r="BI1662" s="48"/>
      <c r="BJ1662" s="206">
        <v>2025.0</v>
      </c>
      <c r="BK1662" s="11">
        <v>2027.0</v>
      </c>
      <c r="BL1662" s="16">
        <f t="shared" si="1660"/>
        <v>3</v>
      </c>
      <c r="BM1662" s="18" t="str">
        <f t="shared" si="1661"/>
        <v>2025, 2026, 2027</v>
      </c>
      <c r="BN1662" s="18" t="str">
        <f t="shared" ref="BN1662:CC1662" si="2500">IF(ISNUMBER(SEARCH(BN$1, $BM1662)), ($K1662/$BL1662), "")</f>
        <v/>
      </c>
      <c r="BO1662" s="18" t="str">
        <f t="shared" si="2500"/>
        <v/>
      </c>
      <c r="BP1662" s="18" t="str">
        <f t="shared" si="2500"/>
        <v/>
      </c>
      <c r="BQ1662" s="18" t="str">
        <f t="shared" si="2500"/>
        <v/>
      </c>
      <c r="BR1662" s="18" t="str">
        <f t="shared" si="2500"/>
        <v/>
      </c>
      <c r="BS1662" s="20">
        <f t="shared" si="2500"/>
        <v>84242.88</v>
      </c>
      <c r="BT1662" s="20">
        <f t="shared" si="2500"/>
        <v>84242.88</v>
      </c>
      <c r="BU1662" s="20">
        <f t="shared" si="2500"/>
        <v>84242.88</v>
      </c>
      <c r="BV1662" s="18" t="str">
        <f t="shared" si="2500"/>
        <v/>
      </c>
      <c r="BW1662" s="18" t="str">
        <f t="shared" si="2500"/>
        <v/>
      </c>
      <c r="BX1662" s="18" t="str">
        <f t="shared" si="2500"/>
        <v/>
      </c>
      <c r="BY1662" s="18" t="str">
        <f t="shared" si="2500"/>
        <v/>
      </c>
      <c r="BZ1662" s="18" t="str">
        <f t="shared" si="2500"/>
        <v/>
      </c>
      <c r="CA1662" s="18" t="str">
        <f t="shared" si="2500"/>
        <v/>
      </c>
      <c r="CB1662" s="18" t="str">
        <f t="shared" si="2500"/>
        <v/>
      </c>
      <c r="CC1662" s="18" t="str">
        <f t="shared" si="2500"/>
        <v/>
      </c>
      <c r="CD1662" s="48"/>
      <c r="CE1662" s="48"/>
    </row>
    <row r="1663">
      <c r="A1663" s="203" t="s">
        <v>7643</v>
      </c>
      <c r="B1663" s="203" t="s">
        <v>6620</v>
      </c>
      <c r="C1663" s="203" t="s">
        <v>6620</v>
      </c>
      <c r="D1663" s="39" t="s">
        <v>7619</v>
      </c>
      <c r="E1663" s="208">
        <v>202125.12</v>
      </c>
      <c r="F1663" s="208">
        <v>202125.12</v>
      </c>
      <c r="G1663" s="11" t="s">
        <v>151</v>
      </c>
      <c r="J1663" s="65">
        <f t="shared" ref="J1663:K1663" si="2501">E1663</f>
        <v>202125.12</v>
      </c>
      <c r="K1663" s="65">
        <f t="shared" si="2501"/>
        <v>202125.12</v>
      </c>
      <c r="L1663" s="11" t="s">
        <v>86</v>
      </c>
      <c r="M1663" s="11" t="s">
        <v>67</v>
      </c>
      <c r="N1663" s="203" t="s">
        <v>6621</v>
      </c>
      <c r="O1663" s="206">
        <v>1.01204137E8</v>
      </c>
      <c r="P1663" s="207"/>
      <c r="Q1663" s="206"/>
      <c r="R1663" s="48"/>
      <c r="S1663" s="48"/>
      <c r="T1663" s="48"/>
      <c r="V1663" s="203" t="s">
        <v>7644</v>
      </c>
      <c r="W1663" s="203" t="s">
        <v>7635</v>
      </c>
      <c r="X1663" s="203" t="s">
        <v>155</v>
      </c>
      <c r="Y1663" s="11" t="s">
        <v>75</v>
      </c>
      <c r="Z1663" s="48"/>
      <c r="AA1663" s="48"/>
      <c r="AB1663" s="48"/>
      <c r="AC1663" s="48"/>
      <c r="AD1663" s="48"/>
      <c r="AE1663" s="48"/>
      <c r="AF1663" s="48"/>
      <c r="AG1663" s="48"/>
      <c r="AH1663" s="48"/>
      <c r="AI1663" s="48"/>
      <c r="AJ1663" s="48"/>
      <c r="AK1663" s="48"/>
      <c r="AL1663" s="48"/>
      <c r="AM1663" s="11" t="s">
        <v>185</v>
      </c>
      <c r="AN1663" s="30" t="s">
        <v>503</v>
      </c>
      <c r="AP1663" s="48"/>
      <c r="AQ1663" s="11" t="s">
        <v>79</v>
      </c>
      <c r="AR1663" s="11" t="s">
        <v>188</v>
      </c>
      <c r="AS1663" s="11" t="s">
        <v>75</v>
      </c>
      <c r="AT1663" s="25" t="s">
        <v>80</v>
      </c>
      <c r="AU1663" s="48"/>
      <c r="AV1663" s="48"/>
      <c r="AW1663" s="25" t="s">
        <v>96</v>
      </c>
      <c r="AX1663" s="25" t="s">
        <v>82</v>
      </c>
      <c r="AY1663" s="48"/>
      <c r="AZ1663" s="25" t="s">
        <v>191</v>
      </c>
      <c r="BA1663" s="48"/>
      <c r="BB1663" s="48"/>
      <c r="BF1663" s="48"/>
      <c r="BH1663" s="48"/>
      <c r="BI1663" s="48"/>
      <c r="BJ1663" s="206">
        <v>2025.0</v>
      </c>
      <c r="BK1663" s="11">
        <v>2027.0</v>
      </c>
      <c r="BL1663" s="16">
        <f t="shared" si="1660"/>
        <v>3</v>
      </c>
      <c r="BM1663" s="18" t="str">
        <f t="shared" si="1661"/>
        <v>2025, 2026, 2027</v>
      </c>
      <c r="BN1663" s="18" t="str">
        <f t="shared" ref="BN1663:CC1663" si="2502">IF(ISNUMBER(SEARCH(BN$1, $BM1663)), ($K1663/$BL1663), "")</f>
        <v/>
      </c>
      <c r="BO1663" s="18" t="str">
        <f t="shared" si="2502"/>
        <v/>
      </c>
      <c r="BP1663" s="18" t="str">
        <f t="shared" si="2502"/>
        <v/>
      </c>
      <c r="BQ1663" s="18" t="str">
        <f t="shared" si="2502"/>
        <v/>
      </c>
      <c r="BR1663" s="18" t="str">
        <f t="shared" si="2502"/>
        <v/>
      </c>
      <c r="BS1663" s="20">
        <f t="shared" si="2502"/>
        <v>67375.04</v>
      </c>
      <c r="BT1663" s="20">
        <f t="shared" si="2502"/>
        <v>67375.04</v>
      </c>
      <c r="BU1663" s="20">
        <f t="shared" si="2502"/>
        <v>67375.04</v>
      </c>
      <c r="BV1663" s="18" t="str">
        <f t="shared" si="2502"/>
        <v/>
      </c>
      <c r="BW1663" s="18" t="str">
        <f t="shared" si="2502"/>
        <v/>
      </c>
      <c r="BX1663" s="18" t="str">
        <f t="shared" si="2502"/>
        <v/>
      </c>
      <c r="BY1663" s="18" t="str">
        <f t="shared" si="2502"/>
        <v/>
      </c>
      <c r="BZ1663" s="18" t="str">
        <f t="shared" si="2502"/>
        <v/>
      </c>
      <c r="CA1663" s="18" t="str">
        <f t="shared" si="2502"/>
        <v/>
      </c>
      <c r="CB1663" s="18" t="str">
        <f t="shared" si="2502"/>
        <v/>
      </c>
      <c r="CC1663" s="18" t="str">
        <f t="shared" si="2502"/>
        <v/>
      </c>
      <c r="CD1663" s="48"/>
      <c r="CE1663" s="48"/>
    </row>
    <row r="1664">
      <c r="A1664" s="203" t="s">
        <v>7645</v>
      </c>
      <c r="B1664" s="203" t="s">
        <v>7646</v>
      </c>
      <c r="C1664" s="203" t="s">
        <v>7646</v>
      </c>
      <c r="D1664" s="39" t="s">
        <v>7619</v>
      </c>
      <c r="E1664" s="208">
        <v>150000.0</v>
      </c>
      <c r="F1664" s="208">
        <v>150000.0</v>
      </c>
      <c r="G1664" s="11" t="s">
        <v>151</v>
      </c>
      <c r="J1664" s="65">
        <f t="shared" ref="J1664:K1664" si="2503">E1664</f>
        <v>150000</v>
      </c>
      <c r="K1664" s="65">
        <f t="shared" si="2503"/>
        <v>150000</v>
      </c>
      <c r="L1664" s="11" t="s">
        <v>86</v>
      </c>
      <c r="M1664" s="11" t="s">
        <v>67</v>
      </c>
      <c r="N1664" s="203" t="s">
        <v>7647</v>
      </c>
      <c r="O1664" s="206">
        <v>1.01213016E8</v>
      </c>
      <c r="P1664" s="207"/>
      <c r="Q1664" s="206"/>
      <c r="R1664" s="48"/>
      <c r="S1664" s="48"/>
      <c r="T1664" s="48"/>
      <c r="V1664" s="203" t="s">
        <v>7648</v>
      </c>
      <c r="W1664" s="203" t="s">
        <v>92</v>
      </c>
      <c r="X1664" s="203" t="s">
        <v>218</v>
      </c>
      <c r="Y1664" s="11" t="s">
        <v>75</v>
      </c>
      <c r="Z1664" s="48"/>
      <c r="AA1664" s="48"/>
      <c r="AB1664" s="48"/>
      <c r="AC1664" s="48"/>
      <c r="AD1664" s="48"/>
      <c r="AE1664" s="48"/>
      <c r="AF1664" s="48"/>
      <c r="AG1664" s="48"/>
      <c r="AH1664" s="48"/>
      <c r="AI1664" s="48"/>
      <c r="AJ1664" s="48"/>
      <c r="AK1664" s="48"/>
      <c r="AL1664" s="48"/>
      <c r="AM1664" s="11" t="s">
        <v>185</v>
      </c>
      <c r="AN1664" s="30" t="s">
        <v>774</v>
      </c>
      <c r="AP1664" s="48"/>
      <c r="AQ1664" s="11" t="s">
        <v>79</v>
      </c>
      <c r="AR1664" s="11" t="s">
        <v>188</v>
      </c>
      <c r="AS1664" s="11" t="s">
        <v>75</v>
      </c>
      <c r="AT1664" s="25" t="s">
        <v>80</v>
      </c>
      <c r="AU1664" s="48"/>
      <c r="AV1664" s="48"/>
      <c r="AW1664" s="25" t="s">
        <v>96</v>
      </c>
      <c r="AX1664" s="25" t="s">
        <v>82</v>
      </c>
      <c r="AY1664" s="48"/>
      <c r="AZ1664" s="25" t="s">
        <v>634</v>
      </c>
      <c r="BA1664" s="48"/>
      <c r="BB1664" s="48"/>
      <c r="BF1664" s="48"/>
      <c r="BH1664" s="48"/>
      <c r="BI1664" s="48"/>
      <c r="BJ1664" s="206">
        <v>2025.0</v>
      </c>
      <c r="BK1664" s="11">
        <v>2026.0</v>
      </c>
      <c r="BL1664" s="16">
        <f t="shared" si="1660"/>
        <v>2</v>
      </c>
      <c r="BM1664" s="18" t="str">
        <f t="shared" si="1661"/>
        <v>2025, 2026</v>
      </c>
      <c r="BN1664" s="18" t="str">
        <f t="shared" ref="BN1664:CC1664" si="2504">IF(ISNUMBER(SEARCH(BN$1, $BM1664)), ($K1664/$BL1664), "")</f>
        <v/>
      </c>
      <c r="BO1664" s="18" t="str">
        <f t="shared" si="2504"/>
        <v/>
      </c>
      <c r="BP1664" s="18" t="str">
        <f t="shared" si="2504"/>
        <v/>
      </c>
      <c r="BQ1664" s="18" t="str">
        <f t="shared" si="2504"/>
        <v/>
      </c>
      <c r="BR1664" s="18" t="str">
        <f t="shared" si="2504"/>
        <v/>
      </c>
      <c r="BS1664" s="20">
        <f t="shared" si="2504"/>
        <v>75000</v>
      </c>
      <c r="BT1664" s="20">
        <f t="shared" si="2504"/>
        <v>75000</v>
      </c>
      <c r="BU1664" s="18" t="str">
        <f t="shared" si="2504"/>
        <v/>
      </c>
      <c r="BV1664" s="18" t="str">
        <f t="shared" si="2504"/>
        <v/>
      </c>
      <c r="BW1664" s="18" t="str">
        <f t="shared" si="2504"/>
        <v/>
      </c>
      <c r="BX1664" s="18" t="str">
        <f t="shared" si="2504"/>
        <v/>
      </c>
      <c r="BY1664" s="18" t="str">
        <f t="shared" si="2504"/>
        <v/>
      </c>
      <c r="BZ1664" s="18" t="str">
        <f t="shared" si="2504"/>
        <v/>
      </c>
      <c r="CA1664" s="18" t="str">
        <f t="shared" si="2504"/>
        <v/>
      </c>
      <c r="CB1664" s="18" t="str">
        <f t="shared" si="2504"/>
        <v/>
      </c>
      <c r="CC1664" s="18" t="str">
        <f t="shared" si="2504"/>
        <v/>
      </c>
      <c r="CD1664" s="48"/>
      <c r="CE1664" s="48"/>
    </row>
    <row r="1665">
      <c r="A1665" s="203" t="s">
        <v>7649</v>
      </c>
      <c r="B1665" s="203" t="s">
        <v>7650</v>
      </c>
      <c r="C1665" s="203" t="s">
        <v>7650</v>
      </c>
      <c r="D1665" s="39" t="s">
        <v>7619</v>
      </c>
      <c r="E1665" s="208">
        <v>187624.32</v>
      </c>
      <c r="F1665" s="208">
        <v>187624.32</v>
      </c>
      <c r="G1665" s="11" t="s">
        <v>151</v>
      </c>
      <c r="J1665" s="65">
        <f t="shared" ref="J1665:K1665" si="2505">E1665</f>
        <v>187624.32</v>
      </c>
      <c r="K1665" s="65">
        <f t="shared" si="2505"/>
        <v>187624.32</v>
      </c>
      <c r="L1665" s="11" t="s">
        <v>86</v>
      </c>
      <c r="M1665" s="11" t="s">
        <v>67</v>
      </c>
      <c r="N1665" s="203" t="s">
        <v>7651</v>
      </c>
      <c r="O1665" s="206">
        <v>1.01066383E8</v>
      </c>
      <c r="P1665" s="207"/>
      <c r="Q1665" s="206"/>
      <c r="R1665" s="48"/>
      <c r="S1665" s="48"/>
      <c r="T1665" s="48"/>
      <c r="V1665" s="203" t="s">
        <v>7652</v>
      </c>
      <c r="W1665" s="203" t="s">
        <v>92</v>
      </c>
      <c r="X1665" s="203" t="s">
        <v>142</v>
      </c>
      <c r="Z1665" s="48"/>
      <c r="AA1665" s="48"/>
      <c r="AB1665" s="48"/>
      <c r="AC1665" s="48"/>
      <c r="AD1665" s="48"/>
      <c r="AE1665" s="48"/>
      <c r="AF1665" s="48"/>
      <c r="AG1665" s="48"/>
      <c r="AH1665" s="48"/>
      <c r="AI1665" s="48"/>
      <c r="AJ1665" s="48"/>
      <c r="AK1665" s="48"/>
      <c r="AL1665" s="48"/>
      <c r="AM1665" s="11" t="s">
        <v>185</v>
      </c>
      <c r="AN1665" s="30" t="s">
        <v>503</v>
      </c>
      <c r="AP1665" s="48"/>
      <c r="AQ1665" s="11" t="s">
        <v>79</v>
      </c>
      <c r="AR1665" s="11" t="s">
        <v>188</v>
      </c>
      <c r="AS1665" s="11" t="s">
        <v>75</v>
      </c>
      <c r="AT1665" s="25" t="s">
        <v>122</v>
      </c>
      <c r="AU1665" s="48"/>
      <c r="AV1665" s="48"/>
      <c r="AW1665" s="25" t="s">
        <v>96</v>
      </c>
      <c r="AX1665" s="25" t="s">
        <v>376</v>
      </c>
      <c r="AY1665" s="48"/>
      <c r="AZ1665" s="11" t="s">
        <v>520</v>
      </c>
      <c r="BA1665" s="48"/>
      <c r="BB1665" s="48"/>
      <c r="BF1665" s="48"/>
      <c r="BH1665" s="48"/>
      <c r="BI1665" s="48"/>
      <c r="BJ1665" s="206">
        <v>2022.0</v>
      </c>
      <c r="BK1665" s="11">
        <v>2024.0</v>
      </c>
      <c r="BL1665" s="16">
        <f t="shared" si="1660"/>
        <v>3</v>
      </c>
      <c r="BM1665" s="18" t="str">
        <f t="shared" si="1661"/>
        <v>2022, 2023, 2024</v>
      </c>
      <c r="BN1665" s="18" t="str">
        <f t="shared" ref="BN1665:CC1665" si="2506">IF(ISNUMBER(SEARCH(BN$1, $BM1665)), ($K1665/$BL1665), "")</f>
        <v/>
      </c>
      <c r="BO1665" s="18" t="str">
        <f t="shared" si="2506"/>
        <v/>
      </c>
      <c r="BP1665" s="20">
        <f t="shared" si="2506"/>
        <v>62541.44</v>
      </c>
      <c r="BQ1665" s="20">
        <f t="shared" si="2506"/>
        <v>62541.44</v>
      </c>
      <c r="BR1665" s="20">
        <f t="shared" si="2506"/>
        <v>62541.44</v>
      </c>
      <c r="BS1665" s="18" t="str">
        <f t="shared" si="2506"/>
        <v/>
      </c>
      <c r="BT1665" s="18" t="str">
        <f t="shared" si="2506"/>
        <v/>
      </c>
      <c r="BU1665" s="18" t="str">
        <f t="shared" si="2506"/>
        <v/>
      </c>
      <c r="BV1665" s="18" t="str">
        <f t="shared" si="2506"/>
        <v/>
      </c>
      <c r="BW1665" s="18" t="str">
        <f t="shared" si="2506"/>
        <v/>
      </c>
      <c r="BX1665" s="18" t="str">
        <f t="shared" si="2506"/>
        <v/>
      </c>
      <c r="BY1665" s="18" t="str">
        <f t="shared" si="2506"/>
        <v/>
      </c>
      <c r="BZ1665" s="18" t="str">
        <f t="shared" si="2506"/>
        <v/>
      </c>
      <c r="CA1665" s="18" t="str">
        <f t="shared" si="2506"/>
        <v/>
      </c>
      <c r="CB1665" s="18" t="str">
        <f t="shared" si="2506"/>
        <v/>
      </c>
      <c r="CC1665" s="18" t="str">
        <f t="shared" si="2506"/>
        <v/>
      </c>
      <c r="CD1665" s="48"/>
      <c r="CE1665" s="48"/>
    </row>
    <row r="1666" ht="20.25" customHeight="1">
      <c r="A1666" s="203" t="s">
        <v>7653</v>
      </c>
      <c r="B1666" s="11" t="s">
        <v>7654</v>
      </c>
      <c r="D1666" s="11" t="s">
        <v>7655</v>
      </c>
      <c r="E1666" s="27">
        <v>260092.0</v>
      </c>
      <c r="F1666" s="27">
        <v>260092.0</v>
      </c>
      <c r="G1666" s="39" t="s">
        <v>135</v>
      </c>
      <c r="I1666" s="48"/>
      <c r="J1666" s="13">
        <f t="shared" ref="J1666:K1666" si="2507">E1666*1.19</f>
        <v>309509.48</v>
      </c>
      <c r="K1666" s="13">
        <f t="shared" si="2507"/>
        <v>309509.48</v>
      </c>
      <c r="L1666" s="11" t="s">
        <v>86</v>
      </c>
      <c r="M1666" s="11"/>
      <c r="N1666" s="14" t="s">
        <v>7656</v>
      </c>
      <c r="P1666" s="48"/>
      <c r="Q1666" s="48"/>
      <c r="R1666" s="48" t="str">
        <f>CONCAT(P1666,Q1666)</f>
        <v/>
      </c>
      <c r="S1666" s="48"/>
      <c r="V1666" s="14" t="s">
        <v>7657</v>
      </c>
      <c r="W1666" s="11" t="s">
        <v>4825</v>
      </c>
      <c r="X1666" s="11" t="s">
        <v>142</v>
      </c>
      <c r="Z1666" s="48"/>
      <c r="AA1666" s="48"/>
      <c r="AB1666" s="48"/>
      <c r="AC1666" s="39" t="s">
        <v>7658</v>
      </c>
      <c r="AD1666" s="48"/>
      <c r="AE1666" s="48"/>
      <c r="AF1666" s="48"/>
      <c r="AG1666" s="48"/>
      <c r="AH1666" s="48"/>
      <c r="AI1666" s="48"/>
      <c r="AJ1666" s="48"/>
      <c r="AK1666" s="48"/>
      <c r="AL1666" s="48"/>
      <c r="AM1666" s="11" t="s">
        <v>143</v>
      </c>
      <c r="AN1666" s="11" t="s">
        <v>695</v>
      </c>
      <c r="AP1666" s="48"/>
      <c r="AQ1666" s="11" t="s">
        <v>79</v>
      </c>
      <c r="AR1666" s="11" t="s">
        <v>146</v>
      </c>
      <c r="AS1666" s="11" t="s">
        <v>75</v>
      </c>
      <c r="AT1666" s="25" t="s">
        <v>107</v>
      </c>
      <c r="AU1666" s="39" t="s">
        <v>108</v>
      </c>
      <c r="AV1666" s="48"/>
      <c r="AW1666" s="25" t="s">
        <v>96</v>
      </c>
      <c r="AX1666" s="25" t="s">
        <v>2484</v>
      </c>
      <c r="AY1666" s="48"/>
      <c r="AZ1666" s="25" t="s">
        <v>109</v>
      </c>
      <c r="BA1666" s="48"/>
      <c r="BB1666" s="48"/>
      <c r="BF1666" s="48"/>
      <c r="BH1666" s="48"/>
      <c r="BI1666" s="48"/>
      <c r="BJ1666" s="11">
        <v>2025.0</v>
      </c>
      <c r="BK1666" s="11">
        <v>2026.0</v>
      </c>
      <c r="BL1666" s="16">
        <f t="shared" si="1660"/>
        <v>2</v>
      </c>
      <c r="BM1666" s="18" t="str">
        <f t="shared" si="1661"/>
        <v>2025, 2026</v>
      </c>
      <c r="BN1666" s="18" t="str">
        <f t="shared" ref="BN1666:CC1666" si="2508">IF(ISNUMBER(SEARCH(BN$1, $BM1666)), ($K1666/$BL1666), "")</f>
        <v/>
      </c>
      <c r="BO1666" s="18" t="str">
        <f t="shared" si="2508"/>
        <v/>
      </c>
      <c r="BP1666" s="18" t="str">
        <f t="shared" si="2508"/>
        <v/>
      </c>
      <c r="BQ1666" s="18" t="str">
        <f t="shared" si="2508"/>
        <v/>
      </c>
      <c r="BR1666" s="18" t="str">
        <f t="shared" si="2508"/>
        <v/>
      </c>
      <c r="BS1666" s="20">
        <f t="shared" si="2508"/>
        <v>154754.74</v>
      </c>
      <c r="BT1666" s="20">
        <f t="shared" si="2508"/>
        <v>154754.74</v>
      </c>
      <c r="BU1666" s="18" t="str">
        <f t="shared" si="2508"/>
        <v/>
      </c>
      <c r="BV1666" s="18" t="str">
        <f t="shared" si="2508"/>
        <v/>
      </c>
      <c r="BW1666" s="18" t="str">
        <f t="shared" si="2508"/>
        <v/>
      </c>
      <c r="BX1666" s="18" t="str">
        <f t="shared" si="2508"/>
        <v/>
      </c>
      <c r="BY1666" s="18" t="str">
        <f t="shared" si="2508"/>
        <v/>
      </c>
      <c r="BZ1666" s="18" t="str">
        <f t="shared" si="2508"/>
        <v/>
      </c>
      <c r="CA1666" s="18" t="str">
        <f t="shared" si="2508"/>
        <v/>
      </c>
      <c r="CB1666" s="18" t="str">
        <f t="shared" si="2508"/>
        <v/>
      </c>
      <c r="CC1666" s="18" t="str">
        <f t="shared" si="2508"/>
        <v/>
      </c>
      <c r="CD1666" s="48"/>
      <c r="CE1666" s="48"/>
    </row>
    <row r="1667" ht="17.25" customHeight="1">
      <c r="A1667" s="209" t="s">
        <v>7659</v>
      </c>
      <c r="B1667" s="11" t="s">
        <v>7660</v>
      </c>
      <c r="D1667" s="29" t="s">
        <v>5370</v>
      </c>
      <c r="E1667" s="210">
        <v>5405211.0</v>
      </c>
      <c r="F1667" s="210">
        <v>5405211.0</v>
      </c>
      <c r="G1667" s="11" t="s">
        <v>65</v>
      </c>
      <c r="I1667" s="48"/>
      <c r="J1667" s="13">
        <f t="shared" ref="J1667:K1667" si="2509">E1667*0.13</f>
        <v>702677.43</v>
      </c>
      <c r="K1667" s="13">
        <f t="shared" si="2509"/>
        <v>702677.43</v>
      </c>
      <c r="L1667" s="11" t="s">
        <v>86</v>
      </c>
      <c r="M1667" s="11"/>
      <c r="N1667" s="14" t="s">
        <v>7661</v>
      </c>
      <c r="P1667" s="48"/>
      <c r="Q1667" s="48"/>
      <c r="R1667" s="48"/>
      <c r="S1667" s="48"/>
      <c r="V1667" s="210" t="s">
        <v>7662</v>
      </c>
      <c r="W1667" s="203" t="s">
        <v>92</v>
      </c>
      <c r="X1667" s="11" t="s">
        <v>74</v>
      </c>
      <c r="Z1667" s="48"/>
      <c r="AA1667" s="48"/>
      <c r="AB1667" s="48"/>
      <c r="AC1667" s="39" t="s">
        <v>7663</v>
      </c>
      <c r="AD1667" s="48"/>
      <c r="AE1667" s="48"/>
      <c r="AF1667" s="48"/>
      <c r="AG1667" s="48"/>
      <c r="AH1667" s="48"/>
      <c r="AI1667" s="48"/>
      <c r="AJ1667" s="48"/>
      <c r="AK1667" s="48"/>
      <c r="AL1667" s="48"/>
      <c r="AM1667" s="39" t="s">
        <v>78</v>
      </c>
      <c r="AN1667" s="62" t="s">
        <v>4923</v>
      </c>
      <c r="AP1667" s="48"/>
      <c r="AQ1667" s="11" t="s">
        <v>79</v>
      </c>
      <c r="AR1667" s="11" t="s">
        <v>74</v>
      </c>
      <c r="AS1667" s="11" t="s">
        <v>75</v>
      </c>
      <c r="AT1667" s="25" t="s">
        <v>80</v>
      </c>
      <c r="AU1667" s="48"/>
      <c r="AV1667" s="48"/>
      <c r="AW1667" s="25" t="s">
        <v>96</v>
      </c>
      <c r="AX1667" s="25" t="s">
        <v>82</v>
      </c>
      <c r="AY1667" s="48"/>
      <c r="AZ1667" s="25" t="s">
        <v>634</v>
      </c>
      <c r="BA1667" s="48"/>
      <c r="BB1667" s="48"/>
      <c r="BF1667" s="48"/>
      <c r="BH1667" s="48"/>
      <c r="BI1667" s="48"/>
      <c r="BJ1667" s="11">
        <v>2025.0</v>
      </c>
      <c r="BK1667" s="11">
        <v>2025.0</v>
      </c>
      <c r="BL1667" s="16">
        <f t="shared" si="1660"/>
        <v>1</v>
      </c>
      <c r="BM1667" s="18" t="str">
        <f t="shared" si="1661"/>
        <v>2025</v>
      </c>
      <c r="BN1667" s="18" t="str">
        <f t="shared" ref="BN1667:CC1667" si="2510">IF(ISNUMBER(SEARCH(BN$1, $BM1667)), ($K1667/$BL1667), "")</f>
        <v/>
      </c>
      <c r="BO1667" s="18" t="str">
        <f t="shared" si="2510"/>
        <v/>
      </c>
      <c r="BP1667" s="18" t="str">
        <f t="shared" si="2510"/>
        <v/>
      </c>
      <c r="BQ1667" s="18" t="str">
        <f t="shared" si="2510"/>
        <v/>
      </c>
      <c r="BR1667" s="18" t="str">
        <f t="shared" si="2510"/>
        <v/>
      </c>
      <c r="BS1667" s="20">
        <f t="shared" si="2510"/>
        <v>702677.43</v>
      </c>
      <c r="BT1667" s="18" t="str">
        <f t="shared" si="2510"/>
        <v/>
      </c>
      <c r="BU1667" s="18" t="str">
        <f t="shared" si="2510"/>
        <v/>
      </c>
      <c r="BV1667" s="18" t="str">
        <f t="shared" si="2510"/>
        <v/>
      </c>
      <c r="BW1667" s="18" t="str">
        <f t="shared" si="2510"/>
        <v/>
      </c>
      <c r="BX1667" s="18" t="str">
        <f t="shared" si="2510"/>
        <v/>
      </c>
      <c r="BY1667" s="18" t="str">
        <f t="shared" si="2510"/>
        <v/>
      </c>
      <c r="BZ1667" s="18" t="str">
        <f t="shared" si="2510"/>
        <v/>
      </c>
      <c r="CA1667" s="18" t="str">
        <f t="shared" si="2510"/>
        <v/>
      </c>
      <c r="CB1667" s="18" t="str">
        <f t="shared" si="2510"/>
        <v/>
      </c>
      <c r="CC1667" s="18" t="str">
        <f t="shared" si="2510"/>
        <v/>
      </c>
      <c r="CD1667" s="48"/>
      <c r="CE1667" s="48"/>
    </row>
    <row r="1668" ht="17.25" customHeight="1">
      <c r="A1668" s="11" t="s">
        <v>7664</v>
      </c>
      <c r="B1668" s="11" t="s">
        <v>7665</v>
      </c>
      <c r="D1668" s="29" t="s">
        <v>5370</v>
      </c>
      <c r="E1668" s="211">
        <v>1.4173418E7</v>
      </c>
      <c r="F1668" s="211">
        <v>1.4173418E7</v>
      </c>
      <c r="G1668" s="11" t="s">
        <v>65</v>
      </c>
      <c r="I1668" s="48"/>
      <c r="J1668" s="13">
        <f t="shared" ref="J1668:K1668" si="2511">E1668*0.13</f>
        <v>1842544.34</v>
      </c>
      <c r="K1668" s="13">
        <f t="shared" si="2511"/>
        <v>1842544.34</v>
      </c>
      <c r="L1668" s="11" t="s">
        <v>86</v>
      </c>
      <c r="M1668" s="11"/>
      <c r="N1668" s="14" t="s">
        <v>7666</v>
      </c>
      <c r="P1668" s="48"/>
      <c r="Q1668" s="48"/>
      <c r="R1668" s="48"/>
      <c r="S1668" s="48"/>
      <c r="V1668" s="212" t="s">
        <v>131</v>
      </c>
      <c r="W1668" s="203" t="s">
        <v>92</v>
      </c>
      <c r="X1668" s="11" t="s">
        <v>74</v>
      </c>
      <c r="Z1668" s="48"/>
      <c r="AA1668" s="48"/>
      <c r="AB1668" s="48"/>
      <c r="AC1668" s="39" t="s">
        <v>7667</v>
      </c>
      <c r="AD1668" s="48"/>
      <c r="AE1668" s="48"/>
      <c r="AF1668" s="48"/>
      <c r="AG1668" s="48"/>
      <c r="AH1668" s="48"/>
      <c r="AI1668" s="48"/>
      <c r="AJ1668" s="48"/>
      <c r="AK1668" s="48"/>
      <c r="AL1668" s="48"/>
      <c r="AM1668" s="39" t="s">
        <v>78</v>
      </c>
      <c r="AN1668" s="62" t="s">
        <v>4923</v>
      </c>
      <c r="AP1668" s="48"/>
      <c r="AQ1668" s="11" t="s">
        <v>79</v>
      </c>
      <c r="AR1668" s="11" t="s">
        <v>74</v>
      </c>
      <c r="AS1668" s="11" t="s">
        <v>75</v>
      </c>
      <c r="AT1668" s="25" t="s">
        <v>80</v>
      </c>
      <c r="AU1668" s="48"/>
      <c r="AV1668" s="48"/>
      <c r="AW1668" s="25" t="s">
        <v>96</v>
      </c>
      <c r="AX1668" s="25" t="s">
        <v>82</v>
      </c>
      <c r="AY1668" s="48"/>
      <c r="AZ1668" s="11" t="s">
        <v>520</v>
      </c>
      <c r="BA1668" s="48"/>
      <c r="BB1668" s="48"/>
      <c r="BF1668" s="48"/>
      <c r="BH1668" s="48"/>
      <c r="BI1668" s="48"/>
      <c r="BJ1668" s="11">
        <v>2025.0</v>
      </c>
      <c r="BK1668" s="11">
        <v>2025.0</v>
      </c>
      <c r="BL1668" s="16">
        <f t="shared" si="1660"/>
        <v>1</v>
      </c>
      <c r="BM1668" s="18" t="str">
        <f t="shared" si="1661"/>
        <v>2025</v>
      </c>
      <c r="BN1668" s="18" t="str">
        <f t="shared" ref="BN1668:CC1668" si="2512">IF(ISNUMBER(SEARCH(BN$1, $BM1668)), ($K1668/$BL1668), "")</f>
        <v/>
      </c>
      <c r="BO1668" s="18" t="str">
        <f t="shared" si="2512"/>
        <v/>
      </c>
      <c r="BP1668" s="18" t="str">
        <f t="shared" si="2512"/>
        <v/>
      </c>
      <c r="BQ1668" s="18" t="str">
        <f t="shared" si="2512"/>
        <v/>
      </c>
      <c r="BR1668" s="18" t="str">
        <f t="shared" si="2512"/>
        <v/>
      </c>
      <c r="BS1668" s="20">
        <f t="shared" si="2512"/>
        <v>1842544.34</v>
      </c>
      <c r="BT1668" s="18" t="str">
        <f t="shared" si="2512"/>
        <v/>
      </c>
      <c r="BU1668" s="18" t="str">
        <f t="shared" si="2512"/>
        <v/>
      </c>
      <c r="BV1668" s="18" t="str">
        <f t="shared" si="2512"/>
        <v/>
      </c>
      <c r="BW1668" s="18" t="str">
        <f t="shared" si="2512"/>
        <v/>
      </c>
      <c r="BX1668" s="18" t="str">
        <f t="shared" si="2512"/>
        <v/>
      </c>
      <c r="BY1668" s="18" t="str">
        <f t="shared" si="2512"/>
        <v/>
      </c>
      <c r="BZ1668" s="18" t="str">
        <f t="shared" si="2512"/>
        <v/>
      </c>
      <c r="CA1668" s="18" t="str">
        <f t="shared" si="2512"/>
        <v/>
      </c>
      <c r="CB1668" s="18" t="str">
        <f t="shared" si="2512"/>
        <v/>
      </c>
      <c r="CC1668" s="18" t="str">
        <f t="shared" si="2512"/>
        <v/>
      </c>
      <c r="CD1668" s="48"/>
      <c r="CE1668" s="48"/>
    </row>
    <row r="1669" ht="17.25" customHeight="1">
      <c r="A1669" s="11" t="s">
        <v>7668</v>
      </c>
      <c r="B1669" s="11" t="s">
        <v>7669</v>
      </c>
      <c r="D1669" s="29" t="s">
        <v>5370</v>
      </c>
      <c r="E1669" s="210">
        <v>1715316.0</v>
      </c>
      <c r="F1669" s="210">
        <v>777893.0</v>
      </c>
      <c r="G1669" s="11" t="s">
        <v>65</v>
      </c>
      <c r="I1669" s="48"/>
      <c r="J1669" s="13">
        <f t="shared" ref="J1669:K1669" si="2513">E1669*0.13</f>
        <v>222991.08</v>
      </c>
      <c r="K1669" s="13">
        <f t="shared" si="2513"/>
        <v>101126.09</v>
      </c>
      <c r="L1669" s="11" t="s">
        <v>86</v>
      </c>
      <c r="M1669" s="11"/>
      <c r="N1669" s="14" t="s">
        <v>7670</v>
      </c>
      <c r="P1669" s="48"/>
      <c r="Q1669" s="48"/>
      <c r="R1669" s="48"/>
      <c r="S1669" s="48"/>
      <c r="V1669" s="210" t="s">
        <v>7671</v>
      </c>
      <c r="W1669" s="11" t="s">
        <v>4825</v>
      </c>
      <c r="X1669" s="11" t="s">
        <v>74</v>
      </c>
      <c r="Z1669" s="48"/>
      <c r="AA1669" s="48"/>
      <c r="AB1669" s="48"/>
      <c r="AC1669" s="39" t="s">
        <v>7672</v>
      </c>
      <c r="AD1669" s="48"/>
      <c r="AE1669" s="48"/>
      <c r="AF1669" s="48"/>
      <c r="AG1669" s="48"/>
      <c r="AH1669" s="48"/>
      <c r="AI1669" s="48"/>
      <c r="AJ1669" s="48"/>
      <c r="AK1669" s="48"/>
      <c r="AL1669" s="48"/>
      <c r="AM1669" s="39" t="s">
        <v>78</v>
      </c>
      <c r="AN1669" s="62" t="s">
        <v>4923</v>
      </c>
      <c r="AP1669" s="48"/>
      <c r="AQ1669" s="11" t="s">
        <v>79</v>
      </c>
      <c r="AR1669" s="11" t="s">
        <v>74</v>
      </c>
      <c r="AS1669" s="11" t="s">
        <v>75</v>
      </c>
      <c r="AT1669" s="25" t="s">
        <v>80</v>
      </c>
      <c r="AU1669" s="48"/>
      <c r="AV1669" s="48"/>
      <c r="AW1669" s="25" t="s">
        <v>96</v>
      </c>
      <c r="AX1669" s="25" t="s">
        <v>3042</v>
      </c>
      <c r="AY1669" s="39" t="s">
        <v>7673</v>
      </c>
      <c r="AZ1669" s="25" t="s">
        <v>191</v>
      </c>
      <c r="BA1669" s="48"/>
      <c r="BB1669" s="48"/>
      <c r="BF1669" s="48"/>
      <c r="BH1669" s="48"/>
      <c r="BI1669" s="48"/>
      <c r="BJ1669" s="11">
        <v>2025.0</v>
      </c>
      <c r="BK1669" s="11">
        <v>2025.0</v>
      </c>
      <c r="BL1669" s="16">
        <f t="shared" si="1660"/>
        <v>1</v>
      </c>
      <c r="BM1669" s="18" t="str">
        <f t="shared" si="1661"/>
        <v>2025</v>
      </c>
      <c r="BN1669" s="18" t="str">
        <f t="shared" ref="BN1669:CC1669" si="2514">IF(ISNUMBER(SEARCH(BN$1, $BM1669)), ($K1669/$BL1669), "")</f>
        <v/>
      </c>
      <c r="BO1669" s="18" t="str">
        <f t="shared" si="2514"/>
        <v/>
      </c>
      <c r="BP1669" s="18" t="str">
        <f t="shared" si="2514"/>
        <v/>
      </c>
      <c r="BQ1669" s="18" t="str">
        <f t="shared" si="2514"/>
        <v/>
      </c>
      <c r="BR1669" s="18" t="str">
        <f t="shared" si="2514"/>
        <v/>
      </c>
      <c r="BS1669" s="20">
        <f t="shared" si="2514"/>
        <v>101126.09</v>
      </c>
      <c r="BT1669" s="18" t="str">
        <f t="shared" si="2514"/>
        <v/>
      </c>
      <c r="BU1669" s="18" t="str">
        <f t="shared" si="2514"/>
        <v/>
      </c>
      <c r="BV1669" s="18" t="str">
        <f t="shared" si="2514"/>
        <v/>
      </c>
      <c r="BW1669" s="18" t="str">
        <f t="shared" si="2514"/>
        <v/>
      </c>
      <c r="BX1669" s="18" t="str">
        <f t="shared" si="2514"/>
        <v/>
      </c>
      <c r="BY1669" s="18" t="str">
        <f t="shared" si="2514"/>
        <v/>
      </c>
      <c r="BZ1669" s="18" t="str">
        <f t="shared" si="2514"/>
        <v/>
      </c>
      <c r="CA1669" s="18" t="str">
        <f t="shared" si="2514"/>
        <v/>
      </c>
      <c r="CB1669" s="18" t="str">
        <f t="shared" si="2514"/>
        <v/>
      </c>
      <c r="CC1669" s="18" t="str">
        <f t="shared" si="2514"/>
        <v/>
      </c>
      <c r="CD1669" s="48"/>
      <c r="CE1669" s="48"/>
    </row>
    <row r="1670" ht="17.25" customHeight="1">
      <c r="A1670" s="11" t="s">
        <v>7674</v>
      </c>
      <c r="B1670" s="11" t="s">
        <v>7675</v>
      </c>
      <c r="D1670" s="29" t="s">
        <v>5370</v>
      </c>
      <c r="E1670" s="210">
        <v>2.6849782E7</v>
      </c>
      <c r="F1670" s="210">
        <v>1.2082402E7</v>
      </c>
      <c r="G1670" s="11" t="s">
        <v>65</v>
      </c>
      <c r="I1670" s="48"/>
      <c r="J1670" s="13">
        <f t="shared" ref="J1670:K1670" si="2515">E1670*0.13</f>
        <v>3490471.66</v>
      </c>
      <c r="K1670" s="13">
        <f t="shared" si="2515"/>
        <v>1570712.26</v>
      </c>
      <c r="L1670" s="11" t="s">
        <v>86</v>
      </c>
      <c r="M1670" s="11"/>
      <c r="N1670" s="14" t="s">
        <v>7676</v>
      </c>
      <c r="P1670" s="48"/>
      <c r="Q1670" s="48"/>
      <c r="R1670" s="48"/>
      <c r="S1670" s="48"/>
      <c r="V1670" s="210" t="s">
        <v>7677</v>
      </c>
      <c r="W1670" s="11" t="s">
        <v>4825</v>
      </c>
      <c r="X1670" s="11" t="s">
        <v>74</v>
      </c>
      <c r="Z1670" s="48"/>
      <c r="AA1670" s="48"/>
      <c r="AB1670" s="48"/>
      <c r="AC1670" s="48"/>
      <c r="AD1670" s="48"/>
      <c r="AE1670" s="48"/>
      <c r="AF1670" s="48"/>
      <c r="AG1670" s="48"/>
      <c r="AH1670" s="48"/>
      <c r="AI1670" s="48"/>
      <c r="AJ1670" s="48"/>
      <c r="AK1670" s="48"/>
      <c r="AL1670" s="48"/>
      <c r="AM1670" s="39" t="s">
        <v>78</v>
      </c>
      <c r="AN1670" s="62" t="s">
        <v>4923</v>
      </c>
      <c r="AP1670" s="48"/>
      <c r="AQ1670" s="11" t="s">
        <v>79</v>
      </c>
      <c r="AR1670" s="11" t="s">
        <v>74</v>
      </c>
      <c r="AS1670" s="11" t="s">
        <v>75</v>
      </c>
      <c r="AT1670" s="25" t="s">
        <v>80</v>
      </c>
      <c r="AU1670" s="48"/>
      <c r="AV1670" s="48"/>
      <c r="AW1670" s="25" t="s">
        <v>96</v>
      </c>
      <c r="AX1670" s="39" t="s">
        <v>376</v>
      </c>
      <c r="AY1670" s="48"/>
      <c r="AZ1670" s="25" t="s">
        <v>124</v>
      </c>
      <c r="BA1670" s="48"/>
      <c r="BB1670" s="48"/>
      <c r="BF1670" s="48"/>
      <c r="BH1670" s="48"/>
      <c r="BI1670" s="48"/>
      <c r="BJ1670" s="11">
        <v>2025.0</v>
      </c>
      <c r="BK1670" s="11">
        <v>2025.0</v>
      </c>
      <c r="BL1670" s="16">
        <f t="shared" si="1660"/>
        <v>1</v>
      </c>
      <c r="BM1670" s="18" t="str">
        <f t="shared" si="1661"/>
        <v>2025</v>
      </c>
      <c r="BN1670" s="18" t="str">
        <f t="shared" ref="BN1670:CC1670" si="2516">IF(ISNUMBER(SEARCH(BN$1, $BM1670)), ($K1670/$BL1670), "")</f>
        <v/>
      </c>
      <c r="BO1670" s="18" t="str">
        <f t="shared" si="2516"/>
        <v/>
      </c>
      <c r="BP1670" s="18" t="str">
        <f t="shared" si="2516"/>
        <v/>
      </c>
      <c r="BQ1670" s="18" t="str">
        <f t="shared" si="2516"/>
        <v/>
      </c>
      <c r="BR1670" s="18" t="str">
        <f t="shared" si="2516"/>
        <v/>
      </c>
      <c r="BS1670" s="20">
        <f t="shared" si="2516"/>
        <v>1570712.26</v>
      </c>
      <c r="BT1670" s="18" t="str">
        <f t="shared" si="2516"/>
        <v/>
      </c>
      <c r="BU1670" s="18" t="str">
        <f t="shared" si="2516"/>
        <v/>
      </c>
      <c r="BV1670" s="18" t="str">
        <f t="shared" si="2516"/>
        <v/>
      </c>
      <c r="BW1670" s="18" t="str">
        <f t="shared" si="2516"/>
        <v/>
      </c>
      <c r="BX1670" s="18" t="str">
        <f t="shared" si="2516"/>
        <v/>
      </c>
      <c r="BY1670" s="18" t="str">
        <f t="shared" si="2516"/>
        <v/>
      </c>
      <c r="BZ1670" s="18" t="str">
        <f t="shared" si="2516"/>
        <v/>
      </c>
      <c r="CA1670" s="18" t="str">
        <f t="shared" si="2516"/>
        <v/>
      </c>
      <c r="CB1670" s="18" t="str">
        <f t="shared" si="2516"/>
        <v/>
      </c>
      <c r="CC1670" s="18" t="str">
        <f t="shared" si="2516"/>
        <v/>
      </c>
      <c r="CD1670" s="48"/>
      <c r="CE1670" s="48"/>
    </row>
    <row r="1671" ht="17.25" customHeight="1">
      <c r="A1671" s="209" t="s">
        <v>7678</v>
      </c>
      <c r="B1671" s="11" t="s">
        <v>7679</v>
      </c>
      <c r="D1671" s="29" t="s">
        <v>5370</v>
      </c>
      <c r="E1671" s="210">
        <v>1.248142E7</v>
      </c>
      <c r="F1671" s="210">
        <v>1.248142E7</v>
      </c>
      <c r="G1671" s="11" t="s">
        <v>65</v>
      </c>
      <c r="I1671" s="48"/>
      <c r="J1671" s="13">
        <f t="shared" ref="J1671:K1671" si="2517">E1671*0.13</f>
        <v>1622584.6</v>
      </c>
      <c r="K1671" s="13">
        <f t="shared" si="2517"/>
        <v>1622584.6</v>
      </c>
      <c r="L1671" s="11" t="s">
        <v>86</v>
      </c>
      <c r="M1671" s="11"/>
      <c r="N1671" s="14" t="s">
        <v>7680</v>
      </c>
      <c r="P1671" s="48"/>
      <c r="Q1671" s="48"/>
      <c r="R1671" s="48"/>
      <c r="S1671" s="48"/>
      <c r="V1671" s="212" t="s">
        <v>4703</v>
      </c>
      <c r="W1671" s="203" t="s">
        <v>92</v>
      </c>
      <c r="X1671" s="11" t="s">
        <v>74</v>
      </c>
      <c r="Z1671" s="48"/>
      <c r="AA1671" s="48"/>
      <c r="AB1671" s="48"/>
      <c r="AC1671" s="48"/>
      <c r="AD1671" s="48"/>
      <c r="AE1671" s="48"/>
      <c r="AF1671" s="48"/>
      <c r="AG1671" s="48"/>
      <c r="AH1671" s="48"/>
      <c r="AI1671" s="48"/>
      <c r="AJ1671" s="48"/>
      <c r="AK1671" s="48"/>
      <c r="AL1671" s="48"/>
      <c r="AM1671" s="39" t="s">
        <v>78</v>
      </c>
      <c r="AN1671" s="62" t="s">
        <v>4923</v>
      </c>
      <c r="AP1671" s="48"/>
      <c r="AQ1671" s="11" t="s">
        <v>79</v>
      </c>
      <c r="AR1671" s="11" t="s">
        <v>74</v>
      </c>
      <c r="AS1671" s="11" t="s">
        <v>75</v>
      </c>
      <c r="AT1671" s="25" t="s">
        <v>80</v>
      </c>
      <c r="AU1671" s="48"/>
      <c r="AV1671" s="48"/>
      <c r="AW1671" s="25" t="s">
        <v>96</v>
      </c>
      <c r="AX1671" s="39" t="s">
        <v>376</v>
      </c>
      <c r="AY1671" s="48"/>
      <c r="AZ1671" s="11" t="s">
        <v>535</v>
      </c>
      <c r="BA1671" s="48"/>
      <c r="BB1671" s="48"/>
      <c r="BF1671" s="48"/>
      <c r="BH1671" s="48"/>
      <c r="BI1671" s="48"/>
      <c r="BJ1671" s="11">
        <v>2025.0</v>
      </c>
      <c r="BK1671" s="11">
        <v>2025.0</v>
      </c>
      <c r="BL1671" s="16">
        <f t="shared" si="1660"/>
        <v>1</v>
      </c>
      <c r="BM1671" s="18" t="str">
        <f t="shared" si="1661"/>
        <v>2025</v>
      </c>
      <c r="BN1671" s="18" t="str">
        <f t="shared" ref="BN1671:CC1671" si="2518">IF(ISNUMBER(SEARCH(BN$1, $BM1671)), ($K1671/$BL1671), "")</f>
        <v/>
      </c>
      <c r="BO1671" s="18" t="str">
        <f t="shared" si="2518"/>
        <v/>
      </c>
      <c r="BP1671" s="18" t="str">
        <f t="shared" si="2518"/>
        <v/>
      </c>
      <c r="BQ1671" s="18" t="str">
        <f t="shared" si="2518"/>
        <v/>
      </c>
      <c r="BR1671" s="18" t="str">
        <f t="shared" si="2518"/>
        <v/>
      </c>
      <c r="BS1671" s="20">
        <f t="shared" si="2518"/>
        <v>1622584.6</v>
      </c>
      <c r="BT1671" s="18" t="str">
        <f t="shared" si="2518"/>
        <v/>
      </c>
      <c r="BU1671" s="18" t="str">
        <f t="shared" si="2518"/>
        <v/>
      </c>
      <c r="BV1671" s="18" t="str">
        <f t="shared" si="2518"/>
        <v/>
      </c>
      <c r="BW1671" s="18" t="str">
        <f t="shared" si="2518"/>
        <v/>
      </c>
      <c r="BX1671" s="18" t="str">
        <f t="shared" si="2518"/>
        <v/>
      </c>
      <c r="BY1671" s="18" t="str">
        <f t="shared" si="2518"/>
        <v/>
      </c>
      <c r="BZ1671" s="18" t="str">
        <f t="shared" si="2518"/>
        <v/>
      </c>
      <c r="CA1671" s="18" t="str">
        <f t="shared" si="2518"/>
        <v/>
      </c>
      <c r="CB1671" s="18" t="str">
        <f t="shared" si="2518"/>
        <v/>
      </c>
      <c r="CC1671" s="18" t="str">
        <f t="shared" si="2518"/>
        <v/>
      </c>
      <c r="CD1671" s="48"/>
      <c r="CE1671" s="48"/>
    </row>
    <row r="1672" ht="18.75" customHeight="1">
      <c r="A1672" s="209" t="s">
        <v>7681</v>
      </c>
      <c r="B1672" s="11" t="s">
        <v>7682</v>
      </c>
      <c r="D1672" s="29" t="s">
        <v>5370</v>
      </c>
      <c r="E1672" s="211">
        <v>9585223.0</v>
      </c>
      <c r="F1672" s="211">
        <v>6883351.0</v>
      </c>
      <c r="G1672" s="11" t="s">
        <v>65</v>
      </c>
      <c r="I1672" s="48"/>
      <c r="J1672" s="13">
        <f t="shared" ref="J1672:K1672" si="2519">E1672*0.13</f>
        <v>1246078.99</v>
      </c>
      <c r="K1672" s="13">
        <f t="shared" si="2519"/>
        <v>894835.63</v>
      </c>
      <c r="L1672" s="11" t="s">
        <v>86</v>
      </c>
      <c r="M1672" s="11"/>
      <c r="N1672" s="14" t="s">
        <v>7683</v>
      </c>
      <c r="P1672" s="48"/>
      <c r="Q1672" s="48"/>
      <c r="R1672" s="48"/>
      <c r="S1672" s="48"/>
      <c r="V1672" s="210" t="s">
        <v>7684</v>
      </c>
      <c r="W1672" s="11" t="s">
        <v>4825</v>
      </c>
      <c r="X1672" s="11" t="s">
        <v>74</v>
      </c>
      <c r="Z1672" s="48"/>
      <c r="AA1672" s="48"/>
      <c r="AB1672" s="48"/>
      <c r="AC1672" s="39" t="s">
        <v>7685</v>
      </c>
      <c r="AD1672" s="48"/>
      <c r="AE1672" s="48"/>
      <c r="AF1672" s="48"/>
      <c r="AG1672" s="48"/>
      <c r="AH1672" s="48"/>
      <c r="AI1672" s="48"/>
      <c r="AJ1672" s="48"/>
      <c r="AK1672" s="48"/>
      <c r="AL1672" s="48"/>
      <c r="AM1672" s="39" t="s">
        <v>78</v>
      </c>
      <c r="AN1672" s="166" t="s">
        <v>5416</v>
      </c>
      <c r="AP1672" s="48"/>
      <c r="AQ1672" s="11" t="s">
        <v>79</v>
      </c>
      <c r="AR1672" s="11" t="s">
        <v>74</v>
      </c>
      <c r="AS1672" s="11" t="s">
        <v>75</v>
      </c>
      <c r="AT1672" s="25" t="s">
        <v>107</v>
      </c>
      <c r="AU1672" s="39" t="s">
        <v>108</v>
      </c>
      <c r="AV1672" s="48"/>
      <c r="AW1672" s="25" t="s">
        <v>96</v>
      </c>
      <c r="AX1672" s="39" t="s">
        <v>2484</v>
      </c>
      <c r="AY1672" s="48"/>
      <c r="AZ1672" s="11" t="s">
        <v>535</v>
      </c>
      <c r="BA1672" s="48"/>
      <c r="BB1672" s="48"/>
      <c r="BF1672" s="48"/>
      <c r="BH1672" s="48"/>
      <c r="BI1672" s="48"/>
      <c r="BJ1672" s="11">
        <v>2025.0</v>
      </c>
      <c r="BK1672" s="11">
        <v>2025.0</v>
      </c>
      <c r="BL1672" s="16">
        <f t="shared" si="1660"/>
        <v>1</v>
      </c>
      <c r="BM1672" s="18" t="str">
        <f t="shared" si="1661"/>
        <v>2025</v>
      </c>
      <c r="BN1672" s="18" t="str">
        <f t="shared" ref="BN1672:CC1672" si="2520">IF(ISNUMBER(SEARCH(BN$1, $BM1672)), ($K1672/$BL1672), "")</f>
        <v/>
      </c>
      <c r="BO1672" s="18" t="str">
        <f t="shared" si="2520"/>
        <v/>
      </c>
      <c r="BP1672" s="18" t="str">
        <f t="shared" si="2520"/>
        <v/>
      </c>
      <c r="BQ1672" s="18" t="str">
        <f t="shared" si="2520"/>
        <v/>
      </c>
      <c r="BR1672" s="18" t="str">
        <f t="shared" si="2520"/>
        <v/>
      </c>
      <c r="BS1672" s="20">
        <f t="shared" si="2520"/>
        <v>894835.63</v>
      </c>
      <c r="BT1672" s="18" t="str">
        <f t="shared" si="2520"/>
        <v/>
      </c>
      <c r="BU1672" s="18" t="str">
        <f t="shared" si="2520"/>
        <v/>
      </c>
      <c r="BV1672" s="18" t="str">
        <f t="shared" si="2520"/>
        <v/>
      </c>
      <c r="BW1672" s="18" t="str">
        <f t="shared" si="2520"/>
        <v/>
      </c>
      <c r="BX1672" s="18" t="str">
        <f t="shared" si="2520"/>
        <v/>
      </c>
      <c r="BY1672" s="18" t="str">
        <f t="shared" si="2520"/>
        <v/>
      </c>
      <c r="BZ1672" s="18" t="str">
        <f t="shared" si="2520"/>
        <v/>
      </c>
      <c r="CA1672" s="18" t="str">
        <f t="shared" si="2520"/>
        <v/>
      </c>
      <c r="CB1672" s="18" t="str">
        <f t="shared" si="2520"/>
        <v/>
      </c>
      <c r="CC1672" s="18" t="str">
        <f t="shared" si="2520"/>
        <v/>
      </c>
      <c r="CD1672" s="48"/>
      <c r="CE1672" s="48"/>
    </row>
    <row r="1673" ht="18.75" customHeight="1">
      <c r="A1673" s="209" t="s">
        <v>7686</v>
      </c>
      <c r="B1673" s="11" t="s">
        <v>7687</v>
      </c>
      <c r="D1673" s="29" t="s">
        <v>5370</v>
      </c>
      <c r="E1673" s="211">
        <v>3710000.0</v>
      </c>
      <c r="F1673" s="211">
        <v>1855000.0</v>
      </c>
      <c r="G1673" s="11" t="s">
        <v>65</v>
      </c>
      <c r="I1673" s="48"/>
      <c r="J1673" s="13">
        <f t="shared" ref="J1673:K1673" si="2521">E1673*0.13</f>
        <v>482300</v>
      </c>
      <c r="K1673" s="13">
        <f t="shared" si="2521"/>
        <v>241150</v>
      </c>
      <c r="L1673" s="11" t="s">
        <v>86</v>
      </c>
      <c r="M1673" s="11"/>
      <c r="N1673" s="14" t="s">
        <v>7688</v>
      </c>
      <c r="P1673" s="48"/>
      <c r="Q1673" s="48"/>
      <c r="R1673" s="48"/>
      <c r="S1673" s="48"/>
      <c r="V1673" s="210" t="s">
        <v>7689</v>
      </c>
      <c r="W1673" s="11" t="s">
        <v>4825</v>
      </c>
      <c r="X1673" s="11" t="s">
        <v>74</v>
      </c>
      <c r="Z1673" s="48"/>
      <c r="AA1673" s="48"/>
      <c r="AB1673" s="48"/>
      <c r="AC1673" s="11" t="s">
        <v>7690</v>
      </c>
      <c r="AD1673" s="48"/>
      <c r="AE1673" s="48"/>
      <c r="AF1673" s="48"/>
      <c r="AG1673" s="48"/>
      <c r="AH1673" s="48"/>
      <c r="AI1673" s="48"/>
      <c r="AJ1673" s="48"/>
      <c r="AK1673" s="48"/>
      <c r="AL1673" s="48"/>
      <c r="AM1673" s="39" t="s">
        <v>78</v>
      </c>
      <c r="AN1673" s="166" t="s">
        <v>5416</v>
      </c>
      <c r="AP1673" s="48"/>
      <c r="AQ1673" s="11" t="s">
        <v>79</v>
      </c>
      <c r="AR1673" s="11" t="s">
        <v>74</v>
      </c>
      <c r="AS1673" s="11" t="s">
        <v>75</v>
      </c>
      <c r="AT1673" s="25" t="s">
        <v>107</v>
      </c>
      <c r="AU1673" s="39" t="s">
        <v>108</v>
      </c>
      <c r="AV1673" s="48"/>
      <c r="AW1673" s="25" t="s">
        <v>96</v>
      </c>
      <c r="AX1673" s="25" t="s">
        <v>82</v>
      </c>
      <c r="AY1673" s="48"/>
      <c r="AZ1673" s="11" t="s">
        <v>109</v>
      </c>
      <c r="BA1673" s="48"/>
      <c r="BB1673" s="48"/>
      <c r="BF1673" s="48"/>
      <c r="BH1673" s="48"/>
      <c r="BI1673" s="48"/>
      <c r="BJ1673" s="11">
        <v>2025.0</v>
      </c>
      <c r="BK1673" s="11">
        <v>2025.0</v>
      </c>
      <c r="BL1673" s="16">
        <f t="shared" si="1660"/>
        <v>1</v>
      </c>
      <c r="BM1673" s="18" t="str">
        <f t="shared" si="1661"/>
        <v>2025</v>
      </c>
      <c r="BN1673" s="18" t="str">
        <f t="shared" ref="BN1673:CC1673" si="2522">IF(ISNUMBER(SEARCH(BN$1, $BM1673)), ($K1673/$BL1673), "")</f>
        <v/>
      </c>
      <c r="BO1673" s="18" t="str">
        <f t="shared" si="2522"/>
        <v/>
      </c>
      <c r="BP1673" s="18" t="str">
        <f t="shared" si="2522"/>
        <v/>
      </c>
      <c r="BQ1673" s="18" t="str">
        <f t="shared" si="2522"/>
        <v/>
      </c>
      <c r="BR1673" s="18" t="str">
        <f t="shared" si="2522"/>
        <v/>
      </c>
      <c r="BS1673" s="20">
        <f t="shared" si="2522"/>
        <v>241150</v>
      </c>
      <c r="BT1673" s="18" t="str">
        <f t="shared" si="2522"/>
        <v/>
      </c>
      <c r="BU1673" s="18" t="str">
        <f t="shared" si="2522"/>
        <v/>
      </c>
      <c r="BV1673" s="18" t="str">
        <f t="shared" si="2522"/>
        <v/>
      </c>
      <c r="BW1673" s="18" t="str">
        <f t="shared" si="2522"/>
        <v/>
      </c>
      <c r="BX1673" s="18" t="str">
        <f t="shared" si="2522"/>
        <v/>
      </c>
      <c r="BY1673" s="18" t="str">
        <f t="shared" si="2522"/>
        <v/>
      </c>
      <c r="BZ1673" s="18" t="str">
        <f t="shared" si="2522"/>
        <v/>
      </c>
      <c r="CA1673" s="18" t="str">
        <f t="shared" si="2522"/>
        <v/>
      </c>
      <c r="CB1673" s="18" t="str">
        <f t="shared" si="2522"/>
        <v/>
      </c>
      <c r="CC1673" s="18" t="str">
        <f t="shared" si="2522"/>
        <v/>
      </c>
      <c r="CD1673" s="48"/>
      <c r="CE1673" s="48"/>
    </row>
    <row r="1674" ht="18.75" customHeight="1">
      <c r="A1674" s="11" t="s">
        <v>7691</v>
      </c>
      <c r="B1674" s="11" t="s">
        <v>7692</v>
      </c>
      <c r="D1674" s="29" t="s">
        <v>5370</v>
      </c>
      <c r="E1674" s="211">
        <v>8419396.0</v>
      </c>
      <c r="F1674" s="211">
        <v>6720457.0</v>
      </c>
      <c r="G1674" s="11" t="s">
        <v>65</v>
      </c>
      <c r="I1674" s="48"/>
      <c r="J1674" s="13">
        <f t="shared" ref="J1674:K1674" si="2523">E1674*0.13</f>
        <v>1094521.48</v>
      </c>
      <c r="K1674" s="13">
        <f t="shared" si="2523"/>
        <v>873659.41</v>
      </c>
      <c r="L1674" s="11" t="s">
        <v>86</v>
      </c>
      <c r="M1674" s="11"/>
      <c r="N1674" s="14" t="s">
        <v>7693</v>
      </c>
      <c r="P1674" s="48"/>
      <c r="Q1674" s="48"/>
      <c r="R1674" s="48"/>
      <c r="S1674" s="48"/>
      <c r="V1674" s="210" t="s">
        <v>4703</v>
      </c>
      <c r="W1674" s="213" t="s">
        <v>92</v>
      </c>
      <c r="X1674" s="11" t="s">
        <v>74</v>
      </c>
      <c r="Z1674" s="48"/>
      <c r="AA1674" s="48"/>
      <c r="AB1674" s="48"/>
      <c r="AC1674" s="39" t="s">
        <v>7694</v>
      </c>
      <c r="AD1674" s="48"/>
      <c r="AE1674" s="48"/>
      <c r="AF1674" s="48"/>
      <c r="AG1674" s="48"/>
      <c r="AH1674" s="48"/>
      <c r="AI1674" s="48"/>
      <c r="AJ1674" s="48"/>
      <c r="AK1674" s="48"/>
      <c r="AL1674" s="48"/>
      <c r="AM1674" s="39" t="s">
        <v>78</v>
      </c>
      <c r="AN1674" s="166" t="s">
        <v>5416</v>
      </c>
      <c r="AP1674" s="48"/>
      <c r="AQ1674" s="11" t="s">
        <v>79</v>
      </c>
      <c r="AR1674" s="11" t="s">
        <v>74</v>
      </c>
      <c r="AS1674" s="11" t="s">
        <v>75</v>
      </c>
      <c r="AT1674" s="25" t="s">
        <v>107</v>
      </c>
      <c r="AU1674" s="39" t="s">
        <v>189</v>
      </c>
      <c r="AV1674" s="48"/>
      <c r="AW1674" s="25" t="s">
        <v>96</v>
      </c>
      <c r="AX1674" s="25" t="s">
        <v>82</v>
      </c>
      <c r="AY1674" s="48"/>
      <c r="AZ1674" s="11" t="s">
        <v>535</v>
      </c>
      <c r="BA1674" s="48"/>
      <c r="BB1674" s="48"/>
      <c r="BF1674" s="48"/>
      <c r="BH1674" s="48"/>
      <c r="BI1674" s="48"/>
      <c r="BJ1674" s="11">
        <v>2025.0</v>
      </c>
      <c r="BK1674" s="11">
        <v>2025.0</v>
      </c>
      <c r="BL1674" s="16">
        <f t="shared" si="1660"/>
        <v>1</v>
      </c>
      <c r="BM1674" s="18" t="str">
        <f t="shared" si="1661"/>
        <v>2025</v>
      </c>
      <c r="BN1674" s="18" t="str">
        <f t="shared" ref="BN1674:CC1674" si="2524">IF(ISNUMBER(SEARCH(BN$1, $BM1674)), ($K1674/$BL1674), "")</f>
        <v/>
      </c>
      <c r="BO1674" s="18" t="str">
        <f t="shared" si="2524"/>
        <v/>
      </c>
      <c r="BP1674" s="18" t="str">
        <f t="shared" si="2524"/>
        <v/>
      </c>
      <c r="BQ1674" s="18" t="str">
        <f t="shared" si="2524"/>
        <v/>
      </c>
      <c r="BR1674" s="18" t="str">
        <f t="shared" si="2524"/>
        <v/>
      </c>
      <c r="BS1674" s="20">
        <f t="shared" si="2524"/>
        <v>873659.41</v>
      </c>
      <c r="BT1674" s="18" t="str">
        <f t="shared" si="2524"/>
        <v/>
      </c>
      <c r="BU1674" s="18" t="str">
        <f t="shared" si="2524"/>
        <v/>
      </c>
      <c r="BV1674" s="18" t="str">
        <f t="shared" si="2524"/>
        <v/>
      </c>
      <c r="BW1674" s="18" t="str">
        <f t="shared" si="2524"/>
        <v/>
      </c>
      <c r="BX1674" s="18" t="str">
        <f t="shared" si="2524"/>
        <v/>
      </c>
      <c r="BY1674" s="18" t="str">
        <f t="shared" si="2524"/>
        <v/>
      </c>
      <c r="BZ1674" s="18" t="str">
        <f t="shared" si="2524"/>
        <v/>
      </c>
      <c r="CA1674" s="18" t="str">
        <f t="shared" si="2524"/>
        <v/>
      </c>
      <c r="CB1674" s="18" t="str">
        <f t="shared" si="2524"/>
        <v/>
      </c>
      <c r="CC1674" s="18" t="str">
        <f t="shared" si="2524"/>
        <v/>
      </c>
      <c r="CD1674" s="48"/>
      <c r="CE1674" s="48"/>
    </row>
    <row r="1675" ht="15.0" customHeight="1">
      <c r="A1675" s="11" t="s">
        <v>7695</v>
      </c>
      <c r="B1675" s="11" t="s">
        <v>7696</v>
      </c>
      <c r="D1675" s="14" t="s">
        <v>7697</v>
      </c>
      <c r="E1675" s="214">
        <v>690000.0</v>
      </c>
      <c r="F1675" s="214">
        <v>690000.0</v>
      </c>
      <c r="G1675" s="11" t="s">
        <v>151</v>
      </c>
      <c r="I1675" s="48"/>
      <c r="J1675" s="65">
        <f t="shared" ref="J1675:K1675" si="2525">E1675</f>
        <v>690000</v>
      </c>
      <c r="K1675" s="65">
        <f t="shared" si="2525"/>
        <v>690000</v>
      </c>
      <c r="L1675" s="11" t="s">
        <v>86</v>
      </c>
      <c r="M1675" s="11"/>
      <c r="N1675" s="14" t="s">
        <v>7697</v>
      </c>
      <c r="P1675" s="48"/>
      <c r="Q1675" s="48"/>
      <c r="R1675" s="48"/>
      <c r="S1675" s="48"/>
      <c r="W1675" s="11"/>
      <c r="X1675" s="11" t="s">
        <v>7698</v>
      </c>
      <c r="Y1675" s="11" t="s">
        <v>75</v>
      </c>
      <c r="Z1675" s="48"/>
      <c r="AA1675" s="48"/>
      <c r="AB1675" s="48"/>
      <c r="AC1675" s="48"/>
      <c r="AD1675" s="48"/>
      <c r="AE1675" s="48"/>
      <c r="AF1675" s="48"/>
      <c r="AG1675" s="48"/>
      <c r="AH1675" s="48"/>
      <c r="AI1675" s="48"/>
      <c r="AJ1675" s="48"/>
      <c r="AK1675" s="48"/>
      <c r="AL1675" s="48"/>
      <c r="AM1675" s="11" t="s">
        <v>185</v>
      </c>
      <c r="AN1675" s="39" t="s">
        <v>7301</v>
      </c>
      <c r="AP1675" s="48"/>
      <c r="AQ1675" s="11" t="s">
        <v>79</v>
      </c>
      <c r="AR1675" s="11" t="s">
        <v>188</v>
      </c>
      <c r="AS1675" s="39" t="s">
        <v>75</v>
      </c>
      <c r="AT1675" s="25" t="s">
        <v>107</v>
      </c>
      <c r="AU1675" s="39" t="s">
        <v>4104</v>
      </c>
      <c r="AV1675" s="48"/>
      <c r="AW1675" s="25" t="s">
        <v>96</v>
      </c>
      <c r="AX1675" s="25" t="s">
        <v>82</v>
      </c>
      <c r="AY1675" s="48"/>
      <c r="AZ1675" s="19" t="s">
        <v>5618</v>
      </c>
      <c r="BA1675" s="48"/>
      <c r="BB1675" s="48"/>
      <c r="BF1675" s="48"/>
      <c r="BH1675" s="48"/>
      <c r="BI1675" s="48"/>
      <c r="BJ1675" s="11">
        <v>2025.0</v>
      </c>
      <c r="BK1675" s="11">
        <v>2029.0</v>
      </c>
      <c r="BL1675" s="16">
        <f t="shared" si="1660"/>
        <v>5</v>
      </c>
      <c r="BM1675" s="18" t="str">
        <f t="shared" si="1661"/>
        <v>2025, 2026, 2027, 2028, 2029</v>
      </c>
      <c r="BN1675" s="18" t="str">
        <f t="shared" ref="BN1675:CC1675" si="2526">IF(ISNUMBER(SEARCH(BN$1, $BM1675)), ($K1675/$BL1675), "")</f>
        <v/>
      </c>
      <c r="BO1675" s="18" t="str">
        <f t="shared" si="2526"/>
        <v/>
      </c>
      <c r="BP1675" s="18" t="str">
        <f t="shared" si="2526"/>
        <v/>
      </c>
      <c r="BQ1675" s="18" t="str">
        <f t="shared" si="2526"/>
        <v/>
      </c>
      <c r="BR1675" s="18" t="str">
        <f t="shared" si="2526"/>
        <v/>
      </c>
      <c r="BS1675" s="20">
        <f t="shared" si="2526"/>
        <v>138000</v>
      </c>
      <c r="BT1675" s="20">
        <f t="shared" si="2526"/>
        <v>138000</v>
      </c>
      <c r="BU1675" s="20">
        <f t="shared" si="2526"/>
        <v>138000</v>
      </c>
      <c r="BV1675" s="20">
        <f t="shared" si="2526"/>
        <v>138000</v>
      </c>
      <c r="BW1675" s="20">
        <f t="shared" si="2526"/>
        <v>138000</v>
      </c>
      <c r="BX1675" s="18" t="str">
        <f t="shared" si="2526"/>
        <v/>
      </c>
      <c r="BY1675" s="18" t="str">
        <f t="shared" si="2526"/>
        <v/>
      </c>
      <c r="BZ1675" s="18" t="str">
        <f t="shared" si="2526"/>
        <v/>
      </c>
      <c r="CA1675" s="18" t="str">
        <f t="shared" si="2526"/>
        <v/>
      </c>
      <c r="CB1675" s="18" t="str">
        <f t="shared" si="2526"/>
        <v/>
      </c>
      <c r="CC1675" s="18" t="str">
        <f t="shared" si="2526"/>
        <v/>
      </c>
      <c r="CD1675" s="48"/>
      <c r="CE1675" s="48"/>
    </row>
    <row r="1676">
      <c r="A1676" s="11" t="s">
        <v>7699</v>
      </c>
      <c r="B1676" s="11" t="s">
        <v>7700</v>
      </c>
      <c r="D1676" s="11" t="s">
        <v>7701</v>
      </c>
      <c r="E1676" s="214">
        <v>894899.0</v>
      </c>
      <c r="F1676" s="214">
        <v>894899.0</v>
      </c>
      <c r="G1676" s="11" t="s">
        <v>151</v>
      </c>
      <c r="I1676" s="48"/>
      <c r="J1676" s="214">
        <v>894899.0</v>
      </c>
      <c r="K1676" s="214">
        <v>894899.0</v>
      </c>
      <c r="L1676" s="11" t="s">
        <v>86</v>
      </c>
      <c r="M1676" s="11"/>
      <c r="P1676" s="48"/>
      <c r="Q1676" s="48"/>
      <c r="R1676" s="48"/>
      <c r="S1676" s="48"/>
      <c r="V1676" s="11" t="s">
        <v>7702</v>
      </c>
      <c r="W1676" s="11" t="s">
        <v>4825</v>
      </c>
      <c r="X1676" s="11" t="s">
        <v>7703</v>
      </c>
      <c r="Y1676" s="43" t="s">
        <v>75</v>
      </c>
      <c r="Z1676" s="48"/>
      <c r="AA1676" s="48"/>
      <c r="AB1676" s="48"/>
      <c r="AC1676" s="48"/>
      <c r="AD1676" s="48"/>
      <c r="AE1676" s="48"/>
      <c r="AF1676" s="48"/>
      <c r="AG1676" s="48"/>
      <c r="AH1676" s="48"/>
      <c r="AI1676" s="48"/>
      <c r="AJ1676" s="48"/>
      <c r="AK1676" s="48"/>
      <c r="AL1676" s="48"/>
      <c r="AM1676" s="11" t="s">
        <v>185</v>
      </c>
      <c r="AN1676" s="11" t="s">
        <v>962</v>
      </c>
      <c r="AP1676" s="48"/>
      <c r="AQ1676" s="11" t="s">
        <v>79</v>
      </c>
      <c r="AR1676" s="11" t="s">
        <v>188</v>
      </c>
      <c r="AS1676" s="39" t="s">
        <v>75</v>
      </c>
      <c r="AT1676" s="25" t="s">
        <v>80</v>
      </c>
      <c r="AU1676" s="48"/>
      <c r="AV1676" s="48"/>
      <c r="AW1676" s="25" t="s">
        <v>96</v>
      </c>
      <c r="AX1676" s="39" t="s">
        <v>7704</v>
      </c>
      <c r="AY1676" s="48"/>
      <c r="AZ1676" s="25" t="s">
        <v>132</v>
      </c>
      <c r="BA1676" s="48"/>
      <c r="BB1676" s="48"/>
      <c r="BF1676" s="48"/>
      <c r="BH1676" s="48"/>
      <c r="BI1676" s="48"/>
      <c r="BJ1676" s="11">
        <v>2025.0</v>
      </c>
      <c r="BK1676" s="39">
        <v>2027.0</v>
      </c>
      <c r="BL1676" s="39">
        <v>2.0</v>
      </c>
      <c r="BM1676" s="18" t="str">
        <f t="shared" si="1661"/>
        <v>2025, 2026</v>
      </c>
      <c r="BN1676" s="18" t="str">
        <f t="shared" ref="BN1676:CC1676" si="2527">IF(ISNUMBER(SEARCH(BN$1, $BM1676)), ($K1676/$BL1676), "")</f>
        <v/>
      </c>
      <c r="BO1676" s="18" t="str">
        <f t="shared" si="2527"/>
        <v/>
      </c>
      <c r="BP1676" s="18" t="str">
        <f t="shared" si="2527"/>
        <v/>
      </c>
      <c r="BQ1676" s="18" t="str">
        <f t="shared" si="2527"/>
        <v/>
      </c>
      <c r="BR1676" s="18" t="str">
        <f t="shared" si="2527"/>
        <v/>
      </c>
      <c r="BS1676" s="215">
        <f t="shared" si="2527"/>
        <v>447449.5</v>
      </c>
      <c r="BT1676" s="215">
        <f t="shared" si="2527"/>
        <v>447449.5</v>
      </c>
      <c r="BU1676" s="18" t="str">
        <f t="shared" si="2527"/>
        <v/>
      </c>
      <c r="BV1676" s="18" t="str">
        <f t="shared" si="2527"/>
        <v/>
      </c>
      <c r="BW1676" s="18" t="str">
        <f t="shared" si="2527"/>
        <v/>
      </c>
      <c r="BX1676" s="18" t="str">
        <f t="shared" si="2527"/>
        <v/>
      </c>
      <c r="BY1676" s="18" t="str">
        <f t="shared" si="2527"/>
        <v/>
      </c>
      <c r="BZ1676" s="18" t="str">
        <f t="shared" si="2527"/>
        <v/>
      </c>
      <c r="CA1676" s="18" t="str">
        <f t="shared" si="2527"/>
        <v/>
      </c>
      <c r="CB1676" s="18" t="str">
        <f t="shared" si="2527"/>
        <v/>
      </c>
      <c r="CC1676" s="18" t="str">
        <f t="shared" si="2527"/>
        <v/>
      </c>
      <c r="CD1676" s="48"/>
      <c r="CE1676" s="48"/>
    </row>
    <row r="1677">
      <c r="A1677" s="216" t="s">
        <v>5341</v>
      </c>
      <c r="B1677" s="11" t="s">
        <v>7705</v>
      </c>
      <c r="D1677" s="11" t="s">
        <v>7701</v>
      </c>
      <c r="E1677" s="214">
        <v>107843.75</v>
      </c>
      <c r="F1677" s="214">
        <v>107843.75</v>
      </c>
      <c r="G1677" s="11" t="s">
        <v>151</v>
      </c>
      <c r="I1677" s="48"/>
      <c r="J1677" s="214">
        <v>107843.75</v>
      </c>
      <c r="K1677" s="214">
        <v>107843.75</v>
      </c>
      <c r="L1677" s="11" t="s">
        <v>86</v>
      </c>
      <c r="M1677" s="11"/>
      <c r="P1677" s="48"/>
      <c r="Q1677" s="48"/>
      <c r="R1677" s="48"/>
      <c r="S1677" s="48"/>
      <c r="V1677" s="11" t="s">
        <v>7706</v>
      </c>
      <c r="W1677" s="11" t="s">
        <v>4825</v>
      </c>
      <c r="X1677" s="11" t="s">
        <v>7707</v>
      </c>
      <c r="Y1677" s="43" t="s">
        <v>75</v>
      </c>
      <c r="Z1677" s="48"/>
      <c r="AA1677" s="48"/>
      <c r="AB1677" s="48"/>
      <c r="AC1677" s="48"/>
      <c r="AD1677" s="48"/>
      <c r="AE1677" s="48"/>
      <c r="AF1677" s="48"/>
      <c r="AG1677" s="48"/>
      <c r="AH1677" s="48"/>
      <c r="AI1677" s="48"/>
      <c r="AJ1677" s="48"/>
      <c r="AK1677" s="48"/>
      <c r="AL1677" s="48"/>
      <c r="AM1677" s="11" t="s">
        <v>185</v>
      </c>
      <c r="AN1677" s="11" t="s">
        <v>962</v>
      </c>
      <c r="AP1677" s="48"/>
      <c r="AQ1677" s="11" t="s">
        <v>79</v>
      </c>
      <c r="AR1677" s="11" t="s">
        <v>188</v>
      </c>
      <c r="AS1677" s="39" t="s">
        <v>75</v>
      </c>
      <c r="AT1677" s="25" t="s">
        <v>80</v>
      </c>
      <c r="AU1677" s="48"/>
      <c r="AV1677" s="48"/>
      <c r="AX1677" s="48"/>
      <c r="AY1677" s="48"/>
      <c r="AZ1677" s="25" t="s">
        <v>132</v>
      </c>
      <c r="BA1677" s="48"/>
      <c r="BB1677" s="48"/>
      <c r="BF1677" s="48"/>
      <c r="BH1677" s="48"/>
      <c r="BI1677" s="48"/>
      <c r="BJ1677" s="11">
        <v>2025.0</v>
      </c>
      <c r="BK1677" s="39">
        <v>2027.0</v>
      </c>
      <c r="BL1677" s="39">
        <v>2.0</v>
      </c>
      <c r="BM1677" s="18" t="str">
        <f t="shared" si="1661"/>
        <v>2025, 2026</v>
      </c>
      <c r="BN1677" s="18" t="str">
        <f t="shared" ref="BN1677:CA1677" si="2528">IF(ISNUMBER(SEARCH(BN$1, $BM1677)), ($K1677/$BL1677), "")</f>
        <v/>
      </c>
      <c r="BO1677" s="18" t="str">
        <f t="shared" si="2528"/>
        <v/>
      </c>
      <c r="BP1677" s="18" t="str">
        <f t="shared" si="2528"/>
        <v/>
      </c>
      <c r="BQ1677" s="18" t="str">
        <f t="shared" si="2528"/>
        <v/>
      </c>
      <c r="BR1677" s="18" t="str">
        <f t="shared" si="2528"/>
        <v/>
      </c>
      <c r="BS1677" s="215">
        <f t="shared" si="2528"/>
        <v>53921.875</v>
      </c>
      <c r="BT1677" s="215">
        <f t="shared" si="2528"/>
        <v>53921.875</v>
      </c>
      <c r="BU1677" s="18" t="str">
        <f t="shared" si="2528"/>
        <v/>
      </c>
      <c r="BV1677" s="18" t="str">
        <f t="shared" si="2528"/>
        <v/>
      </c>
      <c r="BW1677" s="18" t="str">
        <f t="shared" si="2528"/>
        <v/>
      </c>
      <c r="BX1677" s="18" t="str">
        <f t="shared" si="2528"/>
        <v/>
      </c>
      <c r="BY1677" s="18" t="str">
        <f t="shared" si="2528"/>
        <v/>
      </c>
      <c r="BZ1677" s="18" t="str">
        <f t="shared" si="2528"/>
        <v/>
      </c>
      <c r="CA1677" s="18" t="str">
        <f t="shared" si="2528"/>
        <v/>
      </c>
      <c r="CB1677" s="48"/>
      <c r="CC1677" s="48"/>
      <c r="CD1677" s="48"/>
      <c r="CE1677" s="48"/>
    </row>
    <row r="1678">
      <c r="A1678" s="216" t="s">
        <v>5324</v>
      </c>
      <c r="B1678" s="11" t="s">
        <v>7708</v>
      </c>
      <c r="D1678" s="11" t="s">
        <v>7701</v>
      </c>
      <c r="E1678" s="214">
        <v>806750.5</v>
      </c>
      <c r="F1678" s="214">
        <v>806750.5</v>
      </c>
      <c r="G1678" s="11" t="s">
        <v>151</v>
      </c>
      <c r="I1678" s="48"/>
      <c r="J1678" s="214">
        <v>806750.5</v>
      </c>
      <c r="K1678" s="214">
        <v>806750.5</v>
      </c>
      <c r="L1678" s="11" t="s">
        <v>86</v>
      </c>
      <c r="M1678" s="11"/>
      <c r="P1678" s="48"/>
      <c r="Q1678" s="48"/>
      <c r="R1678" s="48"/>
      <c r="S1678" s="48"/>
      <c r="V1678" s="11" t="s">
        <v>7709</v>
      </c>
      <c r="W1678" s="11" t="s">
        <v>4825</v>
      </c>
      <c r="X1678" s="11" t="s">
        <v>218</v>
      </c>
      <c r="Y1678" s="43" t="s">
        <v>75</v>
      </c>
      <c r="Z1678" s="48"/>
      <c r="AA1678" s="48"/>
      <c r="AB1678" s="48"/>
      <c r="AC1678" s="48"/>
      <c r="AD1678" s="48"/>
      <c r="AE1678" s="48"/>
      <c r="AF1678" s="48"/>
      <c r="AG1678" s="48"/>
      <c r="AH1678" s="48"/>
      <c r="AI1678" s="48"/>
      <c r="AJ1678" s="48"/>
      <c r="AK1678" s="48"/>
      <c r="AL1678" s="48"/>
      <c r="AM1678" s="11" t="s">
        <v>185</v>
      </c>
      <c r="AN1678" s="11" t="s">
        <v>962</v>
      </c>
      <c r="AP1678" s="48"/>
      <c r="AQ1678" s="11" t="s">
        <v>79</v>
      </c>
      <c r="AR1678" s="11" t="s">
        <v>188</v>
      </c>
      <c r="AS1678" s="39" t="s">
        <v>75</v>
      </c>
      <c r="AT1678" s="25" t="s">
        <v>107</v>
      </c>
      <c r="AU1678" s="39" t="s">
        <v>108</v>
      </c>
      <c r="AV1678" s="39" t="s">
        <v>3065</v>
      </c>
      <c r="AW1678" s="25" t="s">
        <v>96</v>
      </c>
      <c r="AX1678" s="25" t="s">
        <v>82</v>
      </c>
      <c r="AY1678" s="48"/>
      <c r="AZ1678" s="25" t="s">
        <v>132</v>
      </c>
      <c r="BA1678" s="48"/>
      <c r="BB1678" s="48"/>
      <c r="BF1678" s="48"/>
      <c r="BH1678" s="48"/>
      <c r="BI1678" s="48"/>
      <c r="BJ1678" s="11">
        <v>2025.0</v>
      </c>
      <c r="BK1678" s="39">
        <v>2027.0</v>
      </c>
      <c r="BL1678" s="39">
        <v>2.0</v>
      </c>
      <c r="BM1678" s="18" t="str">
        <f t="shared" si="1661"/>
        <v>2025, 2026</v>
      </c>
      <c r="BN1678" s="18" t="str">
        <f t="shared" ref="BN1678:CA1678" si="2529">IF(ISNUMBER(SEARCH(BN$1, $BM1678)), ($K1678/$BL1678), "")</f>
        <v/>
      </c>
      <c r="BO1678" s="18" t="str">
        <f t="shared" si="2529"/>
        <v/>
      </c>
      <c r="BP1678" s="18" t="str">
        <f t="shared" si="2529"/>
        <v/>
      </c>
      <c r="BQ1678" s="18" t="str">
        <f t="shared" si="2529"/>
        <v/>
      </c>
      <c r="BR1678" s="18" t="str">
        <f t="shared" si="2529"/>
        <v/>
      </c>
      <c r="BS1678" s="215">
        <f t="shared" si="2529"/>
        <v>403375.25</v>
      </c>
      <c r="BT1678" s="215">
        <f t="shared" si="2529"/>
        <v>403375.25</v>
      </c>
      <c r="BU1678" s="18" t="str">
        <f t="shared" si="2529"/>
        <v/>
      </c>
      <c r="BV1678" s="18" t="str">
        <f t="shared" si="2529"/>
        <v/>
      </c>
      <c r="BW1678" s="18" t="str">
        <f t="shared" si="2529"/>
        <v/>
      </c>
      <c r="BX1678" s="18" t="str">
        <f t="shared" si="2529"/>
        <v/>
      </c>
      <c r="BY1678" s="18" t="str">
        <f t="shared" si="2529"/>
        <v/>
      </c>
      <c r="BZ1678" s="18" t="str">
        <f t="shared" si="2529"/>
        <v/>
      </c>
      <c r="CA1678" s="18" t="str">
        <f t="shared" si="2529"/>
        <v/>
      </c>
      <c r="CB1678" s="48"/>
      <c r="CC1678" s="48"/>
      <c r="CD1678" s="48"/>
      <c r="CE1678" s="48"/>
    </row>
    <row r="1679" ht="16.5" customHeight="1">
      <c r="A1679" s="11" t="s">
        <v>5353</v>
      </c>
      <c r="B1679" s="11" t="s">
        <v>7710</v>
      </c>
      <c r="D1679" s="11" t="s">
        <v>7701</v>
      </c>
      <c r="E1679" s="214">
        <v>712105.93</v>
      </c>
      <c r="F1679" s="214">
        <v>712105.93</v>
      </c>
      <c r="G1679" s="11" t="s">
        <v>151</v>
      </c>
      <c r="I1679" s="48"/>
      <c r="J1679" s="214">
        <v>712105.93</v>
      </c>
      <c r="K1679" s="214">
        <v>712105.93</v>
      </c>
      <c r="L1679" s="11" t="s">
        <v>86</v>
      </c>
      <c r="M1679" s="11"/>
      <c r="P1679" s="48"/>
      <c r="Q1679" s="48"/>
      <c r="R1679" s="48"/>
      <c r="S1679" s="48"/>
      <c r="V1679" s="217" t="s">
        <v>7711</v>
      </c>
      <c r="W1679" s="11" t="s">
        <v>92</v>
      </c>
      <c r="X1679" s="11" t="s">
        <v>74</v>
      </c>
      <c r="Y1679" s="43" t="s">
        <v>75</v>
      </c>
      <c r="Z1679" s="48"/>
      <c r="AA1679" s="48"/>
      <c r="AB1679" s="48"/>
      <c r="AC1679" s="48"/>
      <c r="AD1679" s="48"/>
      <c r="AE1679" s="48"/>
      <c r="AF1679" s="48"/>
      <c r="AG1679" s="48"/>
      <c r="AH1679" s="48"/>
      <c r="AI1679" s="48"/>
      <c r="AJ1679" s="48"/>
      <c r="AK1679" s="48"/>
      <c r="AL1679" s="48"/>
      <c r="AM1679" s="11" t="s">
        <v>185</v>
      </c>
      <c r="AN1679" s="11" t="s">
        <v>962</v>
      </c>
      <c r="AP1679" s="48"/>
      <c r="AQ1679" s="11" t="s">
        <v>79</v>
      </c>
      <c r="AR1679" s="11" t="s">
        <v>188</v>
      </c>
      <c r="AS1679" s="39" t="s">
        <v>75</v>
      </c>
      <c r="AT1679" s="25" t="s">
        <v>80</v>
      </c>
      <c r="AU1679" s="48"/>
      <c r="AV1679" s="48"/>
      <c r="AW1679" s="25" t="s">
        <v>96</v>
      </c>
      <c r="AX1679" s="25" t="s">
        <v>1348</v>
      </c>
      <c r="AY1679" s="48"/>
      <c r="AZ1679" s="25" t="s">
        <v>191</v>
      </c>
      <c r="BA1679" s="48"/>
      <c r="BB1679" s="48"/>
      <c r="BF1679" s="48"/>
      <c r="BH1679" s="48"/>
      <c r="BI1679" s="48"/>
      <c r="BJ1679" s="11">
        <v>2025.0</v>
      </c>
      <c r="BK1679" s="39">
        <v>2027.0</v>
      </c>
      <c r="BL1679" s="39">
        <v>2.0</v>
      </c>
      <c r="BM1679" s="18" t="str">
        <f t="shared" si="1661"/>
        <v>2025, 2026</v>
      </c>
      <c r="BN1679" s="18" t="str">
        <f t="shared" ref="BN1679:CA1679" si="2530">IF(ISNUMBER(SEARCH(BN$1, $BM1679)), ($K1679/$BL1679), "")</f>
        <v/>
      </c>
      <c r="BO1679" s="18" t="str">
        <f t="shared" si="2530"/>
        <v/>
      </c>
      <c r="BP1679" s="18" t="str">
        <f t="shared" si="2530"/>
        <v/>
      </c>
      <c r="BQ1679" s="18" t="str">
        <f t="shared" si="2530"/>
        <v/>
      </c>
      <c r="BR1679" s="18" t="str">
        <f t="shared" si="2530"/>
        <v/>
      </c>
      <c r="BS1679" s="215">
        <f t="shared" si="2530"/>
        <v>356052.965</v>
      </c>
      <c r="BT1679" s="215">
        <f t="shared" si="2530"/>
        <v>356052.965</v>
      </c>
      <c r="BU1679" s="18" t="str">
        <f t="shared" si="2530"/>
        <v/>
      </c>
      <c r="BV1679" s="18" t="str">
        <f t="shared" si="2530"/>
        <v/>
      </c>
      <c r="BW1679" s="18" t="str">
        <f t="shared" si="2530"/>
        <v/>
      </c>
      <c r="BX1679" s="18" t="str">
        <f t="shared" si="2530"/>
        <v/>
      </c>
      <c r="BY1679" s="18" t="str">
        <f t="shared" si="2530"/>
        <v/>
      </c>
      <c r="BZ1679" s="18" t="str">
        <f t="shared" si="2530"/>
        <v/>
      </c>
      <c r="CA1679" s="18" t="str">
        <f t="shared" si="2530"/>
        <v/>
      </c>
      <c r="CB1679" s="48"/>
      <c r="CC1679" s="48"/>
      <c r="CD1679" s="48"/>
      <c r="CE1679" s="48"/>
    </row>
    <row r="1680">
      <c r="E1680" s="60"/>
      <c r="F1680" s="218"/>
      <c r="I1680" s="48"/>
      <c r="J1680" s="65"/>
      <c r="K1680" s="65"/>
      <c r="L1680" s="11"/>
      <c r="M1680" s="11"/>
      <c r="P1680" s="48"/>
      <c r="Q1680" s="48"/>
      <c r="R1680" s="48"/>
      <c r="S1680" s="48"/>
      <c r="W1680" s="11"/>
      <c r="Z1680" s="48"/>
      <c r="AA1680" s="48"/>
      <c r="AB1680" s="48"/>
      <c r="AC1680" s="48"/>
      <c r="AD1680" s="48"/>
      <c r="AE1680" s="48"/>
      <c r="AF1680" s="48"/>
      <c r="AG1680" s="48"/>
      <c r="AH1680" s="48"/>
      <c r="AI1680" s="48"/>
      <c r="AJ1680" s="48"/>
      <c r="AK1680" s="48"/>
      <c r="AL1680" s="48"/>
      <c r="AN1680" s="48"/>
      <c r="AP1680" s="48"/>
      <c r="AQ1680" s="48"/>
      <c r="AS1680" s="48"/>
      <c r="AU1680" s="48"/>
      <c r="AV1680" s="48"/>
      <c r="AX1680" s="48"/>
      <c r="AY1680" s="48"/>
      <c r="BA1680" s="48"/>
      <c r="BB1680" s="48"/>
      <c r="BF1680" s="48"/>
      <c r="BH1680" s="48"/>
      <c r="BI1680" s="48"/>
      <c r="BK1680" s="48"/>
      <c r="BL1680" s="48"/>
      <c r="BM1680" s="48"/>
      <c r="BN1680" s="48"/>
      <c r="BO1680" s="48"/>
      <c r="BP1680" s="48"/>
      <c r="BQ1680" s="48"/>
      <c r="BR1680" s="48"/>
      <c r="BS1680" s="48"/>
      <c r="BT1680" s="48"/>
      <c r="BU1680" s="48"/>
      <c r="BV1680" s="48"/>
      <c r="BW1680" s="48"/>
      <c r="BX1680" s="48"/>
      <c r="BY1680" s="48"/>
      <c r="BZ1680" s="48"/>
      <c r="CA1680" s="48"/>
      <c r="CB1680" s="48"/>
      <c r="CC1680" s="48"/>
      <c r="CD1680" s="48"/>
      <c r="CE1680" s="48"/>
    </row>
    <row r="1681">
      <c r="E1681" s="60"/>
      <c r="F1681" s="218"/>
      <c r="I1681" s="48"/>
      <c r="J1681" s="65"/>
      <c r="K1681" s="65"/>
      <c r="L1681" s="11"/>
      <c r="M1681" s="11"/>
      <c r="P1681" s="48"/>
      <c r="Q1681" s="48"/>
      <c r="R1681" s="48"/>
      <c r="S1681" s="48"/>
      <c r="W1681" s="11"/>
      <c r="Z1681" s="48"/>
      <c r="AA1681" s="48"/>
      <c r="AB1681" s="48"/>
      <c r="AC1681" s="48"/>
      <c r="AD1681" s="48"/>
      <c r="AE1681" s="48"/>
      <c r="AF1681" s="48"/>
      <c r="AG1681" s="48"/>
      <c r="AH1681" s="48"/>
      <c r="AI1681" s="48"/>
      <c r="AJ1681" s="48"/>
      <c r="AK1681" s="48"/>
      <c r="AL1681" s="48"/>
      <c r="AN1681" s="48"/>
      <c r="AP1681" s="48"/>
      <c r="AQ1681" s="48"/>
      <c r="AS1681" s="48"/>
      <c r="AU1681" s="48"/>
      <c r="AV1681" s="48"/>
      <c r="AX1681" s="48"/>
      <c r="AY1681" s="48"/>
      <c r="BA1681" s="48"/>
      <c r="BB1681" s="48"/>
      <c r="BF1681" s="48"/>
      <c r="BH1681" s="48"/>
      <c r="BI1681" s="48"/>
      <c r="BK1681" s="48"/>
      <c r="BL1681" s="48"/>
      <c r="BM1681" s="48"/>
      <c r="BN1681" s="48"/>
      <c r="BO1681" s="48"/>
      <c r="BP1681" s="48"/>
      <c r="BQ1681" s="48"/>
      <c r="BR1681" s="48"/>
      <c r="BS1681" s="48"/>
      <c r="BT1681" s="48"/>
      <c r="BU1681" s="48"/>
      <c r="BV1681" s="48"/>
      <c r="BW1681" s="48"/>
      <c r="BX1681" s="48"/>
      <c r="BY1681" s="48"/>
      <c r="BZ1681" s="48"/>
      <c r="CA1681" s="48"/>
      <c r="CB1681" s="48"/>
      <c r="CC1681" s="48"/>
      <c r="CD1681" s="48"/>
      <c r="CE1681" s="48"/>
    </row>
    <row r="1682">
      <c r="E1682" s="60"/>
      <c r="F1682" s="218"/>
      <c r="I1682" s="48"/>
      <c r="J1682" s="65"/>
      <c r="K1682" s="65"/>
      <c r="L1682" s="11"/>
      <c r="M1682" s="11"/>
      <c r="P1682" s="48"/>
      <c r="Q1682" s="48"/>
      <c r="R1682" s="48"/>
      <c r="S1682" s="48"/>
      <c r="W1682" s="11"/>
      <c r="Z1682" s="48"/>
      <c r="AA1682" s="48"/>
      <c r="AB1682" s="48"/>
      <c r="AC1682" s="48"/>
      <c r="AD1682" s="48"/>
      <c r="AE1682" s="48"/>
      <c r="AF1682" s="48"/>
      <c r="AG1682" s="48"/>
      <c r="AH1682" s="48"/>
      <c r="AI1682" s="48"/>
      <c r="AJ1682" s="48"/>
      <c r="AK1682" s="48"/>
      <c r="AL1682" s="48"/>
      <c r="AN1682" s="48"/>
      <c r="AP1682" s="48"/>
      <c r="AQ1682" s="48"/>
      <c r="AS1682" s="48"/>
      <c r="AU1682" s="48"/>
      <c r="AV1682" s="48"/>
      <c r="AX1682" s="48"/>
      <c r="AY1682" s="48"/>
      <c r="BA1682" s="48"/>
      <c r="BB1682" s="48"/>
      <c r="BF1682" s="48"/>
      <c r="BH1682" s="48"/>
      <c r="BI1682" s="48"/>
      <c r="BK1682" s="48"/>
      <c r="BL1682" s="48"/>
      <c r="BM1682" s="48"/>
      <c r="BN1682" s="48"/>
      <c r="BO1682" s="48"/>
      <c r="BP1682" s="48"/>
      <c r="BQ1682" s="48"/>
      <c r="BR1682" s="48"/>
      <c r="BS1682" s="48"/>
      <c r="BT1682" s="48"/>
      <c r="BU1682" s="48"/>
      <c r="BV1682" s="48"/>
      <c r="BW1682" s="48"/>
      <c r="BX1682" s="48"/>
      <c r="BY1682" s="48"/>
      <c r="BZ1682" s="48"/>
      <c r="CA1682" s="48"/>
      <c r="CB1682" s="48"/>
      <c r="CC1682" s="48"/>
      <c r="CD1682" s="48"/>
      <c r="CE1682" s="48"/>
    </row>
    <row r="1683">
      <c r="E1683" s="60"/>
      <c r="F1683" s="218"/>
      <c r="I1683" s="48"/>
      <c r="J1683" s="65"/>
      <c r="K1683" s="65"/>
      <c r="L1683" s="11"/>
      <c r="M1683" s="11"/>
      <c r="P1683" s="48"/>
      <c r="Q1683" s="48"/>
      <c r="R1683" s="48"/>
      <c r="S1683" s="48"/>
      <c r="W1683" s="11"/>
      <c r="Z1683" s="48"/>
      <c r="AA1683" s="48"/>
      <c r="AB1683" s="48"/>
      <c r="AC1683" s="48"/>
      <c r="AD1683" s="48"/>
      <c r="AE1683" s="48"/>
      <c r="AF1683" s="48"/>
      <c r="AG1683" s="48"/>
      <c r="AH1683" s="48"/>
      <c r="AI1683" s="48"/>
      <c r="AJ1683" s="48"/>
      <c r="AK1683" s="48"/>
      <c r="AL1683" s="48"/>
      <c r="AN1683" s="48"/>
      <c r="AP1683" s="48"/>
      <c r="AQ1683" s="48"/>
      <c r="AS1683" s="48"/>
      <c r="AU1683" s="48"/>
      <c r="AV1683" s="48"/>
      <c r="AX1683" s="48"/>
      <c r="AY1683" s="48"/>
      <c r="BA1683" s="48"/>
      <c r="BB1683" s="48"/>
      <c r="BF1683" s="48"/>
      <c r="BH1683" s="48"/>
      <c r="BI1683" s="48"/>
      <c r="BK1683" s="48"/>
      <c r="BL1683" s="48"/>
      <c r="BM1683" s="48"/>
      <c r="BN1683" s="48"/>
      <c r="BO1683" s="48"/>
      <c r="BP1683" s="48"/>
      <c r="BQ1683" s="48"/>
      <c r="BR1683" s="48"/>
      <c r="BS1683" s="48"/>
      <c r="BT1683" s="48"/>
      <c r="BU1683" s="48"/>
      <c r="BV1683" s="48"/>
      <c r="BW1683" s="48"/>
      <c r="BX1683" s="48"/>
      <c r="BY1683" s="48"/>
      <c r="BZ1683" s="48"/>
      <c r="CA1683" s="48"/>
      <c r="CB1683" s="48"/>
      <c r="CC1683" s="48"/>
      <c r="CD1683" s="48"/>
      <c r="CE1683" s="48"/>
    </row>
    <row r="1684">
      <c r="E1684" s="60"/>
      <c r="F1684" s="218"/>
      <c r="I1684" s="48"/>
      <c r="J1684" s="65"/>
      <c r="K1684" s="65"/>
      <c r="L1684" s="11"/>
      <c r="M1684" s="11"/>
      <c r="P1684" s="48"/>
      <c r="Q1684" s="48"/>
      <c r="R1684" s="48"/>
      <c r="S1684" s="48"/>
      <c r="W1684" s="11"/>
      <c r="Z1684" s="48"/>
      <c r="AA1684" s="48"/>
      <c r="AB1684" s="48"/>
      <c r="AC1684" s="48"/>
      <c r="AD1684" s="48"/>
      <c r="AE1684" s="48"/>
      <c r="AF1684" s="48"/>
      <c r="AG1684" s="48"/>
      <c r="AH1684" s="48"/>
      <c r="AI1684" s="48"/>
      <c r="AJ1684" s="48"/>
      <c r="AK1684" s="48"/>
      <c r="AL1684" s="48"/>
      <c r="AN1684" s="48"/>
      <c r="AP1684" s="48"/>
      <c r="AQ1684" s="48"/>
      <c r="AS1684" s="48"/>
      <c r="AU1684" s="48"/>
      <c r="AV1684" s="48"/>
      <c r="AX1684" s="48"/>
      <c r="AY1684" s="48"/>
      <c r="BA1684" s="48"/>
      <c r="BB1684" s="48"/>
      <c r="BF1684" s="48"/>
      <c r="BH1684" s="48"/>
      <c r="BI1684" s="48"/>
      <c r="BK1684" s="48"/>
      <c r="BL1684" s="48"/>
      <c r="BM1684" s="48"/>
      <c r="BN1684" s="48"/>
      <c r="BO1684" s="48"/>
      <c r="BP1684" s="48"/>
      <c r="BQ1684" s="48"/>
      <c r="BR1684" s="48"/>
      <c r="BS1684" s="48"/>
      <c r="BT1684" s="48"/>
      <c r="BU1684" s="48"/>
      <c r="BV1684" s="48"/>
      <c r="BW1684" s="48"/>
      <c r="BX1684" s="48"/>
      <c r="BY1684" s="48"/>
      <c r="BZ1684" s="48"/>
      <c r="CA1684" s="48"/>
      <c r="CB1684" s="48"/>
      <c r="CC1684" s="48"/>
      <c r="CD1684" s="48"/>
      <c r="CE1684" s="48"/>
    </row>
    <row r="1685">
      <c r="E1685" s="60"/>
      <c r="F1685" s="218"/>
      <c r="I1685" s="48"/>
      <c r="J1685" s="65"/>
      <c r="K1685" s="65"/>
      <c r="L1685" s="11"/>
      <c r="M1685" s="11"/>
      <c r="P1685" s="48"/>
      <c r="Q1685" s="48"/>
      <c r="R1685" s="48"/>
      <c r="S1685" s="48"/>
      <c r="W1685" s="11"/>
      <c r="Z1685" s="48"/>
      <c r="AA1685" s="48"/>
      <c r="AB1685" s="48"/>
      <c r="AC1685" s="48"/>
      <c r="AD1685" s="48"/>
      <c r="AE1685" s="48"/>
      <c r="AF1685" s="48"/>
      <c r="AG1685" s="48"/>
      <c r="AH1685" s="48"/>
      <c r="AI1685" s="48"/>
      <c r="AJ1685" s="48"/>
      <c r="AK1685" s="48"/>
      <c r="AL1685" s="48"/>
      <c r="AN1685" s="48"/>
      <c r="AP1685" s="48"/>
      <c r="AQ1685" s="48"/>
      <c r="AS1685" s="48"/>
      <c r="AU1685" s="48"/>
      <c r="AV1685" s="48"/>
      <c r="AX1685" s="48"/>
      <c r="AY1685" s="48"/>
      <c r="BA1685" s="48"/>
      <c r="BB1685" s="48"/>
      <c r="BF1685" s="48"/>
      <c r="BH1685" s="48"/>
      <c r="BI1685" s="48"/>
      <c r="BK1685" s="48"/>
      <c r="BL1685" s="48"/>
      <c r="BM1685" s="48"/>
      <c r="BN1685" s="48"/>
      <c r="BO1685" s="48"/>
      <c r="BP1685" s="48"/>
      <c r="BQ1685" s="48"/>
      <c r="BR1685" s="48"/>
      <c r="BS1685" s="48"/>
      <c r="BT1685" s="48"/>
      <c r="BU1685" s="48"/>
      <c r="BV1685" s="48"/>
      <c r="BW1685" s="48"/>
      <c r="BX1685" s="48"/>
      <c r="BY1685" s="48"/>
      <c r="BZ1685" s="48"/>
      <c r="CA1685" s="48"/>
      <c r="CB1685" s="48"/>
      <c r="CC1685" s="48"/>
      <c r="CD1685" s="48"/>
      <c r="CE1685" s="48"/>
    </row>
    <row r="1686">
      <c r="E1686" s="60"/>
      <c r="F1686" s="218"/>
      <c r="I1686" s="48"/>
      <c r="J1686" s="65"/>
      <c r="K1686" s="65"/>
      <c r="L1686" s="11"/>
      <c r="M1686" s="11"/>
      <c r="P1686" s="48"/>
      <c r="Q1686" s="48"/>
      <c r="R1686" s="48"/>
      <c r="S1686" s="48"/>
      <c r="W1686" s="11"/>
      <c r="Z1686" s="48"/>
      <c r="AA1686" s="48"/>
      <c r="AB1686" s="48"/>
      <c r="AC1686" s="48"/>
      <c r="AD1686" s="48"/>
      <c r="AE1686" s="48"/>
      <c r="AF1686" s="48"/>
      <c r="AG1686" s="48"/>
      <c r="AH1686" s="48"/>
      <c r="AI1686" s="48"/>
      <c r="AJ1686" s="48"/>
      <c r="AK1686" s="48"/>
      <c r="AL1686" s="48"/>
      <c r="AN1686" s="48"/>
      <c r="AP1686" s="48"/>
      <c r="AQ1686" s="48"/>
      <c r="AS1686" s="48"/>
      <c r="AU1686" s="48"/>
      <c r="AV1686" s="48"/>
      <c r="AX1686" s="48"/>
      <c r="AY1686" s="48"/>
      <c r="BA1686" s="48"/>
      <c r="BB1686" s="48"/>
      <c r="BF1686" s="48"/>
      <c r="BH1686" s="48"/>
      <c r="BI1686" s="48"/>
      <c r="BK1686" s="48"/>
      <c r="BL1686" s="48"/>
      <c r="BM1686" s="48"/>
      <c r="BN1686" s="48"/>
      <c r="BO1686" s="48"/>
      <c r="BP1686" s="48"/>
      <c r="BQ1686" s="48"/>
      <c r="BR1686" s="48"/>
      <c r="BS1686" s="48"/>
      <c r="BT1686" s="48"/>
      <c r="BU1686" s="48"/>
      <c r="BV1686" s="48"/>
      <c r="BW1686" s="48"/>
      <c r="BX1686" s="48"/>
      <c r="BY1686" s="48"/>
      <c r="BZ1686" s="48"/>
      <c r="CA1686" s="48"/>
      <c r="CB1686" s="48"/>
      <c r="CC1686" s="48"/>
      <c r="CD1686" s="48"/>
      <c r="CE1686" s="48"/>
    </row>
    <row r="1687">
      <c r="E1687" s="60"/>
      <c r="F1687" s="218"/>
      <c r="I1687" s="48"/>
      <c r="J1687" s="65"/>
      <c r="K1687" s="65"/>
      <c r="L1687" s="11"/>
      <c r="M1687" s="11"/>
      <c r="P1687" s="48"/>
      <c r="Q1687" s="48"/>
      <c r="R1687" s="48"/>
      <c r="S1687" s="48"/>
      <c r="W1687" s="11"/>
      <c r="Z1687" s="48"/>
      <c r="AA1687" s="48"/>
      <c r="AB1687" s="48"/>
      <c r="AC1687" s="48"/>
      <c r="AD1687" s="48"/>
      <c r="AE1687" s="48"/>
      <c r="AF1687" s="48"/>
      <c r="AG1687" s="48"/>
      <c r="AH1687" s="48"/>
      <c r="AI1687" s="48"/>
      <c r="AJ1687" s="48"/>
      <c r="AK1687" s="48"/>
      <c r="AL1687" s="48"/>
      <c r="AN1687" s="48"/>
      <c r="AP1687" s="48"/>
      <c r="AQ1687" s="48"/>
      <c r="AS1687" s="48"/>
      <c r="AU1687" s="48"/>
      <c r="AV1687" s="48"/>
      <c r="AX1687" s="48"/>
      <c r="AY1687" s="48"/>
      <c r="BA1687" s="48"/>
      <c r="BB1687" s="48"/>
      <c r="BF1687" s="48"/>
      <c r="BH1687" s="48"/>
      <c r="BI1687" s="48"/>
      <c r="BK1687" s="48"/>
      <c r="BL1687" s="48"/>
      <c r="BM1687" s="48"/>
      <c r="BN1687" s="48"/>
      <c r="BO1687" s="48"/>
      <c r="BP1687" s="48"/>
      <c r="BQ1687" s="48"/>
      <c r="BR1687" s="48"/>
      <c r="BS1687" s="48"/>
      <c r="BT1687" s="48"/>
      <c r="BU1687" s="48"/>
      <c r="BV1687" s="48"/>
      <c r="BW1687" s="48"/>
      <c r="BX1687" s="48"/>
      <c r="BY1687" s="48"/>
      <c r="BZ1687" s="48"/>
      <c r="CA1687" s="48"/>
      <c r="CB1687" s="48"/>
      <c r="CC1687" s="48"/>
      <c r="CD1687" s="48"/>
      <c r="CE1687" s="48"/>
    </row>
    <row r="1688">
      <c r="E1688" s="60"/>
      <c r="F1688" s="218"/>
      <c r="I1688" s="48"/>
      <c r="J1688" s="65"/>
      <c r="K1688" s="65"/>
      <c r="L1688" s="11"/>
      <c r="M1688" s="11"/>
      <c r="P1688" s="48"/>
      <c r="Q1688" s="48"/>
      <c r="R1688" s="48"/>
      <c r="S1688" s="48"/>
      <c r="W1688" s="11"/>
      <c r="Z1688" s="48"/>
      <c r="AA1688" s="48"/>
      <c r="AB1688" s="48"/>
      <c r="AC1688" s="48"/>
      <c r="AD1688" s="48"/>
      <c r="AE1688" s="48"/>
      <c r="AF1688" s="48"/>
      <c r="AG1688" s="48"/>
      <c r="AH1688" s="48"/>
      <c r="AI1688" s="48"/>
      <c r="AJ1688" s="48"/>
      <c r="AK1688" s="48"/>
      <c r="AL1688" s="48"/>
      <c r="AN1688" s="48"/>
      <c r="AP1688" s="48"/>
      <c r="AQ1688" s="48"/>
      <c r="AS1688" s="48"/>
      <c r="AU1688" s="48"/>
      <c r="AV1688" s="48"/>
      <c r="AX1688" s="48"/>
      <c r="AY1688" s="48"/>
      <c r="BA1688" s="48"/>
      <c r="BB1688" s="48"/>
      <c r="BF1688" s="48"/>
      <c r="BH1688" s="48"/>
      <c r="BI1688" s="48"/>
      <c r="BK1688" s="48"/>
      <c r="BL1688" s="48"/>
      <c r="BM1688" s="48"/>
      <c r="BN1688" s="48"/>
      <c r="BO1688" s="48"/>
      <c r="BP1688" s="48"/>
      <c r="BQ1688" s="48"/>
      <c r="BR1688" s="48"/>
      <c r="BS1688" s="48"/>
      <c r="BT1688" s="48"/>
      <c r="BU1688" s="48"/>
      <c r="BV1688" s="48"/>
      <c r="BW1688" s="48"/>
      <c r="BX1688" s="48"/>
      <c r="BY1688" s="48"/>
      <c r="BZ1688" s="48"/>
      <c r="CA1688" s="48"/>
      <c r="CB1688" s="48"/>
      <c r="CC1688" s="48"/>
      <c r="CD1688" s="48"/>
      <c r="CE1688" s="48"/>
    </row>
    <row r="1689">
      <c r="E1689" s="60"/>
      <c r="F1689" s="218"/>
      <c r="I1689" s="48"/>
      <c r="J1689" s="65"/>
      <c r="K1689" s="65"/>
      <c r="L1689" s="11"/>
      <c r="M1689" s="11"/>
      <c r="P1689" s="48"/>
      <c r="Q1689" s="48"/>
      <c r="R1689" s="48"/>
      <c r="S1689" s="48"/>
      <c r="W1689" s="11"/>
      <c r="Z1689" s="48"/>
      <c r="AA1689" s="48"/>
      <c r="AB1689" s="48"/>
      <c r="AC1689" s="48"/>
      <c r="AD1689" s="48"/>
      <c r="AE1689" s="48"/>
      <c r="AF1689" s="48"/>
      <c r="AG1689" s="48"/>
      <c r="AH1689" s="48"/>
      <c r="AI1689" s="48"/>
      <c r="AJ1689" s="48"/>
      <c r="AK1689" s="48"/>
      <c r="AL1689" s="48"/>
      <c r="AN1689" s="48"/>
      <c r="AP1689" s="48"/>
      <c r="AQ1689" s="48"/>
      <c r="AS1689" s="48"/>
      <c r="AU1689" s="48"/>
      <c r="AV1689" s="48"/>
      <c r="AX1689" s="48"/>
      <c r="AY1689" s="48"/>
      <c r="BA1689" s="48"/>
      <c r="BB1689" s="48"/>
      <c r="BF1689" s="48"/>
      <c r="BH1689" s="48"/>
      <c r="BI1689" s="48"/>
      <c r="BK1689" s="48"/>
      <c r="BL1689" s="48"/>
      <c r="BM1689" s="48"/>
      <c r="BN1689" s="48"/>
      <c r="BO1689" s="48"/>
      <c r="BP1689" s="48"/>
      <c r="BQ1689" s="48"/>
      <c r="BR1689" s="48"/>
      <c r="BS1689" s="48"/>
      <c r="BT1689" s="48"/>
      <c r="BU1689" s="48"/>
      <c r="BV1689" s="48"/>
      <c r="BW1689" s="48"/>
      <c r="BX1689" s="48"/>
      <c r="BY1689" s="48"/>
      <c r="BZ1689" s="48"/>
      <c r="CA1689" s="48"/>
      <c r="CB1689" s="48"/>
      <c r="CC1689" s="48"/>
      <c r="CD1689" s="48"/>
      <c r="CE1689" s="48"/>
    </row>
    <row r="1690">
      <c r="E1690" s="60"/>
      <c r="F1690" s="218"/>
      <c r="I1690" s="48"/>
      <c r="J1690" s="65"/>
      <c r="K1690" s="65"/>
      <c r="L1690" s="11"/>
      <c r="M1690" s="11"/>
      <c r="P1690" s="48"/>
      <c r="Q1690" s="48"/>
      <c r="R1690" s="48"/>
      <c r="S1690" s="48"/>
      <c r="W1690" s="11"/>
      <c r="Z1690" s="48"/>
      <c r="AA1690" s="48"/>
      <c r="AB1690" s="48"/>
      <c r="AC1690" s="48"/>
      <c r="AD1690" s="48"/>
      <c r="AE1690" s="48"/>
      <c r="AF1690" s="48"/>
      <c r="AG1690" s="48"/>
      <c r="AH1690" s="48"/>
      <c r="AI1690" s="48"/>
      <c r="AJ1690" s="48"/>
      <c r="AK1690" s="48"/>
      <c r="AL1690" s="48"/>
      <c r="AN1690" s="48"/>
      <c r="AP1690" s="48"/>
      <c r="AQ1690" s="48"/>
      <c r="AS1690" s="48"/>
      <c r="AU1690" s="48"/>
      <c r="AV1690" s="48"/>
      <c r="AX1690" s="48"/>
      <c r="AY1690" s="48"/>
      <c r="BA1690" s="48"/>
      <c r="BB1690" s="48"/>
      <c r="BF1690" s="48"/>
      <c r="BH1690" s="48"/>
      <c r="BI1690" s="48"/>
      <c r="BK1690" s="48"/>
      <c r="BL1690" s="48"/>
      <c r="BM1690" s="48"/>
      <c r="BN1690" s="48"/>
      <c r="BO1690" s="48"/>
      <c r="BP1690" s="48"/>
      <c r="BQ1690" s="48"/>
      <c r="BR1690" s="48"/>
      <c r="BS1690" s="48"/>
      <c r="BT1690" s="48"/>
      <c r="BU1690" s="48"/>
      <c r="BV1690" s="48"/>
      <c r="BW1690" s="48"/>
      <c r="BX1690" s="48"/>
      <c r="BY1690" s="48"/>
      <c r="BZ1690" s="48"/>
      <c r="CA1690" s="48"/>
      <c r="CB1690" s="48"/>
      <c r="CC1690" s="48"/>
      <c r="CD1690" s="48"/>
      <c r="CE1690" s="48"/>
    </row>
    <row r="1691">
      <c r="E1691" s="60"/>
      <c r="F1691" s="218"/>
      <c r="I1691" s="48"/>
      <c r="J1691" s="65"/>
      <c r="K1691" s="65"/>
      <c r="L1691" s="11"/>
      <c r="M1691" s="11"/>
      <c r="P1691" s="48"/>
      <c r="Q1691" s="48"/>
      <c r="R1691" s="48"/>
      <c r="S1691" s="48"/>
      <c r="W1691" s="11"/>
      <c r="Z1691" s="48"/>
      <c r="AA1691" s="48"/>
      <c r="AB1691" s="48"/>
      <c r="AC1691" s="48"/>
      <c r="AD1691" s="48"/>
      <c r="AE1691" s="48"/>
      <c r="AF1691" s="48"/>
      <c r="AG1691" s="48"/>
      <c r="AH1691" s="48"/>
      <c r="AI1691" s="48"/>
      <c r="AJ1691" s="48"/>
      <c r="AK1691" s="48"/>
      <c r="AL1691" s="48"/>
      <c r="AN1691" s="48"/>
      <c r="AP1691" s="48"/>
      <c r="AQ1691" s="48"/>
      <c r="AS1691" s="48"/>
      <c r="AU1691" s="48"/>
      <c r="AV1691" s="48"/>
      <c r="AX1691" s="48"/>
      <c r="AY1691" s="48"/>
      <c r="BA1691" s="48"/>
      <c r="BB1691" s="48"/>
      <c r="BF1691" s="48"/>
      <c r="BH1691" s="48"/>
      <c r="BI1691" s="48"/>
      <c r="BK1691" s="48"/>
      <c r="BL1691" s="48"/>
      <c r="BM1691" s="48"/>
      <c r="BN1691" s="48"/>
      <c r="BO1691" s="48"/>
      <c r="BP1691" s="48"/>
      <c r="BQ1691" s="48"/>
      <c r="BR1691" s="48"/>
      <c r="BS1691" s="48"/>
      <c r="BT1691" s="48"/>
      <c r="BU1691" s="48"/>
      <c r="BV1691" s="48"/>
      <c r="BW1691" s="48"/>
      <c r="BX1691" s="48"/>
      <c r="BY1691" s="48"/>
      <c r="BZ1691" s="48"/>
      <c r="CA1691" s="48"/>
      <c r="CB1691" s="48"/>
      <c r="CC1691" s="48"/>
      <c r="CD1691" s="48"/>
      <c r="CE1691" s="48"/>
    </row>
    <row r="1692">
      <c r="E1692" s="60"/>
      <c r="F1692" s="218"/>
      <c r="I1692" s="48"/>
      <c r="J1692" s="65"/>
      <c r="K1692" s="65"/>
      <c r="L1692" s="11"/>
      <c r="M1692" s="11"/>
      <c r="P1692" s="48"/>
      <c r="Q1692" s="48"/>
      <c r="R1692" s="48"/>
      <c r="S1692" s="48"/>
      <c r="W1692" s="11"/>
      <c r="Z1692" s="48"/>
      <c r="AA1692" s="48"/>
      <c r="AB1692" s="48"/>
      <c r="AC1692" s="48"/>
      <c r="AD1692" s="48"/>
      <c r="AE1692" s="48"/>
      <c r="AF1692" s="48"/>
      <c r="AG1692" s="48"/>
      <c r="AH1692" s="48"/>
      <c r="AI1692" s="48"/>
      <c r="AJ1692" s="48"/>
      <c r="AK1692" s="48"/>
      <c r="AL1692" s="48"/>
      <c r="AN1692" s="48"/>
      <c r="AP1692" s="48"/>
      <c r="AQ1692" s="48"/>
      <c r="AS1692" s="48"/>
      <c r="AU1692" s="48"/>
      <c r="AV1692" s="48"/>
      <c r="AX1692" s="48"/>
      <c r="AY1692" s="48"/>
      <c r="BA1692" s="48"/>
      <c r="BB1692" s="48"/>
      <c r="BF1692" s="48"/>
      <c r="BH1692" s="48"/>
      <c r="BI1692" s="48"/>
      <c r="BK1692" s="48"/>
      <c r="BL1692" s="48"/>
      <c r="BM1692" s="48"/>
      <c r="BN1692" s="48"/>
      <c r="BO1692" s="48"/>
      <c r="BP1692" s="48"/>
      <c r="BQ1692" s="48"/>
      <c r="BR1692" s="48"/>
      <c r="BS1692" s="48"/>
      <c r="BT1692" s="48"/>
      <c r="BU1692" s="48"/>
      <c r="BV1692" s="48"/>
      <c r="BW1692" s="48"/>
      <c r="BX1692" s="48"/>
      <c r="BY1692" s="48"/>
      <c r="BZ1692" s="48"/>
      <c r="CA1692" s="48"/>
      <c r="CB1692" s="48"/>
      <c r="CC1692" s="48"/>
      <c r="CD1692" s="48"/>
      <c r="CE1692" s="48"/>
    </row>
    <row r="1693">
      <c r="E1693" s="60"/>
      <c r="F1693" s="218"/>
      <c r="I1693" s="48"/>
      <c r="J1693" s="65"/>
      <c r="K1693" s="65"/>
      <c r="L1693" s="11"/>
      <c r="M1693" s="11"/>
      <c r="P1693" s="48"/>
      <c r="Q1693" s="48"/>
      <c r="R1693" s="48"/>
      <c r="S1693" s="48"/>
      <c r="W1693" s="11"/>
      <c r="Z1693" s="48"/>
      <c r="AA1693" s="48"/>
      <c r="AB1693" s="48"/>
      <c r="AC1693" s="48"/>
      <c r="AD1693" s="48"/>
      <c r="AE1693" s="48"/>
      <c r="AF1693" s="48"/>
      <c r="AG1693" s="48"/>
      <c r="AH1693" s="48"/>
      <c r="AI1693" s="48"/>
      <c r="AJ1693" s="48"/>
      <c r="AK1693" s="48"/>
      <c r="AL1693" s="48"/>
      <c r="AN1693" s="48"/>
      <c r="AP1693" s="48"/>
      <c r="AQ1693" s="48"/>
      <c r="AS1693" s="48"/>
      <c r="AU1693" s="48"/>
      <c r="AV1693" s="48"/>
      <c r="AX1693" s="48"/>
      <c r="AY1693" s="48"/>
      <c r="BA1693" s="48"/>
      <c r="BB1693" s="48"/>
      <c r="BF1693" s="48"/>
      <c r="BH1693" s="48"/>
      <c r="BI1693" s="48"/>
      <c r="BK1693" s="48"/>
      <c r="BL1693" s="48"/>
      <c r="BM1693" s="48"/>
      <c r="BN1693" s="48"/>
      <c r="BO1693" s="48"/>
      <c r="BP1693" s="48"/>
      <c r="BQ1693" s="48"/>
      <c r="BR1693" s="48"/>
      <c r="BS1693" s="48"/>
      <c r="BT1693" s="48"/>
      <c r="BU1693" s="48"/>
      <c r="BV1693" s="48"/>
      <c r="BW1693" s="48"/>
      <c r="BX1693" s="48"/>
      <c r="BY1693" s="48"/>
      <c r="BZ1693" s="48"/>
      <c r="CA1693" s="48"/>
      <c r="CB1693" s="48"/>
      <c r="CC1693" s="48"/>
      <c r="CD1693" s="48"/>
      <c r="CE1693" s="48"/>
    </row>
    <row r="1694">
      <c r="E1694" s="60"/>
      <c r="F1694" s="218"/>
      <c r="I1694" s="48"/>
      <c r="J1694" s="65"/>
      <c r="K1694" s="65"/>
      <c r="L1694" s="11"/>
      <c r="M1694" s="11"/>
      <c r="P1694" s="48"/>
      <c r="Q1694" s="48"/>
      <c r="R1694" s="48"/>
      <c r="S1694" s="48"/>
      <c r="W1694" s="11"/>
      <c r="Z1694" s="48"/>
      <c r="AA1694" s="48"/>
      <c r="AB1694" s="48"/>
      <c r="AC1694" s="48"/>
      <c r="AD1694" s="48"/>
      <c r="AE1694" s="48"/>
      <c r="AF1694" s="48"/>
      <c r="AG1694" s="48"/>
      <c r="AH1694" s="48"/>
      <c r="AI1694" s="48"/>
      <c r="AJ1694" s="48"/>
      <c r="AK1694" s="48"/>
      <c r="AL1694" s="48"/>
      <c r="AN1694" s="48"/>
      <c r="AP1694" s="48"/>
      <c r="AQ1694" s="48"/>
      <c r="AS1694" s="48"/>
      <c r="AU1694" s="48"/>
      <c r="AV1694" s="48"/>
      <c r="AX1694" s="48"/>
      <c r="AY1694" s="48"/>
      <c r="BA1694" s="48"/>
      <c r="BB1694" s="48"/>
      <c r="BF1694" s="48"/>
      <c r="BH1694" s="48"/>
      <c r="BI1694" s="48"/>
      <c r="BK1694" s="48"/>
      <c r="BL1694" s="48"/>
      <c r="BM1694" s="48"/>
      <c r="BN1694" s="48"/>
      <c r="BO1694" s="48"/>
      <c r="BP1694" s="48"/>
      <c r="BQ1694" s="48"/>
      <c r="BR1694" s="48"/>
      <c r="BS1694" s="48"/>
      <c r="BT1694" s="48"/>
      <c r="BU1694" s="48"/>
      <c r="BV1694" s="48"/>
      <c r="BW1694" s="48"/>
      <c r="BX1694" s="48"/>
      <c r="BY1694" s="48"/>
      <c r="BZ1694" s="48"/>
      <c r="CA1694" s="48"/>
      <c r="CB1694" s="48"/>
      <c r="CC1694" s="48"/>
      <c r="CD1694" s="48"/>
      <c r="CE1694" s="48"/>
    </row>
    <row r="1695">
      <c r="E1695" s="60"/>
      <c r="F1695" s="218"/>
      <c r="I1695" s="48"/>
      <c r="J1695" s="65"/>
      <c r="K1695" s="65"/>
      <c r="L1695" s="11"/>
      <c r="M1695" s="11"/>
      <c r="P1695" s="48"/>
      <c r="Q1695" s="48"/>
      <c r="R1695" s="48"/>
      <c r="S1695" s="48"/>
      <c r="W1695" s="11"/>
      <c r="Z1695" s="48"/>
      <c r="AA1695" s="48"/>
      <c r="AB1695" s="48"/>
      <c r="AC1695" s="48"/>
      <c r="AD1695" s="48"/>
      <c r="AE1695" s="48"/>
      <c r="AF1695" s="48"/>
      <c r="AG1695" s="48"/>
      <c r="AH1695" s="48"/>
      <c r="AI1695" s="48"/>
      <c r="AJ1695" s="48"/>
      <c r="AK1695" s="48"/>
      <c r="AL1695" s="48"/>
      <c r="AN1695" s="48"/>
      <c r="AP1695" s="48"/>
      <c r="AQ1695" s="48"/>
      <c r="AS1695" s="48"/>
      <c r="AU1695" s="48"/>
      <c r="AV1695" s="48"/>
      <c r="AX1695" s="48"/>
      <c r="AY1695" s="48"/>
      <c r="BA1695" s="48"/>
      <c r="BB1695" s="48"/>
      <c r="BF1695" s="48"/>
      <c r="BH1695" s="48"/>
      <c r="BI1695" s="48"/>
      <c r="BK1695" s="48"/>
      <c r="BL1695" s="48"/>
      <c r="BM1695" s="48"/>
      <c r="BN1695" s="48"/>
      <c r="BO1695" s="48"/>
      <c r="BP1695" s="48"/>
      <c r="BQ1695" s="48"/>
      <c r="BR1695" s="48"/>
      <c r="BS1695" s="48"/>
      <c r="BT1695" s="48"/>
      <c r="BU1695" s="48"/>
      <c r="BV1695" s="48"/>
      <c r="BW1695" s="48"/>
      <c r="BX1695" s="48"/>
      <c r="BY1695" s="48"/>
      <c r="BZ1695" s="48"/>
      <c r="CA1695" s="48"/>
      <c r="CB1695" s="48"/>
      <c r="CC1695" s="48"/>
      <c r="CD1695" s="48"/>
      <c r="CE1695" s="48"/>
    </row>
    <row r="1696">
      <c r="E1696" s="60"/>
      <c r="F1696" s="218"/>
      <c r="I1696" s="48"/>
      <c r="J1696" s="65"/>
      <c r="K1696" s="65"/>
      <c r="L1696" s="11"/>
      <c r="M1696" s="11"/>
      <c r="P1696" s="48"/>
      <c r="Q1696" s="48"/>
      <c r="R1696" s="48"/>
      <c r="S1696" s="48"/>
      <c r="W1696" s="11"/>
      <c r="Z1696" s="48"/>
      <c r="AA1696" s="48"/>
      <c r="AB1696" s="48"/>
      <c r="AC1696" s="48"/>
      <c r="AD1696" s="48"/>
      <c r="AE1696" s="48"/>
      <c r="AF1696" s="48"/>
      <c r="AG1696" s="48"/>
      <c r="AH1696" s="48"/>
      <c r="AI1696" s="48"/>
      <c r="AJ1696" s="48"/>
      <c r="AK1696" s="48"/>
      <c r="AL1696" s="48"/>
      <c r="AN1696" s="48"/>
      <c r="AP1696" s="48"/>
      <c r="AQ1696" s="48"/>
      <c r="AS1696" s="48"/>
      <c r="AU1696" s="48"/>
      <c r="AV1696" s="48"/>
      <c r="AX1696" s="48"/>
      <c r="AY1696" s="48"/>
      <c r="BA1696" s="48"/>
      <c r="BB1696" s="48"/>
      <c r="BF1696" s="48"/>
      <c r="BH1696" s="48"/>
      <c r="BI1696" s="48"/>
      <c r="BK1696" s="48"/>
      <c r="BL1696" s="48"/>
      <c r="BM1696" s="48"/>
      <c r="BN1696" s="48"/>
      <c r="BO1696" s="48"/>
      <c r="BP1696" s="48"/>
      <c r="BQ1696" s="48"/>
      <c r="BR1696" s="48"/>
      <c r="BS1696" s="48"/>
      <c r="BT1696" s="48"/>
      <c r="BU1696" s="48"/>
      <c r="BV1696" s="48"/>
      <c r="BW1696" s="48"/>
      <c r="BX1696" s="48"/>
      <c r="BY1696" s="48"/>
      <c r="BZ1696" s="48"/>
      <c r="CA1696" s="48"/>
      <c r="CB1696" s="48"/>
      <c r="CC1696" s="48"/>
      <c r="CD1696" s="48"/>
      <c r="CE1696" s="48"/>
    </row>
    <row r="1697">
      <c r="E1697" s="60"/>
      <c r="F1697" s="218"/>
      <c r="I1697" s="48"/>
      <c r="J1697" s="65"/>
      <c r="K1697" s="65"/>
      <c r="L1697" s="11"/>
      <c r="M1697" s="11"/>
      <c r="P1697" s="48"/>
      <c r="Q1697" s="48"/>
      <c r="R1697" s="48"/>
      <c r="S1697" s="48"/>
      <c r="W1697" s="11"/>
      <c r="Z1697" s="48"/>
      <c r="AA1697" s="48"/>
      <c r="AB1697" s="48"/>
      <c r="AC1697" s="48"/>
      <c r="AD1697" s="48"/>
      <c r="AE1697" s="48"/>
      <c r="AF1697" s="48"/>
      <c r="AG1697" s="48"/>
      <c r="AH1697" s="48"/>
      <c r="AI1697" s="48"/>
      <c r="AJ1697" s="48"/>
      <c r="AK1697" s="48"/>
      <c r="AL1697" s="48"/>
      <c r="AN1697" s="48"/>
      <c r="AP1697" s="48"/>
      <c r="AQ1697" s="48"/>
      <c r="AS1697" s="48"/>
      <c r="AU1697" s="48"/>
      <c r="AV1697" s="48"/>
      <c r="AX1697" s="48"/>
      <c r="AY1697" s="48"/>
      <c r="BA1697" s="48"/>
      <c r="BB1697" s="48"/>
      <c r="BF1697" s="48"/>
      <c r="BH1697" s="48"/>
      <c r="BI1697" s="48"/>
      <c r="BK1697" s="48"/>
      <c r="BL1697" s="48"/>
      <c r="BM1697" s="48"/>
      <c r="BN1697" s="48"/>
      <c r="BO1697" s="48"/>
      <c r="BP1697" s="48"/>
      <c r="BQ1697" s="48"/>
      <c r="BR1697" s="48"/>
      <c r="BS1697" s="48"/>
      <c r="BT1697" s="48"/>
      <c r="BU1697" s="48"/>
      <c r="BV1697" s="48"/>
      <c r="BW1697" s="48"/>
      <c r="BX1697" s="48"/>
      <c r="BY1697" s="48"/>
      <c r="BZ1697" s="48"/>
      <c r="CA1697" s="48"/>
      <c r="CB1697" s="48"/>
      <c r="CC1697" s="48"/>
      <c r="CD1697" s="48"/>
      <c r="CE1697" s="48"/>
    </row>
    <row r="1698">
      <c r="E1698" s="60"/>
      <c r="F1698" s="218"/>
      <c r="I1698" s="48"/>
      <c r="J1698" s="65"/>
      <c r="K1698" s="65"/>
      <c r="L1698" s="11"/>
      <c r="M1698" s="11"/>
      <c r="P1698" s="48"/>
      <c r="Q1698" s="48"/>
      <c r="R1698" s="48"/>
      <c r="S1698" s="48"/>
      <c r="W1698" s="11"/>
      <c r="Z1698" s="48"/>
      <c r="AA1698" s="48"/>
      <c r="AB1698" s="48"/>
      <c r="AC1698" s="48"/>
      <c r="AD1698" s="48"/>
      <c r="AE1698" s="48"/>
      <c r="AF1698" s="48"/>
      <c r="AG1698" s="48"/>
      <c r="AH1698" s="48"/>
      <c r="AI1698" s="48"/>
      <c r="AJ1698" s="48"/>
      <c r="AK1698" s="48"/>
      <c r="AL1698" s="48"/>
      <c r="AN1698" s="48"/>
      <c r="AP1698" s="48"/>
      <c r="AQ1698" s="48"/>
      <c r="AS1698" s="48"/>
      <c r="AU1698" s="48"/>
      <c r="AV1698" s="48"/>
      <c r="AX1698" s="48"/>
      <c r="AY1698" s="48"/>
      <c r="BA1698" s="48"/>
      <c r="BB1698" s="48"/>
      <c r="BF1698" s="48"/>
      <c r="BH1698" s="48"/>
      <c r="BI1698" s="48"/>
      <c r="BK1698" s="48"/>
      <c r="BL1698" s="48"/>
      <c r="BM1698" s="48"/>
      <c r="BN1698" s="48"/>
      <c r="BO1698" s="48"/>
      <c r="BP1698" s="48"/>
      <c r="BQ1698" s="48"/>
      <c r="BR1698" s="48"/>
      <c r="BS1698" s="48"/>
      <c r="BT1698" s="48"/>
      <c r="BU1698" s="48"/>
      <c r="BV1698" s="48"/>
      <c r="BW1698" s="48"/>
      <c r="BX1698" s="48"/>
      <c r="BY1698" s="48"/>
      <c r="BZ1698" s="48"/>
      <c r="CA1698" s="48"/>
      <c r="CB1698" s="48"/>
      <c r="CC1698" s="48"/>
      <c r="CD1698" s="48"/>
      <c r="CE1698" s="48"/>
    </row>
    <row r="1699">
      <c r="E1699" s="60"/>
      <c r="F1699" s="218"/>
      <c r="I1699" s="48"/>
      <c r="J1699" s="65"/>
      <c r="K1699" s="65"/>
      <c r="L1699" s="11"/>
      <c r="M1699" s="11"/>
      <c r="P1699" s="48"/>
      <c r="Q1699" s="48"/>
      <c r="R1699" s="48"/>
      <c r="S1699" s="48"/>
      <c r="W1699" s="11"/>
      <c r="Z1699" s="48"/>
      <c r="AA1699" s="48"/>
      <c r="AB1699" s="48"/>
      <c r="AC1699" s="48"/>
      <c r="AD1699" s="48"/>
      <c r="AE1699" s="48"/>
      <c r="AF1699" s="48"/>
      <c r="AG1699" s="48"/>
      <c r="AH1699" s="48"/>
      <c r="AI1699" s="48"/>
      <c r="AJ1699" s="48"/>
      <c r="AK1699" s="48"/>
      <c r="AL1699" s="48"/>
      <c r="AN1699" s="48"/>
      <c r="AP1699" s="48"/>
      <c r="AQ1699" s="48"/>
      <c r="AS1699" s="48"/>
      <c r="AU1699" s="48"/>
      <c r="AV1699" s="48"/>
      <c r="AX1699" s="48"/>
      <c r="AY1699" s="48"/>
      <c r="BA1699" s="48"/>
      <c r="BB1699" s="48"/>
      <c r="BF1699" s="48"/>
      <c r="BH1699" s="48"/>
      <c r="BI1699" s="48"/>
      <c r="BK1699" s="48"/>
      <c r="BL1699" s="48"/>
      <c r="BM1699" s="48"/>
      <c r="BN1699" s="48"/>
      <c r="BO1699" s="48"/>
      <c r="BP1699" s="48"/>
      <c r="BQ1699" s="48"/>
      <c r="BR1699" s="48"/>
      <c r="BS1699" s="48"/>
      <c r="BT1699" s="48"/>
      <c r="BU1699" s="48"/>
      <c r="BV1699" s="48"/>
      <c r="BW1699" s="48"/>
      <c r="BX1699" s="48"/>
      <c r="BY1699" s="48"/>
      <c r="BZ1699" s="48"/>
      <c r="CA1699" s="48"/>
      <c r="CB1699" s="48"/>
      <c r="CC1699" s="48"/>
      <c r="CD1699" s="48"/>
      <c r="CE1699" s="48"/>
    </row>
    <row r="1700">
      <c r="E1700" s="60"/>
      <c r="F1700" s="218"/>
      <c r="I1700" s="48"/>
      <c r="J1700" s="65"/>
      <c r="K1700" s="65"/>
      <c r="L1700" s="11"/>
      <c r="M1700" s="11"/>
      <c r="P1700" s="48"/>
      <c r="Q1700" s="48"/>
      <c r="R1700" s="48"/>
      <c r="S1700" s="48"/>
      <c r="W1700" s="11"/>
      <c r="Z1700" s="48"/>
      <c r="AA1700" s="48"/>
      <c r="AB1700" s="48"/>
      <c r="AC1700" s="48"/>
      <c r="AD1700" s="48"/>
      <c r="AE1700" s="48"/>
      <c r="AF1700" s="48"/>
      <c r="AG1700" s="48"/>
      <c r="AH1700" s="48"/>
      <c r="AI1700" s="48"/>
      <c r="AJ1700" s="48"/>
      <c r="AK1700" s="48"/>
      <c r="AL1700" s="48"/>
      <c r="AN1700" s="48"/>
      <c r="AP1700" s="48"/>
      <c r="AQ1700" s="48"/>
      <c r="AS1700" s="48"/>
      <c r="AU1700" s="48"/>
      <c r="AV1700" s="48"/>
      <c r="AX1700" s="48"/>
      <c r="AY1700" s="48"/>
      <c r="BA1700" s="48"/>
      <c r="BB1700" s="48"/>
      <c r="BF1700" s="48"/>
      <c r="BH1700" s="48"/>
      <c r="BI1700" s="48"/>
      <c r="BK1700" s="48"/>
      <c r="BL1700" s="48"/>
      <c r="BM1700" s="48"/>
      <c r="BN1700" s="48"/>
      <c r="BO1700" s="48"/>
      <c r="BP1700" s="48"/>
      <c r="BQ1700" s="48"/>
      <c r="BR1700" s="48"/>
      <c r="BS1700" s="48"/>
      <c r="BT1700" s="48"/>
      <c r="BU1700" s="48"/>
      <c r="BV1700" s="48"/>
      <c r="BW1700" s="48"/>
      <c r="BX1700" s="48"/>
      <c r="BY1700" s="48"/>
      <c r="BZ1700" s="48"/>
      <c r="CA1700" s="48"/>
      <c r="CB1700" s="48"/>
      <c r="CC1700" s="48"/>
      <c r="CD1700" s="48"/>
      <c r="CE1700" s="48"/>
    </row>
    <row r="1701">
      <c r="E1701" s="60"/>
      <c r="F1701" s="218"/>
      <c r="I1701" s="48"/>
      <c r="J1701" s="65"/>
      <c r="K1701" s="65"/>
      <c r="L1701" s="11"/>
      <c r="M1701" s="11"/>
      <c r="P1701" s="48"/>
      <c r="Q1701" s="48"/>
      <c r="R1701" s="48"/>
      <c r="S1701" s="48"/>
      <c r="W1701" s="11"/>
      <c r="Z1701" s="48"/>
      <c r="AA1701" s="48"/>
      <c r="AB1701" s="48"/>
      <c r="AC1701" s="48"/>
      <c r="AD1701" s="48"/>
      <c r="AE1701" s="48"/>
      <c r="AF1701" s="48"/>
      <c r="AG1701" s="48"/>
      <c r="AH1701" s="48"/>
      <c r="AI1701" s="48"/>
      <c r="AJ1701" s="48"/>
      <c r="AK1701" s="48"/>
      <c r="AL1701" s="48"/>
      <c r="AN1701" s="48"/>
      <c r="AP1701" s="48"/>
      <c r="AQ1701" s="48"/>
      <c r="AS1701" s="48"/>
      <c r="AU1701" s="48"/>
      <c r="AV1701" s="48"/>
      <c r="AX1701" s="48"/>
      <c r="AY1701" s="48"/>
      <c r="BA1701" s="48"/>
      <c r="BB1701" s="48"/>
      <c r="BF1701" s="48"/>
      <c r="BH1701" s="48"/>
      <c r="BI1701" s="48"/>
      <c r="BK1701" s="48"/>
      <c r="BL1701" s="48"/>
      <c r="BM1701" s="48"/>
      <c r="BN1701" s="48"/>
      <c r="BO1701" s="48"/>
      <c r="BP1701" s="48"/>
      <c r="BQ1701" s="48"/>
      <c r="BR1701" s="48"/>
      <c r="BS1701" s="48"/>
      <c r="BT1701" s="48"/>
      <c r="BU1701" s="48"/>
      <c r="BV1701" s="48"/>
      <c r="BW1701" s="48"/>
      <c r="BX1701" s="48"/>
      <c r="BY1701" s="48"/>
      <c r="BZ1701" s="48"/>
      <c r="CA1701" s="48"/>
      <c r="CB1701" s="48"/>
      <c r="CC1701" s="48"/>
      <c r="CD1701" s="48"/>
      <c r="CE1701" s="48"/>
    </row>
    <row r="1702">
      <c r="E1702" s="60"/>
      <c r="F1702" s="218"/>
      <c r="I1702" s="48"/>
      <c r="J1702" s="65"/>
      <c r="K1702" s="65"/>
      <c r="L1702" s="11"/>
      <c r="M1702" s="11"/>
      <c r="P1702" s="48"/>
      <c r="Q1702" s="48"/>
      <c r="R1702" s="48"/>
      <c r="S1702" s="48"/>
      <c r="W1702" s="11"/>
      <c r="Z1702" s="48"/>
      <c r="AA1702" s="48"/>
      <c r="AB1702" s="48"/>
      <c r="AC1702" s="48"/>
      <c r="AD1702" s="48"/>
      <c r="AE1702" s="48"/>
      <c r="AF1702" s="48"/>
      <c r="AG1702" s="48"/>
      <c r="AH1702" s="48"/>
      <c r="AI1702" s="48"/>
      <c r="AJ1702" s="48"/>
      <c r="AK1702" s="48"/>
      <c r="AL1702" s="48"/>
      <c r="AN1702" s="48"/>
      <c r="AP1702" s="48"/>
      <c r="AQ1702" s="48"/>
      <c r="AS1702" s="48"/>
      <c r="AU1702" s="48"/>
      <c r="AV1702" s="48"/>
      <c r="AX1702" s="48"/>
      <c r="AY1702" s="48"/>
      <c r="BA1702" s="48"/>
      <c r="BB1702" s="48"/>
      <c r="BF1702" s="48"/>
      <c r="BH1702" s="48"/>
      <c r="BI1702" s="48"/>
      <c r="BK1702" s="48"/>
      <c r="BL1702" s="48"/>
      <c r="BM1702" s="48"/>
      <c r="BN1702" s="48"/>
      <c r="BO1702" s="48"/>
      <c r="BP1702" s="48"/>
      <c r="BQ1702" s="48"/>
      <c r="BR1702" s="48"/>
      <c r="BS1702" s="48"/>
      <c r="BT1702" s="48"/>
      <c r="BU1702" s="48"/>
      <c r="BV1702" s="48"/>
      <c r="BW1702" s="48"/>
      <c r="BX1702" s="48"/>
      <c r="BY1702" s="48"/>
      <c r="BZ1702" s="48"/>
      <c r="CA1702" s="48"/>
      <c r="CB1702" s="48"/>
      <c r="CC1702" s="48"/>
      <c r="CD1702" s="48"/>
      <c r="CE1702" s="48"/>
    </row>
    <row r="1703">
      <c r="E1703" s="60"/>
      <c r="F1703" s="218"/>
      <c r="I1703" s="48"/>
      <c r="J1703" s="65"/>
      <c r="K1703" s="65"/>
      <c r="L1703" s="11"/>
      <c r="M1703" s="11"/>
      <c r="P1703" s="48"/>
      <c r="Q1703" s="48"/>
      <c r="R1703" s="48"/>
      <c r="S1703" s="48"/>
      <c r="W1703" s="11"/>
      <c r="Z1703" s="48"/>
      <c r="AA1703" s="48"/>
      <c r="AB1703" s="48"/>
      <c r="AC1703" s="48"/>
      <c r="AD1703" s="48"/>
      <c r="AE1703" s="48"/>
      <c r="AF1703" s="48"/>
      <c r="AG1703" s="48"/>
      <c r="AH1703" s="48"/>
      <c r="AI1703" s="48"/>
      <c r="AJ1703" s="48"/>
      <c r="AK1703" s="48"/>
      <c r="AL1703" s="48"/>
      <c r="AN1703" s="48"/>
      <c r="AP1703" s="48"/>
      <c r="AQ1703" s="48"/>
      <c r="AS1703" s="48"/>
      <c r="AU1703" s="48"/>
      <c r="AV1703" s="48"/>
      <c r="AX1703" s="48"/>
      <c r="AY1703" s="48"/>
      <c r="BA1703" s="48"/>
      <c r="BB1703" s="48"/>
      <c r="BF1703" s="48"/>
      <c r="BH1703" s="48"/>
      <c r="BI1703" s="48"/>
      <c r="BK1703" s="48"/>
      <c r="BL1703" s="48"/>
      <c r="BM1703" s="48"/>
      <c r="BN1703" s="48"/>
      <c r="BO1703" s="48"/>
      <c r="BP1703" s="48"/>
      <c r="BQ1703" s="48"/>
      <c r="BR1703" s="48"/>
      <c r="BS1703" s="48"/>
      <c r="BT1703" s="48"/>
      <c r="BU1703" s="48"/>
      <c r="BV1703" s="48"/>
      <c r="BW1703" s="48"/>
      <c r="BX1703" s="48"/>
      <c r="BY1703" s="48"/>
      <c r="BZ1703" s="48"/>
      <c r="CA1703" s="48"/>
      <c r="CB1703" s="48"/>
      <c r="CC1703" s="48"/>
      <c r="CD1703" s="48"/>
      <c r="CE1703" s="48"/>
    </row>
    <row r="1704">
      <c r="E1704" s="60"/>
      <c r="F1704" s="218"/>
      <c r="I1704" s="48"/>
      <c r="J1704" s="65"/>
      <c r="K1704" s="65"/>
      <c r="L1704" s="11"/>
      <c r="M1704" s="11"/>
      <c r="P1704" s="48"/>
      <c r="Q1704" s="48"/>
      <c r="R1704" s="48"/>
      <c r="S1704" s="48"/>
      <c r="W1704" s="11"/>
      <c r="Z1704" s="48"/>
      <c r="AA1704" s="48"/>
      <c r="AB1704" s="48"/>
      <c r="AC1704" s="48"/>
      <c r="AD1704" s="48"/>
      <c r="AE1704" s="48"/>
      <c r="AF1704" s="48"/>
      <c r="AG1704" s="48"/>
      <c r="AH1704" s="48"/>
      <c r="AI1704" s="48"/>
      <c r="AJ1704" s="48"/>
      <c r="AK1704" s="48"/>
      <c r="AL1704" s="48"/>
      <c r="AN1704" s="48"/>
      <c r="AP1704" s="48"/>
      <c r="AQ1704" s="48"/>
      <c r="AS1704" s="48"/>
      <c r="AU1704" s="48"/>
      <c r="AV1704" s="48"/>
      <c r="AX1704" s="48"/>
      <c r="AY1704" s="48"/>
      <c r="BA1704" s="48"/>
      <c r="BB1704" s="48"/>
      <c r="BF1704" s="48"/>
      <c r="BH1704" s="48"/>
      <c r="BI1704" s="48"/>
      <c r="BK1704" s="48"/>
      <c r="BL1704" s="48"/>
      <c r="BM1704" s="48"/>
      <c r="BN1704" s="48"/>
      <c r="BO1704" s="48"/>
      <c r="BP1704" s="48"/>
      <c r="BQ1704" s="48"/>
      <c r="BR1704" s="48"/>
      <c r="BS1704" s="48"/>
      <c r="BT1704" s="48"/>
      <c r="BU1704" s="48"/>
      <c r="BV1704" s="48"/>
      <c r="BW1704" s="48"/>
      <c r="BX1704" s="48"/>
      <c r="BY1704" s="48"/>
      <c r="BZ1704" s="48"/>
      <c r="CA1704" s="48"/>
      <c r="CB1704" s="48"/>
      <c r="CC1704" s="48"/>
      <c r="CD1704" s="48"/>
      <c r="CE1704" s="48"/>
    </row>
    <row r="1705">
      <c r="E1705" s="60"/>
      <c r="F1705" s="218"/>
      <c r="I1705" s="48"/>
      <c r="J1705" s="65"/>
      <c r="K1705" s="65"/>
      <c r="L1705" s="11"/>
      <c r="M1705" s="11"/>
      <c r="P1705" s="48"/>
      <c r="Q1705" s="48"/>
      <c r="R1705" s="48"/>
      <c r="S1705" s="48"/>
      <c r="W1705" s="11"/>
      <c r="Z1705" s="48"/>
      <c r="AA1705" s="48"/>
      <c r="AB1705" s="48"/>
      <c r="AC1705" s="48"/>
      <c r="AD1705" s="48"/>
      <c r="AE1705" s="48"/>
      <c r="AF1705" s="48"/>
      <c r="AG1705" s="48"/>
      <c r="AH1705" s="48"/>
      <c r="AI1705" s="48"/>
      <c r="AJ1705" s="48"/>
      <c r="AK1705" s="48"/>
      <c r="AL1705" s="48"/>
      <c r="AN1705" s="48"/>
      <c r="AP1705" s="48"/>
      <c r="AQ1705" s="48"/>
      <c r="AS1705" s="48"/>
      <c r="AU1705" s="48"/>
      <c r="AV1705" s="48"/>
      <c r="AX1705" s="48"/>
      <c r="AY1705" s="48"/>
      <c r="BA1705" s="48"/>
      <c r="BB1705" s="48"/>
      <c r="BF1705" s="48"/>
      <c r="BH1705" s="48"/>
      <c r="BI1705" s="48"/>
      <c r="BK1705" s="48"/>
      <c r="BL1705" s="48"/>
      <c r="BM1705" s="48"/>
      <c r="BN1705" s="48"/>
      <c r="BO1705" s="48"/>
      <c r="BP1705" s="48"/>
      <c r="BQ1705" s="48"/>
      <c r="BR1705" s="48"/>
      <c r="BS1705" s="48"/>
      <c r="BT1705" s="48"/>
      <c r="BU1705" s="48"/>
      <c r="BV1705" s="48"/>
      <c r="BW1705" s="48"/>
      <c r="BX1705" s="48"/>
      <c r="BY1705" s="48"/>
      <c r="BZ1705" s="48"/>
      <c r="CA1705" s="48"/>
      <c r="CB1705" s="48"/>
      <c r="CC1705" s="48"/>
      <c r="CD1705" s="48"/>
      <c r="CE1705" s="48"/>
    </row>
    <row r="1706">
      <c r="E1706" s="60"/>
      <c r="F1706" s="218"/>
      <c r="I1706" s="48"/>
      <c r="J1706" s="65"/>
      <c r="K1706" s="65"/>
      <c r="L1706" s="11"/>
      <c r="M1706" s="11"/>
      <c r="P1706" s="48"/>
      <c r="Q1706" s="48"/>
      <c r="R1706" s="48"/>
      <c r="S1706" s="48"/>
      <c r="W1706" s="11"/>
      <c r="Z1706" s="48"/>
      <c r="AA1706" s="48"/>
      <c r="AB1706" s="48"/>
      <c r="AC1706" s="48"/>
      <c r="AD1706" s="48"/>
      <c r="AE1706" s="48"/>
      <c r="AF1706" s="48"/>
      <c r="AG1706" s="48"/>
      <c r="AH1706" s="48"/>
      <c r="AI1706" s="48"/>
      <c r="AJ1706" s="48"/>
      <c r="AK1706" s="48"/>
      <c r="AL1706" s="48"/>
      <c r="AN1706" s="48"/>
      <c r="AP1706" s="48"/>
      <c r="AQ1706" s="48"/>
      <c r="AS1706" s="48"/>
      <c r="AU1706" s="48"/>
      <c r="AV1706" s="48"/>
      <c r="AX1706" s="48"/>
      <c r="AY1706" s="48"/>
      <c r="BA1706" s="48"/>
      <c r="BB1706" s="48"/>
      <c r="BF1706" s="48"/>
      <c r="BH1706" s="48"/>
      <c r="BI1706" s="48"/>
      <c r="BK1706" s="48"/>
      <c r="BL1706" s="48"/>
      <c r="BM1706" s="48"/>
      <c r="BN1706" s="48"/>
      <c r="BO1706" s="48"/>
      <c r="BP1706" s="48"/>
      <c r="BQ1706" s="48"/>
      <c r="BR1706" s="48"/>
      <c r="BS1706" s="48"/>
      <c r="BT1706" s="48"/>
      <c r="BU1706" s="48"/>
      <c r="BV1706" s="48"/>
      <c r="BW1706" s="48"/>
      <c r="BX1706" s="48"/>
      <c r="BY1706" s="48"/>
      <c r="BZ1706" s="48"/>
      <c r="CA1706" s="48"/>
      <c r="CB1706" s="48"/>
      <c r="CC1706" s="48"/>
      <c r="CD1706" s="48"/>
      <c r="CE1706" s="48"/>
    </row>
    <row r="1707">
      <c r="E1707" s="60"/>
      <c r="F1707" s="218"/>
      <c r="I1707" s="48"/>
      <c r="J1707" s="65"/>
      <c r="K1707" s="65"/>
      <c r="L1707" s="11"/>
      <c r="M1707" s="11"/>
      <c r="P1707" s="48"/>
      <c r="Q1707" s="48"/>
      <c r="R1707" s="48"/>
      <c r="S1707" s="48"/>
      <c r="W1707" s="11"/>
      <c r="Z1707" s="48"/>
      <c r="AA1707" s="48"/>
      <c r="AB1707" s="48"/>
      <c r="AC1707" s="48"/>
      <c r="AD1707" s="48"/>
      <c r="AE1707" s="48"/>
      <c r="AF1707" s="48"/>
      <c r="AG1707" s="48"/>
      <c r="AH1707" s="48"/>
      <c r="AI1707" s="48"/>
      <c r="AJ1707" s="48"/>
      <c r="AK1707" s="48"/>
      <c r="AL1707" s="48"/>
      <c r="AN1707" s="48"/>
      <c r="AP1707" s="48"/>
      <c r="AQ1707" s="48"/>
      <c r="AS1707" s="48"/>
      <c r="AU1707" s="48"/>
      <c r="AV1707" s="48"/>
      <c r="AX1707" s="48"/>
      <c r="AY1707" s="48"/>
      <c r="BA1707" s="48"/>
      <c r="BB1707" s="48"/>
      <c r="BF1707" s="48"/>
      <c r="BH1707" s="48"/>
      <c r="BI1707" s="48"/>
      <c r="BK1707" s="48"/>
      <c r="BL1707" s="48"/>
      <c r="BM1707" s="48"/>
      <c r="BN1707" s="48"/>
      <c r="BO1707" s="48"/>
      <c r="BP1707" s="48"/>
      <c r="BQ1707" s="48"/>
      <c r="BR1707" s="48"/>
      <c r="BS1707" s="48"/>
      <c r="BT1707" s="48"/>
      <c r="BU1707" s="48"/>
      <c r="BV1707" s="48"/>
      <c r="BW1707" s="48"/>
      <c r="BX1707" s="48"/>
      <c r="BY1707" s="48"/>
      <c r="BZ1707" s="48"/>
      <c r="CA1707" s="48"/>
      <c r="CB1707" s="48"/>
      <c r="CC1707" s="48"/>
      <c r="CD1707" s="48"/>
      <c r="CE1707" s="48"/>
    </row>
    <row r="1708">
      <c r="E1708" s="60"/>
      <c r="F1708" s="218"/>
      <c r="I1708" s="48"/>
      <c r="J1708" s="65"/>
      <c r="K1708" s="65"/>
      <c r="L1708" s="11"/>
      <c r="M1708" s="11"/>
      <c r="P1708" s="48"/>
      <c r="Q1708" s="48"/>
      <c r="R1708" s="48"/>
      <c r="S1708" s="48"/>
      <c r="W1708" s="11"/>
      <c r="Z1708" s="48"/>
      <c r="AA1708" s="48"/>
      <c r="AB1708" s="48"/>
      <c r="AC1708" s="48"/>
      <c r="AD1708" s="48"/>
      <c r="AE1708" s="48"/>
      <c r="AF1708" s="48"/>
      <c r="AG1708" s="48"/>
      <c r="AH1708" s="48"/>
      <c r="AI1708" s="48"/>
      <c r="AJ1708" s="48"/>
      <c r="AK1708" s="48"/>
      <c r="AL1708" s="48"/>
      <c r="AN1708" s="48"/>
      <c r="AP1708" s="48"/>
      <c r="AQ1708" s="48"/>
      <c r="AS1708" s="48"/>
      <c r="AU1708" s="48"/>
      <c r="AV1708" s="48"/>
      <c r="AX1708" s="48"/>
      <c r="AY1708" s="48"/>
      <c r="BA1708" s="48"/>
      <c r="BB1708" s="48"/>
      <c r="BF1708" s="48"/>
      <c r="BH1708" s="48"/>
      <c r="BI1708" s="48"/>
      <c r="BK1708" s="48"/>
      <c r="BL1708" s="48"/>
      <c r="BM1708" s="48"/>
      <c r="BN1708" s="48"/>
      <c r="BO1708" s="48"/>
      <c r="BP1708" s="48"/>
      <c r="BQ1708" s="48"/>
      <c r="BR1708" s="48"/>
      <c r="BS1708" s="48"/>
      <c r="BT1708" s="48"/>
      <c r="BU1708" s="48"/>
      <c r="BV1708" s="48"/>
      <c r="BW1708" s="48"/>
      <c r="BX1708" s="48"/>
      <c r="BY1708" s="48"/>
      <c r="BZ1708" s="48"/>
      <c r="CA1708" s="48"/>
      <c r="CB1708" s="48"/>
      <c r="CC1708" s="48"/>
      <c r="CD1708" s="48"/>
      <c r="CE1708" s="48"/>
    </row>
    <row r="1709">
      <c r="E1709" s="60"/>
      <c r="F1709" s="218"/>
      <c r="I1709" s="48"/>
      <c r="J1709" s="65"/>
      <c r="K1709" s="65"/>
      <c r="L1709" s="11"/>
      <c r="M1709" s="11"/>
      <c r="P1709" s="48"/>
      <c r="Q1709" s="48"/>
      <c r="R1709" s="48"/>
      <c r="S1709" s="48"/>
      <c r="W1709" s="11"/>
      <c r="Z1709" s="48"/>
      <c r="AA1709" s="48"/>
      <c r="AB1709" s="48"/>
      <c r="AC1709" s="48"/>
      <c r="AD1709" s="48"/>
      <c r="AE1709" s="48"/>
      <c r="AF1709" s="48"/>
      <c r="AG1709" s="48"/>
      <c r="AH1709" s="48"/>
      <c r="AI1709" s="48"/>
      <c r="AJ1709" s="48"/>
      <c r="AK1709" s="48"/>
      <c r="AL1709" s="48"/>
      <c r="AN1709" s="48"/>
      <c r="AP1709" s="48"/>
      <c r="AQ1709" s="48"/>
      <c r="AS1709" s="48"/>
      <c r="AU1709" s="48"/>
      <c r="AV1709" s="48"/>
      <c r="AX1709" s="48"/>
      <c r="AY1709" s="48"/>
      <c r="BA1709" s="48"/>
      <c r="BB1709" s="48"/>
      <c r="BF1709" s="48"/>
      <c r="BH1709" s="48"/>
      <c r="BI1709" s="48"/>
      <c r="BK1709" s="48"/>
      <c r="BL1709" s="48"/>
      <c r="BM1709" s="48"/>
      <c r="BN1709" s="48"/>
      <c r="BO1709" s="48"/>
      <c r="BP1709" s="48"/>
      <c r="BQ1709" s="48"/>
      <c r="BR1709" s="48"/>
      <c r="BS1709" s="48"/>
      <c r="BT1709" s="48"/>
      <c r="BU1709" s="48"/>
      <c r="BV1709" s="48"/>
      <c r="BW1709" s="48"/>
      <c r="BX1709" s="48"/>
      <c r="BY1709" s="48"/>
      <c r="BZ1709" s="48"/>
      <c r="CA1709" s="48"/>
      <c r="CB1709" s="48"/>
      <c r="CC1709" s="48"/>
      <c r="CD1709" s="48"/>
      <c r="CE1709" s="48"/>
    </row>
    <row r="1710">
      <c r="E1710" s="60"/>
      <c r="F1710" s="218"/>
      <c r="I1710" s="48"/>
      <c r="J1710" s="65"/>
      <c r="K1710" s="65"/>
      <c r="L1710" s="11"/>
      <c r="M1710" s="11"/>
      <c r="P1710" s="48"/>
      <c r="Q1710" s="48"/>
      <c r="R1710" s="48"/>
      <c r="S1710" s="48"/>
      <c r="W1710" s="11"/>
      <c r="Z1710" s="48"/>
      <c r="AA1710" s="48"/>
      <c r="AB1710" s="48"/>
      <c r="AC1710" s="48"/>
      <c r="AD1710" s="48"/>
      <c r="AE1710" s="48"/>
      <c r="AF1710" s="48"/>
      <c r="AG1710" s="48"/>
      <c r="AH1710" s="48"/>
      <c r="AI1710" s="48"/>
      <c r="AJ1710" s="48"/>
      <c r="AK1710" s="48"/>
      <c r="AL1710" s="48"/>
      <c r="AN1710" s="48"/>
      <c r="AP1710" s="48"/>
      <c r="AQ1710" s="48"/>
      <c r="AS1710" s="48"/>
      <c r="AU1710" s="48"/>
      <c r="AV1710" s="48"/>
      <c r="AX1710" s="48"/>
      <c r="AY1710" s="48"/>
      <c r="BA1710" s="48"/>
      <c r="BB1710" s="48"/>
      <c r="BF1710" s="48"/>
      <c r="BH1710" s="48"/>
      <c r="BI1710" s="48"/>
      <c r="BK1710" s="48"/>
      <c r="BL1710" s="48"/>
      <c r="BM1710" s="48"/>
      <c r="BN1710" s="48"/>
      <c r="BO1710" s="48"/>
      <c r="BP1710" s="48"/>
      <c r="BQ1710" s="48"/>
      <c r="BR1710" s="48"/>
      <c r="BS1710" s="48"/>
      <c r="BT1710" s="48"/>
      <c r="BU1710" s="48"/>
      <c r="BV1710" s="48"/>
      <c r="BW1710" s="48"/>
      <c r="BX1710" s="48"/>
      <c r="BY1710" s="48"/>
      <c r="BZ1710" s="48"/>
      <c r="CA1710" s="48"/>
      <c r="CB1710" s="48"/>
      <c r="CC1710" s="48"/>
      <c r="CD1710" s="48"/>
      <c r="CE1710" s="48"/>
    </row>
    <row r="1711">
      <c r="E1711" s="60"/>
      <c r="F1711" s="218"/>
      <c r="I1711" s="48"/>
      <c r="J1711" s="65"/>
      <c r="K1711" s="65"/>
      <c r="L1711" s="11"/>
      <c r="M1711" s="11"/>
      <c r="P1711" s="48"/>
      <c r="Q1711" s="48"/>
      <c r="R1711" s="48"/>
      <c r="S1711" s="48"/>
      <c r="W1711" s="11"/>
      <c r="Z1711" s="48"/>
      <c r="AA1711" s="48"/>
      <c r="AB1711" s="48"/>
      <c r="AC1711" s="48"/>
      <c r="AD1711" s="48"/>
      <c r="AE1711" s="48"/>
      <c r="AF1711" s="48"/>
      <c r="AG1711" s="48"/>
      <c r="AH1711" s="48"/>
      <c r="AI1711" s="48"/>
      <c r="AJ1711" s="48"/>
      <c r="AK1711" s="48"/>
      <c r="AL1711" s="48"/>
      <c r="AN1711" s="48"/>
      <c r="AP1711" s="48"/>
      <c r="AQ1711" s="48"/>
      <c r="AS1711" s="48"/>
      <c r="AU1711" s="48"/>
      <c r="AV1711" s="48"/>
      <c r="AX1711" s="48"/>
      <c r="AY1711" s="48"/>
      <c r="BA1711" s="48"/>
      <c r="BB1711" s="48"/>
      <c r="BF1711" s="48"/>
      <c r="BH1711" s="48"/>
      <c r="BI1711" s="48"/>
      <c r="BK1711" s="48"/>
      <c r="BL1711" s="48"/>
      <c r="BM1711" s="48"/>
      <c r="BN1711" s="48"/>
      <c r="BO1711" s="48"/>
      <c r="BP1711" s="48"/>
      <c r="BQ1711" s="48"/>
      <c r="BR1711" s="48"/>
      <c r="BS1711" s="48"/>
      <c r="BT1711" s="48"/>
      <c r="BU1711" s="48"/>
      <c r="BV1711" s="48"/>
      <c r="BW1711" s="48"/>
      <c r="BX1711" s="48"/>
      <c r="BY1711" s="48"/>
      <c r="BZ1711" s="48"/>
      <c r="CA1711" s="48"/>
      <c r="CB1711" s="48"/>
      <c r="CC1711" s="48"/>
      <c r="CD1711" s="48"/>
      <c r="CE1711" s="48"/>
    </row>
    <row r="1712">
      <c r="E1712" s="60"/>
      <c r="F1712" s="218"/>
      <c r="I1712" s="48"/>
      <c r="J1712" s="65"/>
      <c r="K1712" s="65"/>
      <c r="L1712" s="11"/>
      <c r="M1712" s="11"/>
      <c r="P1712" s="48"/>
      <c r="Q1712" s="48"/>
      <c r="R1712" s="48"/>
      <c r="S1712" s="48"/>
      <c r="W1712" s="11"/>
      <c r="Z1712" s="48"/>
      <c r="AA1712" s="48"/>
      <c r="AB1712" s="48"/>
      <c r="AC1712" s="48"/>
      <c r="AD1712" s="48"/>
      <c r="AE1712" s="48"/>
      <c r="AF1712" s="48"/>
      <c r="AG1712" s="48"/>
      <c r="AH1712" s="48"/>
      <c r="AI1712" s="48"/>
      <c r="AJ1712" s="48"/>
      <c r="AK1712" s="48"/>
      <c r="AL1712" s="48"/>
      <c r="AN1712" s="48"/>
      <c r="AP1712" s="48"/>
      <c r="AQ1712" s="48"/>
      <c r="AS1712" s="48"/>
      <c r="AU1712" s="48"/>
      <c r="AV1712" s="48"/>
      <c r="AX1712" s="48"/>
      <c r="AY1712" s="48"/>
      <c r="BA1712" s="48"/>
      <c r="BB1712" s="48"/>
      <c r="BF1712" s="48"/>
      <c r="BH1712" s="48"/>
      <c r="BI1712" s="48"/>
      <c r="BK1712" s="48"/>
      <c r="BL1712" s="48"/>
      <c r="BM1712" s="48"/>
      <c r="BN1712" s="48"/>
      <c r="BO1712" s="48"/>
      <c r="BP1712" s="48"/>
      <c r="BQ1712" s="48"/>
      <c r="BR1712" s="48"/>
      <c r="BS1712" s="48"/>
      <c r="BT1712" s="48"/>
      <c r="BU1712" s="48"/>
      <c r="BV1712" s="48"/>
      <c r="BW1712" s="48"/>
      <c r="BX1712" s="48"/>
      <c r="BY1712" s="48"/>
      <c r="BZ1712" s="48"/>
      <c r="CA1712" s="48"/>
      <c r="CB1712" s="48"/>
      <c r="CC1712" s="48"/>
      <c r="CD1712" s="48"/>
      <c r="CE1712" s="48"/>
    </row>
    <row r="1713">
      <c r="E1713" s="60"/>
      <c r="F1713" s="218"/>
      <c r="I1713" s="48"/>
      <c r="J1713" s="65"/>
      <c r="K1713" s="65"/>
      <c r="L1713" s="11"/>
      <c r="M1713" s="11"/>
      <c r="P1713" s="48"/>
      <c r="Q1713" s="48"/>
      <c r="R1713" s="48"/>
      <c r="S1713" s="48"/>
      <c r="W1713" s="11"/>
      <c r="Z1713" s="48"/>
      <c r="AA1713" s="48"/>
      <c r="AB1713" s="48"/>
      <c r="AC1713" s="48"/>
      <c r="AD1713" s="48"/>
      <c r="AE1713" s="48"/>
      <c r="AF1713" s="48"/>
      <c r="AG1713" s="48"/>
      <c r="AH1713" s="48"/>
      <c r="AI1713" s="48"/>
      <c r="AJ1713" s="48"/>
      <c r="AK1713" s="48"/>
      <c r="AL1713" s="48"/>
      <c r="AN1713" s="48"/>
      <c r="AP1713" s="48"/>
      <c r="AQ1713" s="48"/>
      <c r="AS1713" s="48"/>
      <c r="AU1713" s="48"/>
      <c r="AV1713" s="48"/>
      <c r="AX1713" s="48"/>
      <c r="AY1713" s="48"/>
      <c r="BA1713" s="48"/>
      <c r="BB1713" s="48"/>
      <c r="BF1713" s="48"/>
      <c r="BH1713" s="48"/>
      <c r="BI1713" s="48"/>
      <c r="BK1713" s="48"/>
      <c r="BL1713" s="48"/>
      <c r="BM1713" s="48"/>
      <c r="BN1713" s="48"/>
      <c r="BO1713" s="48"/>
      <c r="BP1713" s="48"/>
      <c r="BQ1713" s="48"/>
      <c r="BR1713" s="48"/>
      <c r="BS1713" s="48"/>
      <c r="BT1713" s="48"/>
      <c r="BU1713" s="48"/>
      <c r="BV1713" s="48"/>
      <c r="BW1713" s="48"/>
      <c r="BX1713" s="48"/>
      <c r="BY1713" s="48"/>
      <c r="BZ1713" s="48"/>
      <c r="CA1713" s="48"/>
      <c r="CB1713" s="48"/>
      <c r="CC1713" s="48"/>
      <c r="CD1713" s="48"/>
      <c r="CE1713" s="48"/>
    </row>
    <row r="1714">
      <c r="E1714" s="60"/>
      <c r="F1714" s="218"/>
      <c r="I1714" s="48"/>
      <c r="J1714" s="65"/>
      <c r="K1714" s="65"/>
      <c r="L1714" s="11"/>
      <c r="M1714" s="11"/>
      <c r="P1714" s="48"/>
      <c r="Q1714" s="48"/>
      <c r="R1714" s="48"/>
      <c r="S1714" s="48"/>
      <c r="W1714" s="11"/>
      <c r="Z1714" s="48"/>
      <c r="AA1714" s="48"/>
      <c r="AB1714" s="48"/>
      <c r="AC1714" s="48"/>
      <c r="AD1714" s="48"/>
      <c r="AE1714" s="48"/>
      <c r="AF1714" s="48"/>
      <c r="AG1714" s="48"/>
      <c r="AH1714" s="48"/>
      <c r="AI1714" s="48"/>
      <c r="AJ1714" s="48"/>
      <c r="AK1714" s="48"/>
      <c r="AL1714" s="48"/>
      <c r="AN1714" s="48"/>
      <c r="AP1714" s="48"/>
      <c r="AQ1714" s="48"/>
      <c r="AS1714" s="48"/>
      <c r="AU1714" s="48"/>
      <c r="AV1714" s="48"/>
      <c r="AX1714" s="48"/>
      <c r="AY1714" s="48"/>
      <c r="BA1714" s="48"/>
      <c r="BB1714" s="48"/>
      <c r="BF1714" s="48"/>
      <c r="BH1714" s="48"/>
      <c r="BI1714" s="48"/>
      <c r="BK1714" s="48"/>
      <c r="BL1714" s="48"/>
      <c r="BM1714" s="48"/>
      <c r="BN1714" s="48"/>
      <c r="BO1714" s="48"/>
      <c r="BP1714" s="48"/>
      <c r="BQ1714" s="48"/>
      <c r="BR1714" s="48"/>
      <c r="BS1714" s="48"/>
      <c r="BT1714" s="48"/>
      <c r="BU1714" s="48"/>
      <c r="BV1714" s="48"/>
      <c r="BW1714" s="48"/>
      <c r="BX1714" s="48"/>
      <c r="BY1714" s="48"/>
      <c r="BZ1714" s="48"/>
      <c r="CA1714" s="48"/>
      <c r="CB1714" s="48"/>
      <c r="CC1714" s="48"/>
      <c r="CD1714" s="48"/>
      <c r="CE1714" s="48"/>
    </row>
    <row r="1715">
      <c r="E1715" s="60"/>
      <c r="F1715" s="218"/>
      <c r="I1715" s="48"/>
      <c r="J1715" s="65"/>
      <c r="K1715" s="65"/>
      <c r="L1715" s="11"/>
      <c r="M1715" s="11"/>
      <c r="P1715" s="48"/>
      <c r="Q1715" s="48"/>
      <c r="R1715" s="48"/>
      <c r="S1715" s="48"/>
      <c r="W1715" s="11"/>
      <c r="Z1715" s="48"/>
      <c r="AA1715" s="48"/>
      <c r="AB1715" s="48"/>
      <c r="AC1715" s="48"/>
      <c r="AD1715" s="48"/>
      <c r="AE1715" s="48"/>
      <c r="AF1715" s="48"/>
      <c r="AG1715" s="48"/>
      <c r="AH1715" s="48"/>
      <c r="AI1715" s="48"/>
      <c r="AJ1715" s="48"/>
      <c r="AK1715" s="48"/>
      <c r="AL1715" s="48"/>
      <c r="AN1715" s="48"/>
      <c r="AP1715" s="48"/>
      <c r="AQ1715" s="48"/>
      <c r="AS1715" s="48"/>
      <c r="AU1715" s="48"/>
      <c r="AV1715" s="48"/>
      <c r="AX1715" s="48"/>
      <c r="AY1715" s="48"/>
      <c r="BA1715" s="48"/>
      <c r="BB1715" s="48"/>
      <c r="BF1715" s="48"/>
      <c r="BH1715" s="48"/>
      <c r="BI1715" s="48"/>
      <c r="BK1715" s="48"/>
      <c r="BL1715" s="48"/>
      <c r="BM1715" s="48"/>
      <c r="BN1715" s="48"/>
      <c r="BO1715" s="48"/>
      <c r="BP1715" s="48"/>
      <c r="BQ1715" s="48"/>
      <c r="BR1715" s="48"/>
      <c r="BS1715" s="48"/>
      <c r="BT1715" s="48"/>
      <c r="BU1715" s="48"/>
      <c r="BV1715" s="48"/>
      <c r="BW1715" s="48"/>
      <c r="BX1715" s="48"/>
      <c r="BY1715" s="48"/>
      <c r="BZ1715" s="48"/>
      <c r="CA1715" s="48"/>
      <c r="CB1715" s="48"/>
      <c r="CC1715" s="48"/>
      <c r="CD1715" s="48"/>
      <c r="CE1715" s="48"/>
    </row>
    <row r="1716">
      <c r="E1716" s="60"/>
      <c r="F1716" s="218"/>
      <c r="I1716" s="48"/>
      <c r="J1716" s="65"/>
      <c r="K1716" s="65"/>
      <c r="L1716" s="11"/>
      <c r="M1716" s="11"/>
      <c r="P1716" s="48"/>
      <c r="Q1716" s="48"/>
      <c r="R1716" s="48"/>
      <c r="S1716" s="48"/>
      <c r="W1716" s="11"/>
      <c r="Z1716" s="48"/>
      <c r="AA1716" s="48"/>
      <c r="AB1716" s="48"/>
      <c r="AC1716" s="48"/>
      <c r="AD1716" s="48"/>
      <c r="AE1716" s="48"/>
      <c r="AF1716" s="48"/>
      <c r="AG1716" s="48"/>
      <c r="AH1716" s="48"/>
      <c r="AI1716" s="48"/>
      <c r="AJ1716" s="48"/>
      <c r="AK1716" s="48"/>
      <c r="AL1716" s="48"/>
      <c r="AN1716" s="48"/>
      <c r="AP1716" s="48"/>
      <c r="AQ1716" s="48"/>
      <c r="AS1716" s="48"/>
      <c r="AU1716" s="48"/>
      <c r="AV1716" s="48"/>
      <c r="AX1716" s="48"/>
      <c r="AY1716" s="48"/>
      <c r="BA1716" s="48"/>
      <c r="BB1716" s="48"/>
      <c r="BF1716" s="48"/>
      <c r="BH1716" s="48"/>
      <c r="BI1716" s="48"/>
      <c r="BK1716" s="48"/>
      <c r="BL1716" s="48"/>
      <c r="BM1716" s="48"/>
      <c r="BN1716" s="48"/>
      <c r="BO1716" s="48"/>
      <c r="BP1716" s="48"/>
      <c r="BQ1716" s="48"/>
      <c r="BR1716" s="48"/>
      <c r="BS1716" s="48"/>
      <c r="BT1716" s="48"/>
      <c r="BU1716" s="48"/>
      <c r="BV1716" s="48"/>
      <c r="BW1716" s="48"/>
      <c r="BX1716" s="48"/>
      <c r="BY1716" s="48"/>
      <c r="BZ1716" s="48"/>
      <c r="CA1716" s="48"/>
      <c r="CB1716" s="48"/>
      <c r="CC1716" s="48"/>
      <c r="CD1716" s="48"/>
      <c r="CE1716" s="48"/>
    </row>
    <row r="1717">
      <c r="E1717" s="60"/>
      <c r="F1717" s="218"/>
      <c r="I1717" s="48"/>
      <c r="J1717" s="65"/>
      <c r="K1717" s="65"/>
      <c r="L1717" s="11"/>
      <c r="M1717" s="11"/>
      <c r="P1717" s="48"/>
      <c r="Q1717" s="48"/>
      <c r="R1717" s="48"/>
      <c r="S1717" s="48"/>
      <c r="W1717" s="11"/>
      <c r="Z1717" s="48"/>
      <c r="AA1717" s="48"/>
      <c r="AB1717" s="48"/>
      <c r="AC1717" s="48"/>
      <c r="AD1717" s="48"/>
      <c r="AE1717" s="48"/>
      <c r="AF1717" s="48"/>
      <c r="AG1717" s="48"/>
      <c r="AH1717" s="48"/>
      <c r="AI1717" s="48"/>
      <c r="AJ1717" s="48"/>
      <c r="AK1717" s="48"/>
      <c r="AL1717" s="48"/>
      <c r="AN1717" s="48"/>
      <c r="AP1717" s="48"/>
      <c r="AQ1717" s="48"/>
      <c r="AS1717" s="48"/>
      <c r="AU1717" s="48"/>
      <c r="AV1717" s="48"/>
      <c r="AX1717" s="48"/>
      <c r="AY1717" s="48"/>
      <c r="BA1717" s="48"/>
      <c r="BB1717" s="48"/>
      <c r="BF1717" s="48"/>
      <c r="BH1717" s="48"/>
      <c r="BI1717" s="48"/>
      <c r="BK1717" s="48"/>
      <c r="BL1717" s="48"/>
      <c r="BM1717" s="48"/>
      <c r="BN1717" s="48"/>
      <c r="BO1717" s="48"/>
      <c r="BP1717" s="48"/>
      <c r="BQ1717" s="48"/>
      <c r="BR1717" s="48"/>
      <c r="BS1717" s="48"/>
      <c r="BT1717" s="48"/>
      <c r="BU1717" s="48"/>
      <c r="BV1717" s="48"/>
      <c r="BW1717" s="48"/>
      <c r="BX1717" s="48"/>
      <c r="BY1717" s="48"/>
      <c r="BZ1717" s="48"/>
      <c r="CA1717" s="48"/>
      <c r="CB1717" s="48"/>
      <c r="CC1717" s="48"/>
      <c r="CD1717" s="48"/>
      <c r="CE1717" s="48"/>
    </row>
    <row r="1718">
      <c r="E1718" s="60"/>
      <c r="F1718" s="218"/>
      <c r="I1718" s="48"/>
      <c r="J1718" s="65"/>
      <c r="K1718" s="65"/>
      <c r="L1718" s="11"/>
      <c r="M1718" s="11"/>
      <c r="P1718" s="48"/>
      <c r="Q1718" s="48"/>
      <c r="R1718" s="48"/>
      <c r="S1718" s="48"/>
      <c r="W1718" s="11"/>
      <c r="Z1718" s="48"/>
      <c r="AA1718" s="48"/>
      <c r="AB1718" s="48"/>
      <c r="AC1718" s="48"/>
      <c r="AD1718" s="48"/>
      <c r="AE1718" s="48"/>
      <c r="AF1718" s="48"/>
      <c r="AG1718" s="48"/>
      <c r="AH1718" s="48"/>
      <c r="AI1718" s="48"/>
      <c r="AJ1718" s="48"/>
      <c r="AK1718" s="48"/>
      <c r="AL1718" s="48"/>
      <c r="AN1718" s="48"/>
      <c r="AP1718" s="48"/>
      <c r="AQ1718" s="48"/>
      <c r="AS1718" s="48"/>
      <c r="AU1718" s="48"/>
      <c r="AV1718" s="48"/>
      <c r="AX1718" s="48"/>
      <c r="AY1718" s="48"/>
      <c r="BA1718" s="48"/>
      <c r="BB1718" s="48"/>
      <c r="BF1718" s="48"/>
      <c r="BH1718" s="48"/>
      <c r="BI1718" s="48"/>
      <c r="BK1718" s="48"/>
      <c r="BL1718" s="48"/>
      <c r="BM1718" s="48"/>
      <c r="BN1718" s="48"/>
      <c r="BO1718" s="48"/>
      <c r="BP1718" s="48"/>
      <c r="BQ1718" s="48"/>
      <c r="BR1718" s="48"/>
      <c r="BS1718" s="48"/>
      <c r="BT1718" s="48"/>
      <c r="BU1718" s="48"/>
      <c r="BV1718" s="48"/>
      <c r="BW1718" s="48"/>
      <c r="BX1718" s="48"/>
      <c r="BY1718" s="48"/>
      <c r="BZ1718" s="48"/>
      <c r="CA1718" s="48"/>
      <c r="CB1718" s="48"/>
      <c r="CC1718" s="48"/>
      <c r="CD1718" s="48"/>
      <c r="CE1718" s="48"/>
    </row>
    <row r="1719">
      <c r="E1719" s="60"/>
      <c r="F1719" s="218"/>
      <c r="I1719" s="48"/>
      <c r="J1719" s="65"/>
      <c r="K1719" s="65"/>
      <c r="L1719" s="11"/>
      <c r="M1719" s="11"/>
      <c r="P1719" s="48"/>
      <c r="Q1719" s="48"/>
      <c r="R1719" s="48"/>
      <c r="S1719" s="48"/>
      <c r="W1719" s="11"/>
      <c r="Z1719" s="48"/>
      <c r="AA1719" s="48"/>
      <c r="AB1719" s="48"/>
      <c r="AC1719" s="48"/>
      <c r="AD1719" s="48"/>
      <c r="AE1719" s="48"/>
      <c r="AF1719" s="48"/>
      <c r="AG1719" s="48"/>
      <c r="AH1719" s="48"/>
      <c r="AI1719" s="48"/>
      <c r="AJ1719" s="48"/>
      <c r="AK1719" s="48"/>
      <c r="AL1719" s="48"/>
      <c r="AN1719" s="48"/>
      <c r="AP1719" s="48"/>
      <c r="AQ1719" s="48"/>
      <c r="AS1719" s="48"/>
      <c r="AU1719" s="48"/>
      <c r="AV1719" s="48"/>
      <c r="AX1719" s="48"/>
      <c r="AY1719" s="48"/>
      <c r="BA1719" s="48"/>
      <c r="BB1719" s="48"/>
      <c r="BF1719" s="48"/>
      <c r="BH1719" s="48"/>
      <c r="BI1719" s="48"/>
      <c r="BK1719" s="48"/>
      <c r="BL1719" s="48"/>
      <c r="BM1719" s="48"/>
      <c r="BN1719" s="48"/>
      <c r="BO1719" s="48"/>
      <c r="BP1719" s="48"/>
      <c r="BQ1719" s="48"/>
      <c r="BR1719" s="48"/>
      <c r="BS1719" s="48"/>
      <c r="BT1719" s="48"/>
      <c r="BU1719" s="48"/>
      <c r="BV1719" s="48"/>
      <c r="BW1719" s="48"/>
      <c r="BX1719" s="48"/>
      <c r="BY1719" s="48"/>
      <c r="BZ1719" s="48"/>
      <c r="CA1719" s="48"/>
      <c r="CB1719" s="48"/>
      <c r="CC1719" s="48"/>
      <c r="CD1719" s="48"/>
      <c r="CE1719" s="48"/>
    </row>
    <row r="1720">
      <c r="E1720" s="60"/>
      <c r="F1720" s="218"/>
      <c r="I1720" s="48"/>
      <c r="J1720" s="65"/>
      <c r="K1720" s="65"/>
      <c r="L1720" s="11"/>
      <c r="M1720" s="11"/>
      <c r="P1720" s="48"/>
      <c r="Q1720" s="48"/>
      <c r="R1720" s="48"/>
      <c r="S1720" s="48"/>
      <c r="W1720" s="11"/>
      <c r="Z1720" s="48"/>
      <c r="AA1720" s="48"/>
      <c r="AB1720" s="48"/>
      <c r="AC1720" s="48"/>
      <c r="AD1720" s="48"/>
      <c r="AE1720" s="48"/>
      <c r="AF1720" s="48"/>
      <c r="AG1720" s="48"/>
      <c r="AH1720" s="48"/>
      <c r="AI1720" s="48"/>
      <c r="AJ1720" s="48"/>
      <c r="AK1720" s="48"/>
      <c r="AL1720" s="48"/>
      <c r="AN1720" s="48"/>
      <c r="AP1720" s="48"/>
      <c r="AQ1720" s="48"/>
      <c r="AS1720" s="48"/>
      <c r="AU1720" s="48"/>
      <c r="AV1720" s="48"/>
      <c r="AX1720" s="48"/>
      <c r="AY1720" s="48"/>
      <c r="BA1720" s="48"/>
      <c r="BB1720" s="48"/>
      <c r="BF1720" s="48"/>
      <c r="BH1720" s="48"/>
      <c r="BI1720" s="48"/>
      <c r="BK1720" s="48"/>
      <c r="BL1720" s="48"/>
      <c r="BM1720" s="48"/>
      <c r="BN1720" s="48"/>
      <c r="BO1720" s="48"/>
      <c r="BP1720" s="48"/>
      <c r="BQ1720" s="48"/>
      <c r="BR1720" s="48"/>
      <c r="BS1720" s="48"/>
      <c r="BT1720" s="48"/>
      <c r="BU1720" s="48"/>
      <c r="BV1720" s="48"/>
      <c r="BW1720" s="48"/>
      <c r="BX1720" s="48"/>
      <c r="BY1720" s="48"/>
      <c r="BZ1720" s="48"/>
      <c r="CA1720" s="48"/>
      <c r="CB1720" s="48"/>
      <c r="CC1720" s="48"/>
      <c r="CD1720" s="48"/>
      <c r="CE1720" s="48"/>
    </row>
    <row r="1721">
      <c r="E1721" s="60"/>
      <c r="F1721" s="218"/>
      <c r="I1721" s="48"/>
      <c r="J1721" s="65"/>
      <c r="K1721" s="65"/>
      <c r="L1721" s="11"/>
      <c r="M1721" s="11"/>
      <c r="P1721" s="48"/>
      <c r="Q1721" s="48"/>
      <c r="R1721" s="48"/>
      <c r="S1721" s="48"/>
      <c r="W1721" s="11"/>
      <c r="Z1721" s="48"/>
      <c r="AA1721" s="48"/>
      <c r="AB1721" s="48"/>
      <c r="AC1721" s="48"/>
      <c r="AD1721" s="48"/>
      <c r="AE1721" s="48"/>
      <c r="AF1721" s="48"/>
      <c r="AG1721" s="48"/>
      <c r="AH1721" s="48"/>
      <c r="AI1721" s="48"/>
      <c r="AJ1721" s="48"/>
      <c r="AK1721" s="48"/>
      <c r="AL1721" s="48"/>
      <c r="AN1721" s="48"/>
      <c r="AP1721" s="48"/>
      <c r="AQ1721" s="48"/>
      <c r="AS1721" s="48"/>
      <c r="AU1721" s="48"/>
      <c r="AV1721" s="48"/>
      <c r="AX1721" s="48"/>
      <c r="AY1721" s="48"/>
      <c r="BA1721" s="48"/>
      <c r="BB1721" s="48"/>
      <c r="BF1721" s="48"/>
      <c r="BH1721" s="48"/>
      <c r="BI1721" s="48"/>
      <c r="BK1721" s="48"/>
      <c r="BL1721" s="48"/>
      <c r="BM1721" s="48"/>
      <c r="BN1721" s="48"/>
      <c r="BO1721" s="48"/>
      <c r="BP1721" s="48"/>
      <c r="BQ1721" s="48"/>
      <c r="BR1721" s="48"/>
      <c r="BS1721" s="48"/>
      <c r="BT1721" s="48"/>
      <c r="BU1721" s="48"/>
      <c r="BV1721" s="48"/>
      <c r="BW1721" s="48"/>
      <c r="BX1721" s="48"/>
      <c r="BY1721" s="48"/>
      <c r="BZ1721" s="48"/>
      <c r="CA1721" s="48"/>
      <c r="CB1721" s="48"/>
      <c r="CC1721" s="48"/>
      <c r="CD1721" s="48"/>
      <c r="CE1721" s="48"/>
    </row>
    <row r="1722">
      <c r="E1722" s="60"/>
      <c r="F1722" s="218"/>
      <c r="I1722" s="48"/>
      <c r="J1722" s="65"/>
      <c r="K1722" s="65"/>
      <c r="L1722" s="11"/>
      <c r="M1722" s="11"/>
      <c r="P1722" s="48"/>
      <c r="Q1722" s="48"/>
      <c r="R1722" s="48"/>
      <c r="S1722" s="48"/>
      <c r="W1722" s="11"/>
      <c r="Z1722" s="48"/>
      <c r="AA1722" s="48"/>
      <c r="AB1722" s="48"/>
      <c r="AC1722" s="48"/>
      <c r="AD1722" s="48"/>
      <c r="AE1722" s="48"/>
      <c r="AF1722" s="48"/>
      <c r="AG1722" s="48"/>
      <c r="AH1722" s="48"/>
      <c r="AI1722" s="48"/>
      <c r="AJ1722" s="48"/>
      <c r="AK1722" s="48"/>
      <c r="AL1722" s="48"/>
      <c r="AN1722" s="48"/>
      <c r="AP1722" s="48"/>
      <c r="AQ1722" s="48"/>
      <c r="AS1722" s="48"/>
      <c r="AU1722" s="48"/>
      <c r="AV1722" s="48"/>
      <c r="AX1722" s="48"/>
      <c r="AY1722" s="48"/>
      <c r="BA1722" s="48"/>
      <c r="BB1722" s="48"/>
      <c r="BF1722" s="48"/>
      <c r="BH1722" s="48"/>
      <c r="BI1722" s="48"/>
      <c r="BK1722" s="48"/>
      <c r="BL1722" s="48"/>
      <c r="BM1722" s="48"/>
      <c r="BN1722" s="48"/>
      <c r="BO1722" s="48"/>
      <c r="BP1722" s="48"/>
      <c r="BQ1722" s="48"/>
      <c r="BR1722" s="48"/>
      <c r="BS1722" s="48"/>
      <c r="BT1722" s="48"/>
      <c r="BU1722" s="48"/>
      <c r="BV1722" s="48"/>
      <c r="BW1722" s="48"/>
      <c r="BX1722" s="48"/>
      <c r="BY1722" s="48"/>
      <c r="BZ1722" s="48"/>
      <c r="CA1722" s="48"/>
      <c r="CB1722" s="48"/>
      <c r="CC1722" s="48"/>
      <c r="CD1722" s="48"/>
      <c r="CE1722" s="48"/>
    </row>
    <row r="1723">
      <c r="E1723" s="60"/>
      <c r="F1723" s="218"/>
      <c r="I1723" s="48"/>
      <c r="J1723" s="65"/>
      <c r="K1723" s="65"/>
      <c r="L1723" s="11"/>
      <c r="M1723" s="11"/>
      <c r="P1723" s="48"/>
      <c r="Q1723" s="48"/>
      <c r="R1723" s="48"/>
      <c r="S1723" s="48"/>
      <c r="W1723" s="11"/>
      <c r="Z1723" s="48"/>
      <c r="AA1723" s="48"/>
      <c r="AB1723" s="48"/>
      <c r="AC1723" s="48"/>
      <c r="AD1723" s="48"/>
      <c r="AE1723" s="48"/>
      <c r="AF1723" s="48"/>
      <c r="AG1723" s="48"/>
      <c r="AH1723" s="48"/>
      <c r="AI1723" s="48"/>
      <c r="AJ1723" s="48"/>
      <c r="AK1723" s="48"/>
      <c r="AL1723" s="48"/>
      <c r="AN1723" s="48"/>
      <c r="AP1723" s="48"/>
      <c r="AQ1723" s="48"/>
      <c r="AS1723" s="48"/>
      <c r="AU1723" s="48"/>
      <c r="AV1723" s="48"/>
      <c r="AX1723" s="48"/>
      <c r="AY1723" s="48"/>
      <c r="BA1723" s="48"/>
      <c r="BB1723" s="48"/>
      <c r="BF1723" s="48"/>
      <c r="BH1723" s="48"/>
      <c r="BI1723" s="48"/>
      <c r="BK1723" s="48"/>
      <c r="BL1723" s="48"/>
      <c r="BM1723" s="48"/>
      <c r="BN1723" s="48"/>
      <c r="BO1723" s="48"/>
      <c r="BP1723" s="48"/>
      <c r="BQ1723" s="48"/>
      <c r="BR1723" s="48"/>
      <c r="BS1723" s="48"/>
      <c r="BT1723" s="48"/>
      <c r="BU1723" s="48"/>
      <c r="BV1723" s="48"/>
      <c r="BW1723" s="48"/>
      <c r="BX1723" s="48"/>
      <c r="BY1723" s="48"/>
      <c r="BZ1723" s="48"/>
      <c r="CA1723" s="48"/>
      <c r="CB1723" s="48"/>
      <c r="CC1723" s="48"/>
      <c r="CD1723" s="48"/>
      <c r="CE1723" s="48"/>
    </row>
    <row r="1724">
      <c r="E1724" s="60"/>
      <c r="F1724" s="218"/>
      <c r="I1724" s="48"/>
      <c r="J1724" s="65"/>
      <c r="K1724" s="65"/>
      <c r="L1724" s="11"/>
      <c r="M1724" s="11"/>
      <c r="P1724" s="48"/>
      <c r="Q1724" s="48"/>
      <c r="R1724" s="48"/>
      <c r="S1724" s="48"/>
      <c r="W1724" s="11"/>
      <c r="Z1724" s="48"/>
      <c r="AA1724" s="48"/>
      <c r="AB1724" s="48"/>
      <c r="AC1724" s="48"/>
      <c r="AD1724" s="48"/>
      <c r="AE1724" s="48"/>
      <c r="AF1724" s="48"/>
      <c r="AG1724" s="48"/>
      <c r="AH1724" s="48"/>
      <c r="AI1724" s="48"/>
      <c r="AJ1724" s="48"/>
      <c r="AK1724" s="48"/>
      <c r="AL1724" s="48"/>
      <c r="AN1724" s="48"/>
      <c r="AP1724" s="48"/>
      <c r="AQ1724" s="48"/>
      <c r="AS1724" s="48"/>
      <c r="AU1724" s="48"/>
      <c r="AV1724" s="48"/>
      <c r="AX1724" s="48"/>
      <c r="AY1724" s="48"/>
      <c r="BA1724" s="48"/>
      <c r="BB1724" s="48"/>
      <c r="BF1724" s="48"/>
      <c r="BH1724" s="48"/>
      <c r="BI1724" s="48"/>
      <c r="BK1724" s="48"/>
      <c r="BL1724" s="48"/>
      <c r="BM1724" s="48"/>
      <c r="BN1724" s="48"/>
      <c r="BO1724" s="48"/>
      <c r="BP1724" s="48"/>
      <c r="BQ1724" s="48"/>
      <c r="BR1724" s="48"/>
      <c r="BS1724" s="48"/>
      <c r="BT1724" s="48"/>
      <c r="BU1724" s="48"/>
      <c r="BV1724" s="48"/>
      <c r="BW1724" s="48"/>
      <c r="BX1724" s="48"/>
      <c r="BY1724" s="48"/>
      <c r="BZ1724" s="48"/>
      <c r="CA1724" s="48"/>
      <c r="CB1724" s="48"/>
      <c r="CC1724" s="48"/>
      <c r="CD1724" s="48"/>
      <c r="CE1724" s="48"/>
    </row>
    <row r="1725">
      <c r="E1725" s="60"/>
      <c r="F1725" s="218"/>
      <c r="I1725" s="48"/>
      <c r="J1725" s="65"/>
      <c r="K1725" s="65"/>
      <c r="L1725" s="11"/>
      <c r="M1725" s="11"/>
      <c r="P1725" s="48"/>
      <c r="Q1725" s="48"/>
      <c r="R1725" s="48"/>
      <c r="S1725" s="48"/>
      <c r="W1725" s="11"/>
      <c r="Z1725" s="48"/>
      <c r="AA1725" s="48"/>
      <c r="AB1725" s="48"/>
      <c r="AC1725" s="48"/>
      <c r="AD1725" s="48"/>
      <c r="AE1725" s="48"/>
      <c r="AF1725" s="48"/>
      <c r="AG1725" s="48"/>
      <c r="AH1725" s="48"/>
      <c r="AI1725" s="48"/>
      <c r="AJ1725" s="48"/>
      <c r="AK1725" s="48"/>
      <c r="AL1725" s="48"/>
      <c r="AN1725" s="48"/>
      <c r="AP1725" s="48"/>
      <c r="AQ1725" s="48"/>
      <c r="AS1725" s="48"/>
      <c r="AU1725" s="48"/>
      <c r="AV1725" s="48"/>
      <c r="AX1725" s="48"/>
      <c r="AY1725" s="48"/>
      <c r="BA1725" s="48"/>
      <c r="BB1725" s="48"/>
      <c r="BF1725" s="48"/>
      <c r="BH1725" s="48"/>
      <c r="BI1725" s="48"/>
      <c r="BK1725" s="48"/>
      <c r="BL1725" s="48"/>
      <c r="BM1725" s="48"/>
      <c r="BN1725" s="48"/>
      <c r="BO1725" s="48"/>
      <c r="BP1725" s="48"/>
      <c r="BQ1725" s="48"/>
      <c r="BR1725" s="48"/>
      <c r="BS1725" s="48"/>
      <c r="BT1725" s="48"/>
      <c r="BU1725" s="48"/>
      <c r="BV1725" s="48"/>
      <c r="BW1725" s="48"/>
      <c r="BX1725" s="48"/>
      <c r="BY1725" s="48"/>
      <c r="BZ1725" s="48"/>
      <c r="CA1725" s="48"/>
      <c r="CB1725" s="48"/>
      <c r="CC1725" s="48"/>
      <c r="CD1725" s="48"/>
      <c r="CE1725" s="48"/>
    </row>
    <row r="1726">
      <c r="E1726" s="60"/>
      <c r="F1726" s="218"/>
      <c r="I1726" s="48"/>
      <c r="J1726" s="65"/>
      <c r="K1726" s="65"/>
      <c r="L1726" s="11"/>
      <c r="M1726" s="11"/>
      <c r="P1726" s="48"/>
      <c r="Q1726" s="48"/>
      <c r="R1726" s="48"/>
      <c r="S1726" s="48"/>
      <c r="W1726" s="11"/>
      <c r="Z1726" s="48"/>
      <c r="AA1726" s="48"/>
      <c r="AB1726" s="48"/>
      <c r="AC1726" s="48"/>
      <c r="AD1726" s="48"/>
      <c r="AE1726" s="48"/>
      <c r="AF1726" s="48"/>
      <c r="AG1726" s="48"/>
      <c r="AH1726" s="48"/>
      <c r="AI1726" s="48"/>
      <c r="AJ1726" s="48"/>
      <c r="AK1726" s="48"/>
      <c r="AL1726" s="48"/>
      <c r="AN1726" s="48"/>
      <c r="AP1726" s="48"/>
      <c r="AQ1726" s="48"/>
      <c r="AS1726" s="48"/>
      <c r="AU1726" s="48"/>
      <c r="AV1726" s="48"/>
      <c r="AX1726" s="48"/>
      <c r="AY1726" s="48"/>
      <c r="BA1726" s="48"/>
      <c r="BB1726" s="48"/>
      <c r="BF1726" s="48"/>
      <c r="BH1726" s="48"/>
      <c r="BI1726" s="48"/>
      <c r="BK1726" s="48"/>
      <c r="BL1726" s="48"/>
      <c r="BM1726" s="48"/>
      <c r="BN1726" s="48"/>
      <c r="BO1726" s="48"/>
      <c r="BP1726" s="48"/>
      <c r="BQ1726" s="48"/>
      <c r="BR1726" s="48"/>
      <c r="BS1726" s="48"/>
      <c r="BT1726" s="48"/>
      <c r="BU1726" s="48"/>
      <c r="BV1726" s="48"/>
      <c r="BW1726" s="48"/>
      <c r="BX1726" s="48"/>
      <c r="BY1726" s="48"/>
      <c r="BZ1726" s="48"/>
      <c r="CA1726" s="48"/>
      <c r="CB1726" s="48"/>
      <c r="CC1726" s="48"/>
      <c r="CD1726" s="48"/>
      <c r="CE1726" s="48"/>
    </row>
    <row r="1727">
      <c r="E1727" s="60"/>
      <c r="F1727" s="218"/>
      <c r="I1727" s="48"/>
      <c r="J1727" s="65"/>
      <c r="K1727" s="65"/>
      <c r="L1727" s="11"/>
      <c r="M1727" s="11"/>
      <c r="P1727" s="48"/>
      <c r="Q1727" s="48"/>
      <c r="R1727" s="48"/>
      <c r="S1727" s="48"/>
      <c r="W1727" s="11"/>
      <c r="Z1727" s="48"/>
      <c r="AA1727" s="48"/>
      <c r="AB1727" s="48"/>
      <c r="AC1727" s="48"/>
      <c r="AD1727" s="48"/>
      <c r="AE1727" s="48"/>
      <c r="AF1727" s="48"/>
      <c r="AG1727" s="48"/>
      <c r="AH1727" s="48"/>
      <c r="AI1727" s="48"/>
      <c r="AJ1727" s="48"/>
      <c r="AK1727" s="48"/>
      <c r="AL1727" s="48"/>
      <c r="AN1727" s="48"/>
      <c r="AP1727" s="48"/>
      <c r="AQ1727" s="48"/>
      <c r="AS1727" s="48"/>
      <c r="AU1727" s="48"/>
      <c r="AV1727" s="48"/>
      <c r="AX1727" s="48"/>
      <c r="AY1727" s="48"/>
      <c r="BA1727" s="48"/>
      <c r="BB1727" s="48"/>
      <c r="BF1727" s="48"/>
      <c r="BH1727" s="48"/>
      <c r="BI1727" s="48"/>
      <c r="BK1727" s="48"/>
      <c r="BL1727" s="48"/>
      <c r="BM1727" s="48"/>
      <c r="BN1727" s="48"/>
      <c r="BO1727" s="48"/>
      <c r="BP1727" s="48"/>
      <c r="BQ1727" s="48"/>
      <c r="BR1727" s="48"/>
      <c r="BS1727" s="48"/>
      <c r="BT1727" s="48"/>
      <c r="BU1727" s="48"/>
      <c r="BV1727" s="48"/>
      <c r="BW1727" s="48"/>
      <c r="BX1727" s="48"/>
      <c r="BY1727" s="48"/>
      <c r="BZ1727" s="48"/>
      <c r="CA1727" s="48"/>
      <c r="CB1727" s="48"/>
      <c r="CC1727" s="48"/>
      <c r="CD1727" s="48"/>
      <c r="CE1727" s="48"/>
    </row>
    <row r="1728">
      <c r="E1728" s="60"/>
      <c r="F1728" s="218"/>
      <c r="I1728" s="48"/>
      <c r="J1728" s="65"/>
      <c r="K1728" s="65"/>
      <c r="L1728" s="11"/>
      <c r="M1728" s="11"/>
      <c r="P1728" s="48"/>
      <c r="Q1728" s="48"/>
      <c r="R1728" s="48"/>
      <c r="S1728" s="48"/>
      <c r="W1728" s="11"/>
      <c r="Z1728" s="48"/>
      <c r="AA1728" s="48"/>
      <c r="AB1728" s="48"/>
      <c r="AC1728" s="48"/>
      <c r="AD1728" s="48"/>
      <c r="AE1728" s="48"/>
      <c r="AF1728" s="48"/>
      <c r="AG1728" s="48"/>
      <c r="AH1728" s="48"/>
      <c r="AI1728" s="48"/>
      <c r="AJ1728" s="48"/>
      <c r="AK1728" s="48"/>
      <c r="AL1728" s="48"/>
      <c r="AN1728" s="48"/>
      <c r="AP1728" s="48"/>
      <c r="AQ1728" s="48"/>
      <c r="AS1728" s="48"/>
      <c r="AU1728" s="48"/>
      <c r="AV1728" s="48"/>
      <c r="AX1728" s="48"/>
      <c r="AY1728" s="48"/>
      <c r="BA1728" s="48"/>
      <c r="BB1728" s="48"/>
      <c r="BF1728" s="48"/>
      <c r="BH1728" s="48"/>
      <c r="BI1728" s="48"/>
      <c r="BK1728" s="48"/>
      <c r="BL1728" s="48"/>
      <c r="BM1728" s="48"/>
      <c r="BN1728" s="48"/>
      <c r="BO1728" s="48"/>
      <c r="BP1728" s="48"/>
      <c r="BQ1728" s="48"/>
      <c r="BR1728" s="48"/>
      <c r="BS1728" s="48"/>
      <c r="BT1728" s="48"/>
      <c r="BU1728" s="48"/>
      <c r="BV1728" s="48"/>
      <c r="BW1728" s="48"/>
      <c r="BX1728" s="48"/>
      <c r="BY1728" s="48"/>
      <c r="BZ1728" s="48"/>
      <c r="CA1728" s="48"/>
      <c r="CB1728" s="48"/>
      <c r="CC1728" s="48"/>
      <c r="CD1728" s="48"/>
      <c r="CE1728" s="48"/>
    </row>
    <row r="1729">
      <c r="E1729" s="60"/>
      <c r="F1729" s="218"/>
      <c r="I1729" s="48"/>
      <c r="J1729" s="65"/>
      <c r="K1729" s="65"/>
      <c r="L1729" s="11"/>
      <c r="M1729" s="11"/>
      <c r="P1729" s="48"/>
      <c r="Q1729" s="48"/>
      <c r="R1729" s="48"/>
      <c r="S1729" s="48"/>
      <c r="W1729" s="11"/>
      <c r="Z1729" s="48"/>
      <c r="AA1729" s="48"/>
      <c r="AB1729" s="48"/>
      <c r="AC1729" s="48"/>
      <c r="AD1729" s="48"/>
      <c r="AE1729" s="48"/>
      <c r="AF1729" s="48"/>
      <c r="AG1729" s="48"/>
      <c r="AH1729" s="48"/>
      <c r="AI1729" s="48"/>
      <c r="AJ1729" s="48"/>
      <c r="AK1729" s="48"/>
      <c r="AL1729" s="48"/>
      <c r="AN1729" s="48"/>
      <c r="AP1729" s="48"/>
      <c r="AQ1729" s="48"/>
      <c r="AS1729" s="48"/>
      <c r="AU1729" s="48"/>
      <c r="AV1729" s="48"/>
      <c r="AX1729" s="48"/>
      <c r="AY1729" s="48"/>
      <c r="BA1729" s="48"/>
      <c r="BB1729" s="48"/>
      <c r="BF1729" s="48"/>
      <c r="BH1729" s="48"/>
      <c r="BI1729" s="48"/>
      <c r="BK1729" s="48"/>
      <c r="BL1729" s="48"/>
      <c r="BM1729" s="48"/>
      <c r="BN1729" s="48"/>
      <c r="BO1729" s="48"/>
      <c r="BP1729" s="48"/>
      <c r="BQ1729" s="48"/>
      <c r="BR1729" s="48"/>
      <c r="BS1729" s="48"/>
      <c r="BT1729" s="48"/>
      <c r="BU1729" s="48"/>
      <c r="BV1729" s="48"/>
      <c r="BW1729" s="48"/>
      <c r="BX1729" s="48"/>
      <c r="BY1729" s="48"/>
      <c r="BZ1729" s="48"/>
      <c r="CA1729" s="48"/>
      <c r="CB1729" s="48"/>
      <c r="CC1729" s="48"/>
      <c r="CD1729" s="48"/>
      <c r="CE1729" s="48"/>
    </row>
    <row r="1730">
      <c r="E1730" s="60"/>
      <c r="F1730" s="218"/>
      <c r="I1730" s="48"/>
      <c r="J1730" s="65"/>
      <c r="K1730" s="65"/>
      <c r="L1730" s="11"/>
      <c r="M1730" s="11"/>
      <c r="P1730" s="48"/>
      <c r="Q1730" s="48"/>
      <c r="R1730" s="48"/>
      <c r="S1730" s="48"/>
      <c r="W1730" s="11"/>
      <c r="Z1730" s="48"/>
      <c r="AA1730" s="48"/>
      <c r="AB1730" s="48"/>
      <c r="AC1730" s="48"/>
      <c r="AD1730" s="48"/>
      <c r="AE1730" s="48"/>
      <c r="AF1730" s="48"/>
      <c r="AG1730" s="48"/>
      <c r="AH1730" s="48"/>
      <c r="AI1730" s="48"/>
      <c r="AJ1730" s="48"/>
      <c r="AK1730" s="48"/>
      <c r="AL1730" s="48"/>
      <c r="AN1730" s="48"/>
      <c r="AP1730" s="48"/>
      <c r="AQ1730" s="48"/>
      <c r="AS1730" s="48"/>
      <c r="AU1730" s="48"/>
      <c r="AV1730" s="48"/>
      <c r="AX1730" s="48"/>
      <c r="AY1730" s="48"/>
      <c r="BA1730" s="48"/>
      <c r="BB1730" s="48"/>
      <c r="BF1730" s="48"/>
      <c r="BH1730" s="48"/>
      <c r="BI1730" s="48"/>
      <c r="BK1730" s="48"/>
      <c r="BL1730" s="48"/>
      <c r="BM1730" s="48"/>
      <c r="BN1730" s="48"/>
      <c r="BO1730" s="48"/>
      <c r="BP1730" s="48"/>
      <c r="BQ1730" s="48"/>
      <c r="BR1730" s="48"/>
      <c r="BS1730" s="48"/>
      <c r="BT1730" s="48"/>
      <c r="BU1730" s="48"/>
      <c r="BV1730" s="48"/>
      <c r="BW1730" s="48"/>
      <c r="BX1730" s="48"/>
      <c r="BY1730" s="48"/>
      <c r="BZ1730" s="48"/>
      <c r="CA1730" s="48"/>
      <c r="CB1730" s="48"/>
      <c r="CC1730" s="48"/>
      <c r="CD1730" s="48"/>
      <c r="CE1730" s="48"/>
    </row>
    <row r="1731">
      <c r="E1731" s="60"/>
      <c r="F1731" s="218"/>
      <c r="I1731" s="48"/>
      <c r="J1731" s="65"/>
      <c r="K1731" s="65"/>
      <c r="L1731" s="11"/>
      <c r="M1731" s="11"/>
      <c r="P1731" s="48"/>
      <c r="Q1731" s="48"/>
      <c r="R1731" s="48"/>
      <c r="S1731" s="48"/>
      <c r="W1731" s="11"/>
      <c r="Z1731" s="48"/>
      <c r="AA1731" s="48"/>
      <c r="AB1731" s="48"/>
      <c r="AC1731" s="48"/>
      <c r="AD1731" s="48"/>
      <c r="AE1731" s="48"/>
      <c r="AF1731" s="48"/>
      <c r="AG1731" s="48"/>
      <c r="AH1731" s="48"/>
      <c r="AI1731" s="48"/>
      <c r="AJ1731" s="48"/>
      <c r="AK1731" s="48"/>
      <c r="AL1731" s="48"/>
      <c r="AN1731" s="48"/>
      <c r="AP1731" s="48"/>
      <c r="AQ1731" s="48"/>
      <c r="AS1731" s="48"/>
      <c r="AU1731" s="48"/>
      <c r="AV1731" s="48"/>
      <c r="AX1731" s="48"/>
      <c r="AY1731" s="48"/>
      <c r="BA1731" s="48"/>
      <c r="BB1731" s="48"/>
      <c r="BF1731" s="48"/>
      <c r="BH1731" s="48"/>
      <c r="BI1731" s="48"/>
      <c r="BK1731" s="48"/>
      <c r="BL1731" s="48"/>
      <c r="BM1731" s="48"/>
      <c r="BN1731" s="48"/>
      <c r="BO1731" s="48"/>
      <c r="BP1731" s="48"/>
      <c r="BQ1731" s="48"/>
      <c r="BR1731" s="48"/>
      <c r="BS1731" s="48"/>
      <c r="BT1731" s="48"/>
      <c r="BU1731" s="48"/>
      <c r="BV1731" s="48"/>
      <c r="BW1731" s="48"/>
      <c r="BX1731" s="48"/>
      <c r="BY1731" s="48"/>
      <c r="BZ1731" s="48"/>
      <c r="CA1731" s="48"/>
      <c r="CB1731" s="48"/>
      <c r="CC1731" s="48"/>
      <c r="CD1731" s="48"/>
      <c r="CE1731" s="48"/>
    </row>
    <row r="1732">
      <c r="E1732" s="60"/>
      <c r="F1732" s="218"/>
      <c r="I1732" s="48"/>
      <c r="J1732" s="65"/>
      <c r="K1732" s="65"/>
      <c r="L1732" s="11"/>
      <c r="M1732" s="11"/>
      <c r="P1732" s="48"/>
      <c r="Q1732" s="48"/>
      <c r="R1732" s="48"/>
      <c r="S1732" s="48"/>
      <c r="W1732" s="11"/>
      <c r="Z1732" s="48"/>
      <c r="AA1732" s="48"/>
      <c r="AB1732" s="48"/>
      <c r="AC1732" s="48"/>
      <c r="AD1732" s="48"/>
      <c r="AE1732" s="48"/>
      <c r="AF1732" s="48"/>
      <c r="AG1732" s="48"/>
      <c r="AH1732" s="48"/>
      <c r="AI1732" s="48"/>
      <c r="AJ1732" s="48"/>
      <c r="AK1732" s="48"/>
      <c r="AL1732" s="48"/>
      <c r="AN1732" s="48"/>
      <c r="AP1732" s="48"/>
      <c r="AQ1732" s="48"/>
      <c r="AS1732" s="48"/>
      <c r="AU1732" s="48"/>
      <c r="AV1732" s="48"/>
      <c r="AX1732" s="48"/>
      <c r="AY1732" s="48"/>
      <c r="BA1732" s="48"/>
      <c r="BB1732" s="48"/>
      <c r="BF1732" s="48"/>
      <c r="BH1732" s="48"/>
      <c r="BI1732" s="48"/>
      <c r="BK1732" s="48"/>
      <c r="BL1732" s="48"/>
      <c r="BM1732" s="48"/>
      <c r="BN1732" s="48"/>
      <c r="BO1732" s="48"/>
      <c r="BP1732" s="48"/>
      <c r="BQ1732" s="48"/>
      <c r="BR1732" s="48"/>
      <c r="BS1732" s="48"/>
      <c r="BT1732" s="48"/>
      <c r="BU1732" s="48"/>
      <c r="BV1732" s="48"/>
      <c r="BW1732" s="48"/>
      <c r="BX1732" s="48"/>
      <c r="BY1732" s="48"/>
      <c r="BZ1732" s="48"/>
      <c r="CA1732" s="48"/>
      <c r="CB1732" s="48"/>
      <c r="CC1732" s="48"/>
      <c r="CD1732" s="48"/>
      <c r="CE1732" s="48"/>
    </row>
    <row r="1733">
      <c r="E1733" s="60"/>
      <c r="F1733" s="218"/>
      <c r="I1733" s="48"/>
      <c r="J1733" s="65"/>
      <c r="K1733" s="65"/>
      <c r="L1733" s="11"/>
      <c r="M1733" s="11"/>
      <c r="P1733" s="48"/>
      <c r="Q1733" s="48"/>
      <c r="R1733" s="48"/>
      <c r="S1733" s="48"/>
      <c r="W1733" s="11"/>
      <c r="Z1733" s="48"/>
      <c r="AA1733" s="48"/>
      <c r="AB1733" s="48"/>
      <c r="AC1733" s="48"/>
      <c r="AD1733" s="48"/>
      <c r="AE1733" s="48"/>
      <c r="AF1733" s="48"/>
      <c r="AG1733" s="48"/>
      <c r="AH1733" s="48"/>
      <c r="AI1733" s="48"/>
      <c r="AJ1733" s="48"/>
      <c r="AK1733" s="48"/>
      <c r="AL1733" s="48"/>
      <c r="AN1733" s="48"/>
      <c r="AP1733" s="48"/>
      <c r="AQ1733" s="48"/>
      <c r="AS1733" s="48"/>
      <c r="AU1733" s="48"/>
      <c r="AV1733" s="48"/>
      <c r="AX1733" s="48"/>
      <c r="AY1733" s="48"/>
      <c r="BA1733" s="48"/>
      <c r="BB1733" s="48"/>
      <c r="BF1733" s="48"/>
      <c r="BH1733" s="48"/>
      <c r="BI1733" s="48"/>
      <c r="BK1733" s="48"/>
      <c r="BL1733" s="48"/>
      <c r="BM1733" s="48"/>
      <c r="BN1733" s="48"/>
      <c r="BO1733" s="48"/>
      <c r="BP1733" s="48"/>
      <c r="BQ1733" s="48"/>
      <c r="BR1733" s="48"/>
      <c r="BS1733" s="48"/>
      <c r="BT1733" s="48"/>
      <c r="BU1733" s="48"/>
      <c r="BV1733" s="48"/>
      <c r="BW1733" s="48"/>
      <c r="BX1733" s="48"/>
      <c r="BY1733" s="48"/>
      <c r="BZ1733" s="48"/>
      <c r="CA1733" s="48"/>
      <c r="CB1733" s="48"/>
      <c r="CC1733" s="48"/>
      <c r="CD1733" s="48"/>
      <c r="CE1733" s="48"/>
    </row>
    <row r="1734">
      <c r="E1734" s="60"/>
      <c r="F1734" s="218"/>
      <c r="I1734" s="48"/>
      <c r="J1734" s="65"/>
      <c r="K1734" s="65"/>
      <c r="L1734" s="11"/>
      <c r="M1734" s="11"/>
      <c r="P1734" s="48"/>
      <c r="Q1734" s="48"/>
      <c r="R1734" s="48"/>
      <c r="S1734" s="48"/>
      <c r="W1734" s="11"/>
      <c r="Z1734" s="48"/>
      <c r="AA1734" s="48"/>
      <c r="AB1734" s="48"/>
      <c r="AC1734" s="48"/>
      <c r="AD1734" s="48"/>
      <c r="AE1734" s="48"/>
      <c r="AF1734" s="48"/>
      <c r="AG1734" s="48"/>
      <c r="AH1734" s="48"/>
      <c r="AI1734" s="48"/>
      <c r="AJ1734" s="48"/>
      <c r="AK1734" s="48"/>
      <c r="AL1734" s="48"/>
      <c r="AN1734" s="48"/>
      <c r="AP1734" s="48"/>
      <c r="AQ1734" s="48"/>
      <c r="AS1734" s="48"/>
      <c r="AU1734" s="48"/>
      <c r="AV1734" s="48"/>
      <c r="AX1734" s="48"/>
      <c r="AY1734" s="48"/>
      <c r="BA1734" s="48"/>
      <c r="BB1734" s="48"/>
      <c r="BF1734" s="48"/>
      <c r="BH1734" s="48"/>
      <c r="BI1734" s="48"/>
      <c r="BK1734" s="48"/>
      <c r="BL1734" s="48"/>
      <c r="BM1734" s="48"/>
      <c r="BN1734" s="48"/>
      <c r="BO1734" s="48"/>
      <c r="BP1734" s="48"/>
      <c r="BQ1734" s="48"/>
      <c r="BR1734" s="48"/>
      <c r="BS1734" s="48"/>
      <c r="BT1734" s="48"/>
      <c r="BU1734" s="48"/>
      <c r="BV1734" s="48"/>
      <c r="BW1734" s="48"/>
      <c r="BX1734" s="48"/>
      <c r="BY1734" s="48"/>
      <c r="BZ1734" s="48"/>
      <c r="CA1734" s="48"/>
      <c r="CB1734" s="48"/>
      <c r="CC1734" s="48"/>
      <c r="CD1734" s="48"/>
      <c r="CE1734" s="48"/>
    </row>
    <row r="1735">
      <c r="E1735" s="60"/>
      <c r="F1735" s="218"/>
      <c r="I1735" s="48"/>
      <c r="J1735" s="65"/>
      <c r="K1735" s="65"/>
      <c r="L1735" s="11"/>
      <c r="M1735" s="11"/>
      <c r="P1735" s="48"/>
      <c r="Q1735" s="48"/>
      <c r="R1735" s="48"/>
      <c r="S1735" s="48"/>
      <c r="W1735" s="11"/>
      <c r="Z1735" s="48"/>
      <c r="AA1735" s="48"/>
      <c r="AB1735" s="48"/>
      <c r="AC1735" s="48"/>
      <c r="AD1735" s="48"/>
      <c r="AE1735" s="48"/>
      <c r="AF1735" s="48"/>
      <c r="AG1735" s="48"/>
      <c r="AH1735" s="48"/>
      <c r="AI1735" s="48"/>
      <c r="AJ1735" s="48"/>
      <c r="AK1735" s="48"/>
      <c r="AL1735" s="48"/>
      <c r="AN1735" s="48"/>
      <c r="AP1735" s="48"/>
      <c r="AQ1735" s="48"/>
      <c r="AS1735" s="48"/>
      <c r="AU1735" s="48"/>
      <c r="AV1735" s="48"/>
      <c r="AX1735" s="48"/>
      <c r="AY1735" s="48"/>
      <c r="BA1735" s="48"/>
      <c r="BB1735" s="48"/>
      <c r="BF1735" s="48"/>
      <c r="BH1735" s="48"/>
      <c r="BI1735" s="48"/>
      <c r="BK1735" s="48"/>
      <c r="BL1735" s="48"/>
      <c r="BM1735" s="48"/>
      <c r="BN1735" s="48"/>
      <c r="BO1735" s="48"/>
      <c r="BP1735" s="48"/>
      <c r="BQ1735" s="48"/>
      <c r="BR1735" s="48"/>
      <c r="BS1735" s="48"/>
      <c r="BT1735" s="48"/>
      <c r="BU1735" s="48"/>
      <c r="BV1735" s="48"/>
      <c r="BW1735" s="48"/>
      <c r="BX1735" s="48"/>
      <c r="BY1735" s="48"/>
      <c r="BZ1735" s="48"/>
      <c r="CA1735" s="48"/>
      <c r="CB1735" s="48"/>
      <c r="CC1735" s="48"/>
      <c r="CD1735" s="48"/>
      <c r="CE1735" s="48"/>
    </row>
    <row r="1736">
      <c r="E1736" s="60"/>
      <c r="F1736" s="218"/>
      <c r="I1736" s="48"/>
      <c r="J1736" s="65"/>
      <c r="K1736" s="65"/>
      <c r="L1736" s="11"/>
      <c r="M1736" s="11"/>
      <c r="P1736" s="48"/>
      <c r="Q1736" s="48"/>
      <c r="R1736" s="48"/>
      <c r="S1736" s="48"/>
      <c r="W1736" s="11"/>
      <c r="Z1736" s="48"/>
      <c r="AA1736" s="48"/>
      <c r="AB1736" s="48"/>
      <c r="AC1736" s="48"/>
      <c r="AD1736" s="48"/>
      <c r="AE1736" s="48"/>
      <c r="AF1736" s="48"/>
      <c r="AG1736" s="48"/>
      <c r="AH1736" s="48"/>
      <c r="AI1736" s="48"/>
      <c r="AJ1736" s="48"/>
      <c r="AK1736" s="48"/>
      <c r="AL1736" s="48"/>
      <c r="AN1736" s="48"/>
      <c r="AP1736" s="48"/>
      <c r="AQ1736" s="48"/>
      <c r="AS1736" s="48"/>
      <c r="AU1736" s="48"/>
      <c r="AV1736" s="48"/>
      <c r="AX1736" s="48"/>
      <c r="AY1736" s="48"/>
      <c r="BA1736" s="48"/>
      <c r="BB1736" s="48"/>
      <c r="BF1736" s="48"/>
      <c r="BH1736" s="48"/>
      <c r="BI1736" s="48"/>
      <c r="BK1736" s="48"/>
      <c r="BL1736" s="48"/>
      <c r="BM1736" s="48"/>
      <c r="BN1736" s="48"/>
      <c r="BO1736" s="48"/>
      <c r="BP1736" s="48"/>
      <c r="BQ1736" s="48"/>
      <c r="BR1736" s="48"/>
      <c r="BS1736" s="48"/>
      <c r="BT1736" s="48"/>
      <c r="BU1736" s="48"/>
      <c r="BV1736" s="48"/>
      <c r="BW1736" s="48"/>
      <c r="BX1736" s="48"/>
      <c r="BY1736" s="48"/>
      <c r="BZ1736" s="48"/>
      <c r="CA1736" s="48"/>
      <c r="CB1736" s="48"/>
      <c r="CC1736" s="48"/>
      <c r="CD1736" s="48"/>
      <c r="CE1736" s="48"/>
    </row>
    <row r="1737">
      <c r="E1737" s="60"/>
      <c r="F1737" s="218"/>
      <c r="I1737" s="48"/>
      <c r="J1737" s="65"/>
      <c r="K1737" s="65"/>
      <c r="L1737" s="11"/>
      <c r="M1737" s="11"/>
      <c r="P1737" s="48"/>
      <c r="Q1737" s="48"/>
      <c r="R1737" s="48"/>
      <c r="S1737" s="48"/>
      <c r="W1737" s="11"/>
      <c r="Z1737" s="48"/>
      <c r="AA1737" s="48"/>
      <c r="AB1737" s="48"/>
      <c r="AC1737" s="48"/>
      <c r="AD1737" s="48"/>
      <c r="AE1737" s="48"/>
      <c r="AF1737" s="48"/>
      <c r="AG1737" s="48"/>
      <c r="AH1737" s="48"/>
      <c r="AI1737" s="48"/>
      <c r="AJ1737" s="48"/>
      <c r="AK1737" s="48"/>
      <c r="AL1737" s="48"/>
      <c r="AN1737" s="48"/>
      <c r="AP1737" s="48"/>
      <c r="AQ1737" s="48"/>
      <c r="AS1737" s="48"/>
      <c r="AU1737" s="48"/>
      <c r="AV1737" s="48"/>
      <c r="AX1737" s="48"/>
      <c r="AY1737" s="48"/>
      <c r="BA1737" s="48"/>
      <c r="BB1737" s="48"/>
      <c r="BF1737" s="48"/>
      <c r="BH1737" s="48"/>
      <c r="BI1737" s="48"/>
      <c r="BK1737" s="48"/>
      <c r="BL1737" s="48"/>
      <c r="BM1737" s="48"/>
      <c r="BN1737" s="48"/>
      <c r="BO1737" s="48"/>
      <c r="BP1737" s="48"/>
      <c r="BQ1737" s="48"/>
      <c r="BR1737" s="48"/>
      <c r="BS1737" s="48"/>
      <c r="BT1737" s="48"/>
      <c r="BU1737" s="48"/>
      <c r="BV1737" s="48"/>
      <c r="BW1737" s="48"/>
      <c r="BX1737" s="48"/>
      <c r="BY1737" s="48"/>
      <c r="BZ1737" s="48"/>
      <c r="CA1737" s="48"/>
      <c r="CB1737" s="48"/>
      <c r="CC1737" s="48"/>
      <c r="CD1737" s="48"/>
      <c r="CE1737" s="48"/>
    </row>
    <row r="1738">
      <c r="E1738" s="60"/>
      <c r="F1738" s="218"/>
      <c r="I1738" s="48"/>
      <c r="J1738" s="65"/>
      <c r="K1738" s="65"/>
      <c r="L1738" s="11"/>
      <c r="M1738" s="11"/>
      <c r="P1738" s="48"/>
      <c r="Q1738" s="48"/>
      <c r="R1738" s="48"/>
      <c r="S1738" s="48"/>
      <c r="W1738" s="11"/>
      <c r="Z1738" s="48"/>
      <c r="AA1738" s="48"/>
      <c r="AB1738" s="48"/>
      <c r="AC1738" s="48"/>
      <c r="AD1738" s="48"/>
      <c r="AE1738" s="48"/>
      <c r="AF1738" s="48"/>
      <c r="AG1738" s="48"/>
      <c r="AH1738" s="48"/>
      <c r="AI1738" s="48"/>
      <c r="AJ1738" s="48"/>
      <c r="AK1738" s="48"/>
      <c r="AL1738" s="48"/>
      <c r="AN1738" s="48"/>
      <c r="AP1738" s="48"/>
      <c r="AQ1738" s="48"/>
      <c r="AS1738" s="48"/>
      <c r="AU1738" s="48"/>
      <c r="AV1738" s="48"/>
      <c r="AX1738" s="48"/>
      <c r="AY1738" s="48"/>
      <c r="BA1738" s="48"/>
      <c r="BB1738" s="48"/>
      <c r="BF1738" s="48"/>
      <c r="BH1738" s="48"/>
      <c r="BI1738" s="48"/>
      <c r="BK1738" s="48"/>
      <c r="BL1738" s="48"/>
      <c r="BM1738" s="48"/>
      <c r="BN1738" s="48"/>
      <c r="BO1738" s="48"/>
      <c r="BP1738" s="48"/>
      <c r="BQ1738" s="48"/>
      <c r="BR1738" s="48"/>
      <c r="BS1738" s="48"/>
      <c r="BT1738" s="48"/>
      <c r="BU1738" s="48"/>
      <c r="BV1738" s="48"/>
      <c r="BW1738" s="48"/>
      <c r="BX1738" s="48"/>
      <c r="BY1738" s="48"/>
      <c r="BZ1738" s="48"/>
      <c r="CA1738" s="48"/>
      <c r="CB1738" s="48"/>
      <c r="CC1738" s="48"/>
      <c r="CD1738" s="48"/>
      <c r="CE1738" s="48"/>
    </row>
    <row r="1739">
      <c r="E1739" s="60"/>
      <c r="F1739" s="218"/>
      <c r="I1739" s="48"/>
      <c r="J1739" s="65"/>
      <c r="K1739" s="65"/>
      <c r="L1739" s="11"/>
      <c r="M1739" s="11"/>
      <c r="P1739" s="48"/>
      <c r="Q1739" s="48"/>
      <c r="R1739" s="48"/>
      <c r="S1739" s="48"/>
      <c r="W1739" s="11"/>
      <c r="Z1739" s="48"/>
      <c r="AA1739" s="48"/>
      <c r="AB1739" s="48"/>
      <c r="AC1739" s="48"/>
      <c r="AD1739" s="48"/>
      <c r="AE1739" s="48"/>
      <c r="AF1739" s="48"/>
      <c r="AG1739" s="48"/>
      <c r="AH1739" s="48"/>
      <c r="AI1739" s="48"/>
      <c r="AJ1739" s="48"/>
      <c r="AK1739" s="48"/>
      <c r="AL1739" s="48"/>
      <c r="AN1739" s="48"/>
      <c r="AP1739" s="48"/>
      <c r="AQ1739" s="48"/>
      <c r="AS1739" s="48"/>
      <c r="AU1739" s="48"/>
      <c r="AV1739" s="48"/>
      <c r="AX1739" s="48"/>
      <c r="AY1739" s="48"/>
      <c r="BA1739" s="48"/>
      <c r="BB1739" s="48"/>
      <c r="BF1739" s="48"/>
      <c r="BH1739" s="48"/>
      <c r="BI1739" s="48"/>
      <c r="BK1739" s="48"/>
      <c r="BL1739" s="48"/>
      <c r="BM1739" s="48"/>
      <c r="BN1739" s="48"/>
      <c r="BO1739" s="48"/>
      <c r="BP1739" s="48"/>
      <c r="BQ1739" s="48"/>
      <c r="BR1739" s="48"/>
      <c r="BS1739" s="48"/>
      <c r="BT1739" s="48"/>
      <c r="BU1739" s="48"/>
      <c r="BV1739" s="48"/>
      <c r="BW1739" s="48"/>
      <c r="BX1739" s="48"/>
      <c r="BY1739" s="48"/>
      <c r="BZ1739" s="48"/>
      <c r="CA1739" s="48"/>
      <c r="CB1739" s="48"/>
      <c r="CC1739" s="48"/>
      <c r="CD1739" s="48"/>
      <c r="CE1739" s="48"/>
    </row>
    <row r="1740">
      <c r="E1740" s="60"/>
      <c r="F1740" s="218"/>
      <c r="I1740" s="48"/>
      <c r="J1740" s="65"/>
      <c r="K1740" s="65"/>
      <c r="L1740" s="11"/>
      <c r="M1740" s="11"/>
      <c r="P1740" s="48"/>
      <c r="Q1740" s="48"/>
      <c r="R1740" s="48"/>
      <c r="S1740" s="48"/>
      <c r="W1740" s="11"/>
      <c r="Z1740" s="48"/>
      <c r="AA1740" s="48"/>
      <c r="AB1740" s="48"/>
      <c r="AC1740" s="48"/>
      <c r="AD1740" s="48"/>
      <c r="AE1740" s="48"/>
      <c r="AF1740" s="48"/>
      <c r="AG1740" s="48"/>
      <c r="AH1740" s="48"/>
      <c r="AI1740" s="48"/>
      <c r="AJ1740" s="48"/>
      <c r="AK1740" s="48"/>
      <c r="AL1740" s="48"/>
      <c r="AN1740" s="48"/>
      <c r="AP1740" s="48"/>
      <c r="AQ1740" s="48"/>
      <c r="AS1740" s="48"/>
      <c r="AU1740" s="48"/>
      <c r="AV1740" s="48"/>
      <c r="AX1740" s="48"/>
      <c r="AY1740" s="48"/>
      <c r="BA1740" s="48"/>
      <c r="BB1740" s="48"/>
      <c r="BF1740" s="48"/>
      <c r="BH1740" s="48"/>
      <c r="BI1740" s="48"/>
      <c r="BK1740" s="48"/>
      <c r="BL1740" s="48"/>
      <c r="BM1740" s="48"/>
      <c r="BN1740" s="48"/>
      <c r="BO1740" s="48"/>
      <c r="BP1740" s="48"/>
      <c r="BQ1740" s="48"/>
      <c r="BR1740" s="48"/>
      <c r="BS1740" s="48"/>
      <c r="BT1740" s="48"/>
      <c r="BU1740" s="48"/>
      <c r="BV1740" s="48"/>
      <c r="BW1740" s="48"/>
      <c r="BX1740" s="48"/>
      <c r="BY1740" s="48"/>
      <c r="BZ1740" s="48"/>
      <c r="CA1740" s="48"/>
      <c r="CB1740" s="48"/>
      <c r="CC1740" s="48"/>
      <c r="CD1740" s="48"/>
      <c r="CE1740" s="48"/>
    </row>
    <row r="1741">
      <c r="E1741" s="60"/>
      <c r="F1741" s="218"/>
      <c r="I1741" s="48"/>
      <c r="J1741" s="65"/>
      <c r="K1741" s="65"/>
      <c r="L1741" s="11"/>
      <c r="M1741" s="11"/>
      <c r="P1741" s="48"/>
      <c r="Q1741" s="48"/>
      <c r="R1741" s="48"/>
      <c r="S1741" s="48"/>
      <c r="W1741" s="11"/>
      <c r="Z1741" s="48"/>
      <c r="AA1741" s="48"/>
      <c r="AB1741" s="48"/>
      <c r="AC1741" s="48"/>
      <c r="AD1741" s="48"/>
      <c r="AE1741" s="48"/>
      <c r="AF1741" s="48"/>
      <c r="AG1741" s="48"/>
      <c r="AH1741" s="48"/>
      <c r="AI1741" s="48"/>
      <c r="AJ1741" s="48"/>
      <c r="AK1741" s="48"/>
      <c r="AL1741" s="48"/>
      <c r="AN1741" s="48"/>
      <c r="AP1741" s="48"/>
      <c r="AQ1741" s="48"/>
      <c r="AS1741" s="48"/>
      <c r="AU1741" s="48"/>
      <c r="AV1741" s="48"/>
      <c r="AX1741" s="48"/>
      <c r="AY1741" s="48"/>
      <c r="BA1741" s="48"/>
      <c r="BB1741" s="48"/>
      <c r="BF1741" s="48"/>
      <c r="BH1741" s="48"/>
      <c r="BI1741" s="48"/>
      <c r="BK1741" s="48"/>
      <c r="BL1741" s="48"/>
      <c r="BM1741" s="48"/>
      <c r="BN1741" s="48"/>
      <c r="BO1741" s="48"/>
      <c r="BP1741" s="48"/>
      <c r="BQ1741" s="48"/>
      <c r="BR1741" s="48"/>
      <c r="BS1741" s="48"/>
      <c r="BT1741" s="48"/>
      <c r="BU1741" s="48"/>
      <c r="BV1741" s="48"/>
      <c r="BW1741" s="48"/>
      <c r="BX1741" s="48"/>
      <c r="BY1741" s="48"/>
      <c r="BZ1741" s="48"/>
      <c r="CA1741" s="48"/>
      <c r="CB1741" s="48"/>
      <c r="CC1741" s="48"/>
      <c r="CD1741" s="48"/>
      <c r="CE1741" s="48"/>
    </row>
    <row r="1742">
      <c r="E1742" s="60"/>
      <c r="F1742" s="218"/>
      <c r="I1742" s="48"/>
      <c r="J1742" s="65"/>
      <c r="K1742" s="65"/>
      <c r="L1742" s="11"/>
      <c r="M1742" s="11"/>
      <c r="P1742" s="48"/>
      <c r="Q1742" s="48"/>
      <c r="R1742" s="48"/>
      <c r="S1742" s="48"/>
      <c r="W1742" s="11"/>
      <c r="Z1742" s="48"/>
      <c r="AA1742" s="48"/>
      <c r="AB1742" s="48"/>
      <c r="AC1742" s="48"/>
      <c r="AD1742" s="48"/>
      <c r="AE1742" s="48"/>
      <c r="AF1742" s="48"/>
      <c r="AG1742" s="48"/>
      <c r="AH1742" s="48"/>
      <c r="AI1742" s="48"/>
      <c r="AJ1742" s="48"/>
      <c r="AK1742" s="48"/>
      <c r="AL1742" s="48"/>
      <c r="AN1742" s="48"/>
      <c r="AP1742" s="48"/>
      <c r="AQ1742" s="48"/>
      <c r="AS1742" s="48"/>
      <c r="AU1742" s="48"/>
      <c r="AV1742" s="48"/>
      <c r="AX1742" s="48"/>
      <c r="AY1742" s="48"/>
      <c r="BA1742" s="48"/>
      <c r="BB1742" s="48"/>
      <c r="BF1742" s="48"/>
      <c r="BH1742" s="48"/>
      <c r="BI1742" s="48"/>
      <c r="BK1742" s="48"/>
      <c r="BL1742" s="48"/>
      <c r="BM1742" s="48"/>
      <c r="BN1742" s="48"/>
      <c r="BO1742" s="48"/>
      <c r="BP1742" s="48"/>
      <c r="BQ1742" s="48"/>
      <c r="BR1742" s="48"/>
      <c r="BS1742" s="48"/>
      <c r="BT1742" s="48"/>
      <c r="BU1742" s="48"/>
      <c r="BV1742" s="48"/>
      <c r="BW1742" s="48"/>
      <c r="BX1742" s="48"/>
      <c r="BY1742" s="48"/>
      <c r="BZ1742" s="48"/>
      <c r="CA1742" s="48"/>
      <c r="CB1742" s="48"/>
      <c r="CC1742" s="48"/>
      <c r="CD1742" s="48"/>
      <c r="CE1742" s="48"/>
    </row>
    <row r="1743">
      <c r="E1743" s="60"/>
      <c r="F1743" s="218"/>
      <c r="I1743" s="48"/>
      <c r="J1743" s="65"/>
      <c r="K1743" s="65"/>
      <c r="L1743" s="11"/>
      <c r="M1743" s="11"/>
      <c r="P1743" s="48"/>
      <c r="Q1743" s="48"/>
      <c r="R1743" s="48"/>
      <c r="S1743" s="48"/>
      <c r="W1743" s="11"/>
      <c r="Z1743" s="48"/>
      <c r="AA1743" s="48"/>
      <c r="AB1743" s="48"/>
      <c r="AC1743" s="48"/>
      <c r="AD1743" s="48"/>
      <c r="AE1743" s="48"/>
      <c r="AF1743" s="48"/>
      <c r="AG1743" s="48"/>
      <c r="AH1743" s="48"/>
      <c r="AI1743" s="48"/>
      <c r="AJ1743" s="48"/>
      <c r="AK1743" s="48"/>
      <c r="AL1743" s="48"/>
      <c r="AN1743" s="48"/>
      <c r="AP1743" s="48"/>
      <c r="AQ1743" s="48"/>
      <c r="AS1743" s="48"/>
      <c r="AU1743" s="48"/>
      <c r="AV1743" s="48"/>
      <c r="AX1743" s="48"/>
      <c r="AY1743" s="48"/>
      <c r="BA1743" s="48"/>
      <c r="BB1743" s="48"/>
      <c r="BF1743" s="48"/>
      <c r="BH1743" s="48"/>
      <c r="BI1743" s="48"/>
      <c r="BK1743" s="48"/>
      <c r="BL1743" s="48"/>
      <c r="BM1743" s="48"/>
      <c r="BN1743" s="48"/>
      <c r="BO1743" s="48"/>
      <c r="BP1743" s="48"/>
      <c r="BQ1743" s="48"/>
      <c r="BR1743" s="48"/>
      <c r="BS1743" s="48"/>
      <c r="BT1743" s="48"/>
      <c r="BU1743" s="48"/>
      <c r="BV1743" s="48"/>
      <c r="BW1743" s="48"/>
      <c r="BX1743" s="48"/>
      <c r="BY1743" s="48"/>
      <c r="BZ1743" s="48"/>
      <c r="CA1743" s="48"/>
      <c r="CB1743" s="48"/>
      <c r="CC1743" s="48"/>
      <c r="CD1743" s="48"/>
      <c r="CE1743" s="48"/>
    </row>
    <row r="1744">
      <c r="E1744" s="60"/>
      <c r="F1744" s="218"/>
      <c r="I1744" s="48"/>
      <c r="J1744" s="65"/>
      <c r="K1744" s="65"/>
      <c r="L1744" s="11"/>
      <c r="M1744" s="11"/>
      <c r="P1744" s="48"/>
      <c r="Q1744" s="48"/>
      <c r="R1744" s="48"/>
      <c r="S1744" s="48"/>
      <c r="W1744" s="11"/>
      <c r="Z1744" s="48"/>
      <c r="AA1744" s="48"/>
      <c r="AB1744" s="48"/>
      <c r="AC1744" s="48"/>
      <c r="AD1744" s="48"/>
      <c r="AE1744" s="48"/>
      <c r="AF1744" s="48"/>
      <c r="AG1744" s="48"/>
      <c r="AH1744" s="48"/>
      <c r="AI1744" s="48"/>
      <c r="AJ1744" s="48"/>
      <c r="AK1744" s="48"/>
      <c r="AL1744" s="48"/>
      <c r="AN1744" s="48"/>
      <c r="AP1744" s="48"/>
      <c r="AQ1744" s="48"/>
      <c r="AS1744" s="48"/>
      <c r="AU1744" s="48"/>
      <c r="AV1744" s="48"/>
      <c r="AX1744" s="48"/>
      <c r="AY1744" s="48"/>
      <c r="BA1744" s="48"/>
      <c r="BB1744" s="48"/>
      <c r="BF1744" s="48"/>
      <c r="BH1744" s="48"/>
      <c r="BI1744" s="48"/>
      <c r="BK1744" s="48"/>
      <c r="BL1744" s="48"/>
      <c r="BM1744" s="48"/>
      <c r="BN1744" s="48"/>
      <c r="BO1744" s="48"/>
      <c r="BP1744" s="48"/>
      <c r="BQ1744" s="48"/>
      <c r="BR1744" s="48"/>
      <c r="BS1744" s="48"/>
      <c r="BT1744" s="48"/>
      <c r="BU1744" s="48"/>
      <c r="BV1744" s="48"/>
      <c r="BW1744" s="48"/>
      <c r="BX1744" s="48"/>
      <c r="BY1744" s="48"/>
      <c r="BZ1744" s="48"/>
      <c r="CA1744" s="48"/>
      <c r="CB1744" s="48"/>
      <c r="CC1744" s="48"/>
      <c r="CD1744" s="48"/>
      <c r="CE1744" s="48"/>
    </row>
    <row r="1745">
      <c r="E1745" s="60"/>
      <c r="F1745" s="218"/>
      <c r="I1745" s="48"/>
      <c r="J1745" s="65"/>
      <c r="K1745" s="65"/>
      <c r="L1745" s="11"/>
      <c r="M1745" s="11"/>
      <c r="P1745" s="48"/>
      <c r="Q1745" s="48"/>
      <c r="R1745" s="48"/>
      <c r="S1745" s="48"/>
      <c r="W1745" s="11"/>
      <c r="Z1745" s="48"/>
      <c r="AA1745" s="48"/>
      <c r="AB1745" s="48"/>
      <c r="AC1745" s="48"/>
      <c r="AD1745" s="48"/>
      <c r="AE1745" s="48"/>
      <c r="AF1745" s="48"/>
      <c r="AG1745" s="48"/>
      <c r="AH1745" s="48"/>
      <c r="AI1745" s="48"/>
      <c r="AJ1745" s="48"/>
      <c r="AK1745" s="48"/>
      <c r="AL1745" s="48"/>
      <c r="AN1745" s="48"/>
      <c r="AP1745" s="48"/>
      <c r="AQ1745" s="48"/>
      <c r="AS1745" s="48"/>
      <c r="AU1745" s="48"/>
      <c r="AV1745" s="48"/>
      <c r="AX1745" s="48"/>
      <c r="AY1745" s="48"/>
      <c r="BA1745" s="48"/>
      <c r="BB1745" s="48"/>
      <c r="BF1745" s="48"/>
      <c r="BH1745" s="48"/>
      <c r="BI1745" s="48"/>
      <c r="BK1745" s="48"/>
      <c r="BL1745" s="48"/>
      <c r="BM1745" s="48"/>
      <c r="BN1745" s="48"/>
      <c r="BO1745" s="48"/>
      <c r="BP1745" s="48"/>
      <c r="BQ1745" s="48"/>
      <c r="BR1745" s="48"/>
      <c r="BS1745" s="48"/>
      <c r="BT1745" s="48"/>
      <c r="BU1745" s="48"/>
      <c r="BV1745" s="48"/>
      <c r="BW1745" s="48"/>
      <c r="BX1745" s="48"/>
      <c r="BY1745" s="48"/>
      <c r="BZ1745" s="48"/>
      <c r="CA1745" s="48"/>
      <c r="CB1745" s="48"/>
      <c r="CC1745" s="48"/>
      <c r="CD1745" s="48"/>
      <c r="CE1745" s="48"/>
    </row>
    <row r="1746">
      <c r="E1746" s="60"/>
      <c r="F1746" s="218"/>
      <c r="I1746" s="48"/>
      <c r="J1746" s="65"/>
      <c r="K1746" s="65"/>
      <c r="L1746" s="11"/>
      <c r="M1746" s="11"/>
      <c r="P1746" s="48"/>
      <c r="Q1746" s="48"/>
      <c r="R1746" s="48"/>
      <c r="S1746" s="48"/>
      <c r="W1746" s="11"/>
      <c r="Z1746" s="48"/>
      <c r="AA1746" s="48"/>
      <c r="AB1746" s="48"/>
      <c r="AC1746" s="48"/>
      <c r="AD1746" s="48"/>
      <c r="AE1746" s="48"/>
      <c r="AF1746" s="48"/>
      <c r="AG1746" s="48"/>
      <c r="AH1746" s="48"/>
      <c r="AI1746" s="48"/>
      <c r="AJ1746" s="48"/>
      <c r="AK1746" s="48"/>
      <c r="AL1746" s="48"/>
      <c r="AN1746" s="48"/>
      <c r="AP1746" s="48"/>
      <c r="AQ1746" s="48"/>
      <c r="AS1746" s="48"/>
      <c r="AU1746" s="48"/>
      <c r="AV1746" s="48"/>
      <c r="AX1746" s="48"/>
      <c r="AY1746" s="48"/>
      <c r="BA1746" s="48"/>
      <c r="BB1746" s="48"/>
      <c r="BF1746" s="48"/>
      <c r="BH1746" s="48"/>
      <c r="BI1746" s="48"/>
      <c r="BK1746" s="48"/>
      <c r="BL1746" s="48"/>
      <c r="BM1746" s="48"/>
      <c r="BN1746" s="48"/>
      <c r="BO1746" s="48"/>
      <c r="BP1746" s="48"/>
      <c r="BQ1746" s="48"/>
      <c r="BR1746" s="48"/>
      <c r="BS1746" s="48"/>
      <c r="BT1746" s="48"/>
      <c r="BU1746" s="48"/>
      <c r="BV1746" s="48"/>
      <c r="BW1746" s="48"/>
      <c r="BX1746" s="48"/>
      <c r="BY1746" s="48"/>
      <c r="BZ1746" s="48"/>
      <c r="CA1746" s="48"/>
      <c r="CB1746" s="48"/>
      <c r="CC1746" s="48"/>
      <c r="CD1746" s="48"/>
      <c r="CE1746" s="48"/>
    </row>
    <row r="1747">
      <c r="E1747" s="60"/>
      <c r="F1747" s="218"/>
      <c r="I1747" s="48"/>
      <c r="J1747" s="65"/>
      <c r="K1747" s="65"/>
      <c r="L1747" s="11"/>
      <c r="M1747" s="11"/>
      <c r="P1747" s="48"/>
      <c r="Q1747" s="48"/>
      <c r="R1747" s="48"/>
      <c r="S1747" s="48"/>
      <c r="W1747" s="11"/>
      <c r="Z1747" s="48"/>
      <c r="AA1747" s="48"/>
      <c r="AB1747" s="48"/>
      <c r="AC1747" s="48"/>
      <c r="AD1747" s="48"/>
      <c r="AE1747" s="48"/>
      <c r="AF1747" s="48"/>
      <c r="AG1747" s="48"/>
      <c r="AH1747" s="48"/>
      <c r="AI1747" s="48"/>
      <c r="AJ1747" s="48"/>
      <c r="AK1747" s="48"/>
      <c r="AL1747" s="48"/>
      <c r="AN1747" s="48"/>
      <c r="AP1747" s="48"/>
      <c r="AQ1747" s="48"/>
      <c r="AS1747" s="48"/>
      <c r="AU1747" s="48"/>
      <c r="AV1747" s="48"/>
      <c r="AX1747" s="48"/>
      <c r="AY1747" s="48"/>
      <c r="BA1747" s="48"/>
      <c r="BB1747" s="48"/>
      <c r="BF1747" s="48"/>
      <c r="BH1747" s="48"/>
      <c r="BI1747" s="48"/>
      <c r="BK1747" s="48"/>
      <c r="BL1747" s="48"/>
      <c r="BM1747" s="48"/>
      <c r="BN1747" s="48"/>
      <c r="BO1747" s="48"/>
      <c r="BP1747" s="48"/>
      <c r="BQ1747" s="48"/>
      <c r="BR1747" s="48"/>
      <c r="BS1747" s="48"/>
      <c r="BT1747" s="48"/>
      <c r="BU1747" s="48"/>
      <c r="BV1747" s="48"/>
      <c r="BW1747" s="48"/>
      <c r="BX1747" s="48"/>
      <c r="BY1747" s="48"/>
      <c r="BZ1747" s="48"/>
      <c r="CA1747" s="48"/>
      <c r="CB1747" s="48"/>
      <c r="CC1747" s="48"/>
      <c r="CD1747" s="48"/>
      <c r="CE1747" s="48"/>
    </row>
    <row r="1748">
      <c r="E1748" s="60"/>
      <c r="F1748" s="218"/>
      <c r="I1748" s="48"/>
      <c r="J1748" s="65"/>
      <c r="K1748" s="65"/>
      <c r="L1748" s="11"/>
      <c r="M1748" s="11"/>
      <c r="P1748" s="48"/>
      <c r="Q1748" s="48"/>
      <c r="R1748" s="48"/>
      <c r="S1748" s="48"/>
      <c r="W1748" s="11"/>
      <c r="Z1748" s="48"/>
      <c r="AA1748" s="48"/>
      <c r="AB1748" s="48"/>
      <c r="AC1748" s="48"/>
      <c r="AD1748" s="48"/>
      <c r="AE1748" s="48"/>
      <c r="AF1748" s="48"/>
      <c r="AG1748" s="48"/>
      <c r="AH1748" s="48"/>
      <c r="AI1748" s="48"/>
      <c r="AJ1748" s="48"/>
      <c r="AK1748" s="48"/>
      <c r="AL1748" s="48"/>
      <c r="AN1748" s="48"/>
      <c r="AP1748" s="48"/>
      <c r="AQ1748" s="48"/>
      <c r="AS1748" s="48"/>
      <c r="AU1748" s="48"/>
      <c r="AV1748" s="48"/>
      <c r="AX1748" s="48"/>
      <c r="AY1748" s="48"/>
      <c r="BA1748" s="48"/>
      <c r="BB1748" s="48"/>
      <c r="BF1748" s="48"/>
      <c r="BH1748" s="48"/>
      <c r="BI1748" s="48"/>
      <c r="BK1748" s="48"/>
      <c r="BL1748" s="48"/>
      <c r="BM1748" s="48"/>
      <c r="BN1748" s="48"/>
      <c r="BO1748" s="48"/>
      <c r="BP1748" s="48"/>
      <c r="BQ1748" s="48"/>
      <c r="BR1748" s="48"/>
      <c r="BS1748" s="48"/>
      <c r="BT1748" s="48"/>
      <c r="BU1748" s="48"/>
      <c r="BV1748" s="48"/>
      <c r="BW1748" s="48"/>
      <c r="BX1748" s="48"/>
      <c r="BY1748" s="48"/>
      <c r="BZ1748" s="48"/>
      <c r="CA1748" s="48"/>
      <c r="CB1748" s="48"/>
      <c r="CC1748" s="48"/>
      <c r="CD1748" s="48"/>
      <c r="CE1748" s="48"/>
    </row>
    <row r="1749">
      <c r="E1749" s="60"/>
      <c r="F1749" s="218"/>
      <c r="I1749" s="48"/>
      <c r="J1749" s="65"/>
      <c r="K1749" s="65"/>
      <c r="L1749" s="11"/>
      <c r="M1749" s="11"/>
      <c r="P1749" s="48"/>
      <c r="Q1749" s="48"/>
      <c r="R1749" s="48"/>
      <c r="S1749" s="48"/>
      <c r="W1749" s="11"/>
      <c r="Z1749" s="48"/>
      <c r="AA1749" s="48"/>
      <c r="AB1749" s="48"/>
      <c r="AC1749" s="48"/>
      <c r="AD1749" s="48"/>
      <c r="AE1749" s="48"/>
      <c r="AF1749" s="48"/>
      <c r="AG1749" s="48"/>
      <c r="AH1749" s="48"/>
      <c r="AI1749" s="48"/>
      <c r="AJ1749" s="48"/>
      <c r="AK1749" s="48"/>
      <c r="AL1749" s="48"/>
      <c r="AN1749" s="48"/>
      <c r="AP1749" s="48"/>
      <c r="AQ1749" s="48"/>
      <c r="AS1749" s="48"/>
      <c r="AU1749" s="48"/>
      <c r="AV1749" s="48"/>
      <c r="AX1749" s="48"/>
      <c r="AY1749" s="48"/>
      <c r="BA1749" s="48"/>
      <c r="BB1749" s="48"/>
      <c r="BF1749" s="48"/>
      <c r="BH1749" s="48"/>
      <c r="BI1749" s="48"/>
      <c r="BK1749" s="48"/>
      <c r="BL1749" s="48"/>
      <c r="BM1749" s="48"/>
      <c r="BN1749" s="48"/>
      <c r="BO1749" s="48"/>
      <c r="BP1749" s="48"/>
      <c r="BQ1749" s="48"/>
      <c r="BR1749" s="48"/>
      <c r="BS1749" s="48"/>
      <c r="BT1749" s="48"/>
      <c r="BU1749" s="48"/>
      <c r="BV1749" s="48"/>
      <c r="BW1749" s="48"/>
      <c r="BX1749" s="48"/>
      <c r="BY1749" s="48"/>
      <c r="BZ1749" s="48"/>
      <c r="CA1749" s="48"/>
      <c r="CB1749" s="48"/>
      <c r="CC1749" s="48"/>
      <c r="CD1749" s="48"/>
      <c r="CE1749" s="48"/>
    </row>
    <row r="1750">
      <c r="E1750" s="60"/>
      <c r="F1750" s="218"/>
      <c r="I1750" s="48"/>
      <c r="J1750" s="65"/>
      <c r="K1750" s="65"/>
      <c r="L1750" s="11"/>
      <c r="M1750" s="11"/>
      <c r="P1750" s="48"/>
      <c r="Q1750" s="48"/>
      <c r="R1750" s="48"/>
      <c r="S1750" s="48"/>
      <c r="W1750" s="11"/>
      <c r="Z1750" s="48"/>
      <c r="AA1750" s="48"/>
      <c r="AB1750" s="48"/>
      <c r="AC1750" s="48"/>
      <c r="AD1750" s="48"/>
      <c r="AE1750" s="48"/>
      <c r="AF1750" s="48"/>
      <c r="AG1750" s="48"/>
      <c r="AH1750" s="48"/>
      <c r="AI1750" s="48"/>
      <c r="AJ1750" s="48"/>
      <c r="AK1750" s="48"/>
      <c r="AL1750" s="48"/>
      <c r="AN1750" s="48"/>
      <c r="AP1750" s="48"/>
      <c r="AQ1750" s="48"/>
      <c r="AS1750" s="48"/>
      <c r="AU1750" s="48"/>
      <c r="AV1750" s="48"/>
      <c r="AX1750" s="48"/>
      <c r="AY1750" s="48"/>
      <c r="BA1750" s="48"/>
      <c r="BB1750" s="48"/>
      <c r="BF1750" s="48"/>
      <c r="BH1750" s="48"/>
      <c r="BI1750" s="48"/>
      <c r="BK1750" s="48"/>
      <c r="BL1750" s="48"/>
      <c r="BM1750" s="48"/>
      <c r="BN1750" s="48"/>
      <c r="BO1750" s="48"/>
      <c r="BP1750" s="48"/>
      <c r="BQ1750" s="48"/>
      <c r="BR1750" s="48"/>
      <c r="BS1750" s="48"/>
      <c r="BT1750" s="48"/>
      <c r="BU1750" s="48"/>
      <c r="BV1750" s="48"/>
      <c r="BW1750" s="48"/>
      <c r="BX1750" s="48"/>
      <c r="BY1750" s="48"/>
      <c r="BZ1750" s="48"/>
      <c r="CA1750" s="48"/>
      <c r="CB1750" s="48"/>
      <c r="CC1750" s="48"/>
      <c r="CD1750" s="48"/>
      <c r="CE1750" s="48"/>
    </row>
    <row r="1751">
      <c r="E1751" s="60"/>
      <c r="F1751" s="218"/>
      <c r="I1751" s="48"/>
      <c r="J1751" s="65"/>
      <c r="K1751" s="65"/>
      <c r="L1751" s="11"/>
      <c r="M1751" s="11"/>
      <c r="P1751" s="48"/>
      <c r="Q1751" s="48"/>
      <c r="R1751" s="48"/>
      <c r="S1751" s="48"/>
      <c r="W1751" s="11"/>
      <c r="Z1751" s="48"/>
      <c r="AA1751" s="48"/>
      <c r="AB1751" s="48"/>
      <c r="AC1751" s="48"/>
      <c r="AD1751" s="48"/>
      <c r="AE1751" s="48"/>
      <c r="AF1751" s="48"/>
      <c r="AG1751" s="48"/>
      <c r="AH1751" s="48"/>
      <c r="AI1751" s="48"/>
      <c r="AJ1751" s="48"/>
      <c r="AK1751" s="48"/>
      <c r="AL1751" s="48"/>
      <c r="AN1751" s="48"/>
      <c r="AP1751" s="48"/>
      <c r="AQ1751" s="48"/>
      <c r="AS1751" s="48"/>
      <c r="AU1751" s="48"/>
      <c r="AV1751" s="48"/>
      <c r="AX1751" s="48"/>
      <c r="AY1751" s="48"/>
      <c r="BA1751" s="48"/>
      <c r="BB1751" s="48"/>
      <c r="BF1751" s="48"/>
      <c r="BH1751" s="48"/>
      <c r="BI1751" s="48"/>
      <c r="BK1751" s="48"/>
      <c r="BL1751" s="48"/>
      <c r="BM1751" s="48"/>
      <c r="BN1751" s="48"/>
      <c r="BO1751" s="48"/>
      <c r="BP1751" s="48"/>
      <c r="BQ1751" s="48"/>
      <c r="BR1751" s="48"/>
      <c r="BS1751" s="48"/>
      <c r="BT1751" s="48"/>
      <c r="BU1751" s="48"/>
      <c r="BV1751" s="48"/>
      <c r="BW1751" s="48"/>
      <c r="BX1751" s="48"/>
      <c r="BY1751" s="48"/>
      <c r="BZ1751" s="48"/>
      <c r="CA1751" s="48"/>
      <c r="CB1751" s="48"/>
      <c r="CC1751" s="48"/>
      <c r="CD1751" s="48"/>
      <c r="CE1751" s="48"/>
    </row>
    <row r="1752">
      <c r="E1752" s="60"/>
      <c r="F1752" s="218"/>
      <c r="I1752" s="48"/>
      <c r="J1752" s="65"/>
      <c r="K1752" s="65"/>
      <c r="L1752" s="11"/>
      <c r="M1752" s="11"/>
      <c r="P1752" s="48"/>
      <c r="Q1752" s="48"/>
      <c r="R1752" s="48"/>
      <c r="S1752" s="48"/>
      <c r="W1752" s="11"/>
      <c r="Z1752" s="48"/>
      <c r="AA1752" s="48"/>
      <c r="AB1752" s="48"/>
      <c r="AC1752" s="48"/>
      <c r="AD1752" s="48"/>
      <c r="AE1752" s="48"/>
      <c r="AF1752" s="48"/>
      <c r="AG1752" s="48"/>
      <c r="AH1752" s="48"/>
      <c r="AI1752" s="48"/>
      <c r="AJ1752" s="48"/>
      <c r="AK1752" s="48"/>
      <c r="AL1752" s="48"/>
      <c r="AN1752" s="48"/>
      <c r="AP1752" s="48"/>
      <c r="AQ1752" s="48"/>
      <c r="AS1752" s="48"/>
      <c r="AU1752" s="48"/>
      <c r="AV1752" s="48"/>
      <c r="AX1752" s="48"/>
      <c r="AY1752" s="48"/>
      <c r="BA1752" s="48"/>
      <c r="BB1752" s="48"/>
      <c r="BF1752" s="48"/>
      <c r="BH1752" s="48"/>
      <c r="BI1752" s="48"/>
      <c r="BK1752" s="48"/>
      <c r="BL1752" s="48"/>
      <c r="BM1752" s="48"/>
      <c r="BN1752" s="48"/>
      <c r="BO1752" s="48"/>
      <c r="BP1752" s="48"/>
      <c r="BQ1752" s="48"/>
      <c r="BR1752" s="48"/>
      <c r="BS1752" s="48"/>
      <c r="BT1752" s="48"/>
      <c r="BU1752" s="48"/>
      <c r="BV1752" s="48"/>
      <c r="BW1752" s="48"/>
      <c r="BX1752" s="48"/>
      <c r="BY1752" s="48"/>
      <c r="BZ1752" s="48"/>
      <c r="CA1752" s="48"/>
      <c r="CB1752" s="48"/>
      <c r="CC1752" s="48"/>
      <c r="CD1752" s="48"/>
      <c r="CE1752" s="48"/>
    </row>
    <row r="1753">
      <c r="E1753" s="60"/>
      <c r="F1753" s="218"/>
      <c r="I1753" s="48"/>
      <c r="J1753" s="65"/>
      <c r="K1753" s="65"/>
      <c r="L1753" s="11"/>
      <c r="M1753" s="11"/>
      <c r="P1753" s="48"/>
      <c r="Q1753" s="48"/>
      <c r="R1753" s="48"/>
      <c r="S1753" s="48"/>
      <c r="W1753" s="11"/>
      <c r="Z1753" s="48"/>
      <c r="AA1753" s="48"/>
      <c r="AB1753" s="48"/>
      <c r="AC1753" s="48"/>
      <c r="AD1753" s="48"/>
      <c r="AE1753" s="48"/>
      <c r="AF1753" s="48"/>
      <c r="AG1753" s="48"/>
      <c r="AH1753" s="48"/>
      <c r="AI1753" s="48"/>
      <c r="AJ1753" s="48"/>
      <c r="AK1753" s="48"/>
      <c r="AL1753" s="48"/>
      <c r="AN1753" s="48"/>
      <c r="AP1753" s="48"/>
      <c r="AQ1753" s="48"/>
      <c r="AS1753" s="48"/>
      <c r="AU1753" s="48"/>
      <c r="AV1753" s="48"/>
      <c r="AX1753" s="48"/>
      <c r="AY1753" s="48"/>
      <c r="BA1753" s="48"/>
      <c r="BB1753" s="48"/>
      <c r="BF1753" s="48"/>
      <c r="BH1753" s="48"/>
      <c r="BI1753" s="48"/>
      <c r="BK1753" s="48"/>
      <c r="BL1753" s="48"/>
      <c r="BM1753" s="48"/>
      <c r="BN1753" s="48"/>
      <c r="BO1753" s="48"/>
      <c r="BP1753" s="48"/>
      <c r="BQ1753" s="48"/>
      <c r="BR1753" s="48"/>
      <c r="BS1753" s="48"/>
      <c r="BT1753" s="48"/>
      <c r="BU1753" s="48"/>
      <c r="BV1753" s="48"/>
      <c r="BW1753" s="48"/>
      <c r="BX1753" s="48"/>
      <c r="BY1753" s="48"/>
      <c r="BZ1753" s="48"/>
      <c r="CA1753" s="48"/>
      <c r="CB1753" s="48"/>
      <c r="CC1753" s="48"/>
      <c r="CD1753" s="48"/>
      <c r="CE1753" s="48"/>
    </row>
    <row r="1754">
      <c r="E1754" s="60"/>
      <c r="F1754" s="218"/>
      <c r="I1754" s="48"/>
      <c r="J1754" s="65"/>
      <c r="K1754" s="65"/>
      <c r="L1754" s="11"/>
      <c r="M1754" s="11"/>
      <c r="P1754" s="48"/>
      <c r="Q1754" s="48"/>
      <c r="R1754" s="48"/>
      <c r="S1754" s="48"/>
      <c r="W1754" s="11"/>
      <c r="Z1754" s="48"/>
      <c r="AA1754" s="48"/>
      <c r="AB1754" s="48"/>
      <c r="AC1754" s="48"/>
      <c r="AD1754" s="48"/>
      <c r="AE1754" s="48"/>
      <c r="AF1754" s="48"/>
      <c r="AG1754" s="48"/>
      <c r="AH1754" s="48"/>
      <c r="AI1754" s="48"/>
      <c r="AJ1754" s="48"/>
      <c r="AK1754" s="48"/>
      <c r="AL1754" s="48"/>
      <c r="AN1754" s="48"/>
      <c r="AP1754" s="48"/>
      <c r="AQ1754" s="48"/>
      <c r="AS1754" s="48"/>
      <c r="AU1754" s="48"/>
      <c r="AV1754" s="48"/>
      <c r="AX1754" s="48"/>
      <c r="AY1754" s="48"/>
      <c r="BA1754" s="48"/>
      <c r="BB1754" s="48"/>
      <c r="BF1754" s="48"/>
      <c r="BH1754" s="48"/>
      <c r="BI1754" s="48"/>
      <c r="BK1754" s="48"/>
      <c r="BL1754" s="48"/>
      <c r="BM1754" s="48"/>
      <c r="BN1754" s="48"/>
      <c r="BO1754" s="48"/>
      <c r="BP1754" s="48"/>
      <c r="BQ1754" s="48"/>
      <c r="BR1754" s="48"/>
      <c r="BS1754" s="48"/>
      <c r="BT1754" s="48"/>
      <c r="BU1754" s="48"/>
      <c r="BV1754" s="48"/>
      <c r="BW1754" s="48"/>
      <c r="BX1754" s="48"/>
      <c r="BY1754" s="48"/>
      <c r="BZ1754" s="48"/>
      <c r="CA1754" s="48"/>
      <c r="CB1754" s="48"/>
      <c r="CC1754" s="48"/>
      <c r="CD1754" s="48"/>
      <c r="CE1754" s="48"/>
    </row>
    <row r="1755">
      <c r="E1755" s="60"/>
      <c r="F1755" s="218"/>
      <c r="I1755" s="48"/>
      <c r="J1755" s="65"/>
      <c r="K1755" s="65"/>
      <c r="L1755" s="11"/>
      <c r="M1755" s="11"/>
      <c r="P1755" s="48"/>
      <c r="Q1755" s="48"/>
      <c r="R1755" s="48"/>
      <c r="S1755" s="48"/>
      <c r="W1755" s="11"/>
      <c r="Z1755" s="48"/>
      <c r="AA1755" s="48"/>
      <c r="AB1755" s="48"/>
      <c r="AC1755" s="48"/>
      <c r="AD1755" s="48"/>
      <c r="AE1755" s="48"/>
      <c r="AF1755" s="48"/>
      <c r="AG1755" s="48"/>
      <c r="AH1755" s="48"/>
      <c r="AI1755" s="48"/>
      <c r="AJ1755" s="48"/>
      <c r="AK1755" s="48"/>
      <c r="AL1755" s="48"/>
      <c r="AN1755" s="48"/>
      <c r="AP1755" s="48"/>
      <c r="AQ1755" s="48"/>
      <c r="AS1755" s="48"/>
      <c r="AU1755" s="48"/>
      <c r="AV1755" s="48"/>
      <c r="AX1755" s="48"/>
      <c r="AY1755" s="48"/>
      <c r="BA1755" s="48"/>
      <c r="BB1755" s="48"/>
      <c r="BF1755" s="48"/>
      <c r="BH1755" s="48"/>
      <c r="BI1755" s="48"/>
      <c r="BK1755" s="48"/>
      <c r="BL1755" s="48"/>
      <c r="BM1755" s="48"/>
      <c r="BN1755" s="48"/>
      <c r="BO1755" s="48"/>
      <c r="BP1755" s="48"/>
      <c r="BQ1755" s="48"/>
      <c r="BR1755" s="48"/>
      <c r="BS1755" s="48"/>
      <c r="BT1755" s="48"/>
      <c r="BU1755" s="48"/>
      <c r="BV1755" s="48"/>
      <c r="BW1755" s="48"/>
      <c r="BX1755" s="48"/>
      <c r="BY1755" s="48"/>
      <c r="BZ1755" s="48"/>
      <c r="CA1755" s="48"/>
      <c r="CB1755" s="48"/>
      <c r="CC1755" s="48"/>
      <c r="CD1755" s="48"/>
      <c r="CE1755" s="48"/>
    </row>
    <row r="1756">
      <c r="E1756" s="60"/>
      <c r="F1756" s="218"/>
      <c r="I1756" s="48"/>
      <c r="J1756" s="65"/>
      <c r="K1756" s="65"/>
      <c r="L1756" s="11"/>
      <c r="M1756" s="11"/>
      <c r="P1756" s="48"/>
      <c r="Q1756" s="48"/>
      <c r="R1756" s="48"/>
      <c r="S1756" s="48"/>
      <c r="W1756" s="11"/>
      <c r="Z1756" s="48"/>
      <c r="AA1756" s="48"/>
      <c r="AB1756" s="48"/>
      <c r="AC1756" s="48"/>
      <c r="AD1756" s="48"/>
      <c r="AE1756" s="48"/>
      <c r="AF1756" s="48"/>
      <c r="AG1756" s="48"/>
      <c r="AH1756" s="48"/>
      <c r="AI1756" s="48"/>
      <c r="AJ1756" s="48"/>
      <c r="AK1756" s="48"/>
      <c r="AL1756" s="48"/>
      <c r="AN1756" s="48"/>
      <c r="AP1756" s="48"/>
      <c r="AQ1756" s="48"/>
      <c r="AS1756" s="48"/>
      <c r="AU1756" s="48"/>
      <c r="AV1756" s="48"/>
      <c r="AX1756" s="48"/>
      <c r="AY1756" s="48"/>
      <c r="BA1756" s="48"/>
      <c r="BB1756" s="48"/>
      <c r="BF1756" s="48"/>
      <c r="BH1756" s="48"/>
      <c r="BI1756" s="48"/>
      <c r="BK1756" s="48"/>
      <c r="BL1756" s="48"/>
      <c r="BM1756" s="48"/>
      <c r="BN1756" s="48"/>
      <c r="BO1756" s="48"/>
      <c r="BP1756" s="48"/>
      <c r="BQ1756" s="48"/>
      <c r="BR1756" s="48"/>
      <c r="BS1756" s="48"/>
      <c r="BT1756" s="48"/>
      <c r="BU1756" s="48"/>
      <c r="BV1756" s="48"/>
      <c r="BW1756" s="48"/>
      <c r="BX1756" s="48"/>
      <c r="BY1756" s="48"/>
      <c r="BZ1756" s="48"/>
      <c r="CA1756" s="48"/>
      <c r="CB1756" s="48"/>
      <c r="CC1756" s="48"/>
      <c r="CD1756" s="48"/>
      <c r="CE1756" s="48"/>
    </row>
    <row r="1757">
      <c r="E1757" s="60"/>
      <c r="F1757" s="218"/>
      <c r="I1757" s="48"/>
      <c r="J1757" s="65"/>
      <c r="K1757" s="65"/>
      <c r="L1757" s="11"/>
      <c r="M1757" s="11"/>
      <c r="P1757" s="48"/>
      <c r="Q1757" s="48"/>
      <c r="R1757" s="48"/>
      <c r="S1757" s="48"/>
      <c r="W1757" s="11"/>
      <c r="Z1757" s="48"/>
      <c r="AA1757" s="48"/>
      <c r="AB1757" s="48"/>
      <c r="AC1757" s="48"/>
      <c r="AD1757" s="48"/>
      <c r="AE1757" s="48"/>
      <c r="AF1757" s="48"/>
      <c r="AG1757" s="48"/>
      <c r="AH1757" s="48"/>
      <c r="AI1757" s="48"/>
      <c r="AJ1757" s="48"/>
      <c r="AK1757" s="48"/>
      <c r="AL1757" s="48"/>
      <c r="AN1757" s="48"/>
      <c r="AP1757" s="48"/>
      <c r="AQ1757" s="48"/>
      <c r="AS1757" s="48"/>
      <c r="AU1757" s="48"/>
      <c r="AV1757" s="48"/>
      <c r="AX1757" s="48"/>
      <c r="AY1757" s="48"/>
      <c r="BA1757" s="48"/>
      <c r="BB1757" s="48"/>
      <c r="BF1757" s="48"/>
      <c r="BH1757" s="48"/>
      <c r="BI1757" s="48"/>
      <c r="BK1757" s="48"/>
      <c r="BL1757" s="48"/>
      <c r="BM1757" s="48"/>
      <c r="BN1757" s="48"/>
      <c r="BO1757" s="48"/>
      <c r="BP1757" s="48"/>
      <c r="BQ1757" s="48"/>
      <c r="BR1757" s="48"/>
      <c r="BS1757" s="48"/>
      <c r="BT1757" s="48"/>
      <c r="BU1757" s="48"/>
      <c r="BV1757" s="48"/>
      <c r="BW1757" s="48"/>
      <c r="BX1757" s="48"/>
      <c r="BY1757" s="48"/>
      <c r="BZ1757" s="48"/>
      <c r="CA1757" s="48"/>
      <c r="CB1757" s="48"/>
      <c r="CC1757" s="48"/>
      <c r="CD1757" s="48"/>
      <c r="CE1757" s="48"/>
    </row>
    <row r="1758">
      <c r="E1758" s="60"/>
      <c r="F1758" s="218"/>
      <c r="I1758" s="48"/>
      <c r="J1758" s="65"/>
      <c r="K1758" s="65"/>
      <c r="L1758" s="11"/>
      <c r="M1758" s="11"/>
      <c r="P1758" s="48"/>
      <c r="Q1758" s="48"/>
      <c r="R1758" s="48"/>
      <c r="S1758" s="48"/>
      <c r="W1758" s="11"/>
      <c r="Z1758" s="48"/>
      <c r="AA1758" s="48"/>
      <c r="AB1758" s="48"/>
      <c r="AC1758" s="48"/>
      <c r="AD1758" s="48"/>
      <c r="AE1758" s="48"/>
      <c r="AF1758" s="48"/>
      <c r="AG1758" s="48"/>
      <c r="AH1758" s="48"/>
      <c r="AI1758" s="48"/>
      <c r="AJ1758" s="48"/>
      <c r="AK1758" s="48"/>
      <c r="AL1758" s="48"/>
      <c r="AN1758" s="48"/>
      <c r="AP1758" s="48"/>
      <c r="AQ1758" s="48"/>
      <c r="AS1758" s="48"/>
      <c r="AU1758" s="48"/>
      <c r="AV1758" s="48"/>
      <c r="AX1758" s="48"/>
      <c r="AY1758" s="48"/>
      <c r="BA1758" s="48"/>
      <c r="BB1758" s="48"/>
      <c r="BF1758" s="48"/>
      <c r="BH1758" s="48"/>
      <c r="BI1758" s="48"/>
      <c r="BK1758" s="48"/>
      <c r="BL1758" s="48"/>
      <c r="BM1758" s="48"/>
      <c r="BN1758" s="48"/>
      <c r="BO1758" s="48"/>
      <c r="BP1758" s="48"/>
      <c r="BQ1758" s="48"/>
      <c r="BR1758" s="48"/>
      <c r="BS1758" s="48"/>
      <c r="BT1758" s="48"/>
      <c r="BU1758" s="48"/>
      <c r="BV1758" s="48"/>
      <c r="BW1758" s="48"/>
      <c r="BX1758" s="48"/>
      <c r="BY1758" s="48"/>
      <c r="BZ1758" s="48"/>
      <c r="CA1758" s="48"/>
      <c r="CB1758" s="48"/>
      <c r="CC1758" s="48"/>
      <c r="CD1758" s="48"/>
      <c r="CE1758" s="48"/>
    </row>
    <row r="1759">
      <c r="E1759" s="60"/>
      <c r="F1759" s="218"/>
      <c r="I1759" s="48"/>
      <c r="J1759" s="65"/>
      <c r="K1759" s="65"/>
      <c r="L1759" s="11"/>
      <c r="M1759" s="11"/>
      <c r="P1759" s="48"/>
      <c r="Q1759" s="48"/>
      <c r="R1759" s="48"/>
      <c r="S1759" s="48"/>
      <c r="W1759" s="11"/>
      <c r="Z1759" s="48"/>
      <c r="AA1759" s="48"/>
      <c r="AB1759" s="48"/>
      <c r="AC1759" s="48"/>
      <c r="AD1759" s="48"/>
      <c r="AE1759" s="48"/>
      <c r="AF1759" s="48"/>
      <c r="AG1759" s="48"/>
      <c r="AH1759" s="48"/>
      <c r="AI1759" s="48"/>
      <c r="AJ1759" s="48"/>
      <c r="AK1759" s="48"/>
      <c r="AL1759" s="48"/>
      <c r="AN1759" s="48"/>
      <c r="AP1759" s="48"/>
      <c r="AQ1759" s="48"/>
      <c r="AS1759" s="48"/>
      <c r="AU1759" s="48"/>
      <c r="AV1759" s="48"/>
      <c r="AX1759" s="48"/>
      <c r="AY1759" s="48"/>
      <c r="BA1759" s="48"/>
      <c r="BB1759" s="48"/>
      <c r="BF1759" s="48"/>
      <c r="BH1759" s="48"/>
      <c r="BI1759" s="48"/>
      <c r="BK1759" s="48"/>
      <c r="BL1759" s="48"/>
      <c r="BM1759" s="48"/>
      <c r="BN1759" s="48"/>
      <c r="BO1759" s="48"/>
      <c r="BP1759" s="48"/>
      <c r="BQ1759" s="48"/>
      <c r="BR1759" s="48"/>
      <c r="BS1759" s="48"/>
      <c r="BT1759" s="48"/>
      <c r="BU1759" s="48"/>
      <c r="BV1759" s="48"/>
      <c r="BW1759" s="48"/>
      <c r="BX1759" s="48"/>
      <c r="BY1759" s="48"/>
      <c r="BZ1759" s="48"/>
      <c r="CA1759" s="48"/>
      <c r="CB1759" s="48"/>
      <c r="CC1759" s="48"/>
      <c r="CD1759" s="48"/>
      <c r="CE1759" s="48"/>
    </row>
    <row r="1760">
      <c r="E1760" s="60"/>
      <c r="F1760" s="218"/>
      <c r="I1760" s="48"/>
      <c r="J1760" s="65"/>
      <c r="K1760" s="65"/>
      <c r="L1760" s="11"/>
      <c r="M1760" s="11"/>
      <c r="P1760" s="48"/>
      <c r="Q1760" s="48"/>
      <c r="R1760" s="48"/>
      <c r="S1760" s="48"/>
      <c r="W1760" s="11"/>
      <c r="Z1760" s="48"/>
      <c r="AA1760" s="48"/>
      <c r="AB1760" s="48"/>
      <c r="AC1760" s="48"/>
      <c r="AD1760" s="48"/>
      <c r="AE1760" s="48"/>
      <c r="AF1760" s="48"/>
      <c r="AG1760" s="48"/>
      <c r="AH1760" s="48"/>
      <c r="AI1760" s="48"/>
      <c r="AJ1760" s="48"/>
      <c r="AK1760" s="48"/>
      <c r="AL1760" s="48"/>
      <c r="AN1760" s="48"/>
      <c r="AP1760" s="48"/>
      <c r="AQ1760" s="48"/>
      <c r="AS1760" s="48"/>
      <c r="AU1760" s="48"/>
      <c r="AV1760" s="48"/>
      <c r="AX1760" s="48"/>
      <c r="AY1760" s="48"/>
      <c r="BA1760" s="48"/>
      <c r="BB1760" s="48"/>
      <c r="BF1760" s="48"/>
      <c r="BH1760" s="48"/>
      <c r="BI1760" s="48"/>
      <c r="BK1760" s="48"/>
      <c r="BL1760" s="48"/>
      <c r="BM1760" s="48"/>
      <c r="BN1760" s="48"/>
      <c r="BO1760" s="48"/>
      <c r="BP1760" s="48"/>
      <c r="BQ1760" s="48"/>
      <c r="BR1760" s="48"/>
      <c r="BS1760" s="48"/>
      <c r="BT1760" s="48"/>
      <c r="BU1760" s="48"/>
      <c r="BV1760" s="48"/>
      <c r="BW1760" s="48"/>
      <c r="BX1760" s="48"/>
      <c r="BY1760" s="48"/>
      <c r="BZ1760" s="48"/>
      <c r="CA1760" s="48"/>
      <c r="CB1760" s="48"/>
      <c r="CC1760" s="48"/>
      <c r="CD1760" s="48"/>
      <c r="CE1760" s="48"/>
    </row>
    <row r="1761">
      <c r="E1761" s="60"/>
      <c r="F1761" s="218"/>
      <c r="I1761" s="48"/>
      <c r="J1761" s="65"/>
      <c r="K1761" s="65"/>
      <c r="L1761" s="11"/>
      <c r="M1761" s="11"/>
      <c r="P1761" s="48"/>
      <c r="Q1761" s="48"/>
      <c r="R1761" s="48"/>
      <c r="S1761" s="48"/>
      <c r="W1761" s="11"/>
      <c r="Z1761" s="48"/>
      <c r="AA1761" s="48"/>
      <c r="AB1761" s="48"/>
      <c r="AC1761" s="48"/>
      <c r="AD1761" s="48"/>
      <c r="AE1761" s="48"/>
      <c r="AF1761" s="48"/>
      <c r="AG1761" s="48"/>
      <c r="AH1761" s="48"/>
      <c r="AI1761" s="48"/>
      <c r="AJ1761" s="48"/>
      <c r="AK1761" s="48"/>
      <c r="AL1761" s="48"/>
      <c r="AN1761" s="48"/>
      <c r="AP1761" s="48"/>
      <c r="AQ1761" s="48"/>
      <c r="AS1761" s="48"/>
      <c r="AU1761" s="48"/>
      <c r="AV1761" s="48"/>
      <c r="AX1761" s="48"/>
      <c r="AY1761" s="48"/>
      <c r="BA1761" s="48"/>
      <c r="BB1761" s="48"/>
      <c r="BF1761" s="48"/>
      <c r="BH1761" s="48"/>
      <c r="BI1761" s="48"/>
      <c r="BK1761" s="48"/>
      <c r="BL1761" s="48"/>
      <c r="BM1761" s="48"/>
      <c r="BN1761" s="48"/>
      <c r="BO1761" s="48"/>
      <c r="BP1761" s="48"/>
      <c r="BQ1761" s="48"/>
      <c r="BR1761" s="48"/>
      <c r="BS1761" s="48"/>
      <c r="BT1761" s="48"/>
      <c r="BU1761" s="48"/>
      <c r="BV1761" s="48"/>
      <c r="BW1761" s="48"/>
      <c r="BX1761" s="48"/>
      <c r="BY1761" s="48"/>
      <c r="BZ1761" s="48"/>
      <c r="CA1761" s="48"/>
      <c r="CB1761" s="48"/>
      <c r="CC1761" s="48"/>
      <c r="CD1761" s="48"/>
      <c r="CE1761" s="48"/>
    </row>
    <row r="1762">
      <c r="E1762" s="60"/>
      <c r="F1762" s="218"/>
      <c r="I1762" s="48"/>
      <c r="J1762" s="65"/>
      <c r="K1762" s="65"/>
      <c r="L1762" s="11"/>
      <c r="M1762" s="11"/>
      <c r="P1762" s="48"/>
      <c r="Q1762" s="48"/>
      <c r="R1762" s="48"/>
      <c r="S1762" s="48"/>
      <c r="W1762" s="11"/>
      <c r="Z1762" s="48"/>
      <c r="AA1762" s="48"/>
      <c r="AB1762" s="48"/>
      <c r="AC1762" s="48"/>
      <c r="AD1762" s="48"/>
      <c r="AE1762" s="48"/>
      <c r="AF1762" s="48"/>
      <c r="AG1762" s="48"/>
      <c r="AH1762" s="48"/>
      <c r="AI1762" s="48"/>
      <c r="AJ1762" s="48"/>
      <c r="AK1762" s="48"/>
      <c r="AL1762" s="48"/>
      <c r="AN1762" s="48"/>
      <c r="AP1762" s="48"/>
      <c r="AQ1762" s="48"/>
      <c r="AS1762" s="48"/>
      <c r="AU1762" s="48"/>
      <c r="AV1762" s="48"/>
      <c r="AX1762" s="48"/>
      <c r="AY1762" s="48"/>
      <c r="BA1762" s="48"/>
      <c r="BB1762" s="48"/>
      <c r="BF1762" s="48"/>
      <c r="BH1762" s="48"/>
      <c r="BI1762" s="48"/>
      <c r="BK1762" s="48"/>
      <c r="BL1762" s="48"/>
      <c r="BM1762" s="48"/>
      <c r="BN1762" s="48"/>
      <c r="BO1762" s="48"/>
      <c r="BP1762" s="48"/>
      <c r="BQ1762" s="48"/>
      <c r="BR1762" s="48"/>
      <c r="BS1762" s="48"/>
      <c r="BT1762" s="48"/>
      <c r="BU1762" s="48"/>
      <c r="BV1762" s="48"/>
      <c r="BW1762" s="48"/>
      <c r="BX1762" s="48"/>
      <c r="BY1762" s="48"/>
      <c r="BZ1762" s="48"/>
      <c r="CA1762" s="48"/>
      <c r="CB1762" s="48"/>
      <c r="CC1762" s="48"/>
      <c r="CD1762" s="48"/>
      <c r="CE1762" s="48"/>
    </row>
    <row r="1763">
      <c r="E1763" s="60"/>
      <c r="F1763" s="218"/>
      <c r="I1763" s="48"/>
      <c r="J1763" s="65"/>
      <c r="K1763" s="65"/>
      <c r="L1763" s="11"/>
      <c r="M1763" s="11"/>
      <c r="P1763" s="48"/>
      <c r="Q1763" s="48"/>
      <c r="R1763" s="48"/>
      <c r="S1763" s="48"/>
      <c r="W1763" s="11"/>
      <c r="Z1763" s="48"/>
      <c r="AA1763" s="48"/>
      <c r="AB1763" s="48"/>
      <c r="AC1763" s="48"/>
      <c r="AD1763" s="48"/>
      <c r="AE1763" s="48"/>
      <c r="AF1763" s="48"/>
      <c r="AG1763" s="48"/>
      <c r="AH1763" s="48"/>
      <c r="AI1763" s="48"/>
      <c r="AJ1763" s="48"/>
      <c r="AK1763" s="48"/>
      <c r="AL1763" s="48"/>
      <c r="AN1763" s="48"/>
      <c r="AP1763" s="48"/>
      <c r="AQ1763" s="48"/>
      <c r="AS1763" s="48"/>
      <c r="AU1763" s="48"/>
      <c r="AV1763" s="48"/>
      <c r="AX1763" s="48"/>
      <c r="AY1763" s="48"/>
      <c r="BA1763" s="48"/>
      <c r="BB1763" s="48"/>
      <c r="BF1763" s="48"/>
      <c r="BH1763" s="48"/>
      <c r="BI1763" s="48"/>
      <c r="BK1763" s="48"/>
      <c r="BL1763" s="48"/>
      <c r="BM1763" s="48"/>
      <c r="BN1763" s="48"/>
      <c r="BO1763" s="48"/>
      <c r="BP1763" s="48"/>
      <c r="BQ1763" s="48"/>
      <c r="BR1763" s="48"/>
      <c r="BS1763" s="48"/>
      <c r="BT1763" s="48"/>
      <c r="BU1763" s="48"/>
      <c r="BV1763" s="48"/>
      <c r="BW1763" s="48"/>
      <c r="BX1763" s="48"/>
      <c r="BY1763" s="48"/>
      <c r="BZ1763" s="48"/>
      <c r="CA1763" s="48"/>
      <c r="CB1763" s="48"/>
      <c r="CC1763" s="48"/>
      <c r="CD1763" s="48"/>
      <c r="CE1763" s="48"/>
    </row>
    <row r="1764">
      <c r="E1764" s="60"/>
      <c r="F1764" s="218"/>
      <c r="I1764" s="48"/>
      <c r="J1764" s="65"/>
      <c r="K1764" s="65"/>
      <c r="L1764" s="11"/>
      <c r="M1764" s="11"/>
      <c r="P1764" s="48"/>
      <c r="Q1764" s="48"/>
      <c r="R1764" s="48"/>
      <c r="S1764" s="48"/>
      <c r="W1764" s="11"/>
      <c r="Z1764" s="48"/>
      <c r="AA1764" s="48"/>
      <c r="AB1764" s="48"/>
      <c r="AC1764" s="48"/>
      <c r="AD1764" s="48"/>
      <c r="AE1764" s="48"/>
      <c r="AF1764" s="48"/>
      <c r="AG1764" s="48"/>
      <c r="AH1764" s="48"/>
      <c r="AI1764" s="48"/>
      <c r="AJ1764" s="48"/>
      <c r="AK1764" s="48"/>
      <c r="AL1764" s="48"/>
      <c r="AN1764" s="48"/>
      <c r="AP1764" s="48"/>
      <c r="AQ1764" s="48"/>
      <c r="AS1764" s="48"/>
      <c r="AU1764" s="48"/>
      <c r="AV1764" s="48"/>
      <c r="AX1764" s="48"/>
      <c r="AY1764" s="48"/>
      <c r="BA1764" s="48"/>
      <c r="BB1764" s="48"/>
      <c r="BF1764" s="48"/>
      <c r="BH1764" s="48"/>
      <c r="BI1764" s="48"/>
      <c r="BK1764" s="48"/>
      <c r="BL1764" s="48"/>
      <c r="BM1764" s="48"/>
      <c r="BN1764" s="48"/>
      <c r="BO1764" s="48"/>
      <c r="BP1764" s="48"/>
      <c r="BQ1764" s="48"/>
      <c r="BR1764" s="48"/>
      <c r="BS1764" s="48"/>
      <c r="BT1764" s="48"/>
      <c r="BU1764" s="48"/>
      <c r="BV1764" s="48"/>
      <c r="BW1764" s="48"/>
      <c r="BX1764" s="48"/>
      <c r="BY1764" s="48"/>
      <c r="BZ1764" s="48"/>
      <c r="CA1764" s="48"/>
      <c r="CB1764" s="48"/>
      <c r="CC1764" s="48"/>
      <c r="CD1764" s="48"/>
      <c r="CE1764" s="48"/>
    </row>
    <row r="1765">
      <c r="E1765" s="60"/>
      <c r="F1765" s="218"/>
      <c r="I1765" s="48"/>
      <c r="J1765" s="65"/>
      <c r="K1765" s="65"/>
      <c r="L1765" s="11"/>
      <c r="M1765" s="11"/>
      <c r="P1765" s="48"/>
      <c r="Q1765" s="48"/>
      <c r="R1765" s="48"/>
      <c r="S1765" s="48"/>
      <c r="W1765" s="11"/>
      <c r="Z1765" s="48"/>
      <c r="AA1765" s="48"/>
      <c r="AB1765" s="48"/>
      <c r="AC1765" s="48"/>
      <c r="AD1765" s="48"/>
      <c r="AE1765" s="48"/>
      <c r="AF1765" s="48"/>
      <c r="AG1765" s="48"/>
      <c r="AH1765" s="48"/>
      <c r="AI1765" s="48"/>
      <c r="AJ1765" s="48"/>
      <c r="AK1765" s="48"/>
      <c r="AL1765" s="48"/>
      <c r="AN1765" s="48"/>
      <c r="AP1765" s="48"/>
      <c r="AQ1765" s="48"/>
      <c r="AS1765" s="48"/>
      <c r="AU1765" s="48"/>
      <c r="AV1765" s="48"/>
      <c r="AX1765" s="48"/>
      <c r="AY1765" s="48"/>
      <c r="BA1765" s="48"/>
      <c r="BB1765" s="48"/>
      <c r="BF1765" s="48"/>
      <c r="BH1765" s="48"/>
      <c r="BI1765" s="48"/>
      <c r="BK1765" s="48"/>
      <c r="BL1765" s="48"/>
      <c r="BM1765" s="48"/>
      <c r="BN1765" s="48"/>
      <c r="BO1765" s="48"/>
      <c r="BP1765" s="48"/>
      <c r="BQ1765" s="48"/>
      <c r="BR1765" s="48"/>
      <c r="BS1765" s="48"/>
      <c r="BT1765" s="48"/>
      <c r="BU1765" s="48"/>
      <c r="BV1765" s="48"/>
      <c r="BW1765" s="48"/>
      <c r="BX1765" s="48"/>
      <c r="BY1765" s="48"/>
      <c r="BZ1765" s="48"/>
      <c r="CA1765" s="48"/>
      <c r="CB1765" s="48"/>
      <c r="CC1765" s="48"/>
      <c r="CD1765" s="48"/>
      <c r="CE1765" s="48"/>
    </row>
    <row r="1766">
      <c r="E1766" s="60"/>
      <c r="F1766" s="218"/>
      <c r="I1766" s="48"/>
      <c r="J1766" s="65"/>
      <c r="K1766" s="65"/>
      <c r="L1766" s="11"/>
      <c r="M1766" s="11"/>
      <c r="P1766" s="48"/>
      <c r="Q1766" s="48"/>
      <c r="R1766" s="48"/>
      <c r="S1766" s="48"/>
      <c r="W1766" s="11"/>
      <c r="Z1766" s="48"/>
      <c r="AA1766" s="48"/>
      <c r="AB1766" s="48"/>
      <c r="AC1766" s="48"/>
      <c r="AD1766" s="48"/>
      <c r="AE1766" s="48"/>
      <c r="AF1766" s="48"/>
      <c r="AG1766" s="48"/>
      <c r="AH1766" s="48"/>
      <c r="AI1766" s="48"/>
      <c r="AJ1766" s="48"/>
      <c r="AK1766" s="48"/>
      <c r="AL1766" s="48"/>
      <c r="AN1766" s="48"/>
      <c r="AP1766" s="48"/>
      <c r="AQ1766" s="48"/>
      <c r="AS1766" s="48"/>
      <c r="AU1766" s="48"/>
      <c r="AV1766" s="48"/>
      <c r="AX1766" s="48"/>
      <c r="AY1766" s="48"/>
      <c r="BA1766" s="48"/>
      <c r="BB1766" s="48"/>
      <c r="BF1766" s="48"/>
      <c r="BH1766" s="48"/>
      <c r="BI1766" s="48"/>
      <c r="BK1766" s="48"/>
      <c r="BL1766" s="48"/>
      <c r="BM1766" s="48"/>
      <c r="BN1766" s="48"/>
      <c r="BO1766" s="48"/>
      <c r="BP1766" s="48"/>
      <c r="BQ1766" s="48"/>
      <c r="BR1766" s="48"/>
      <c r="BS1766" s="48"/>
      <c r="BT1766" s="48"/>
      <c r="BU1766" s="48"/>
      <c r="BV1766" s="48"/>
      <c r="BW1766" s="48"/>
      <c r="BX1766" s="48"/>
      <c r="BY1766" s="48"/>
      <c r="BZ1766" s="48"/>
      <c r="CA1766" s="48"/>
      <c r="CB1766" s="48"/>
      <c r="CC1766" s="48"/>
      <c r="CD1766" s="48"/>
      <c r="CE1766" s="48"/>
    </row>
    <row r="1767">
      <c r="E1767" s="60"/>
      <c r="F1767" s="218"/>
      <c r="I1767" s="48"/>
      <c r="J1767" s="65"/>
      <c r="K1767" s="65"/>
      <c r="L1767" s="11"/>
      <c r="M1767" s="11"/>
      <c r="P1767" s="48"/>
      <c r="Q1767" s="48"/>
      <c r="R1767" s="48"/>
      <c r="S1767" s="48"/>
      <c r="W1767" s="11"/>
      <c r="Z1767" s="48"/>
      <c r="AA1767" s="48"/>
      <c r="AB1767" s="48"/>
      <c r="AC1767" s="48"/>
      <c r="AD1767" s="48"/>
      <c r="AE1767" s="48"/>
      <c r="AF1767" s="48"/>
      <c r="AG1767" s="48"/>
      <c r="AH1767" s="48"/>
      <c r="AI1767" s="48"/>
      <c r="AJ1767" s="48"/>
      <c r="AK1767" s="48"/>
      <c r="AL1767" s="48"/>
      <c r="AN1767" s="48"/>
      <c r="AP1767" s="48"/>
      <c r="AQ1767" s="48"/>
      <c r="AS1767" s="48"/>
      <c r="AU1767" s="48"/>
      <c r="AV1767" s="48"/>
      <c r="AX1767" s="48"/>
      <c r="AY1767" s="48"/>
      <c r="BA1767" s="48"/>
      <c r="BB1767" s="48"/>
      <c r="BF1767" s="48"/>
      <c r="BH1767" s="48"/>
      <c r="BI1767" s="48"/>
      <c r="BK1767" s="48"/>
      <c r="BL1767" s="48"/>
      <c r="BM1767" s="48"/>
      <c r="BN1767" s="48"/>
      <c r="BO1767" s="48"/>
      <c r="BP1767" s="48"/>
      <c r="BQ1767" s="48"/>
      <c r="BR1767" s="48"/>
      <c r="BS1767" s="48"/>
      <c r="BT1767" s="48"/>
      <c r="BU1767" s="48"/>
      <c r="BV1767" s="48"/>
      <c r="BW1767" s="48"/>
      <c r="BX1767" s="48"/>
      <c r="BY1767" s="48"/>
      <c r="BZ1767" s="48"/>
      <c r="CA1767" s="48"/>
      <c r="CB1767" s="48"/>
      <c r="CC1767" s="48"/>
      <c r="CD1767" s="48"/>
      <c r="CE1767" s="48"/>
    </row>
    <row r="1768">
      <c r="E1768" s="60"/>
      <c r="F1768" s="218"/>
      <c r="I1768" s="48"/>
      <c r="J1768" s="65"/>
      <c r="K1768" s="65"/>
      <c r="L1768" s="11"/>
      <c r="M1768" s="11"/>
      <c r="P1768" s="48"/>
      <c r="Q1768" s="48"/>
      <c r="R1768" s="48"/>
      <c r="S1768" s="48"/>
      <c r="W1768" s="11"/>
      <c r="Z1768" s="48"/>
      <c r="AA1768" s="48"/>
      <c r="AB1768" s="48"/>
      <c r="AC1768" s="48"/>
      <c r="AD1768" s="48"/>
      <c r="AE1768" s="48"/>
      <c r="AF1768" s="48"/>
      <c r="AG1768" s="48"/>
      <c r="AH1768" s="48"/>
      <c r="AI1768" s="48"/>
      <c r="AJ1768" s="48"/>
      <c r="AK1768" s="48"/>
      <c r="AL1768" s="48"/>
      <c r="AN1768" s="48"/>
      <c r="AP1768" s="48"/>
      <c r="AQ1768" s="48"/>
      <c r="AS1768" s="48"/>
      <c r="AU1768" s="48"/>
      <c r="AV1768" s="48"/>
      <c r="AX1768" s="48"/>
      <c r="AY1768" s="48"/>
      <c r="BA1768" s="48"/>
      <c r="BB1768" s="48"/>
      <c r="BF1768" s="48"/>
      <c r="BH1768" s="48"/>
      <c r="BI1768" s="48"/>
      <c r="BK1768" s="48"/>
      <c r="BL1768" s="48"/>
      <c r="BM1768" s="48"/>
      <c r="BN1768" s="48"/>
      <c r="BO1768" s="48"/>
      <c r="BP1768" s="48"/>
      <c r="BQ1768" s="48"/>
      <c r="BR1768" s="48"/>
      <c r="BS1768" s="48"/>
      <c r="BT1768" s="48"/>
      <c r="BU1768" s="48"/>
      <c r="BV1768" s="48"/>
      <c r="BW1768" s="48"/>
      <c r="BX1768" s="48"/>
      <c r="BY1768" s="48"/>
      <c r="BZ1768" s="48"/>
      <c r="CA1768" s="48"/>
      <c r="CB1768" s="48"/>
      <c r="CC1768" s="48"/>
      <c r="CD1768" s="48"/>
      <c r="CE1768" s="48"/>
    </row>
    <row r="1769">
      <c r="E1769" s="60"/>
      <c r="F1769" s="218"/>
      <c r="I1769" s="48"/>
      <c r="J1769" s="65"/>
      <c r="K1769" s="65"/>
      <c r="L1769" s="11"/>
      <c r="M1769" s="11"/>
      <c r="P1769" s="48"/>
      <c r="Q1769" s="48"/>
      <c r="R1769" s="48"/>
      <c r="S1769" s="48"/>
      <c r="W1769" s="11"/>
      <c r="Z1769" s="48"/>
      <c r="AA1769" s="48"/>
      <c r="AB1769" s="48"/>
      <c r="AC1769" s="48"/>
      <c r="AD1769" s="48"/>
      <c r="AE1769" s="48"/>
      <c r="AF1769" s="48"/>
      <c r="AG1769" s="48"/>
      <c r="AH1769" s="48"/>
      <c r="AI1769" s="48"/>
      <c r="AJ1769" s="48"/>
      <c r="AK1769" s="48"/>
      <c r="AL1769" s="48"/>
      <c r="AN1769" s="48"/>
      <c r="AP1769" s="48"/>
      <c r="AQ1769" s="48"/>
      <c r="AS1769" s="48"/>
      <c r="AU1769" s="48"/>
      <c r="AV1769" s="48"/>
      <c r="AX1769" s="48"/>
      <c r="AY1769" s="48"/>
      <c r="BA1769" s="48"/>
      <c r="BB1769" s="48"/>
      <c r="BF1769" s="48"/>
      <c r="BH1769" s="48"/>
      <c r="BI1769" s="48"/>
      <c r="BK1769" s="48"/>
      <c r="BL1769" s="48"/>
      <c r="BM1769" s="48"/>
      <c r="BN1769" s="48"/>
      <c r="BO1769" s="48"/>
      <c r="BP1769" s="48"/>
      <c r="BQ1769" s="48"/>
      <c r="BR1769" s="48"/>
      <c r="BS1769" s="48"/>
      <c r="BT1769" s="48"/>
      <c r="BU1769" s="48"/>
      <c r="BV1769" s="48"/>
      <c r="BW1769" s="48"/>
      <c r="BX1769" s="48"/>
      <c r="BY1769" s="48"/>
      <c r="BZ1769" s="48"/>
      <c r="CA1769" s="48"/>
      <c r="CB1769" s="48"/>
      <c r="CC1769" s="48"/>
      <c r="CD1769" s="48"/>
      <c r="CE1769" s="48"/>
    </row>
    <row r="1770">
      <c r="E1770" s="60"/>
      <c r="F1770" s="218"/>
      <c r="I1770" s="48"/>
      <c r="J1770" s="65"/>
      <c r="K1770" s="65"/>
      <c r="L1770" s="11"/>
      <c r="M1770" s="11"/>
      <c r="P1770" s="48"/>
      <c r="Q1770" s="48"/>
      <c r="R1770" s="48"/>
      <c r="S1770" s="48"/>
      <c r="W1770" s="11"/>
      <c r="Z1770" s="48"/>
      <c r="AA1770" s="48"/>
      <c r="AB1770" s="48"/>
      <c r="AC1770" s="48"/>
      <c r="AD1770" s="48"/>
      <c r="AE1770" s="48"/>
      <c r="AF1770" s="48"/>
      <c r="AG1770" s="48"/>
      <c r="AH1770" s="48"/>
      <c r="AI1770" s="48"/>
      <c r="AJ1770" s="48"/>
      <c r="AK1770" s="48"/>
      <c r="AL1770" s="48"/>
      <c r="AN1770" s="48"/>
      <c r="AP1770" s="48"/>
      <c r="AQ1770" s="48"/>
      <c r="AS1770" s="48"/>
      <c r="AU1770" s="48"/>
      <c r="AV1770" s="48"/>
      <c r="AX1770" s="48"/>
      <c r="AY1770" s="48"/>
      <c r="BA1770" s="48"/>
      <c r="BB1770" s="48"/>
      <c r="BF1770" s="48"/>
      <c r="BH1770" s="48"/>
      <c r="BI1770" s="48"/>
      <c r="BK1770" s="48"/>
      <c r="BL1770" s="48"/>
      <c r="BM1770" s="48"/>
      <c r="BN1770" s="48"/>
      <c r="BO1770" s="48"/>
      <c r="BP1770" s="48"/>
      <c r="BQ1770" s="48"/>
      <c r="BR1770" s="48"/>
      <c r="BS1770" s="48"/>
      <c r="BT1770" s="48"/>
      <c r="BU1770" s="48"/>
      <c r="BV1770" s="48"/>
      <c r="BW1770" s="48"/>
      <c r="BX1770" s="48"/>
      <c r="BY1770" s="48"/>
      <c r="BZ1770" s="48"/>
      <c r="CA1770" s="48"/>
      <c r="CB1770" s="48"/>
      <c r="CC1770" s="48"/>
      <c r="CD1770" s="48"/>
      <c r="CE1770" s="48"/>
    </row>
    <row r="1771">
      <c r="E1771" s="60"/>
      <c r="F1771" s="218"/>
      <c r="I1771" s="48"/>
      <c r="J1771" s="65"/>
      <c r="K1771" s="65"/>
      <c r="L1771" s="11"/>
      <c r="M1771" s="11"/>
      <c r="P1771" s="48"/>
      <c r="Q1771" s="48"/>
      <c r="R1771" s="48"/>
      <c r="S1771" s="48"/>
      <c r="W1771" s="11"/>
      <c r="Z1771" s="48"/>
      <c r="AA1771" s="48"/>
      <c r="AB1771" s="48"/>
      <c r="AC1771" s="48"/>
      <c r="AD1771" s="48"/>
      <c r="AE1771" s="48"/>
      <c r="AF1771" s="48"/>
      <c r="AG1771" s="48"/>
      <c r="AH1771" s="48"/>
      <c r="AI1771" s="48"/>
      <c r="AJ1771" s="48"/>
      <c r="AK1771" s="48"/>
      <c r="AL1771" s="48"/>
      <c r="AN1771" s="48"/>
      <c r="AP1771" s="48"/>
      <c r="AQ1771" s="48"/>
      <c r="AS1771" s="48"/>
      <c r="AU1771" s="48"/>
      <c r="AV1771" s="48"/>
      <c r="AX1771" s="48"/>
      <c r="AY1771" s="48"/>
      <c r="BA1771" s="48"/>
      <c r="BB1771" s="48"/>
      <c r="BF1771" s="48"/>
      <c r="BH1771" s="48"/>
      <c r="BI1771" s="48"/>
      <c r="BK1771" s="48"/>
      <c r="BL1771" s="48"/>
      <c r="BM1771" s="48"/>
      <c r="BN1771" s="48"/>
      <c r="BO1771" s="48"/>
      <c r="BP1771" s="48"/>
      <c r="BQ1771" s="48"/>
      <c r="BR1771" s="48"/>
      <c r="BS1771" s="48"/>
      <c r="BT1771" s="48"/>
      <c r="BU1771" s="48"/>
      <c r="BV1771" s="48"/>
      <c r="BW1771" s="48"/>
      <c r="BX1771" s="48"/>
      <c r="BY1771" s="48"/>
      <c r="BZ1771" s="48"/>
      <c r="CA1771" s="48"/>
      <c r="CB1771" s="48"/>
      <c r="CC1771" s="48"/>
      <c r="CD1771" s="48"/>
      <c r="CE1771" s="48"/>
    </row>
    <row r="1772">
      <c r="E1772" s="60"/>
      <c r="F1772" s="218"/>
      <c r="I1772" s="48"/>
      <c r="J1772" s="65"/>
      <c r="K1772" s="65"/>
      <c r="L1772" s="11"/>
      <c r="M1772" s="11"/>
      <c r="P1772" s="48"/>
      <c r="Q1772" s="48"/>
      <c r="R1772" s="48"/>
      <c r="S1772" s="48"/>
      <c r="W1772" s="11"/>
      <c r="Z1772" s="48"/>
      <c r="AA1772" s="48"/>
      <c r="AB1772" s="48"/>
      <c r="AC1772" s="48"/>
      <c r="AD1772" s="48"/>
      <c r="AE1772" s="48"/>
      <c r="AF1772" s="48"/>
      <c r="AG1772" s="48"/>
      <c r="AH1772" s="48"/>
      <c r="AI1772" s="48"/>
      <c r="AJ1772" s="48"/>
      <c r="AK1772" s="48"/>
      <c r="AL1772" s="48"/>
      <c r="AN1772" s="48"/>
      <c r="AP1772" s="48"/>
      <c r="AQ1772" s="48"/>
      <c r="AS1772" s="48"/>
      <c r="AU1772" s="48"/>
      <c r="AV1772" s="48"/>
      <c r="AX1772" s="48"/>
      <c r="AY1772" s="48"/>
      <c r="BA1772" s="48"/>
      <c r="BB1772" s="48"/>
      <c r="BF1772" s="48"/>
      <c r="BH1772" s="48"/>
      <c r="BI1772" s="48"/>
      <c r="BK1772" s="48"/>
      <c r="BL1772" s="48"/>
      <c r="BM1772" s="48"/>
      <c r="BN1772" s="48"/>
      <c r="BO1772" s="48"/>
      <c r="BP1772" s="48"/>
      <c r="BQ1772" s="48"/>
      <c r="BR1772" s="48"/>
      <c r="BS1772" s="48"/>
      <c r="BT1772" s="48"/>
      <c r="BU1772" s="48"/>
      <c r="BV1772" s="48"/>
      <c r="BW1772" s="48"/>
      <c r="BX1772" s="48"/>
      <c r="BY1772" s="48"/>
      <c r="BZ1772" s="48"/>
      <c r="CA1772" s="48"/>
      <c r="CB1772" s="48"/>
      <c r="CC1772" s="48"/>
      <c r="CD1772" s="48"/>
      <c r="CE1772" s="48"/>
    </row>
    <row r="1773">
      <c r="E1773" s="60"/>
      <c r="F1773" s="218"/>
      <c r="I1773" s="48"/>
      <c r="J1773" s="65"/>
      <c r="K1773" s="65"/>
      <c r="L1773" s="11"/>
      <c r="M1773" s="11"/>
      <c r="P1773" s="48"/>
      <c r="Q1773" s="48"/>
      <c r="R1773" s="48"/>
      <c r="S1773" s="48"/>
      <c r="W1773" s="11"/>
      <c r="Z1773" s="48"/>
      <c r="AA1773" s="48"/>
      <c r="AB1773" s="48"/>
      <c r="AC1773" s="48"/>
      <c r="AD1773" s="48"/>
      <c r="AE1773" s="48"/>
      <c r="AF1773" s="48"/>
      <c r="AG1773" s="48"/>
      <c r="AH1773" s="48"/>
      <c r="AI1773" s="48"/>
      <c r="AJ1773" s="48"/>
      <c r="AK1773" s="48"/>
      <c r="AL1773" s="48"/>
      <c r="AN1773" s="48"/>
      <c r="AP1773" s="48"/>
      <c r="AQ1773" s="48"/>
      <c r="AS1773" s="48"/>
      <c r="AU1773" s="48"/>
      <c r="AV1773" s="48"/>
      <c r="AX1773" s="48"/>
      <c r="AY1773" s="48"/>
      <c r="BA1773" s="48"/>
      <c r="BB1773" s="48"/>
      <c r="BF1773" s="48"/>
      <c r="BH1773" s="48"/>
      <c r="BI1773" s="48"/>
      <c r="BK1773" s="48"/>
      <c r="BL1773" s="48"/>
      <c r="BM1773" s="48"/>
      <c r="BN1773" s="48"/>
      <c r="BO1773" s="48"/>
      <c r="BP1773" s="48"/>
      <c r="BQ1773" s="48"/>
      <c r="BR1773" s="48"/>
      <c r="BS1773" s="48"/>
      <c r="BT1773" s="48"/>
      <c r="BU1773" s="48"/>
      <c r="BV1773" s="48"/>
      <c r="BW1773" s="48"/>
      <c r="BX1773" s="48"/>
      <c r="BY1773" s="48"/>
      <c r="BZ1773" s="48"/>
      <c r="CA1773" s="48"/>
      <c r="CB1773" s="48"/>
      <c r="CC1773" s="48"/>
      <c r="CD1773" s="48"/>
      <c r="CE1773" s="48"/>
    </row>
    <row r="1774">
      <c r="E1774" s="60"/>
      <c r="F1774" s="218"/>
      <c r="I1774" s="48"/>
      <c r="J1774" s="65"/>
      <c r="K1774" s="65"/>
      <c r="L1774" s="11"/>
      <c r="M1774" s="11"/>
      <c r="P1774" s="48"/>
      <c r="Q1774" s="48"/>
      <c r="R1774" s="48"/>
      <c r="S1774" s="48"/>
      <c r="W1774" s="11"/>
      <c r="Z1774" s="48"/>
      <c r="AA1774" s="48"/>
      <c r="AB1774" s="48"/>
      <c r="AC1774" s="48"/>
      <c r="AD1774" s="48"/>
      <c r="AE1774" s="48"/>
      <c r="AF1774" s="48"/>
      <c r="AG1774" s="48"/>
      <c r="AH1774" s="48"/>
      <c r="AI1774" s="48"/>
      <c r="AJ1774" s="48"/>
      <c r="AK1774" s="48"/>
      <c r="AL1774" s="48"/>
      <c r="AN1774" s="48"/>
      <c r="AP1774" s="48"/>
      <c r="AQ1774" s="48"/>
      <c r="AS1774" s="48"/>
      <c r="AU1774" s="48"/>
      <c r="AV1774" s="48"/>
      <c r="AX1774" s="48"/>
      <c r="AY1774" s="48"/>
      <c r="BA1774" s="48"/>
      <c r="BB1774" s="48"/>
      <c r="BF1774" s="48"/>
      <c r="BH1774" s="48"/>
      <c r="BI1774" s="48"/>
      <c r="BK1774" s="48"/>
      <c r="BL1774" s="48"/>
      <c r="BM1774" s="48"/>
      <c r="BN1774" s="48"/>
      <c r="BO1774" s="48"/>
      <c r="BP1774" s="48"/>
      <c r="BQ1774" s="48"/>
      <c r="BR1774" s="48"/>
      <c r="BS1774" s="48"/>
      <c r="BT1774" s="48"/>
      <c r="BU1774" s="48"/>
      <c r="BV1774" s="48"/>
      <c r="BW1774" s="48"/>
      <c r="BX1774" s="48"/>
      <c r="BY1774" s="48"/>
      <c r="BZ1774" s="48"/>
      <c r="CA1774" s="48"/>
      <c r="CB1774" s="48"/>
      <c r="CC1774" s="48"/>
      <c r="CD1774" s="48"/>
      <c r="CE1774" s="48"/>
    </row>
    <row r="1775">
      <c r="E1775" s="60"/>
      <c r="F1775" s="218"/>
      <c r="I1775" s="48"/>
      <c r="J1775" s="65"/>
      <c r="K1775" s="65"/>
      <c r="L1775" s="11"/>
      <c r="M1775" s="11"/>
      <c r="P1775" s="48"/>
      <c r="Q1775" s="48"/>
      <c r="R1775" s="48"/>
      <c r="S1775" s="48"/>
      <c r="W1775" s="11"/>
      <c r="Z1775" s="48"/>
      <c r="AA1775" s="48"/>
      <c r="AB1775" s="48"/>
      <c r="AC1775" s="48"/>
      <c r="AD1775" s="48"/>
      <c r="AE1775" s="48"/>
      <c r="AF1775" s="48"/>
      <c r="AG1775" s="48"/>
      <c r="AH1775" s="48"/>
      <c r="AI1775" s="48"/>
      <c r="AJ1775" s="48"/>
      <c r="AK1775" s="48"/>
      <c r="AL1775" s="48"/>
      <c r="AN1775" s="48"/>
      <c r="AP1775" s="48"/>
      <c r="AQ1775" s="48"/>
      <c r="AS1775" s="48"/>
      <c r="AU1775" s="48"/>
      <c r="AV1775" s="48"/>
      <c r="AX1775" s="48"/>
      <c r="AY1775" s="48"/>
      <c r="BA1775" s="48"/>
      <c r="BB1775" s="48"/>
      <c r="BF1775" s="48"/>
      <c r="BH1775" s="48"/>
      <c r="BI1775" s="48"/>
      <c r="BK1775" s="48"/>
      <c r="BL1775" s="48"/>
      <c r="BM1775" s="48"/>
      <c r="BN1775" s="48"/>
      <c r="BO1775" s="48"/>
      <c r="BP1775" s="48"/>
      <c r="BQ1775" s="48"/>
      <c r="BR1775" s="48"/>
      <c r="BS1775" s="48"/>
      <c r="BT1775" s="48"/>
      <c r="BU1775" s="48"/>
      <c r="BV1775" s="48"/>
      <c r="BW1775" s="48"/>
      <c r="BX1775" s="48"/>
      <c r="BY1775" s="48"/>
      <c r="BZ1775" s="48"/>
      <c r="CA1775" s="48"/>
      <c r="CB1775" s="48"/>
      <c r="CC1775" s="48"/>
      <c r="CD1775" s="48"/>
      <c r="CE1775" s="48"/>
    </row>
    <row r="1776">
      <c r="E1776" s="60"/>
      <c r="F1776" s="218"/>
      <c r="I1776" s="48"/>
      <c r="J1776" s="65"/>
      <c r="K1776" s="65"/>
      <c r="L1776" s="11"/>
      <c r="M1776" s="11"/>
      <c r="P1776" s="48"/>
      <c r="Q1776" s="48"/>
      <c r="R1776" s="48"/>
      <c r="S1776" s="48"/>
      <c r="W1776" s="11"/>
      <c r="Z1776" s="48"/>
      <c r="AA1776" s="48"/>
      <c r="AB1776" s="48"/>
      <c r="AC1776" s="48"/>
      <c r="AD1776" s="48"/>
      <c r="AE1776" s="48"/>
      <c r="AF1776" s="48"/>
      <c r="AG1776" s="48"/>
      <c r="AH1776" s="48"/>
      <c r="AI1776" s="48"/>
      <c r="AJ1776" s="48"/>
      <c r="AK1776" s="48"/>
      <c r="AL1776" s="48"/>
      <c r="AN1776" s="48"/>
      <c r="AP1776" s="48"/>
      <c r="AQ1776" s="48"/>
      <c r="AS1776" s="48"/>
      <c r="AU1776" s="48"/>
      <c r="AV1776" s="48"/>
      <c r="AX1776" s="48"/>
      <c r="AY1776" s="48"/>
      <c r="BA1776" s="48"/>
      <c r="BB1776" s="48"/>
      <c r="BF1776" s="48"/>
      <c r="BH1776" s="48"/>
      <c r="BI1776" s="48"/>
      <c r="BK1776" s="48"/>
      <c r="BL1776" s="48"/>
      <c r="BM1776" s="48"/>
      <c r="BN1776" s="48"/>
      <c r="BO1776" s="48"/>
      <c r="BP1776" s="48"/>
      <c r="BQ1776" s="48"/>
      <c r="BR1776" s="48"/>
      <c r="BS1776" s="48"/>
      <c r="BT1776" s="48"/>
      <c r="BU1776" s="48"/>
      <c r="BV1776" s="48"/>
      <c r="BW1776" s="48"/>
      <c r="BX1776" s="48"/>
      <c r="BY1776" s="48"/>
      <c r="BZ1776" s="48"/>
      <c r="CA1776" s="48"/>
      <c r="CB1776" s="48"/>
      <c r="CC1776" s="48"/>
      <c r="CD1776" s="48"/>
      <c r="CE1776" s="48"/>
    </row>
    <row r="1777">
      <c r="E1777" s="60"/>
      <c r="F1777" s="218"/>
      <c r="I1777" s="48"/>
      <c r="J1777" s="65"/>
      <c r="K1777" s="65"/>
      <c r="L1777" s="11"/>
      <c r="M1777" s="11"/>
      <c r="P1777" s="48"/>
      <c r="Q1777" s="48"/>
      <c r="R1777" s="48"/>
      <c r="S1777" s="48"/>
      <c r="W1777" s="11"/>
      <c r="Z1777" s="48"/>
      <c r="AA1777" s="48"/>
      <c r="AB1777" s="48"/>
      <c r="AC1777" s="48"/>
      <c r="AD1777" s="48"/>
      <c r="AE1777" s="48"/>
      <c r="AF1777" s="48"/>
      <c r="AG1777" s="48"/>
      <c r="AH1777" s="48"/>
      <c r="AI1777" s="48"/>
      <c r="AJ1777" s="48"/>
      <c r="AK1777" s="48"/>
      <c r="AL1777" s="48"/>
      <c r="AN1777" s="48"/>
      <c r="AP1777" s="48"/>
      <c r="AQ1777" s="48"/>
      <c r="AS1777" s="48"/>
      <c r="AU1777" s="48"/>
      <c r="AV1777" s="48"/>
      <c r="AX1777" s="48"/>
      <c r="AY1777" s="48"/>
      <c r="BA1777" s="48"/>
      <c r="BB1777" s="48"/>
      <c r="BF1777" s="48"/>
      <c r="BH1777" s="48"/>
      <c r="BI1777" s="48"/>
      <c r="BK1777" s="48"/>
      <c r="BL1777" s="48"/>
      <c r="BM1777" s="48"/>
      <c r="BN1777" s="48"/>
      <c r="BO1777" s="48"/>
      <c r="BP1777" s="48"/>
      <c r="BQ1777" s="48"/>
      <c r="BR1777" s="48"/>
      <c r="BS1777" s="48"/>
      <c r="BT1777" s="48"/>
      <c r="BU1777" s="48"/>
      <c r="BV1777" s="48"/>
      <c r="BW1777" s="48"/>
      <c r="BX1777" s="48"/>
      <c r="BY1777" s="48"/>
      <c r="BZ1777" s="48"/>
      <c r="CA1777" s="48"/>
      <c r="CB1777" s="48"/>
      <c r="CC1777" s="48"/>
      <c r="CD1777" s="48"/>
      <c r="CE1777" s="48"/>
    </row>
    <row r="1778">
      <c r="E1778" s="60"/>
      <c r="F1778" s="218"/>
      <c r="I1778" s="48"/>
      <c r="J1778" s="65"/>
      <c r="K1778" s="65"/>
      <c r="L1778" s="11"/>
      <c r="M1778" s="11"/>
      <c r="P1778" s="48"/>
      <c r="Q1778" s="48"/>
      <c r="R1778" s="48"/>
      <c r="S1778" s="48"/>
      <c r="W1778" s="11"/>
      <c r="Z1778" s="48"/>
      <c r="AA1778" s="48"/>
      <c r="AB1778" s="48"/>
      <c r="AC1778" s="48"/>
      <c r="AD1778" s="48"/>
      <c r="AE1778" s="48"/>
      <c r="AF1778" s="48"/>
      <c r="AG1778" s="48"/>
      <c r="AH1778" s="48"/>
      <c r="AI1778" s="48"/>
      <c r="AJ1778" s="48"/>
      <c r="AK1778" s="48"/>
      <c r="AL1778" s="48"/>
      <c r="AN1778" s="48"/>
      <c r="AP1778" s="48"/>
      <c r="AQ1778" s="48"/>
      <c r="AS1778" s="48"/>
      <c r="AU1778" s="48"/>
      <c r="AV1778" s="48"/>
      <c r="AX1778" s="48"/>
      <c r="AY1778" s="48"/>
      <c r="BA1778" s="48"/>
      <c r="BB1778" s="48"/>
      <c r="BF1778" s="48"/>
      <c r="BH1778" s="48"/>
      <c r="BI1778" s="48"/>
      <c r="BK1778" s="48"/>
      <c r="BL1778" s="48"/>
      <c r="BM1778" s="48"/>
      <c r="BN1778" s="48"/>
      <c r="BO1778" s="48"/>
      <c r="BP1778" s="48"/>
      <c r="BQ1778" s="48"/>
      <c r="BR1778" s="48"/>
      <c r="BS1778" s="48"/>
      <c r="BT1778" s="48"/>
      <c r="BU1778" s="48"/>
      <c r="BV1778" s="48"/>
      <c r="BW1778" s="48"/>
      <c r="BX1778" s="48"/>
      <c r="BY1778" s="48"/>
      <c r="BZ1778" s="48"/>
      <c r="CA1778" s="48"/>
      <c r="CB1778" s="48"/>
      <c r="CC1778" s="48"/>
      <c r="CD1778" s="48"/>
      <c r="CE1778" s="48"/>
    </row>
    <row r="1779">
      <c r="E1779" s="60"/>
      <c r="F1779" s="218"/>
      <c r="I1779" s="48"/>
      <c r="J1779" s="65"/>
      <c r="K1779" s="65"/>
      <c r="L1779" s="11"/>
      <c r="M1779" s="11"/>
      <c r="P1779" s="48"/>
      <c r="Q1779" s="48"/>
      <c r="R1779" s="48"/>
      <c r="S1779" s="48"/>
      <c r="W1779" s="11"/>
      <c r="Z1779" s="48"/>
      <c r="AA1779" s="48"/>
      <c r="AB1779" s="48"/>
      <c r="AC1779" s="48"/>
      <c r="AD1779" s="48"/>
      <c r="AE1779" s="48"/>
      <c r="AF1779" s="48"/>
      <c r="AG1779" s="48"/>
      <c r="AH1779" s="48"/>
      <c r="AI1779" s="48"/>
      <c r="AJ1779" s="48"/>
      <c r="AK1779" s="48"/>
      <c r="AL1779" s="48"/>
      <c r="AN1779" s="48"/>
      <c r="AP1779" s="48"/>
      <c r="AQ1779" s="48"/>
      <c r="AS1779" s="48"/>
      <c r="AU1779" s="48"/>
      <c r="AV1779" s="48"/>
      <c r="AX1779" s="48"/>
      <c r="AY1779" s="48"/>
      <c r="BA1779" s="48"/>
      <c r="BB1779" s="48"/>
      <c r="BF1779" s="48"/>
      <c r="BH1779" s="48"/>
      <c r="BI1779" s="48"/>
      <c r="BK1779" s="48"/>
      <c r="BL1779" s="48"/>
      <c r="BM1779" s="48"/>
      <c r="BN1779" s="48"/>
      <c r="BO1779" s="48"/>
      <c r="BP1779" s="48"/>
      <c r="BQ1779" s="48"/>
      <c r="BR1779" s="48"/>
      <c r="BS1779" s="48"/>
      <c r="BT1779" s="48"/>
      <c r="BU1779" s="48"/>
      <c r="BV1779" s="48"/>
      <c r="BW1779" s="48"/>
      <c r="BX1779" s="48"/>
      <c r="BY1779" s="48"/>
      <c r="BZ1779" s="48"/>
      <c r="CA1779" s="48"/>
      <c r="CB1779" s="48"/>
      <c r="CC1779" s="48"/>
      <c r="CD1779" s="48"/>
      <c r="CE1779" s="48"/>
    </row>
    <row r="1780">
      <c r="E1780" s="60"/>
      <c r="F1780" s="218"/>
      <c r="I1780" s="48"/>
      <c r="J1780" s="65"/>
      <c r="K1780" s="65"/>
      <c r="L1780" s="11"/>
      <c r="M1780" s="11"/>
      <c r="P1780" s="48"/>
      <c r="Q1780" s="48"/>
      <c r="R1780" s="48"/>
      <c r="S1780" s="48"/>
      <c r="W1780" s="11"/>
      <c r="Z1780" s="48"/>
      <c r="AA1780" s="48"/>
      <c r="AB1780" s="48"/>
      <c r="AC1780" s="48"/>
      <c r="AD1780" s="48"/>
      <c r="AE1780" s="48"/>
      <c r="AF1780" s="48"/>
      <c r="AG1780" s="48"/>
      <c r="AH1780" s="48"/>
      <c r="AI1780" s="48"/>
      <c r="AJ1780" s="48"/>
      <c r="AK1780" s="48"/>
      <c r="AL1780" s="48"/>
      <c r="AN1780" s="48"/>
      <c r="AP1780" s="48"/>
      <c r="AQ1780" s="48"/>
      <c r="AS1780" s="48"/>
      <c r="AU1780" s="48"/>
      <c r="AV1780" s="48"/>
      <c r="AX1780" s="48"/>
      <c r="AY1780" s="48"/>
      <c r="BA1780" s="48"/>
      <c r="BB1780" s="48"/>
      <c r="BF1780" s="48"/>
      <c r="BH1780" s="48"/>
      <c r="BI1780" s="48"/>
      <c r="BK1780" s="48"/>
      <c r="BL1780" s="48"/>
      <c r="BM1780" s="48"/>
      <c r="BN1780" s="48"/>
      <c r="BO1780" s="48"/>
      <c r="BP1780" s="48"/>
      <c r="BQ1780" s="48"/>
      <c r="BR1780" s="48"/>
      <c r="BS1780" s="48"/>
      <c r="BT1780" s="48"/>
      <c r="BU1780" s="48"/>
      <c r="BV1780" s="48"/>
      <c r="BW1780" s="48"/>
      <c r="BX1780" s="48"/>
      <c r="BY1780" s="48"/>
      <c r="BZ1780" s="48"/>
      <c r="CA1780" s="48"/>
      <c r="CB1780" s="48"/>
      <c r="CC1780" s="48"/>
      <c r="CD1780" s="48"/>
      <c r="CE1780" s="48"/>
    </row>
    <row r="1781">
      <c r="E1781" s="60"/>
      <c r="F1781" s="218"/>
      <c r="I1781" s="48"/>
      <c r="J1781" s="65"/>
      <c r="K1781" s="65"/>
      <c r="L1781" s="11"/>
      <c r="M1781" s="11"/>
      <c r="P1781" s="48"/>
      <c r="Q1781" s="48"/>
      <c r="R1781" s="48"/>
      <c r="S1781" s="48"/>
      <c r="W1781" s="11"/>
      <c r="Z1781" s="48"/>
      <c r="AA1781" s="48"/>
      <c r="AB1781" s="48"/>
      <c r="AC1781" s="48"/>
      <c r="AD1781" s="48"/>
      <c r="AE1781" s="48"/>
      <c r="AF1781" s="48"/>
      <c r="AG1781" s="48"/>
      <c r="AH1781" s="48"/>
      <c r="AI1781" s="48"/>
      <c r="AJ1781" s="48"/>
      <c r="AK1781" s="48"/>
      <c r="AL1781" s="48"/>
      <c r="AN1781" s="48"/>
      <c r="AP1781" s="48"/>
      <c r="AQ1781" s="48"/>
      <c r="AS1781" s="48"/>
      <c r="AU1781" s="48"/>
      <c r="AV1781" s="48"/>
      <c r="AX1781" s="48"/>
      <c r="AY1781" s="48"/>
      <c r="BA1781" s="48"/>
      <c r="BB1781" s="48"/>
      <c r="BF1781" s="48"/>
      <c r="BH1781" s="48"/>
      <c r="BI1781" s="48"/>
      <c r="BK1781" s="48"/>
      <c r="BL1781" s="48"/>
      <c r="BM1781" s="48"/>
      <c r="BN1781" s="48"/>
      <c r="BO1781" s="48"/>
      <c r="BP1781" s="48"/>
      <c r="BQ1781" s="48"/>
      <c r="BR1781" s="48"/>
      <c r="BS1781" s="48"/>
      <c r="BT1781" s="48"/>
      <c r="BU1781" s="48"/>
      <c r="BV1781" s="48"/>
      <c r="BW1781" s="48"/>
      <c r="BX1781" s="48"/>
      <c r="BY1781" s="48"/>
      <c r="BZ1781" s="48"/>
      <c r="CA1781" s="48"/>
      <c r="CB1781" s="48"/>
      <c r="CC1781" s="48"/>
      <c r="CD1781" s="48"/>
      <c r="CE1781" s="48"/>
    </row>
    <row r="1782">
      <c r="E1782" s="60"/>
      <c r="F1782" s="218"/>
      <c r="I1782" s="48"/>
      <c r="J1782" s="65"/>
      <c r="K1782" s="65"/>
      <c r="L1782" s="11"/>
      <c r="M1782" s="11"/>
      <c r="P1782" s="48"/>
      <c r="Q1782" s="48"/>
      <c r="R1782" s="48"/>
      <c r="S1782" s="48"/>
      <c r="W1782" s="11"/>
      <c r="Z1782" s="48"/>
      <c r="AA1782" s="48"/>
      <c r="AB1782" s="48"/>
      <c r="AC1782" s="48"/>
      <c r="AD1782" s="48"/>
      <c r="AE1782" s="48"/>
      <c r="AF1782" s="48"/>
      <c r="AG1782" s="48"/>
      <c r="AH1782" s="48"/>
      <c r="AI1782" s="48"/>
      <c r="AJ1782" s="48"/>
      <c r="AK1782" s="48"/>
      <c r="AL1782" s="48"/>
      <c r="AN1782" s="48"/>
      <c r="AP1782" s="48"/>
      <c r="AQ1782" s="48"/>
      <c r="AS1782" s="48"/>
      <c r="AU1782" s="48"/>
      <c r="AV1782" s="48"/>
      <c r="AX1782" s="48"/>
      <c r="AY1782" s="48"/>
      <c r="BA1782" s="48"/>
      <c r="BB1782" s="48"/>
      <c r="BF1782" s="48"/>
      <c r="BH1782" s="48"/>
      <c r="BI1782" s="48"/>
      <c r="BK1782" s="48"/>
      <c r="BL1782" s="48"/>
      <c r="BM1782" s="48"/>
      <c r="BN1782" s="48"/>
      <c r="BO1782" s="48"/>
      <c r="BP1782" s="48"/>
      <c r="BQ1782" s="48"/>
      <c r="BR1782" s="48"/>
      <c r="BS1782" s="48"/>
      <c r="BT1782" s="48"/>
      <c r="BU1782" s="48"/>
      <c r="BV1782" s="48"/>
      <c r="BW1782" s="48"/>
      <c r="BX1782" s="48"/>
      <c r="BY1782" s="48"/>
      <c r="BZ1782" s="48"/>
      <c r="CA1782" s="48"/>
      <c r="CB1782" s="48"/>
      <c r="CC1782" s="48"/>
      <c r="CD1782" s="48"/>
      <c r="CE1782" s="48"/>
    </row>
    <row r="1783">
      <c r="E1783" s="60"/>
      <c r="F1783" s="218"/>
      <c r="I1783" s="48"/>
      <c r="J1783" s="65"/>
      <c r="K1783" s="65"/>
      <c r="L1783" s="11"/>
      <c r="M1783" s="11"/>
      <c r="P1783" s="48"/>
      <c r="Q1783" s="48"/>
      <c r="R1783" s="48"/>
      <c r="S1783" s="48"/>
      <c r="W1783" s="11"/>
      <c r="Z1783" s="48"/>
      <c r="AA1783" s="48"/>
      <c r="AB1783" s="48"/>
      <c r="AC1783" s="48"/>
      <c r="AD1783" s="48"/>
      <c r="AE1783" s="48"/>
      <c r="AF1783" s="48"/>
      <c r="AG1783" s="48"/>
      <c r="AH1783" s="48"/>
      <c r="AI1783" s="48"/>
      <c r="AJ1783" s="48"/>
      <c r="AK1783" s="48"/>
      <c r="AL1783" s="48"/>
      <c r="AN1783" s="48"/>
      <c r="AP1783" s="48"/>
      <c r="AQ1783" s="48"/>
      <c r="AS1783" s="48"/>
      <c r="AU1783" s="48"/>
      <c r="AV1783" s="48"/>
      <c r="AX1783" s="48"/>
      <c r="AY1783" s="48"/>
      <c r="BA1783" s="48"/>
      <c r="BB1783" s="48"/>
      <c r="BF1783" s="48"/>
      <c r="BH1783" s="48"/>
      <c r="BI1783" s="48"/>
      <c r="BK1783" s="48"/>
      <c r="BL1783" s="48"/>
      <c r="BM1783" s="48"/>
      <c r="BN1783" s="48"/>
      <c r="BO1783" s="48"/>
      <c r="BP1783" s="48"/>
      <c r="BQ1783" s="48"/>
      <c r="BR1783" s="48"/>
      <c r="BS1783" s="48"/>
      <c r="BT1783" s="48"/>
      <c r="BU1783" s="48"/>
      <c r="BV1783" s="48"/>
      <c r="BW1783" s="48"/>
      <c r="BX1783" s="48"/>
      <c r="BY1783" s="48"/>
      <c r="BZ1783" s="48"/>
      <c r="CA1783" s="48"/>
      <c r="CB1783" s="48"/>
      <c r="CC1783" s="48"/>
      <c r="CD1783" s="48"/>
      <c r="CE1783" s="48"/>
    </row>
    <row r="1784">
      <c r="E1784" s="60"/>
      <c r="F1784" s="218"/>
      <c r="I1784" s="48"/>
      <c r="J1784" s="65"/>
      <c r="K1784" s="65"/>
      <c r="L1784" s="11"/>
      <c r="M1784" s="11"/>
      <c r="P1784" s="48"/>
      <c r="Q1784" s="48"/>
      <c r="R1784" s="48"/>
      <c r="S1784" s="48"/>
      <c r="W1784" s="11"/>
      <c r="Z1784" s="48"/>
      <c r="AA1784" s="48"/>
      <c r="AB1784" s="48"/>
      <c r="AC1784" s="48"/>
      <c r="AD1784" s="48"/>
      <c r="AE1784" s="48"/>
      <c r="AF1784" s="48"/>
      <c r="AG1784" s="48"/>
      <c r="AH1784" s="48"/>
      <c r="AI1784" s="48"/>
      <c r="AJ1784" s="48"/>
      <c r="AK1784" s="48"/>
      <c r="AL1784" s="48"/>
      <c r="AN1784" s="48"/>
      <c r="AP1784" s="48"/>
      <c r="AQ1784" s="48"/>
      <c r="AS1784" s="48"/>
      <c r="AU1784" s="48"/>
      <c r="AV1784" s="48"/>
      <c r="AX1784" s="48"/>
      <c r="AY1784" s="48"/>
      <c r="BA1784" s="48"/>
      <c r="BB1784" s="48"/>
      <c r="BF1784" s="48"/>
      <c r="BH1784" s="48"/>
      <c r="BI1784" s="48"/>
      <c r="BK1784" s="48"/>
      <c r="BL1784" s="48"/>
      <c r="BM1784" s="48"/>
      <c r="BN1784" s="48"/>
      <c r="BO1784" s="48"/>
      <c r="BP1784" s="48"/>
      <c r="BQ1784" s="48"/>
      <c r="BR1784" s="48"/>
      <c r="BS1784" s="48"/>
      <c r="BT1784" s="48"/>
      <c r="BU1784" s="48"/>
      <c r="BV1784" s="48"/>
      <c r="BW1784" s="48"/>
      <c r="BX1784" s="48"/>
      <c r="BY1784" s="48"/>
      <c r="BZ1784" s="48"/>
      <c r="CA1784" s="48"/>
      <c r="CB1784" s="48"/>
      <c r="CC1784" s="48"/>
      <c r="CD1784" s="48"/>
      <c r="CE1784" s="48"/>
    </row>
    <row r="1785">
      <c r="E1785" s="60"/>
      <c r="F1785" s="218"/>
      <c r="I1785" s="48"/>
      <c r="J1785" s="65"/>
      <c r="K1785" s="65"/>
      <c r="L1785" s="11"/>
      <c r="M1785" s="11"/>
      <c r="P1785" s="48"/>
      <c r="Q1785" s="48"/>
      <c r="R1785" s="48"/>
      <c r="S1785" s="48"/>
      <c r="W1785" s="11"/>
      <c r="Z1785" s="48"/>
      <c r="AA1785" s="48"/>
      <c r="AB1785" s="48"/>
      <c r="AC1785" s="48"/>
      <c r="AD1785" s="48"/>
      <c r="AE1785" s="48"/>
      <c r="AF1785" s="48"/>
      <c r="AG1785" s="48"/>
      <c r="AH1785" s="48"/>
      <c r="AI1785" s="48"/>
      <c r="AJ1785" s="48"/>
      <c r="AK1785" s="48"/>
      <c r="AL1785" s="48"/>
      <c r="AN1785" s="48"/>
      <c r="AP1785" s="48"/>
      <c r="AQ1785" s="48"/>
      <c r="AS1785" s="48"/>
      <c r="AU1785" s="48"/>
      <c r="AV1785" s="48"/>
      <c r="AX1785" s="48"/>
      <c r="AY1785" s="48"/>
      <c r="BA1785" s="48"/>
      <c r="BB1785" s="48"/>
      <c r="BF1785" s="48"/>
      <c r="BH1785" s="48"/>
      <c r="BI1785" s="48"/>
      <c r="BK1785" s="48"/>
      <c r="BL1785" s="48"/>
      <c r="BM1785" s="48"/>
      <c r="BN1785" s="48"/>
      <c r="BO1785" s="48"/>
      <c r="BP1785" s="48"/>
      <c r="BQ1785" s="48"/>
      <c r="BR1785" s="48"/>
      <c r="BS1785" s="48"/>
      <c r="BT1785" s="48"/>
      <c r="BU1785" s="48"/>
      <c r="BV1785" s="48"/>
      <c r="BW1785" s="48"/>
      <c r="BX1785" s="48"/>
      <c r="BY1785" s="48"/>
      <c r="BZ1785" s="48"/>
      <c r="CA1785" s="48"/>
      <c r="CB1785" s="48"/>
      <c r="CC1785" s="48"/>
      <c r="CD1785" s="48"/>
      <c r="CE1785" s="48"/>
    </row>
    <row r="1786">
      <c r="E1786" s="60"/>
      <c r="F1786" s="218"/>
      <c r="I1786" s="48"/>
      <c r="J1786" s="65"/>
      <c r="K1786" s="65"/>
      <c r="L1786" s="11"/>
      <c r="M1786" s="11"/>
      <c r="P1786" s="48"/>
      <c r="Q1786" s="48"/>
      <c r="R1786" s="48"/>
      <c r="S1786" s="48"/>
      <c r="W1786" s="11"/>
      <c r="Z1786" s="48"/>
      <c r="AA1786" s="48"/>
      <c r="AB1786" s="48"/>
      <c r="AC1786" s="48"/>
      <c r="AD1786" s="48"/>
      <c r="AE1786" s="48"/>
      <c r="AF1786" s="48"/>
      <c r="AG1786" s="48"/>
      <c r="AH1786" s="48"/>
      <c r="AI1786" s="48"/>
      <c r="AJ1786" s="48"/>
      <c r="AK1786" s="48"/>
      <c r="AL1786" s="48"/>
      <c r="AN1786" s="48"/>
      <c r="AP1786" s="48"/>
      <c r="AQ1786" s="48"/>
      <c r="AS1786" s="48"/>
      <c r="AU1786" s="48"/>
      <c r="AV1786" s="48"/>
      <c r="AX1786" s="48"/>
      <c r="AY1786" s="48"/>
      <c r="BA1786" s="48"/>
      <c r="BB1786" s="48"/>
      <c r="BF1786" s="48"/>
      <c r="BH1786" s="48"/>
      <c r="BI1786" s="48"/>
      <c r="BK1786" s="48"/>
      <c r="BL1786" s="48"/>
      <c r="BM1786" s="48"/>
      <c r="BN1786" s="48"/>
      <c r="BO1786" s="48"/>
      <c r="BP1786" s="48"/>
      <c r="BQ1786" s="48"/>
      <c r="BR1786" s="48"/>
      <c r="BS1786" s="48"/>
      <c r="BT1786" s="48"/>
      <c r="BU1786" s="48"/>
      <c r="BV1786" s="48"/>
      <c r="BW1786" s="48"/>
      <c r="BX1786" s="48"/>
      <c r="BY1786" s="48"/>
      <c r="BZ1786" s="48"/>
      <c r="CA1786" s="48"/>
      <c r="CB1786" s="48"/>
      <c r="CC1786" s="48"/>
      <c r="CD1786" s="48"/>
      <c r="CE1786" s="48"/>
    </row>
    <row r="1787">
      <c r="E1787" s="60"/>
      <c r="F1787" s="218"/>
      <c r="I1787" s="48"/>
      <c r="J1787" s="65"/>
      <c r="K1787" s="65"/>
      <c r="L1787" s="11"/>
      <c r="M1787" s="11"/>
      <c r="P1787" s="48"/>
      <c r="Q1787" s="48"/>
      <c r="R1787" s="48"/>
      <c r="S1787" s="48"/>
      <c r="W1787" s="11"/>
      <c r="Z1787" s="48"/>
      <c r="AA1787" s="48"/>
      <c r="AB1787" s="48"/>
      <c r="AC1787" s="48"/>
      <c r="AD1787" s="48"/>
      <c r="AE1787" s="48"/>
      <c r="AF1787" s="48"/>
      <c r="AG1787" s="48"/>
      <c r="AH1787" s="48"/>
      <c r="AI1787" s="48"/>
      <c r="AJ1787" s="48"/>
      <c r="AK1787" s="48"/>
      <c r="AL1787" s="48"/>
      <c r="AN1787" s="48"/>
      <c r="AP1787" s="48"/>
      <c r="AQ1787" s="48"/>
      <c r="AS1787" s="48"/>
      <c r="AU1787" s="48"/>
      <c r="AV1787" s="48"/>
      <c r="AX1787" s="48"/>
      <c r="AY1787" s="48"/>
      <c r="BA1787" s="48"/>
      <c r="BB1787" s="48"/>
      <c r="BF1787" s="48"/>
      <c r="BH1787" s="48"/>
      <c r="BI1787" s="48"/>
      <c r="BK1787" s="48"/>
      <c r="BL1787" s="48"/>
      <c r="BM1787" s="48"/>
      <c r="BN1787" s="48"/>
      <c r="BO1787" s="48"/>
      <c r="BP1787" s="48"/>
      <c r="BQ1787" s="48"/>
      <c r="BR1787" s="48"/>
      <c r="BS1787" s="48"/>
      <c r="BT1787" s="48"/>
      <c r="BU1787" s="48"/>
      <c r="BV1787" s="48"/>
      <c r="BW1787" s="48"/>
      <c r="BX1787" s="48"/>
      <c r="BY1787" s="48"/>
      <c r="BZ1787" s="48"/>
      <c r="CA1787" s="48"/>
      <c r="CB1787" s="48"/>
      <c r="CC1787" s="48"/>
      <c r="CD1787" s="48"/>
      <c r="CE1787" s="48"/>
    </row>
    <row r="1788">
      <c r="E1788" s="60"/>
      <c r="F1788" s="218"/>
      <c r="I1788" s="48"/>
      <c r="J1788" s="65"/>
      <c r="K1788" s="65"/>
      <c r="L1788" s="11"/>
      <c r="M1788" s="11"/>
      <c r="P1788" s="48"/>
      <c r="Q1788" s="48"/>
      <c r="R1788" s="48"/>
      <c r="S1788" s="48"/>
      <c r="W1788" s="11"/>
      <c r="Z1788" s="48"/>
      <c r="AA1788" s="48"/>
      <c r="AB1788" s="48"/>
      <c r="AC1788" s="48"/>
      <c r="AD1788" s="48"/>
      <c r="AE1788" s="48"/>
      <c r="AF1788" s="48"/>
      <c r="AG1788" s="48"/>
      <c r="AH1788" s="48"/>
      <c r="AI1788" s="48"/>
      <c r="AJ1788" s="48"/>
      <c r="AK1788" s="48"/>
      <c r="AL1788" s="48"/>
      <c r="AN1788" s="48"/>
      <c r="AP1788" s="48"/>
      <c r="AQ1788" s="48"/>
      <c r="AS1788" s="48"/>
      <c r="AU1788" s="48"/>
      <c r="AV1788" s="48"/>
      <c r="AX1788" s="48"/>
      <c r="AY1788" s="48"/>
      <c r="BA1788" s="48"/>
      <c r="BB1788" s="48"/>
      <c r="BF1788" s="48"/>
      <c r="BH1788" s="48"/>
      <c r="BI1788" s="48"/>
      <c r="BK1788" s="48"/>
      <c r="BL1788" s="48"/>
      <c r="BM1788" s="48"/>
      <c r="BN1788" s="48"/>
      <c r="BO1788" s="48"/>
      <c r="BP1788" s="48"/>
      <c r="BQ1788" s="48"/>
      <c r="BR1788" s="48"/>
      <c r="BS1788" s="48"/>
      <c r="BT1788" s="48"/>
      <c r="BU1788" s="48"/>
      <c r="BV1788" s="48"/>
      <c r="BW1788" s="48"/>
      <c r="BX1788" s="48"/>
      <c r="BY1788" s="48"/>
      <c r="BZ1788" s="48"/>
      <c r="CA1788" s="48"/>
      <c r="CB1788" s="48"/>
      <c r="CC1788" s="48"/>
      <c r="CD1788" s="48"/>
      <c r="CE1788" s="48"/>
    </row>
    <row r="1789">
      <c r="E1789" s="60"/>
      <c r="F1789" s="218"/>
      <c r="I1789" s="48"/>
      <c r="J1789" s="65"/>
      <c r="K1789" s="65"/>
      <c r="L1789" s="11"/>
      <c r="M1789" s="11"/>
      <c r="P1789" s="48"/>
      <c r="Q1789" s="48"/>
      <c r="R1789" s="48"/>
      <c r="S1789" s="48"/>
      <c r="W1789" s="11"/>
      <c r="Z1789" s="48"/>
      <c r="AA1789" s="48"/>
      <c r="AB1789" s="48"/>
      <c r="AC1789" s="48"/>
      <c r="AD1789" s="48"/>
      <c r="AE1789" s="48"/>
      <c r="AF1789" s="48"/>
      <c r="AG1789" s="48"/>
      <c r="AH1789" s="48"/>
      <c r="AI1789" s="48"/>
      <c r="AJ1789" s="48"/>
      <c r="AK1789" s="48"/>
      <c r="AL1789" s="48"/>
      <c r="AN1789" s="48"/>
      <c r="AP1789" s="48"/>
      <c r="AQ1789" s="48"/>
      <c r="AS1789" s="48"/>
      <c r="AU1789" s="48"/>
      <c r="AV1789" s="48"/>
      <c r="AX1789" s="48"/>
      <c r="AY1789" s="48"/>
      <c r="BA1789" s="48"/>
      <c r="BB1789" s="48"/>
      <c r="BF1789" s="48"/>
      <c r="BH1789" s="48"/>
      <c r="BI1789" s="48"/>
      <c r="BK1789" s="48"/>
      <c r="BL1789" s="48"/>
      <c r="BM1789" s="48"/>
      <c r="BN1789" s="48"/>
      <c r="BO1789" s="48"/>
      <c r="BP1789" s="48"/>
      <c r="BQ1789" s="48"/>
      <c r="BR1789" s="48"/>
      <c r="BS1789" s="48"/>
      <c r="BT1789" s="48"/>
      <c r="BU1789" s="48"/>
      <c r="BV1789" s="48"/>
      <c r="BW1789" s="48"/>
      <c r="BX1789" s="48"/>
      <c r="BY1789" s="48"/>
      <c r="BZ1789" s="48"/>
      <c r="CA1789" s="48"/>
      <c r="CB1789" s="48"/>
      <c r="CC1789" s="48"/>
      <c r="CD1789" s="48"/>
      <c r="CE1789" s="48"/>
    </row>
    <row r="1790">
      <c r="E1790" s="60"/>
      <c r="F1790" s="218"/>
      <c r="I1790" s="48"/>
      <c r="J1790" s="65"/>
      <c r="K1790" s="65"/>
      <c r="L1790" s="11"/>
      <c r="M1790" s="11"/>
      <c r="P1790" s="48"/>
      <c r="Q1790" s="48"/>
      <c r="R1790" s="48"/>
      <c r="S1790" s="48"/>
      <c r="W1790" s="11"/>
      <c r="Z1790" s="48"/>
      <c r="AA1790" s="48"/>
      <c r="AB1790" s="48"/>
      <c r="AC1790" s="48"/>
      <c r="AD1790" s="48"/>
      <c r="AE1790" s="48"/>
      <c r="AF1790" s="48"/>
      <c r="AG1790" s="48"/>
      <c r="AH1790" s="48"/>
      <c r="AI1790" s="48"/>
      <c r="AJ1790" s="48"/>
      <c r="AK1790" s="48"/>
      <c r="AL1790" s="48"/>
      <c r="AN1790" s="48"/>
      <c r="AP1790" s="48"/>
      <c r="AQ1790" s="48"/>
      <c r="AS1790" s="48"/>
      <c r="AU1790" s="48"/>
      <c r="AV1790" s="48"/>
      <c r="AX1790" s="48"/>
      <c r="AY1790" s="48"/>
      <c r="BA1790" s="48"/>
      <c r="BB1790" s="48"/>
      <c r="BF1790" s="48"/>
      <c r="BH1790" s="48"/>
      <c r="BI1790" s="48"/>
      <c r="BK1790" s="48"/>
      <c r="BL1790" s="48"/>
      <c r="BM1790" s="48"/>
      <c r="BN1790" s="48"/>
      <c r="BO1790" s="48"/>
      <c r="BP1790" s="48"/>
      <c r="BQ1790" s="48"/>
      <c r="BR1790" s="48"/>
      <c r="BS1790" s="48"/>
      <c r="BT1790" s="48"/>
      <c r="BU1790" s="48"/>
      <c r="BV1790" s="48"/>
      <c r="BW1790" s="48"/>
      <c r="BX1790" s="48"/>
      <c r="BY1790" s="48"/>
      <c r="BZ1790" s="48"/>
      <c r="CA1790" s="48"/>
      <c r="CB1790" s="48"/>
      <c r="CC1790" s="48"/>
      <c r="CD1790" s="48"/>
      <c r="CE1790" s="48"/>
    </row>
    <row r="1791">
      <c r="E1791" s="60"/>
      <c r="F1791" s="218"/>
      <c r="I1791" s="48"/>
      <c r="J1791" s="65"/>
      <c r="K1791" s="65"/>
      <c r="L1791" s="11"/>
      <c r="M1791" s="11"/>
      <c r="P1791" s="48"/>
      <c r="Q1791" s="48"/>
      <c r="R1791" s="48"/>
      <c r="S1791" s="48"/>
      <c r="W1791" s="11"/>
      <c r="Z1791" s="48"/>
      <c r="AA1791" s="48"/>
      <c r="AB1791" s="48"/>
      <c r="AC1791" s="48"/>
      <c r="AD1791" s="48"/>
      <c r="AE1791" s="48"/>
      <c r="AF1791" s="48"/>
      <c r="AG1791" s="48"/>
      <c r="AH1791" s="48"/>
      <c r="AI1791" s="48"/>
      <c r="AJ1791" s="48"/>
      <c r="AK1791" s="48"/>
      <c r="AL1791" s="48"/>
      <c r="AN1791" s="48"/>
      <c r="AP1791" s="48"/>
      <c r="AQ1791" s="48"/>
      <c r="AS1791" s="48"/>
      <c r="AU1791" s="48"/>
      <c r="AV1791" s="48"/>
      <c r="AX1791" s="48"/>
      <c r="AY1791" s="48"/>
      <c r="BA1791" s="48"/>
      <c r="BB1791" s="48"/>
      <c r="BF1791" s="48"/>
      <c r="BH1791" s="48"/>
      <c r="BI1791" s="48"/>
      <c r="BK1791" s="48"/>
      <c r="BL1791" s="48"/>
      <c r="BM1791" s="48"/>
      <c r="BN1791" s="48"/>
      <c r="BO1791" s="48"/>
      <c r="BP1791" s="48"/>
      <c r="BQ1791" s="48"/>
      <c r="BR1791" s="48"/>
      <c r="BS1791" s="48"/>
      <c r="BT1791" s="48"/>
      <c r="BU1791" s="48"/>
      <c r="BV1791" s="48"/>
      <c r="BW1791" s="48"/>
      <c r="BX1791" s="48"/>
      <c r="BY1791" s="48"/>
      <c r="BZ1791" s="48"/>
      <c r="CA1791" s="48"/>
      <c r="CB1791" s="48"/>
      <c r="CC1791" s="48"/>
      <c r="CD1791" s="48"/>
      <c r="CE1791" s="48"/>
    </row>
    <row r="1792">
      <c r="E1792" s="60"/>
      <c r="F1792" s="218"/>
      <c r="I1792" s="48"/>
      <c r="J1792" s="65"/>
      <c r="K1792" s="65"/>
      <c r="L1792" s="11"/>
      <c r="M1792" s="11"/>
      <c r="P1792" s="48"/>
      <c r="Q1792" s="48"/>
      <c r="R1792" s="48"/>
      <c r="S1792" s="48"/>
      <c r="W1792" s="11"/>
      <c r="Z1792" s="48"/>
      <c r="AA1792" s="48"/>
      <c r="AB1792" s="48"/>
      <c r="AC1792" s="48"/>
      <c r="AD1792" s="48"/>
      <c r="AE1792" s="48"/>
      <c r="AF1792" s="48"/>
      <c r="AG1792" s="48"/>
      <c r="AH1792" s="48"/>
      <c r="AI1792" s="48"/>
      <c r="AJ1792" s="48"/>
      <c r="AK1792" s="48"/>
      <c r="AL1792" s="48"/>
      <c r="AN1792" s="48"/>
      <c r="AP1792" s="48"/>
      <c r="AQ1792" s="48"/>
      <c r="AS1792" s="48"/>
      <c r="AU1792" s="48"/>
      <c r="AV1792" s="48"/>
      <c r="AX1792" s="48"/>
      <c r="AY1792" s="48"/>
      <c r="BA1792" s="48"/>
      <c r="BB1792" s="48"/>
      <c r="BF1792" s="48"/>
      <c r="BH1792" s="48"/>
      <c r="BI1792" s="48"/>
      <c r="BK1792" s="48"/>
      <c r="BL1792" s="48"/>
      <c r="BM1792" s="48"/>
      <c r="BN1792" s="48"/>
      <c r="BO1792" s="48"/>
      <c r="BP1792" s="48"/>
      <c r="BQ1792" s="48"/>
      <c r="BR1792" s="48"/>
      <c r="BS1792" s="48"/>
      <c r="BT1792" s="48"/>
      <c r="BU1792" s="48"/>
      <c r="BV1792" s="48"/>
      <c r="BW1792" s="48"/>
      <c r="BX1792" s="48"/>
      <c r="BY1792" s="48"/>
      <c r="BZ1792" s="48"/>
      <c r="CA1792" s="48"/>
      <c r="CB1792" s="48"/>
      <c r="CC1792" s="48"/>
      <c r="CD1792" s="48"/>
      <c r="CE1792" s="48"/>
    </row>
    <row r="1793">
      <c r="E1793" s="60"/>
      <c r="F1793" s="218"/>
      <c r="I1793" s="48"/>
      <c r="J1793" s="65"/>
      <c r="K1793" s="65"/>
      <c r="L1793" s="11"/>
      <c r="M1793" s="11"/>
      <c r="P1793" s="48"/>
      <c r="Q1793" s="48"/>
      <c r="R1793" s="48"/>
      <c r="S1793" s="48"/>
      <c r="W1793" s="11"/>
      <c r="Z1793" s="48"/>
      <c r="AA1793" s="48"/>
      <c r="AB1793" s="48"/>
      <c r="AC1793" s="48"/>
      <c r="AD1793" s="48"/>
      <c r="AE1793" s="48"/>
      <c r="AF1793" s="48"/>
      <c r="AG1793" s="48"/>
      <c r="AH1793" s="48"/>
      <c r="AI1793" s="48"/>
      <c r="AJ1793" s="48"/>
      <c r="AK1793" s="48"/>
      <c r="AL1793" s="48"/>
      <c r="AN1793" s="48"/>
      <c r="AP1793" s="48"/>
      <c r="AQ1793" s="48"/>
      <c r="AS1793" s="48"/>
      <c r="AU1793" s="48"/>
      <c r="AV1793" s="48"/>
      <c r="AX1793" s="48"/>
      <c r="AY1793" s="48"/>
      <c r="BA1793" s="48"/>
      <c r="BB1793" s="48"/>
      <c r="BF1793" s="48"/>
      <c r="BH1793" s="48"/>
      <c r="BI1793" s="48"/>
      <c r="BK1793" s="48"/>
      <c r="BL1793" s="48"/>
      <c r="BM1793" s="48"/>
      <c r="BN1793" s="48"/>
      <c r="BO1793" s="48"/>
      <c r="BP1793" s="48"/>
      <c r="BQ1793" s="48"/>
      <c r="BR1793" s="48"/>
      <c r="BS1793" s="48"/>
      <c r="BT1793" s="48"/>
      <c r="BU1793" s="48"/>
      <c r="BV1793" s="48"/>
      <c r="BW1793" s="48"/>
      <c r="BX1793" s="48"/>
      <c r="BY1793" s="48"/>
      <c r="BZ1793" s="48"/>
      <c r="CA1793" s="48"/>
      <c r="CB1793" s="48"/>
      <c r="CC1793" s="48"/>
      <c r="CD1793" s="48"/>
      <c r="CE1793" s="48"/>
    </row>
    <row r="1794">
      <c r="E1794" s="60"/>
      <c r="F1794" s="218"/>
      <c r="I1794" s="48"/>
      <c r="J1794" s="65"/>
      <c r="K1794" s="65"/>
      <c r="L1794" s="11"/>
      <c r="M1794" s="11"/>
      <c r="P1794" s="48"/>
      <c r="Q1794" s="48"/>
      <c r="R1794" s="48"/>
      <c r="S1794" s="48"/>
      <c r="W1794" s="11"/>
      <c r="Z1794" s="48"/>
      <c r="AA1794" s="48"/>
      <c r="AB1794" s="48"/>
      <c r="AC1794" s="48"/>
      <c r="AD1794" s="48"/>
      <c r="AE1794" s="48"/>
      <c r="AF1794" s="48"/>
      <c r="AG1794" s="48"/>
      <c r="AH1794" s="48"/>
      <c r="AI1794" s="48"/>
      <c r="AJ1794" s="48"/>
      <c r="AK1794" s="48"/>
      <c r="AL1794" s="48"/>
      <c r="AN1794" s="48"/>
      <c r="AP1794" s="48"/>
      <c r="AQ1794" s="48"/>
      <c r="AS1794" s="48"/>
      <c r="AU1794" s="48"/>
      <c r="AV1794" s="48"/>
      <c r="AX1794" s="48"/>
      <c r="AY1794" s="48"/>
      <c r="BA1794" s="48"/>
      <c r="BB1794" s="48"/>
      <c r="BF1794" s="48"/>
      <c r="BH1794" s="48"/>
      <c r="BI1794" s="48"/>
      <c r="BK1794" s="48"/>
      <c r="BL1794" s="48"/>
      <c r="BM1794" s="48"/>
      <c r="BN1794" s="48"/>
      <c r="BO1794" s="48"/>
      <c r="BP1794" s="48"/>
      <c r="BQ1794" s="48"/>
      <c r="BR1794" s="48"/>
      <c r="BS1794" s="48"/>
      <c r="BT1794" s="48"/>
      <c r="BU1794" s="48"/>
      <c r="BV1794" s="48"/>
      <c r="BW1794" s="48"/>
      <c r="BX1794" s="48"/>
      <c r="BY1794" s="48"/>
      <c r="BZ1794" s="48"/>
      <c r="CA1794" s="48"/>
      <c r="CB1794" s="48"/>
      <c r="CC1794" s="48"/>
      <c r="CD1794" s="48"/>
      <c r="CE1794" s="48"/>
    </row>
    <row r="1795">
      <c r="E1795" s="60"/>
      <c r="F1795" s="218"/>
      <c r="I1795" s="48"/>
      <c r="J1795" s="65"/>
      <c r="K1795" s="65"/>
      <c r="L1795" s="11"/>
      <c r="M1795" s="11"/>
      <c r="P1795" s="48"/>
      <c r="Q1795" s="48"/>
      <c r="R1795" s="48"/>
      <c r="S1795" s="48"/>
      <c r="W1795" s="11"/>
      <c r="Z1795" s="48"/>
      <c r="AA1795" s="48"/>
      <c r="AB1795" s="48"/>
      <c r="AC1795" s="48"/>
      <c r="AD1795" s="48"/>
      <c r="AE1795" s="48"/>
      <c r="AF1795" s="48"/>
      <c r="AG1795" s="48"/>
      <c r="AH1795" s="48"/>
      <c r="AI1795" s="48"/>
      <c r="AJ1795" s="48"/>
      <c r="AK1795" s="48"/>
      <c r="AL1795" s="48"/>
      <c r="AN1795" s="48"/>
      <c r="AP1795" s="48"/>
      <c r="AQ1795" s="48"/>
      <c r="AS1795" s="48"/>
      <c r="AU1795" s="48"/>
      <c r="AV1795" s="48"/>
      <c r="AX1795" s="48"/>
      <c r="AY1795" s="48"/>
      <c r="BA1795" s="48"/>
      <c r="BB1795" s="48"/>
      <c r="BF1795" s="48"/>
      <c r="BH1795" s="48"/>
      <c r="BI1795" s="48"/>
      <c r="BK1795" s="48"/>
      <c r="BL1795" s="48"/>
      <c r="BM1795" s="48"/>
      <c r="BN1795" s="48"/>
      <c r="BO1795" s="48"/>
      <c r="BP1795" s="48"/>
      <c r="BQ1795" s="48"/>
      <c r="BR1795" s="48"/>
      <c r="BS1795" s="48"/>
      <c r="BT1795" s="48"/>
      <c r="BU1795" s="48"/>
      <c r="BV1795" s="48"/>
      <c r="BW1795" s="48"/>
      <c r="BX1795" s="48"/>
      <c r="BY1795" s="48"/>
      <c r="BZ1795" s="48"/>
      <c r="CA1795" s="48"/>
      <c r="CB1795" s="48"/>
      <c r="CC1795" s="48"/>
      <c r="CD1795" s="48"/>
      <c r="CE1795" s="48"/>
    </row>
    <row r="1796">
      <c r="E1796" s="60"/>
      <c r="F1796" s="218"/>
      <c r="I1796" s="48"/>
      <c r="J1796" s="65"/>
      <c r="K1796" s="65"/>
      <c r="L1796" s="11"/>
      <c r="M1796" s="11"/>
      <c r="P1796" s="48"/>
      <c r="Q1796" s="48"/>
      <c r="R1796" s="48"/>
      <c r="S1796" s="48"/>
      <c r="W1796" s="11"/>
      <c r="Z1796" s="48"/>
      <c r="AA1796" s="48"/>
      <c r="AB1796" s="48"/>
      <c r="AC1796" s="48"/>
      <c r="AD1796" s="48"/>
      <c r="AE1796" s="48"/>
      <c r="AF1796" s="48"/>
      <c r="AG1796" s="48"/>
      <c r="AH1796" s="48"/>
      <c r="AI1796" s="48"/>
      <c r="AJ1796" s="48"/>
      <c r="AK1796" s="48"/>
      <c r="AL1796" s="48"/>
      <c r="AN1796" s="48"/>
      <c r="AP1796" s="48"/>
      <c r="AQ1796" s="48"/>
      <c r="AS1796" s="48"/>
      <c r="AU1796" s="48"/>
      <c r="AV1796" s="48"/>
      <c r="AX1796" s="48"/>
      <c r="AY1796" s="48"/>
      <c r="BA1796" s="48"/>
      <c r="BB1796" s="48"/>
      <c r="BF1796" s="48"/>
      <c r="BH1796" s="48"/>
      <c r="BI1796" s="48"/>
      <c r="BK1796" s="48"/>
      <c r="BL1796" s="48"/>
      <c r="BM1796" s="48"/>
      <c r="BN1796" s="48"/>
      <c r="BO1796" s="48"/>
      <c r="BP1796" s="48"/>
      <c r="BQ1796" s="48"/>
      <c r="BR1796" s="48"/>
      <c r="BS1796" s="48"/>
      <c r="BT1796" s="48"/>
      <c r="BU1796" s="48"/>
      <c r="BV1796" s="48"/>
      <c r="BW1796" s="48"/>
      <c r="BX1796" s="48"/>
      <c r="BY1796" s="48"/>
      <c r="BZ1796" s="48"/>
      <c r="CA1796" s="48"/>
      <c r="CB1796" s="48"/>
      <c r="CC1796" s="48"/>
      <c r="CD1796" s="48"/>
      <c r="CE1796" s="48"/>
    </row>
    <row r="1797">
      <c r="E1797" s="60"/>
      <c r="F1797" s="218"/>
      <c r="I1797" s="48"/>
      <c r="J1797" s="65"/>
      <c r="K1797" s="65"/>
      <c r="L1797" s="11"/>
      <c r="M1797" s="11"/>
      <c r="P1797" s="48"/>
      <c r="Q1797" s="48"/>
      <c r="R1797" s="48"/>
      <c r="S1797" s="48"/>
      <c r="W1797" s="11"/>
      <c r="Z1797" s="48"/>
      <c r="AA1797" s="48"/>
      <c r="AB1797" s="48"/>
      <c r="AC1797" s="48"/>
      <c r="AD1797" s="48"/>
      <c r="AE1797" s="48"/>
      <c r="AF1797" s="48"/>
      <c r="AG1797" s="48"/>
      <c r="AH1797" s="48"/>
      <c r="AI1797" s="48"/>
      <c r="AJ1797" s="48"/>
      <c r="AK1797" s="48"/>
      <c r="AL1797" s="48"/>
      <c r="AN1797" s="48"/>
      <c r="AP1797" s="48"/>
      <c r="AQ1797" s="48"/>
      <c r="AS1797" s="48"/>
      <c r="AU1797" s="48"/>
      <c r="AV1797" s="48"/>
      <c r="AX1797" s="48"/>
      <c r="AY1797" s="48"/>
      <c r="BA1797" s="48"/>
      <c r="BB1797" s="48"/>
      <c r="BF1797" s="48"/>
      <c r="BH1797" s="48"/>
      <c r="BI1797" s="48"/>
      <c r="BK1797" s="48"/>
      <c r="BL1797" s="48"/>
      <c r="BM1797" s="48"/>
      <c r="BN1797" s="48"/>
      <c r="BO1797" s="48"/>
      <c r="BP1797" s="48"/>
      <c r="BQ1797" s="48"/>
      <c r="BR1797" s="48"/>
      <c r="BS1797" s="48"/>
      <c r="BT1797" s="48"/>
      <c r="BU1797" s="48"/>
      <c r="BV1797" s="48"/>
      <c r="BW1797" s="48"/>
      <c r="BX1797" s="48"/>
      <c r="BY1797" s="48"/>
      <c r="BZ1797" s="48"/>
      <c r="CA1797" s="48"/>
      <c r="CB1797" s="48"/>
      <c r="CC1797" s="48"/>
      <c r="CD1797" s="48"/>
      <c r="CE1797" s="48"/>
    </row>
    <row r="1798">
      <c r="E1798" s="60"/>
      <c r="F1798" s="218"/>
      <c r="I1798" s="48"/>
      <c r="J1798" s="65"/>
      <c r="K1798" s="65"/>
      <c r="L1798" s="11"/>
      <c r="M1798" s="11"/>
      <c r="P1798" s="48"/>
      <c r="Q1798" s="48"/>
      <c r="R1798" s="48"/>
      <c r="S1798" s="48"/>
      <c r="W1798" s="11"/>
      <c r="Z1798" s="48"/>
      <c r="AA1798" s="48"/>
      <c r="AB1798" s="48"/>
      <c r="AC1798" s="48"/>
      <c r="AD1798" s="48"/>
      <c r="AE1798" s="48"/>
      <c r="AF1798" s="48"/>
      <c r="AG1798" s="48"/>
      <c r="AH1798" s="48"/>
      <c r="AI1798" s="48"/>
      <c r="AJ1798" s="48"/>
      <c r="AK1798" s="48"/>
      <c r="AL1798" s="48"/>
      <c r="AN1798" s="48"/>
      <c r="AP1798" s="48"/>
      <c r="AQ1798" s="48"/>
      <c r="AS1798" s="48"/>
      <c r="AU1798" s="48"/>
      <c r="AV1798" s="48"/>
      <c r="AX1798" s="48"/>
      <c r="AY1798" s="48"/>
      <c r="BA1798" s="48"/>
      <c r="BB1798" s="48"/>
      <c r="BF1798" s="48"/>
      <c r="BH1798" s="48"/>
      <c r="BI1798" s="48"/>
      <c r="BK1798" s="48"/>
      <c r="BL1798" s="48"/>
      <c r="BM1798" s="48"/>
      <c r="BN1798" s="48"/>
      <c r="BO1798" s="48"/>
      <c r="BP1798" s="48"/>
      <c r="BQ1798" s="48"/>
      <c r="BR1798" s="48"/>
      <c r="BS1798" s="48"/>
      <c r="BT1798" s="48"/>
      <c r="BU1798" s="48"/>
      <c r="BV1798" s="48"/>
      <c r="BW1798" s="48"/>
      <c r="BX1798" s="48"/>
      <c r="BY1798" s="48"/>
      <c r="BZ1798" s="48"/>
      <c r="CA1798" s="48"/>
      <c r="CB1798" s="48"/>
      <c r="CC1798" s="48"/>
      <c r="CD1798" s="48"/>
      <c r="CE1798" s="48"/>
    </row>
    <row r="1799">
      <c r="E1799" s="60"/>
      <c r="F1799" s="218"/>
      <c r="I1799" s="48"/>
      <c r="J1799" s="65"/>
      <c r="K1799" s="65"/>
      <c r="L1799" s="11"/>
      <c r="M1799" s="11"/>
      <c r="P1799" s="48"/>
      <c r="Q1799" s="48"/>
      <c r="R1799" s="48"/>
      <c r="S1799" s="48"/>
      <c r="W1799" s="11"/>
      <c r="Z1799" s="48"/>
      <c r="AA1799" s="48"/>
      <c r="AB1799" s="48"/>
      <c r="AC1799" s="48"/>
      <c r="AD1799" s="48"/>
      <c r="AE1799" s="48"/>
      <c r="AF1799" s="48"/>
      <c r="AG1799" s="48"/>
      <c r="AH1799" s="48"/>
      <c r="AI1799" s="48"/>
      <c r="AJ1799" s="48"/>
      <c r="AK1799" s="48"/>
      <c r="AL1799" s="48"/>
      <c r="AN1799" s="48"/>
      <c r="AP1799" s="48"/>
      <c r="AQ1799" s="48"/>
      <c r="AS1799" s="48"/>
      <c r="AU1799" s="48"/>
      <c r="AV1799" s="48"/>
      <c r="AX1799" s="48"/>
      <c r="AY1799" s="48"/>
      <c r="BA1799" s="48"/>
      <c r="BB1799" s="48"/>
      <c r="BF1799" s="48"/>
      <c r="BH1799" s="48"/>
      <c r="BI1799" s="48"/>
      <c r="BK1799" s="48"/>
      <c r="BL1799" s="48"/>
      <c r="BM1799" s="48"/>
      <c r="BN1799" s="48"/>
      <c r="BO1799" s="48"/>
      <c r="BP1799" s="48"/>
      <c r="BQ1799" s="48"/>
      <c r="BR1799" s="48"/>
      <c r="BS1799" s="48"/>
      <c r="BT1799" s="48"/>
      <c r="BU1799" s="48"/>
      <c r="BV1799" s="48"/>
      <c r="BW1799" s="48"/>
      <c r="BX1799" s="48"/>
      <c r="BY1799" s="48"/>
      <c r="BZ1799" s="48"/>
      <c r="CA1799" s="48"/>
      <c r="CB1799" s="48"/>
      <c r="CC1799" s="48"/>
      <c r="CD1799" s="48"/>
      <c r="CE1799" s="48"/>
    </row>
    <row r="1800">
      <c r="E1800" s="60"/>
      <c r="F1800" s="218"/>
      <c r="I1800" s="48"/>
      <c r="J1800" s="65"/>
      <c r="K1800" s="65"/>
      <c r="L1800" s="11"/>
      <c r="M1800" s="11"/>
      <c r="P1800" s="48"/>
      <c r="Q1800" s="48"/>
      <c r="R1800" s="48"/>
      <c r="S1800" s="48"/>
      <c r="W1800" s="11"/>
      <c r="Z1800" s="48"/>
      <c r="AA1800" s="48"/>
      <c r="AB1800" s="48"/>
      <c r="AC1800" s="48"/>
      <c r="AD1800" s="48"/>
      <c r="AE1800" s="48"/>
      <c r="AF1800" s="48"/>
      <c r="AG1800" s="48"/>
      <c r="AH1800" s="48"/>
      <c r="AI1800" s="48"/>
      <c r="AJ1800" s="48"/>
      <c r="AK1800" s="48"/>
      <c r="AL1800" s="48"/>
      <c r="AN1800" s="48"/>
      <c r="AP1800" s="48"/>
      <c r="AQ1800" s="48"/>
      <c r="AS1800" s="48"/>
      <c r="AU1800" s="48"/>
      <c r="AV1800" s="48"/>
      <c r="AX1800" s="48"/>
      <c r="AY1800" s="48"/>
      <c r="BA1800" s="48"/>
      <c r="BB1800" s="48"/>
      <c r="BF1800" s="48"/>
      <c r="BH1800" s="48"/>
      <c r="BI1800" s="48"/>
      <c r="BK1800" s="48"/>
      <c r="BL1800" s="48"/>
      <c r="BM1800" s="48"/>
      <c r="BN1800" s="48"/>
      <c r="BO1800" s="48"/>
      <c r="BP1800" s="48"/>
      <c r="BQ1800" s="48"/>
      <c r="BR1800" s="48"/>
      <c r="BS1800" s="48"/>
      <c r="BT1800" s="48"/>
      <c r="BU1800" s="48"/>
      <c r="BV1800" s="48"/>
      <c r="BW1800" s="48"/>
      <c r="BX1800" s="48"/>
      <c r="BY1800" s="48"/>
      <c r="BZ1800" s="48"/>
      <c r="CA1800" s="48"/>
      <c r="CB1800" s="48"/>
      <c r="CC1800" s="48"/>
      <c r="CD1800" s="48"/>
      <c r="CE1800" s="48"/>
    </row>
    <row r="1801">
      <c r="E1801" s="60"/>
      <c r="F1801" s="218"/>
      <c r="I1801" s="48"/>
      <c r="J1801" s="65"/>
      <c r="K1801" s="65"/>
      <c r="L1801" s="11"/>
      <c r="M1801" s="11"/>
      <c r="P1801" s="48"/>
      <c r="Q1801" s="48"/>
      <c r="R1801" s="48"/>
      <c r="S1801" s="48"/>
      <c r="W1801" s="11"/>
      <c r="Z1801" s="48"/>
      <c r="AA1801" s="48"/>
      <c r="AB1801" s="48"/>
      <c r="AC1801" s="48"/>
      <c r="AD1801" s="48"/>
      <c r="AE1801" s="48"/>
      <c r="AF1801" s="48"/>
      <c r="AG1801" s="48"/>
      <c r="AH1801" s="48"/>
      <c r="AI1801" s="48"/>
      <c r="AJ1801" s="48"/>
      <c r="AK1801" s="48"/>
      <c r="AL1801" s="48"/>
      <c r="AN1801" s="48"/>
      <c r="AP1801" s="48"/>
      <c r="AQ1801" s="48"/>
      <c r="AS1801" s="48"/>
      <c r="AU1801" s="48"/>
      <c r="AV1801" s="48"/>
      <c r="AX1801" s="48"/>
      <c r="AY1801" s="48"/>
      <c r="BA1801" s="48"/>
      <c r="BB1801" s="48"/>
      <c r="BF1801" s="48"/>
      <c r="BH1801" s="48"/>
      <c r="BI1801" s="48"/>
      <c r="BK1801" s="48"/>
      <c r="BL1801" s="48"/>
      <c r="BM1801" s="48"/>
      <c r="BN1801" s="48"/>
      <c r="BO1801" s="48"/>
      <c r="BP1801" s="48"/>
      <c r="BQ1801" s="48"/>
      <c r="BR1801" s="48"/>
      <c r="BS1801" s="48"/>
      <c r="BT1801" s="48"/>
      <c r="BU1801" s="48"/>
      <c r="BV1801" s="48"/>
      <c r="BW1801" s="48"/>
      <c r="BX1801" s="48"/>
      <c r="BY1801" s="48"/>
      <c r="BZ1801" s="48"/>
      <c r="CA1801" s="48"/>
      <c r="CB1801" s="48"/>
      <c r="CC1801" s="48"/>
      <c r="CD1801" s="48"/>
      <c r="CE1801" s="48"/>
    </row>
    <row r="1802">
      <c r="E1802" s="60"/>
      <c r="F1802" s="218"/>
      <c r="I1802" s="48"/>
      <c r="J1802" s="65"/>
      <c r="K1802" s="65"/>
      <c r="L1802" s="11"/>
      <c r="M1802" s="11"/>
      <c r="P1802" s="48"/>
      <c r="Q1802" s="48"/>
      <c r="R1802" s="48"/>
      <c r="S1802" s="48"/>
      <c r="W1802" s="11"/>
      <c r="Z1802" s="48"/>
      <c r="AA1802" s="48"/>
      <c r="AB1802" s="48"/>
      <c r="AC1802" s="48"/>
      <c r="AD1802" s="48"/>
      <c r="AE1802" s="48"/>
      <c r="AF1802" s="48"/>
      <c r="AG1802" s="48"/>
      <c r="AH1802" s="48"/>
      <c r="AI1802" s="48"/>
      <c r="AJ1802" s="48"/>
      <c r="AK1802" s="48"/>
      <c r="AL1802" s="48"/>
      <c r="AN1802" s="48"/>
      <c r="AP1802" s="48"/>
      <c r="AQ1802" s="48"/>
      <c r="AS1802" s="48"/>
      <c r="AU1802" s="48"/>
      <c r="AV1802" s="48"/>
      <c r="AX1802" s="48"/>
      <c r="AY1802" s="48"/>
      <c r="BA1802" s="48"/>
      <c r="BB1802" s="48"/>
      <c r="BF1802" s="48"/>
      <c r="BH1802" s="48"/>
      <c r="BI1802" s="48"/>
      <c r="BK1802" s="48"/>
      <c r="BL1802" s="48"/>
      <c r="BM1802" s="48"/>
      <c r="BN1802" s="48"/>
      <c r="BO1802" s="48"/>
      <c r="BP1802" s="48"/>
      <c r="BQ1802" s="48"/>
      <c r="BR1802" s="48"/>
      <c r="BS1802" s="48"/>
      <c r="BT1802" s="48"/>
      <c r="BU1802" s="48"/>
      <c r="BV1802" s="48"/>
      <c r="BW1802" s="48"/>
      <c r="BX1802" s="48"/>
      <c r="BY1802" s="48"/>
      <c r="BZ1802" s="48"/>
      <c r="CA1802" s="48"/>
      <c r="CB1802" s="48"/>
      <c r="CC1802" s="48"/>
      <c r="CD1802" s="48"/>
      <c r="CE1802" s="48"/>
    </row>
    <row r="1803">
      <c r="E1803" s="60"/>
      <c r="F1803" s="218"/>
      <c r="I1803" s="48"/>
      <c r="J1803" s="65"/>
      <c r="K1803" s="65"/>
      <c r="L1803" s="11"/>
      <c r="M1803" s="11"/>
      <c r="P1803" s="48"/>
      <c r="Q1803" s="48"/>
      <c r="R1803" s="48"/>
      <c r="S1803" s="48"/>
      <c r="W1803" s="11"/>
      <c r="Z1803" s="48"/>
      <c r="AA1803" s="48"/>
      <c r="AB1803" s="48"/>
      <c r="AC1803" s="48"/>
      <c r="AD1803" s="48"/>
      <c r="AE1803" s="48"/>
      <c r="AF1803" s="48"/>
      <c r="AG1803" s="48"/>
      <c r="AH1803" s="48"/>
      <c r="AI1803" s="48"/>
      <c r="AJ1803" s="48"/>
      <c r="AK1803" s="48"/>
      <c r="AL1803" s="48"/>
      <c r="AN1803" s="48"/>
      <c r="AP1803" s="48"/>
      <c r="AQ1803" s="48"/>
      <c r="AS1803" s="48"/>
      <c r="AU1803" s="48"/>
      <c r="AV1803" s="48"/>
      <c r="AX1803" s="48"/>
      <c r="AY1803" s="48"/>
      <c r="BA1803" s="48"/>
      <c r="BB1803" s="48"/>
      <c r="BF1803" s="48"/>
      <c r="BH1803" s="48"/>
      <c r="BI1803" s="48"/>
      <c r="BK1803" s="48"/>
      <c r="BL1803" s="48"/>
      <c r="BM1803" s="48"/>
      <c r="BN1803" s="48"/>
      <c r="BO1803" s="48"/>
      <c r="BP1803" s="48"/>
      <c r="BQ1803" s="48"/>
      <c r="BR1803" s="48"/>
      <c r="BS1803" s="48"/>
      <c r="BT1803" s="48"/>
      <c r="BU1803" s="48"/>
      <c r="BV1803" s="48"/>
      <c r="BW1803" s="48"/>
      <c r="BX1803" s="48"/>
      <c r="BY1803" s="48"/>
      <c r="BZ1803" s="48"/>
      <c r="CA1803" s="48"/>
      <c r="CB1803" s="48"/>
      <c r="CC1803" s="48"/>
      <c r="CD1803" s="48"/>
      <c r="CE1803" s="48"/>
    </row>
    <row r="1804">
      <c r="E1804" s="60"/>
      <c r="F1804" s="218"/>
      <c r="I1804" s="48"/>
      <c r="J1804" s="65"/>
      <c r="K1804" s="65"/>
      <c r="L1804" s="11"/>
      <c r="M1804" s="11"/>
      <c r="P1804" s="48"/>
      <c r="Q1804" s="48"/>
      <c r="R1804" s="48"/>
      <c r="S1804" s="48"/>
      <c r="W1804" s="11"/>
      <c r="Z1804" s="48"/>
      <c r="AA1804" s="48"/>
      <c r="AB1804" s="48"/>
      <c r="AC1804" s="48"/>
      <c r="AD1804" s="48"/>
      <c r="AE1804" s="48"/>
      <c r="AF1804" s="48"/>
      <c r="AG1804" s="48"/>
      <c r="AH1804" s="48"/>
      <c r="AI1804" s="48"/>
      <c r="AJ1804" s="48"/>
      <c r="AK1804" s="48"/>
      <c r="AL1804" s="48"/>
      <c r="AN1804" s="48"/>
      <c r="AP1804" s="48"/>
      <c r="AQ1804" s="48"/>
      <c r="AS1804" s="48"/>
      <c r="AU1804" s="48"/>
      <c r="AV1804" s="48"/>
      <c r="AX1804" s="48"/>
      <c r="AY1804" s="48"/>
      <c r="BA1804" s="48"/>
      <c r="BB1804" s="48"/>
      <c r="BF1804" s="48"/>
      <c r="BH1804" s="48"/>
      <c r="BI1804" s="48"/>
      <c r="BK1804" s="48"/>
      <c r="BL1804" s="48"/>
      <c r="BM1804" s="48"/>
      <c r="BN1804" s="48"/>
      <c r="BO1804" s="48"/>
      <c r="BP1804" s="48"/>
      <c r="BQ1804" s="48"/>
      <c r="BR1804" s="48"/>
      <c r="BS1804" s="48"/>
      <c r="BT1804" s="48"/>
      <c r="BU1804" s="48"/>
      <c r="BV1804" s="48"/>
      <c r="BW1804" s="48"/>
      <c r="BX1804" s="48"/>
      <c r="BY1804" s="48"/>
      <c r="BZ1804" s="48"/>
      <c r="CA1804" s="48"/>
      <c r="CB1804" s="48"/>
      <c r="CC1804" s="48"/>
      <c r="CD1804" s="48"/>
      <c r="CE1804" s="48"/>
    </row>
    <row r="1805">
      <c r="E1805" s="60"/>
      <c r="F1805" s="218"/>
      <c r="I1805" s="48"/>
      <c r="J1805" s="65"/>
      <c r="K1805" s="65"/>
      <c r="L1805" s="11"/>
      <c r="M1805" s="11"/>
      <c r="P1805" s="48"/>
      <c r="Q1805" s="48"/>
      <c r="R1805" s="48"/>
      <c r="S1805" s="48"/>
      <c r="W1805" s="11"/>
      <c r="Z1805" s="48"/>
      <c r="AA1805" s="48"/>
      <c r="AB1805" s="48"/>
      <c r="AC1805" s="48"/>
      <c r="AD1805" s="48"/>
      <c r="AE1805" s="48"/>
      <c r="AF1805" s="48"/>
      <c r="AG1805" s="48"/>
      <c r="AH1805" s="48"/>
      <c r="AI1805" s="48"/>
      <c r="AJ1805" s="48"/>
      <c r="AK1805" s="48"/>
      <c r="AL1805" s="48"/>
      <c r="AN1805" s="48"/>
      <c r="AP1805" s="48"/>
      <c r="AQ1805" s="48"/>
      <c r="AS1805" s="48"/>
      <c r="AU1805" s="48"/>
      <c r="AV1805" s="48"/>
      <c r="AX1805" s="48"/>
      <c r="AY1805" s="48"/>
      <c r="BA1805" s="48"/>
      <c r="BB1805" s="48"/>
      <c r="BF1805" s="48"/>
      <c r="BH1805" s="48"/>
      <c r="BI1805" s="48"/>
      <c r="BK1805" s="48"/>
      <c r="BL1805" s="48"/>
      <c r="BM1805" s="48"/>
      <c r="BN1805" s="48"/>
      <c r="BO1805" s="48"/>
      <c r="BP1805" s="48"/>
      <c r="BQ1805" s="48"/>
      <c r="BR1805" s="48"/>
      <c r="BS1805" s="48"/>
      <c r="BT1805" s="48"/>
      <c r="BU1805" s="48"/>
      <c r="BV1805" s="48"/>
      <c r="BW1805" s="48"/>
      <c r="BX1805" s="48"/>
      <c r="BY1805" s="48"/>
      <c r="BZ1805" s="48"/>
      <c r="CA1805" s="48"/>
      <c r="CB1805" s="48"/>
      <c r="CC1805" s="48"/>
      <c r="CD1805" s="48"/>
      <c r="CE1805" s="48"/>
    </row>
    <row r="1806">
      <c r="E1806" s="60"/>
      <c r="F1806" s="218"/>
      <c r="I1806" s="48"/>
      <c r="J1806" s="65"/>
      <c r="K1806" s="65"/>
      <c r="L1806" s="11"/>
      <c r="M1806" s="11"/>
      <c r="P1806" s="48"/>
      <c r="Q1806" s="48"/>
      <c r="R1806" s="48"/>
      <c r="S1806" s="48"/>
      <c r="W1806" s="11"/>
      <c r="Z1806" s="48"/>
      <c r="AA1806" s="48"/>
      <c r="AB1806" s="48"/>
      <c r="AC1806" s="48"/>
      <c r="AD1806" s="48"/>
      <c r="AE1806" s="48"/>
      <c r="AF1806" s="48"/>
      <c r="AG1806" s="48"/>
      <c r="AH1806" s="48"/>
      <c r="AI1806" s="48"/>
      <c r="AJ1806" s="48"/>
      <c r="AK1806" s="48"/>
      <c r="AL1806" s="48"/>
      <c r="AN1806" s="48"/>
      <c r="AP1806" s="48"/>
      <c r="AQ1806" s="48"/>
      <c r="AS1806" s="48"/>
      <c r="AU1806" s="48"/>
      <c r="AV1806" s="48"/>
      <c r="AX1806" s="48"/>
      <c r="AY1806" s="48"/>
      <c r="BA1806" s="48"/>
      <c r="BB1806" s="48"/>
      <c r="BF1806" s="48"/>
      <c r="BH1806" s="48"/>
      <c r="BI1806" s="48"/>
      <c r="BK1806" s="48"/>
      <c r="BL1806" s="48"/>
      <c r="BM1806" s="48"/>
      <c r="BN1806" s="48"/>
      <c r="BO1806" s="48"/>
      <c r="BP1806" s="48"/>
      <c r="BQ1806" s="48"/>
      <c r="BR1806" s="48"/>
      <c r="BS1806" s="48"/>
      <c r="BT1806" s="48"/>
      <c r="BU1806" s="48"/>
      <c r="BV1806" s="48"/>
      <c r="BW1806" s="48"/>
      <c r="BX1806" s="48"/>
      <c r="BY1806" s="48"/>
      <c r="BZ1806" s="48"/>
      <c r="CA1806" s="48"/>
      <c r="CB1806" s="48"/>
      <c r="CC1806" s="48"/>
      <c r="CD1806" s="48"/>
      <c r="CE1806" s="48"/>
    </row>
    <row r="1807">
      <c r="E1807" s="60"/>
      <c r="F1807" s="218"/>
      <c r="I1807" s="48"/>
      <c r="J1807" s="65"/>
      <c r="K1807" s="65"/>
      <c r="L1807" s="11"/>
      <c r="M1807" s="11"/>
      <c r="P1807" s="48"/>
      <c r="Q1807" s="48"/>
      <c r="R1807" s="48"/>
      <c r="S1807" s="48"/>
      <c r="W1807" s="11"/>
      <c r="Z1807" s="48"/>
      <c r="AA1807" s="48"/>
      <c r="AB1807" s="48"/>
      <c r="AC1807" s="48"/>
      <c r="AD1807" s="48"/>
      <c r="AE1807" s="48"/>
      <c r="AF1807" s="48"/>
      <c r="AG1807" s="48"/>
      <c r="AH1807" s="48"/>
      <c r="AI1807" s="48"/>
      <c r="AJ1807" s="48"/>
      <c r="AK1807" s="48"/>
      <c r="AL1807" s="48"/>
      <c r="AN1807" s="48"/>
      <c r="AP1807" s="48"/>
      <c r="AQ1807" s="48"/>
      <c r="AS1807" s="48"/>
      <c r="AU1807" s="48"/>
      <c r="AV1807" s="48"/>
      <c r="AX1807" s="48"/>
      <c r="AY1807" s="48"/>
      <c r="BA1807" s="48"/>
      <c r="BB1807" s="48"/>
      <c r="BF1807" s="48"/>
      <c r="BH1807" s="48"/>
      <c r="BI1807" s="48"/>
      <c r="BK1807" s="48"/>
      <c r="BL1807" s="48"/>
      <c r="BM1807" s="48"/>
      <c r="BN1807" s="48"/>
      <c r="BO1807" s="48"/>
      <c r="BP1807" s="48"/>
      <c r="BQ1807" s="48"/>
      <c r="BR1807" s="48"/>
      <c r="BS1807" s="48"/>
      <c r="BT1807" s="48"/>
      <c r="BU1807" s="48"/>
      <c r="BV1807" s="48"/>
      <c r="BW1807" s="48"/>
      <c r="BX1807" s="48"/>
      <c r="BY1807" s="48"/>
      <c r="BZ1807" s="48"/>
      <c r="CA1807" s="48"/>
      <c r="CB1807" s="48"/>
      <c r="CC1807" s="48"/>
      <c r="CD1807" s="48"/>
      <c r="CE1807" s="48"/>
    </row>
    <row r="1808">
      <c r="E1808" s="60"/>
      <c r="F1808" s="218"/>
      <c r="I1808" s="48"/>
      <c r="J1808" s="65"/>
      <c r="K1808" s="65"/>
      <c r="L1808" s="11"/>
      <c r="M1808" s="11"/>
      <c r="P1808" s="48"/>
      <c r="Q1808" s="48"/>
      <c r="R1808" s="48"/>
      <c r="S1808" s="48"/>
      <c r="W1808" s="11"/>
      <c r="Z1808" s="48"/>
      <c r="AA1808" s="48"/>
      <c r="AB1808" s="48"/>
      <c r="AC1808" s="48"/>
      <c r="AD1808" s="48"/>
      <c r="AE1808" s="48"/>
      <c r="AF1808" s="48"/>
      <c r="AG1808" s="48"/>
      <c r="AH1808" s="48"/>
      <c r="AI1808" s="48"/>
      <c r="AJ1808" s="48"/>
      <c r="AK1808" s="48"/>
      <c r="AL1808" s="48"/>
      <c r="AN1808" s="48"/>
      <c r="AP1808" s="48"/>
      <c r="AQ1808" s="48"/>
      <c r="AS1808" s="48"/>
      <c r="AU1808" s="48"/>
      <c r="AV1808" s="48"/>
      <c r="AX1808" s="48"/>
      <c r="AY1808" s="48"/>
      <c r="BA1808" s="48"/>
      <c r="BB1808" s="48"/>
      <c r="BF1808" s="48"/>
      <c r="BH1808" s="48"/>
      <c r="BI1808" s="48"/>
      <c r="BK1808" s="48"/>
      <c r="BL1808" s="48"/>
      <c r="BM1808" s="48"/>
      <c r="BN1808" s="48"/>
      <c r="BO1808" s="48"/>
      <c r="BP1808" s="48"/>
      <c r="BQ1808" s="48"/>
      <c r="BR1808" s="48"/>
      <c r="BS1808" s="48"/>
      <c r="BT1808" s="48"/>
      <c r="BU1808" s="48"/>
      <c r="BV1808" s="48"/>
      <c r="BW1808" s="48"/>
      <c r="BX1808" s="48"/>
      <c r="BY1808" s="48"/>
      <c r="BZ1808" s="48"/>
      <c r="CA1808" s="48"/>
      <c r="CB1808" s="48"/>
      <c r="CC1808" s="48"/>
      <c r="CD1808" s="48"/>
      <c r="CE1808" s="48"/>
    </row>
    <row r="1809">
      <c r="E1809" s="60"/>
      <c r="F1809" s="218"/>
      <c r="I1809" s="48"/>
      <c r="J1809" s="65"/>
      <c r="K1809" s="65"/>
      <c r="L1809" s="11"/>
      <c r="M1809" s="11"/>
      <c r="P1809" s="48"/>
      <c r="Q1809" s="48"/>
      <c r="R1809" s="48"/>
      <c r="S1809" s="48"/>
      <c r="W1809" s="11"/>
      <c r="Z1809" s="48"/>
      <c r="AA1809" s="48"/>
      <c r="AB1809" s="48"/>
      <c r="AC1809" s="48"/>
      <c r="AD1809" s="48"/>
      <c r="AE1809" s="48"/>
      <c r="AF1809" s="48"/>
      <c r="AG1809" s="48"/>
      <c r="AH1809" s="48"/>
      <c r="AI1809" s="48"/>
      <c r="AJ1809" s="48"/>
      <c r="AK1809" s="48"/>
      <c r="AL1809" s="48"/>
      <c r="AN1809" s="48"/>
      <c r="AP1809" s="48"/>
      <c r="AQ1809" s="48"/>
      <c r="AS1809" s="48"/>
      <c r="AU1809" s="48"/>
      <c r="AV1809" s="48"/>
      <c r="AX1809" s="48"/>
      <c r="AY1809" s="48"/>
      <c r="BA1809" s="48"/>
      <c r="BB1809" s="48"/>
      <c r="BF1809" s="48"/>
      <c r="BH1809" s="48"/>
      <c r="BI1809" s="48"/>
      <c r="BK1809" s="48"/>
      <c r="BL1809" s="48"/>
      <c r="BM1809" s="48"/>
      <c r="BN1809" s="48"/>
      <c r="BO1809" s="48"/>
      <c r="BP1809" s="48"/>
      <c r="BQ1809" s="48"/>
      <c r="BR1809" s="48"/>
      <c r="BS1809" s="48"/>
      <c r="BT1809" s="48"/>
      <c r="BU1809" s="48"/>
      <c r="BV1809" s="48"/>
      <c r="BW1809" s="48"/>
      <c r="BX1809" s="48"/>
      <c r="BY1809" s="48"/>
      <c r="BZ1809" s="48"/>
      <c r="CA1809" s="48"/>
      <c r="CB1809" s="48"/>
      <c r="CC1809" s="48"/>
      <c r="CD1809" s="48"/>
      <c r="CE1809" s="48"/>
    </row>
    <row r="1810">
      <c r="E1810" s="60"/>
      <c r="F1810" s="218"/>
      <c r="I1810" s="48"/>
      <c r="J1810" s="65"/>
      <c r="K1810" s="65"/>
      <c r="L1810" s="11"/>
      <c r="M1810" s="11"/>
      <c r="P1810" s="48"/>
      <c r="Q1810" s="48"/>
      <c r="R1810" s="48"/>
      <c r="S1810" s="48"/>
      <c r="W1810" s="11"/>
      <c r="Z1810" s="48"/>
      <c r="AA1810" s="48"/>
      <c r="AB1810" s="48"/>
      <c r="AC1810" s="48"/>
      <c r="AD1810" s="48"/>
      <c r="AE1810" s="48"/>
      <c r="AF1810" s="48"/>
      <c r="AG1810" s="48"/>
      <c r="AH1810" s="48"/>
      <c r="AI1810" s="48"/>
      <c r="AJ1810" s="48"/>
      <c r="AK1810" s="48"/>
      <c r="AL1810" s="48"/>
      <c r="AN1810" s="48"/>
      <c r="AP1810" s="48"/>
      <c r="AQ1810" s="48"/>
      <c r="AS1810" s="48"/>
      <c r="AU1810" s="48"/>
      <c r="AV1810" s="48"/>
      <c r="AX1810" s="48"/>
      <c r="AY1810" s="48"/>
      <c r="BA1810" s="48"/>
      <c r="BB1810" s="48"/>
      <c r="BF1810" s="48"/>
      <c r="BH1810" s="48"/>
      <c r="BI1810" s="48"/>
      <c r="BK1810" s="48"/>
      <c r="BL1810" s="48"/>
      <c r="BM1810" s="48"/>
      <c r="BN1810" s="48"/>
      <c r="BO1810" s="48"/>
      <c r="BP1810" s="48"/>
      <c r="BQ1810" s="48"/>
      <c r="BR1810" s="48"/>
      <c r="BS1810" s="48"/>
      <c r="BT1810" s="48"/>
      <c r="BU1810" s="48"/>
      <c r="BV1810" s="48"/>
      <c r="BW1810" s="48"/>
      <c r="BX1810" s="48"/>
      <c r="BY1810" s="48"/>
      <c r="BZ1810" s="48"/>
      <c r="CA1810" s="48"/>
      <c r="CB1810" s="48"/>
      <c r="CC1810" s="48"/>
      <c r="CD1810" s="48"/>
      <c r="CE1810" s="48"/>
    </row>
    <row r="1811">
      <c r="E1811" s="60"/>
      <c r="F1811" s="218"/>
      <c r="I1811" s="48"/>
      <c r="J1811" s="65"/>
      <c r="K1811" s="65"/>
      <c r="L1811" s="11"/>
      <c r="M1811" s="11"/>
      <c r="P1811" s="48"/>
      <c r="Q1811" s="48"/>
      <c r="R1811" s="48"/>
      <c r="S1811" s="48"/>
      <c r="W1811" s="11"/>
      <c r="Z1811" s="48"/>
      <c r="AA1811" s="48"/>
      <c r="AB1811" s="48"/>
      <c r="AC1811" s="48"/>
      <c r="AD1811" s="48"/>
      <c r="AE1811" s="48"/>
      <c r="AF1811" s="48"/>
      <c r="AG1811" s="48"/>
      <c r="AH1811" s="48"/>
      <c r="AI1811" s="48"/>
      <c r="AJ1811" s="48"/>
      <c r="AK1811" s="48"/>
      <c r="AL1811" s="48"/>
      <c r="AN1811" s="48"/>
      <c r="AP1811" s="48"/>
      <c r="AQ1811" s="48"/>
      <c r="AS1811" s="48"/>
      <c r="AU1811" s="48"/>
      <c r="AV1811" s="48"/>
      <c r="AX1811" s="48"/>
      <c r="AY1811" s="48"/>
      <c r="BA1811" s="48"/>
      <c r="BB1811" s="48"/>
      <c r="BF1811" s="48"/>
      <c r="BH1811" s="48"/>
      <c r="BI1811" s="48"/>
      <c r="BK1811" s="48"/>
      <c r="BL1811" s="48"/>
      <c r="BM1811" s="48"/>
      <c r="BN1811" s="48"/>
      <c r="BO1811" s="48"/>
      <c r="BP1811" s="48"/>
      <c r="BQ1811" s="48"/>
      <c r="BR1811" s="48"/>
      <c r="BS1811" s="48"/>
      <c r="BT1811" s="48"/>
      <c r="BU1811" s="48"/>
      <c r="BV1811" s="48"/>
      <c r="BW1811" s="48"/>
      <c r="BX1811" s="48"/>
      <c r="BY1811" s="48"/>
      <c r="BZ1811" s="48"/>
      <c r="CA1811" s="48"/>
      <c r="CB1811" s="48"/>
      <c r="CC1811" s="48"/>
      <c r="CD1811" s="48"/>
      <c r="CE1811" s="48"/>
    </row>
    <row r="1812">
      <c r="E1812" s="60"/>
      <c r="F1812" s="218"/>
      <c r="I1812" s="48"/>
      <c r="J1812" s="65"/>
      <c r="K1812" s="65"/>
      <c r="L1812" s="11"/>
      <c r="M1812" s="11"/>
      <c r="P1812" s="48"/>
      <c r="Q1812" s="48"/>
      <c r="R1812" s="48"/>
      <c r="S1812" s="48"/>
      <c r="W1812" s="11"/>
      <c r="Z1812" s="48"/>
      <c r="AA1812" s="48"/>
      <c r="AB1812" s="48"/>
      <c r="AC1812" s="48"/>
      <c r="AD1812" s="48"/>
      <c r="AE1812" s="48"/>
      <c r="AF1812" s="48"/>
      <c r="AG1812" s="48"/>
      <c r="AH1812" s="48"/>
      <c r="AI1812" s="48"/>
      <c r="AJ1812" s="48"/>
      <c r="AK1812" s="48"/>
      <c r="AL1812" s="48"/>
      <c r="AN1812" s="48"/>
      <c r="AP1812" s="48"/>
      <c r="AQ1812" s="48"/>
      <c r="AS1812" s="48"/>
      <c r="AU1812" s="48"/>
      <c r="AV1812" s="48"/>
      <c r="AX1812" s="48"/>
      <c r="AY1812" s="48"/>
      <c r="BA1812" s="48"/>
      <c r="BB1812" s="48"/>
      <c r="BF1812" s="48"/>
      <c r="BH1812" s="48"/>
      <c r="BI1812" s="48"/>
      <c r="BK1812" s="48"/>
      <c r="BL1812" s="48"/>
      <c r="BM1812" s="48"/>
      <c r="BN1812" s="48"/>
      <c r="BO1812" s="48"/>
      <c r="BP1812" s="48"/>
      <c r="BQ1812" s="48"/>
      <c r="BR1812" s="48"/>
      <c r="BS1812" s="48"/>
      <c r="BT1812" s="48"/>
      <c r="BU1812" s="48"/>
      <c r="BV1812" s="48"/>
      <c r="BW1812" s="48"/>
      <c r="BX1812" s="48"/>
      <c r="BY1812" s="48"/>
      <c r="BZ1812" s="48"/>
      <c r="CA1812" s="48"/>
      <c r="CB1812" s="48"/>
      <c r="CC1812" s="48"/>
      <c r="CD1812" s="48"/>
      <c r="CE1812" s="48"/>
    </row>
    <row r="1813">
      <c r="E1813" s="60"/>
      <c r="F1813" s="218"/>
      <c r="I1813" s="48"/>
      <c r="J1813" s="65"/>
      <c r="K1813" s="65"/>
      <c r="L1813" s="11"/>
      <c r="M1813" s="11"/>
      <c r="P1813" s="48"/>
      <c r="Q1813" s="48"/>
      <c r="R1813" s="48"/>
      <c r="S1813" s="48"/>
      <c r="W1813" s="11"/>
      <c r="Z1813" s="48"/>
      <c r="AA1813" s="48"/>
      <c r="AB1813" s="48"/>
      <c r="AC1813" s="48"/>
      <c r="AD1813" s="48"/>
      <c r="AE1813" s="48"/>
      <c r="AF1813" s="48"/>
      <c r="AG1813" s="48"/>
      <c r="AH1813" s="48"/>
      <c r="AI1813" s="48"/>
      <c r="AJ1813" s="48"/>
      <c r="AK1813" s="48"/>
      <c r="AL1813" s="48"/>
      <c r="AN1813" s="48"/>
      <c r="AP1813" s="48"/>
      <c r="AQ1813" s="48"/>
      <c r="AS1813" s="48"/>
      <c r="AU1813" s="48"/>
      <c r="AV1813" s="48"/>
      <c r="AX1813" s="48"/>
      <c r="AY1813" s="48"/>
      <c r="BA1813" s="48"/>
      <c r="BB1813" s="48"/>
      <c r="BF1813" s="48"/>
      <c r="BH1813" s="48"/>
      <c r="BI1813" s="48"/>
      <c r="BK1813" s="48"/>
      <c r="BL1813" s="48"/>
      <c r="BM1813" s="48"/>
      <c r="BN1813" s="48"/>
      <c r="BO1813" s="48"/>
      <c r="BP1813" s="48"/>
      <c r="BQ1813" s="48"/>
      <c r="BR1813" s="48"/>
      <c r="BS1813" s="48"/>
      <c r="BT1813" s="48"/>
      <c r="BU1813" s="48"/>
      <c r="BV1813" s="48"/>
      <c r="BW1813" s="48"/>
      <c r="BX1813" s="48"/>
      <c r="BY1813" s="48"/>
      <c r="BZ1813" s="48"/>
      <c r="CA1813" s="48"/>
      <c r="CB1813" s="48"/>
      <c r="CC1813" s="48"/>
      <c r="CD1813" s="48"/>
      <c r="CE1813" s="48"/>
    </row>
    <row r="1814">
      <c r="E1814" s="60"/>
      <c r="F1814" s="218"/>
      <c r="I1814" s="48"/>
      <c r="J1814" s="65"/>
      <c r="K1814" s="65"/>
      <c r="L1814" s="11"/>
      <c r="M1814" s="11"/>
      <c r="P1814" s="48"/>
      <c r="Q1814" s="48"/>
      <c r="R1814" s="48"/>
      <c r="S1814" s="48"/>
      <c r="W1814" s="11"/>
      <c r="Z1814" s="48"/>
      <c r="AA1814" s="48"/>
      <c r="AB1814" s="48"/>
      <c r="AC1814" s="48"/>
      <c r="AD1814" s="48"/>
      <c r="AE1814" s="48"/>
      <c r="AF1814" s="48"/>
      <c r="AG1814" s="48"/>
      <c r="AH1814" s="48"/>
      <c r="AI1814" s="48"/>
      <c r="AJ1814" s="48"/>
      <c r="AK1814" s="48"/>
      <c r="AL1814" s="48"/>
      <c r="AN1814" s="48"/>
      <c r="AP1814" s="48"/>
      <c r="AQ1814" s="48"/>
      <c r="AS1814" s="48"/>
      <c r="AU1814" s="48"/>
      <c r="AV1814" s="48"/>
      <c r="AX1814" s="48"/>
      <c r="AY1814" s="48"/>
      <c r="BA1814" s="48"/>
      <c r="BB1814" s="48"/>
      <c r="BF1814" s="48"/>
      <c r="BH1814" s="48"/>
      <c r="BI1814" s="48"/>
      <c r="BK1814" s="48"/>
      <c r="BL1814" s="48"/>
      <c r="BM1814" s="48"/>
      <c r="BN1814" s="48"/>
      <c r="BO1814" s="48"/>
      <c r="BP1814" s="48"/>
      <c r="BQ1814" s="48"/>
      <c r="BR1814" s="48"/>
      <c r="BS1814" s="48"/>
      <c r="BT1814" s="48"/>
      <c r="BU1814" s="48"/>
      <c r="BV1814" s="48"/>
      <c r="BW1814" s="48"/>
      <c r="BX1814" s="48"/>
      <c r="BY1814" s="48"/>
      <c r="BZ1814" s="48"/>
      <c r="CA1814" s="48"/>
      <c r="CB1814" s="48"/>
      <c r="CC1814" s="48"/>
      <c r="CD1814" s="48"/>
      <c r="CE1814" s="48"/>
    </row>
    <row r="1815">
      <c r="E1815" s="60"/>
      <c r="F1815" s="218"/>
      <c r="I1815" s="48"/>
      <c r="J1815" s="65"/>
      <c r="K1815" s="65"/>
      <c r="L1815" s="11"/>
      <c r="M1815" s="11"/>
      <c r="P1815" s="48"/>
      <c r="Q1815" s="48"/>
      <c r="R1815" s="48"/>
      <c r="S1815" s="48"/>
      <c r="W1815" s="11"/>
      <c r="Z1815" s="48"/>
      <c r="AA1815" s="48"/>
      <c r="AB1815" s="48"/>
      <c r="AC1815" s="48"/>
      <c r="AD1815" s="48"/>
      <c r="AE1815" s="48"/>
      <c r="AF1815" s="48"/>
      <c r="AG1815" s="48"/>
      <c r="AH1815" s="48"/>
      <c r="AI1815" s="48"/>
      <c r="AJ1815" s="48"/>
      <c r="AK1815" s="48"/>
      <c r="AL1815" s="48"/>
      <c r="AN1815" s="48"/>
      <c r="AP1815" s="48"/>
      <c r="AQ1815" s="48"/>
      <c r="AS1815" s="48"/>
      <c r="AU1815" s="48"/>
      <c r="AV1815" s="48"/>
      <c r="AX1815" s="48"/>
      <c r="AY1815" s="48"/>
      <c r="BA1815" s="48"/>
      <c r="BB1815" s="48"/>
      <c r="BF1815" s="48"/>
      <c r="BH1815" s="48"/>
      <c r="BI1815" s="48"/>
      <c r="BK1815" s="48"/>
      <c r="BL1815" s="48"/>
      <c r="BM1815" s="48"/>
      <c r="BN1815" s="48"/>
      <c r="BO1815" s="48"/>
      <c r="BP1815" s="48"/>
      <c r="BQ1815" s="48"/>
      <c r="BR1815" s="48"/>
      <c r="BS1815" s="48"/>
      <c r="BT1815" s="48"/>
      <c r="BU1815" s="48"/>
      <c r="BV1815" s="48"/>
      <c r="BW1815" s="48"/>
      <c r="BX1815" s="48"/>
      <c r="BY1815" s="48"/>
      <c r="BZ1815" s="48"/>
      <c r="CA1815" s="48"/>
      <c r="CB1815" s="48"/>
      <c r="CC1815" s="48"/>
      <c r="CD1815" s="48"/>
      <c r="CE1815" s="48"/>
    </row>
    <row r="1816">
      <c r="E1816" s="60"/>
      <c r="F1816" s="218"/>
      <c r="I1816" s="48"/>
      <c r="J1816" s="65"/>
      <c r="K1816" s="65"/>
      <c r="L1816" s="11"/>
      <c r="M1816" s="11"/>
      <c r="P1816" s="48"/>
      <c r="Q1816" s="48"/>
      <c r="R1816" s="48"/>
      <c r="S1816" s="48"/>
      <c r="W1816" s="11"/>
      <c r="Z1816" s="48"/>
      <c r="AA1816" s="48"/>
      <c r="AB1816" s="48"/>
      <c r="AC1816" s="48"/>
      <c r="AD1816" s="48"/>
      <c r="AE1816" s="48"/>
      <c r="AF1816" s="48"/>
      <c r="AG1816" s="48"/>
      <c r="AH1816" s="48"/>
      <c r="AI1816" s="48"/>
      <c r="AJ1816" s="48"/>
      <c r="AK1816" s="48"/>
      <c r="AL1816" s="48"/>
      <c r="AN1816" s="48"/>
      <c r="AP1816" s="48"/>
      <c r="AQ1816" s="48"/>
      <c r="AS1816" s="48"/>
      <c r="AU1816" s="48"/>
      <c r="AV1816" s="48"/>
      <c r="AX1816" s="48"/>
      <c r="AY1816" s="48"/>
      <c r="BA1816" s="48"/>
      <c r="BB1816" s="48"/>
      <c r="BF1816" s="48"/>
      <c r="BH1816" s="48"/>
      <c r="BI1816" s="48"/>
      <c r="BK1816" s="48"/>
      <c r="BL1816" s="48"/>
      <c r="BM1816" s="48"/>
      <c r="BN1816" s="48"/>
      <c r="BO1816" s="48"/>
      <c r="BP1816" s="48"/>
      <c r="BQ1816" s="48"/>
      <c r="BR1816" s="48"/>
      <c r="BS1816" s="48"/>
      <c r="BT1816" s="48"/>
      <c r="BU1816" s="48"/>
      <c r="BV1816" s="48"/>
      <c r="BW1816" s="48"/>
      <c r="BX1816" s="48"/>
      <c r="BY1816" s="48"/>
      <c r="BZ1816" s="48"/>
      <c r="CA1816" s="48"/>
      <c r="CB1816" s="48"/>
      <c r="CC1816" s="48"/>
      <c r="CD1816" s="48"/>
      <c r="CE1816" s="48"/>
    </row>
    <row r="1817">
      <c r="E1817" s="60"/>
      <c r="F1817" s="218"/>
      <c r="I1817" s="48"/>
      <c r="J1817" s="65"/>
      <c r="K1817" s="65"/>
      <c r="L1817" s="11"/>
      <c r="M1817" s="11"/>
      <c r="P1817" s="48"/>
      <c r="Q1817" s="48"/>
      <c r="R1817" s="48"/>
      <c r="S1817" s="48"/>
      <c r="W1817" s="11"/>
      <c r="Z1817" s="48"/>
      <c r="AA1817" s="48"/>
      <c r="AB1817" s="48"/>
      <c r="AC1817" s="48"/>
      <c r="AD1817" s="48"/>
      <c r="AE1817" s="48"/>
      <c r="AF1817" s="48"/>
      <c r="AG1817" s="48"/>
      <c r="AH1817" s="48"/>
      <c r="AI1817" s="48"/>
      <c r="AJ1817" s="48"/>
      <c r="AK1817" s="48"/>
      <c r="AL1817" s="48"/>
      <c r="AN1817" s="48"/>
      <c r="AP1817" s="48"/>
      <c r="AQ1817" s="48"/>
      <c r="AS1817" s="48"/>
      <c r="AU1817" s="48"/>
      <c r="AV1817" s="48"/>
      <c r="AX1817" s="48"/>
      <c r="AY1817" s="48"/>
      <c r="BA1817" s="48"/>
      <c r="BB1817" s="48"/>
      <c r="BF1817" s="48"/>
      <c r="BH1817" s="48"/>
      <c r="BI1817" s="48"/>
      <c r="BK1817" s="48"/>
      <c r="BL1817" s="48"/>
      <c r="BM1817" s="48"/>
      <c r="BN1817" s="48"/>
      <c r="BO1817" s="48"/>
      <c r="BP1817" s="48"/>
      <c r="BQ1817" s="48"/>
      <c r="BR1817" s="48"/>
      <c r="BS1817" s="48"/>
      <c r="BT1817" s="48"/>
      <c r="BU1817" s="48"/>
      <c r="BV1817" s="48"/>
      <c r="BW1817" s="48"/>
      <c r="BX1817" s="48"/>
      <c r="BY1817" s="48"/>
      <c r="BZ1817" s="48"/>
      <c r="CA1817" s="48"/>
      <c r="CB1817" s="48"/>
      <c r="CC1817" s="48"/>
      <c r="CD1817" s="48"/>
      <c r="CE1817" s="48"/>
    </row>
    <row r="1818">
      <c r="E1818" s="60"/>
      <c r="F1818" s="218"/>
      <c r="I1818" s="48"/>
      <c r="J1818" s="65"/>
      <c r="K1818" s="65"/>
      <c r="L1818" s="11"/>
      <c r="M1818" s="11"/>
      <c r="P1818" s="48"/>
      <c r="Q1818" s="48"/>
      <c r="R1818" s="48"/>
      <c r="S1818" s="48"/>
      <c r="W1818" s="11"/>
      <c r="Z1818" s="48"/>
      <c r="AA1818" s="48"/>
      <c r="AB1818" s="48"/>
      <c r="AC1818" s="48"/>
      <c r="AD1818" s="48"/>
      <c r="AE1818" s="48"/>
      <c r="AF1818" s="48"/>
      <c r="AG1818" s="48"/>
      <c r="AH1818" s="48"/>
      <c r="AI1818" s="48"/>
      <c r="AJ1818" s="48"/>
      <c r="AK1818" s="48"/>
      <c r="AL1818" s="48"/>
      <c r="AN1818" s="48"/>
      <c r="AP1818" s="48"/>
      <c r="AQ1818" s="48"/>
      <c r="AS1818" s="48"/>
      <c r="AU1818" s="48"/>
      <c r="AV1818" s="48"/>
      <c r="AX1818" s="48"/>
      <c r="AY1818" s="48"/>
      <c r="BA1818" s="48"/>
      <c r="BB1818" s="48"/>
      <c r="BF1818" s="48"/>
      <c r="BH1818" s="48"/>
      <c r="BI1818" s="48"/>
      <c r="BK1818" s="48"/>
      <c r="BL1818" s="48"/>
      <c r="BM1818" s="48"/>
      <c r="BN1818" s="48"/>
      <c r="BO1818" s="48"/>
      <c r="BP1818" s="48"/>
      <c r="BQ1818" s="48"/>
      <c r="BR1818" s="48"/>
      <c r="BS1818" s="48"/>
      <c r="BT1818" s="48"/>
      <c r="BU1818" s="48"/>
      <c r="BV1818" s="48"/>
      <c r="BW1818" s="48"/>
      <c r="BX1818" s="48"/>
      <c r="BY1818" s="48"/>
      <c r="BZ1818" s="48"/>
      <c r="CA1818" s="48"/>
      <c r="CB1818" s="48"/>
      <c r="CC1818" s="48"/>
      <c r="CD1818" s="48"/>
      <c r="CE1818" s="48"/>
    </row>
    <row r="1819">
      <c r="E1819" s="60"/>
      <c r="F1819" s="218"/>
      <c r="I1819" s="48"/>
      <c r="J1819" s="65"/>
      <c r="K1819" s="65"/>
      <c r="L1819" s="11"/>
      <c r="M1819" s="11"/>
      <c r="P1819" s="48"/>
      <c r="Q1819" s="48"/>
      <c r="R1819" s="48"/>
      <c r="S1819" s="48"/>
      <c r="W1819" s="11"/>
      <c r="Z1819" s="48"/>
      <c r="AA1819" s="48"/>
      <c r="AB1819" s="48"/>
      <c r="AC1819" s="48"/>
      <c r="AD1819" s="48"/>
      <c r="AE1819" s="48"/>
      <c r="AF1819" s="48"/>
      <c r="AG1819" s="48"/>
      <c r="AH1819" s="48"/>
      <c r="AI1819" s="48"/>
      <c r="AJ1819" s="48"/>
      <c r="AK1819" s="48"/>
      <c r="AL1819" s="48"/>
      <c r="AN1819" s="48"/>
      <c r="AP1819" s="48"/>
      <c r="AQ1819" s="48"/>
      <c r="AS1819" s="48"/>
      <c r="AU1819" s="48"/>
      <c r="AV1819" s="48"/>
      <c r="AX1819" s="48"/>
      <c r="AY1819" s="48"/>
      <c r="BA1819" s="48"/>
      <c r="BB1819" s="48"/>
      <c r="BF1819" s="48"/>
      <c r="BH1819" s="48"/>
      <c r="BI1819" s="48"/>
      <c r="BK1819" s="48"/>
      <c r="BL1819" s="48"/>
      <c r="BM1819" s="48"/>
      <c r="BN1819" s="48"/>
      <c r="BO1819" s="48"/>
      <c r="BP1819" s="48"/>
      <c r="BQ1819" s="48"/>
      <c r="BR1819" s="48"/>
      <c r="BS1819" s="48"/>
      <c r="BT1819" s="48"/>
      <c r="BU1819" s="48"/>
      <c r="BV1819" s="48"/>
      <c r="BW1819" s="48"/>
      <c r="BX1819" s="48"/>
      <c r="BY1819" s="48"/>
      <c r="BZ1819" s="48"/>
      <c r="CA1819" s="48"/>
      <c r="CB1819" s="48"/>
      <c r="CC1819" s="48"/>
      <c r="CD1819" s="48"/>
      <c r="CE1819" s="48"/>
    </row>
    <row r="1820">
      <c r="E1820" s="60"/>
      <c r="F1820" s="218"/>
      <c r="I1820" s="48"/>
      <c r="J1820" s="65"/>
      <c r="K1820" s="65"/>
      <c r="L1820" s="11"/>
      <c r="M1820" s="11"/>
      <c r="P1820" s="48"/>
      <c r="Q1820" s="48"/>
      <c r="R1820" s="48"/>
      <c r="S1820" s="48"/>
      <c r="W1820" s="11"/>
      <c r="Z1820" s="48"/>
      <c r="AA1820" s="48"/>
      <c r="AB1820" s="48"/>
      <c r="AC1820" s="48"/>
      <c r="AD1820" s="48"/>
      <c r="AE1820" s="48"/>
      <c r="AF1820" s="48"/>
      <c r="AG1820" s="48"/>
      <c r="AH1820" s="48"/>
      <c r="AI1820" s="48"/>
      <c r="AJ1820" s="48"/>
      <c r="AK1820" s="48"/>
      <c r="AL1820" s="48"/>
      <c r="AN1820" s="48"/>
      <c r="AP1820" s="48"/>
      <c r="AQ1820" s="48"/>
      <c r="AS1820" s="48"/>
      <c r="AU1820" s="48"/>
      <c r="AV1820" s="48"/>
      <c r="AX1820" s="48"/>
      <c r="AY1820" s="48"/>
      <c r="BA1820" s="48"/>
      <c r="BB1820" s="48"/>
      <c r="BF1820" s="48"/>
      <c r="BH1820" s="48"/>
      <c r="BI1820" s="48"/>
      <c r="BK1820" s="48"/>
      <c r="BL1820" s="48"/>
      <c r="BM1820" s="48"/>
      <c r="BN1820" s="48"/>
      <c r="BO1820" s="48"/>
      <c r="BP1820" s="48"/>
      <c r="BQ1820" s="48"/>
      <c r="BR1820" s="48"/>
      <c r="BS1820" s="48"/>
      <c r="BT1820" s="48"/>
      <c r="BU1820" s="48"/>
      <c r="BV1820" s="48"/>
      <c r="BW1820" s="48"/>
      <c r="BX1820" s="48"/>
      <c r="BY1820" s="48"/>
      <c r="BZ1820" s="48"/>
      <c r="CA1820" s="48"/>
      <c r="CB1820" s="48"/>
      <c r="CC1820" s="48"/>
      <c r="CD1820" s="48"/>
      <c r="CE1820" s="48"/>
    </row>
    <row r="1821">
      <c r="E1821" s="60"/>
      <c r="F1821" s="218"/>
      <c r="I1821" s="48"/>
      <c r="J1821" s="65"/>
      <c r="K1821" s="65"/>
      <c r="L1821" s="11"/>
      <c r="M1821" s="11"/>
      <c r="P1821" s="48"/>
      <c r="Q1821" s="48"/>
      <c r="R1821" s="48"/>
      <c r="S1821" s="48"/>
      <c r="W1821" s="11"/>
      <c r="Z1821" s="48"/>
      <c r="AA1821" s="48"/>
      <c r="AB1821" s="48"/>
      <c r="AC1821" s="48"/>
      <c r="AD1821" s="48"/>
      <c r="AE1821" s="48"/>
      <c r="AF1821" s="48"/>
      <c r="AG1821" s="48"/>
      <c r="AH1821" s="48"/>
      <c r="AI1821" s="48"/>
      <c r="AJ1821" s="48"/>
      <c r="AK1821" s="48"/>
      <c r="AL1821" s="48"/>
      <c r="AN1821" s="48"/>
      <c r="AP1821" s="48"/>
      <c r="AQ1821" s="48"/>
      <c r="AS1821" s="48"/>
      <c r="AU1821" s="48"/>
      <c r="AV1821" s="48"/>
      <c r="AX1821" s="48"/>
      <c r="AY1821" s="48"/>
      <c r="BA1821" s="48"/>
      <c r="BB1821" s="48"/>
      <c r="BF1821" s="48"/>
      <c r="BH1821" s="48"/>
      <c r="BI1821" s="48"/>
      <c r="BK1821" s="48"/>
      <c r="BL1821" s="48"/>
      <c r="BM1821" s="48"/>
      <c r="BN1821" s="48"/>
      <c r="BO1821" s="48"/>
      <c r="BP1821" s="48"/>
      <c r="BQ1821" s="48"/>
      <c r="BR1821" s="48"/>
      <c r="BS1821" s="48"/>
      <c r="BT1821" s="48"/>
      <c r="BU1821" s="48"/>
      <c r="BV1821" s="48"/>
      <c r="BW1821" s="48"/>
      <c r="BX1821" s="48"/>
      <c r="BY1821" s="48"/>
      <c r="BZ1821" s="48"/>
      <c r="CA1821" s="48"/>
      <c r="CB1821" s="48"/>
      <c r="CC1821" s="48"/>
      <c r="CD1821" s="48"/>
      <c r="CE1821" s="48"/>
    </row>
    <row r="1822">
      <c r="E1822" s="60"/>
      <c r="F1822" s="218"/>
      <c r="I1822" s="48"/>
      <c r="J1822" s="65"/>
      <c r="K1822" s="65"/>
      <c r="L1822" s="11"/>
      <c r="M1822" s="11"/>
      <c r="P1822" s="48"/>
      <c r="Q1822" s="48"/>
      <c r="R1822" s="48"/>
      <c r="S1822" s="48"/>
      <c r="W1822" s="11"/>
      <c r="Z1822" s="48"/>
      <c r="AA1822" s="48"/>
      <c r="AB1822" s="48"/>
      <c r="AC1822" s="48"/>
      <c r="AD1822" s="48"/>
      <c r="AE1822" s="48"/>
      <c r="AF1822" s="48"/>
      <c r="AG1822" s="48"/>
      <c r="AH1822" s="48"/>
      <c r="AI1822" s="48"/>
      <c r="AJ1822" s="48"/>
      <c r="AK1822" s="48"/>
      <c r="AL1822" s="48"/>
      <c r="AN1822" s="48"/>
      <c r="AP1822" s="48"/>
      <c r="AQ1822" s="48"/>
      <c r="AS1822" s="48"/>
      <c r="AU1822" s="48"/>
      <c r="AV1822" s="48"/>
      <c r="AX1822" s="48"/>
      <c r="AY1822" s="48"/>
      <c r="BA1822" s="48"/>
      <c r="BB1822" s="48"/>
      <c r="BF1822" s="48"/>
      <c r="BH1822" s="48"/>
      <c r="BI1822" s="48"/>
      <c r="BK1822" s="48"/>
      <c r="BL1822" s="48"/>
      <c r="BM1822" s="48"/>
      <c r="BN1822" s="48"/>
      <c r="BO1822" s="48"/>
      <c r="BP1822" s="48"/>
      <c r="BQ1822" s="48"/>
      <c r="BR1822" s="48"/>
      <c r="BS1822" s="48"/>
      <c r="BT1822" s="48"/>
      <c r="BU1822" s="48"/>
      <c r="BV1822" s="48"/>
      <c r="BW1822" s="48"/>
      <c r="BX1822" s="48"/>
      <c r="BY1822" s="48"/>
      <c r="BZ1822" s="48"/>
      <c r="CA1822" s="48"/>
      <c r="CB1822" s="48"/>
      <c r="CC1822" s="48"/>
      <c r="CD1822" s="48"/>
      <c r="CE1822" s="48"/>
    </row>
    <row r="1823">
      <c r="E1823" s="60"/>
      <c r="F1823" s="218"/>
      <c r="I1823" s="48"/>
      <c r="J1823" s="65"/>
      <c r="K1823" s="65"/>
      <c r="L1823" s="11"/>
      <c r="M1823" s="11"/>
      <c r="P1823" s="48"/>
      <c r="Q1823" s="48"/>
      <c r="R1823" s="48"/>
      <c r="S1823" s="48"/>
      <c r="W1823" s="11"/>
      <c r="Z1823" s="48"/>
      <c r="AA1823" s="48"/>
      <c r="AB1823" s="48"/>
      <c r="AC1823" s="48"/>
      <c r="AD1823" s="48"/>
      <c r="AE1823" s="48"/>
      <c r="AF1823" s="48"/>
      <c r="AG1823" s="48"/>
      <c r="AH1823" s="48"/>
      <c r="AI1823" s="48"/>
      <c r="AJ1823" s="48"/>
      <c r="AK1823" s="48"/>
      <c r="AL1823" s="48"/>
      <c r="AN1823" s="48"/>
      <c r="AP1823" s="48"/>
      <c r="AQ1823" s="48"/>
      <c r="AS1823" s="48"/>
      <c r="AU1823" s="48"/>
      <c r="AV1823" s="48"/>
      <c r="AX1823" s="48"/>
      <c r="AY1823" s="48"/>
      <c r="BA1823" s="48"/>
      <c r="BB1823" s="48"/>
      <c r="BF1823" s="48"/>
      <c r="BH1823" s="48"/>
      <c r="BI1823" s="48"/>
      <c r="BK1823" s="48"/>
      <c r="BL1823" s="48"/>
      <c r="BM1823" s="48"/>
      <c r="BN1823" s="48"/>
      <c r="BO1823" s="48"/>
      <c r="BP1823" s="48"/>
      <c r="BQ1823" s="48"/>
      <c r="BR1823" s="48"/>
      <c r="BS1823" s="48"/>
      <c r="BT1823" s="48"/>
      <c r="BU1823" s="48"/>
      <c r="BV1823" s="48"/>
      <c r="BW1823" s="48"/>
      <c r="BX1823" s="48"/>
      <c r="BY1823" s="48"/>
      <c r="BZ1823" s="48"/>
      <c r="CA1823" s="48"/>
      <c r="CB1823" s="48"/>
      <c r="CC1823" s="48"/>
      <c r="CD1823" s="48"/>
      <c r="CE1823" s="48"/>
    </row>
    <row r="1824">
      <c r="E1824" s="60"/>
      <c r="F1824" s="218"/>
      <c r="I1824" s="48"/>
      <c r="J1824" s="65"/>
      <c r="K1824" s="65"/>
      <c r="L1824" s="11"/>
      <c r="M1824" s="11"/>
      <c r="P1824" s="48"/>
      <c r="Q1824" s="48"/>
      <c r="R1824" s="48"/>
      <c r="S1824" s="48"/>
      <c r="W1824" s="11"/>
      <c r="Z1824" s="48"/>
      <c r="AA1824" s="48"/>
      <c r="AB1824" s="48"/>
      <c r="AC1824" s="48"/>
      <c r="AD1824" s="48"/>
      <c r="AE1824" s="48"/>
      <c r="AF1824" s="48"/>
      <c r="AG1824" s="48"/>
      <c r="AH1824" s="48"/>
      <c r="AI1824" s="48"/>
      <c r="AJ1824" s="48"/>
      <c r="AK1824" s="48"/>
      <c r="AL1824" s="48"/>
      <c r="AN1824" s="48"/>
      <c r="AP1824" s="48"/>
      <c r="AQ1824" s="48"/>
      <c r="AS1824" s="48"/>
      <c r="AU1824" s="48"/>
      <c r="AV1824" s="48"/>
      <c r="AX1824" s="48"/>
      <c r="AY1824" s="48"/>
      <c r="BA1824" s="48"/>
      <c r="BB1824" s="48"/>
      <c r="BF1824" s="48"/>
      <c r="BH1824" s="48"/>
      <c r="BI1824" s="48"/>
      <c r="BK1824" s="48"/>
      <c r="BL1824" s="48"/>
      <c r="BM1824" s="48"/>
      <c r="BN1824" s="48"/>
      <c r="BO1824" s="48"/>
      <c r="BP1824" s="48"/>
      <c r="BQ1824" s="48"/>
      <c r="BR1824" s="48"/>
      <c r="BS1824" s="48"/>
      <c r="BT1824" s="48"/>
      <c r="BU1824" s="48"/>
      <c r="BV1824" s="48"/>
      <c r="BW1824" s="48"/>
      <c r="BX1824" s="48"/>
      <c r="BY1824" s="48"/>
      <c r="BZ1824" s="48"/>
      <c r="CA1824" s="48"/>
      <c r="CB1824" s="48"/>
      <c r="CC1824" s="48"/>
      <c r="CD1824" s="48"/>
      <c r="CE1824" s="48"/>
    </row>
    <row r="1825">
      <c r="E1825" s="60"/>
      <c r="F1825" s="218"/>
      <c r="I1825" s="48"/>
      <c r="J1825" s="65"/>
      <c r="K1825" s="65"/>
      <c r="L1825" s="11"/>
      <c r="M1825" s="11"/>
      <c r="P1825" s="48"/>
      <c r="Q1825" s="48"/>
      <c r="R1825" s="48"/>
      <c r="S1825" s="48"/>
      <c r="W1825" s="11"/>
      <c r="Z1825" s="48"/>
      <c r="AA1825" s="48"/>
      <c r="AB1825" s="48"/>
      <c r="AC1825" s="48"/>
      <c r="AD1825" s="48"/>
      <c r="AE1825" s="48"/>
      <c r="AF1825" s="48"/>
      <c r="AG1825" s="48"/>
      <c r="AH1825" s="48"/>
      <c r="AI1825" s="48"/>
      <c r="AJ1825" s="48"/>
      <c r="AK1825" s="48"/>
      <c r="AL1825" s="48"/>
      <c r="AN1825" s="48"/>
      <c r="AP1825" s="48"/>
      <c r="AQ1825" s="48"/>
      <c r="AS1825" s="48"/>
      <c r="AU1825" s="48"/>
      <c r="AV1825" s="48"/>
      <c r="AX1825" s="48"/>
      <c r="AY1825" s="48"/>
      <c r="BA1825" s="48"/>
      <c r="BB1825" s="48"/>
      <c r="BF1825" s="48"/>
      <c r="BH1825" s="48"/>
      <c r="BI1825" s="48"/>
      <c r="BK1825" s="48"/>
      <c r="BL1825" s="48"/>
      <c r="BM1825" s="48"/>
      <c r="BN1825" s="48"/>
      <c r="BO1825" s="48"/>
      <c r="BP1825" s="48"/>
      <c r="BQ1825" s="48"/>
      <c r="BR1825" s="48"/>
      <c r="BS1825" s="48"/>
      <c r="BT1825" s="48"/>
      <c r="BU1825" s="48"/>
      <c r="BV1825" s="48"/>
      <c r="BW1825" s="48"/>
      <c r="BX1825" s="48"/>
      <c r="BY1825" s="48"/>
      <c r="BZ1825" s="48"/>
      <c r="CA1825" s="48"/>
      <c r="CB1825" s="48"/>
      <c r="CC1825" s="48"/>
      <c r="CD1825" s="48"/>
      <c r="CE1825" s="48"/>
    </row>
    <row r="1826">
      <c r="E1826" s="60"/>
      <c r="F1826" s="218"/>
      <c r="I1826" s="48"/>
      <c r="J1826" s="65"/>
      <c r="K1826" s="65"/>
      <c r="L1826" s="11"/>
      <c r="M1826" s="11"/>
      <c r="P1826" s="48"/>
      <c r="Q1826" s="48"/>
      <c r="R1826" s="48"/>
      <c r="S1826" s="48"/>
      <c r="W1826" s="11"/>
      <c r="Z1826" s="48"/>
      <c r="AA1826" s="48"/>
      <c r="AB1826" s="48"/>
      <c r="AC1826" s="48"/>
      <c r="AD1826" s="48"/>
      <c r="AE1826" s="48"/>
      <c r="AF1826" s="48"/>
      <c r="AG1826" s="48"/>
      <c r="AH1826" s="48"/>
      <c r="AI1826" s="48"/>
      <c r="AJ1826" s="48"/>
      <c r="AK1826" s="48"/>
      <c r="AL1826" s="48"/>
      <c r="AN1826" s="48"/>
      <c r="AP1826" s="48"/>
      <c r="AQ1826" s="48"/>
      <c r="AS1826" s="48"/>
      <c r="AU1826" s="48"/>
      <c r="AV1826" s="48"/>
      <c r="AX1826" s="48"/>
      <c r="AY1826" s="48"/>
      <c r="BA1826" s="48"/>
      <c r="BB1826" s="48"/>
      <c r="BF1826" s="48"/>
      <c r="BH1826" s="48"/>
      <c r="BI1826" s="48"/>
      <c r="BK1826" s="48"/>
      <c r="BL1826" s="48"/>
      <c r="BM1826" s="48"/>
      <c r="BN1826" s="48"/>
      <c r="BO1826" s="48"/>
      <c r="BP1826" s="48"/>
      <c r="BQ1826" s="48"/>
      <c r="BR1826" s="48"/>
      <c r="BS1826" s="48"/>
      <c r="BT1826" s="48"/>
      <c r="BU1826" s="48"/>
      <c r="BV1826" s="48"/>
      <c r="BW1826" s="48"/>
      <c r="BX1826" s="48"/>
      <c r="BY1826" s="48"/>
      <c r="BZ1826" s="48"/>
      <c r="CA1826" s="48"/>
      <c r="CB1826" s="48"/>
      <c r="CC1826" s="48"/>
      <c r="CD1826" s="48"/>
      <c r="CE1826" s="48"/>
    </row>
    <row r="1827">
      <c r="E1827" s="60"/>
      <c r="F1827" s="218"/>
      <c r="I1827" s="48"/>
      <c r="J1827" s="65"/>
      <c r="K1827" s="65"/>
      <c r="L1827" s="11"/>
      <c r="M1827" s="11"/>
      <c r="P1827" s="48"/>
      <c r="Q1827" s="48"/>
      <c r="R1827" s="48"/>
      <c r="S1827" s="48"/>
      <c r="W1827" s="11"/>
      <c r="Z1827" s="48"/>
      <c r="AA1827" s="48"/>
      <c r="AB1827" s="48"/>
      <c r="AC1827" s="48"/>
      <c r="AD1827" s="48"/>
      <c r="AE1827" s="48"/>
      <c r="AF1827" s="48"/>
      <c r="AG1827" s="48"/>
      <c r="AH1827" s="48"/>
      <c r="AI1827" s="48"/>
      <c r="AJ1827" s="48"/>
      <c r="AK1827" s="48"/>
      <c r="AL1827" s="48"/>
      <c r="AN1827" s="48"/>
      <c r="AP1827" s="48"/>
      <c r="AQ1827" s="48"/>
      <c r="AS1827" s="48"/>
      <c r="AU1827" s="48"/>
      <c r="AV1827" s="48"/>
      <c r="AX1827" s="48"/>
      <c r="AY1827" s="48"/>
      <c r="BA1827" s="48"/>
      <c r="BB1827" s="48"/>
      <c r="BF1827" s="48"/>
      <c r="BH1827" s="48"/>
      <c r="BI1827" s="48"/>
      <c r="BK1827" s="48"/>
      <c r="BL1827" s="48"/>
      <c r="BM1827" s="48"/>
      <c r="BN1827" s="48"/>
      <c r="BO1827" s="48"/>
      <c r="BP1827" s="48"/>
      <c r="BQ1827" s="48"/>
      <c r="BR1827" s="48"/>
      <c r="BS1827" s="48"/>
      <c r="BT1827" s="48"/>
      <c r="BU1827" s="48"/>
      <c r="BV1827" s="48"/>
      <c r="BW1827" s="48"/>
      <c r="BX1827" s="48"/>
      <c r="BY1827" s="48"/>
      <c r="BZ1827" s="48"/>
      <c r="CA1827" s="48"/>
      <c r="CB1827" s="48"/>
      <c r="CC1827" s="48"/>
      <c r="CD1827" s="48"/>
      <c r="CE1827" s="48"/>
    </row>
    <row r="1828">
      <c r="E1828" s="60"/>
      <c r="F1828" s="218"/>
      <c r="I1828" s="48"/>
      <c r="J1828" s="65"/>
      <c r="K1828" s="65"/>
      <c r="L1828" s="11"/>
      <c r="M1828" s="11"/>
      <c r="P1828" s="48"/>
      <c r="Q1828" s="48"/>
      <c r="R1828" s="48"/>
      <c r="S1828" s="48"/>
      <c r="W1828" s="11"/>
      <c r="Z1828" s="48"/>
      <c r="AA1828" s="48"/>
      <c r="AB1828" s="48"/>
      <c r="AC1828" s="48"/>
      <c r="AD1828" s="48"/>
      <c r="AE1828" s="48"/>
      <c r="AF1828" s="48"/>
      <c r="AG1828" s="48"/>
      <c r="AH1828" s="48"/>
      <c r="AI1828" s="48"/>
      <c r="AJ1828" s="48"/>
      <c r="AK1828" s="48"/>
      <c r="AL1828" s="48"/>
      <c r="AN1828" s="48"/>
      <c r="AP1828" s="48"/>
      <c r="AQ1828" s="48"/>
      <c r="AS1828" s="48"/>
      <c r="AU1828" s="48"/>
      <c r="AV1828" s="48"/>
      <c r="AX1828" s="48"/>
      <c r="AY1828" s="48"/>
      <c r="BA1828" s="48"/>
      <c r="BB1828" s="48"/>
      <c r="BF1828" s="48"/>
      <c r="BH1828" s="48"/>
      <c r="BI1828" s="48"/>
      <c r="BK1828" s="48"/>
      <c r="BL1828" s="48"/>
      <c r="BM1828" s="48"/>
      <c r="BN1828" s="48"/>
      <c r="BO1828" s="48"/>
      <c r="BP1828" s="48"/>
      <c r="BQ1828" s="48"/>
      <c r="BR1828" s="48"/>
      <c r="BS1828" s="48"/>
      <c r="BT1828" s="48"/>
      <c r="BU1828" s="48"/>
      <c r="BV1828" s="48"/>
      <c r="BW1828" s="48"/>
      <c r="BX1828" s="48"/>
      <c r="BY1828" s="48"/>
      <c r="BZ1828" s="48"/>
      <c r="CA1828" s="48"/>
      <c r="CB1828" s="48"/>
      <c r="CC1828" s="48"/>
      <c r="CD1828" s="48"/>
      <c r="CE1828" s="48"/>
    </row>
    <row r="1829">
      <c r="E1829" s="60"/>
      <c r="F1829" s="218"/>
      <c r="I1829" s="48"/>
      <c r="J1829" s="65"/>
      <c r="K1829" s="65"/>
      <c r="L1829" s="11"/>
      <c r="M1829" s="11"/>
      <c r="P1829" s="48"/>
      <c r="Q1829" s="48"/>
      <c r="R1829" s="48"/>
      <c r="S1829" s="48"/>
      <c r="W1829" s="11"/>
      <c r="Z1829" s="48"/>
      <c r="AA1829" s="48"/>
      <c r="AB1829" s="48"/>
      <c r="AC1829" s="48"/>
      <c r="AD1829" s="48"/>
      <c r="AE1829" s="48"/>
      <c r="AF1829" s="48"/>
      <c r="AG1829" s="48"/>
      <c r="AH1829" s="48"/>
      <c r="AI1829" s="48"/>
      <c r="AJ1829" s="48"/>
      <c r="AK1829" s="48"/>
      <c r="AL1829" s="48"/>
      <c r="AN1829" s="48"/>
      <c r="AP1829" s="48"/>
      <c r="AQ1829" s="48"/>
      <c r="AS1829" s="48"/>
      <c r="AU1829" s="48"/>
      <c r="AV1829" s="48"/>
      <c r="AX1829" s="48"/>
      <c r="AY1829" s="48"/>
      <c r="BA1829" s="48"/>
      <c r="BB1829" s="48"/>
      <c r="BF1829" s="48"/>
      <c r="BH1829" s="48"/>
      <c r="BI1829" s="48"/>
      <c r="BK1829" s="48"/>
      <c r="BL1829" s="48"/>
      <c r="BM1829" s="48"/>
      <c r="BN1829" s="48"/>
      <c r="BO1829" s="48"/>
      <c r="BP1829" s="48"/>
      <c r="BQ1829" s="48"/>
      <c r="BR1829" s="48"/>
      <c r="BS1829" s="48"/>
      <c r="BT1829" s="48"/>
      <c r="BU1829" s="48"/>
      <c r="BV1829" s="48"/>
      <c r="BW1829" s="48"/>
      <c r="BX1829" s="48"/>
      <c r="BY1829" s="48"/>
      <c r="BZ1829" s="48"/>
      <c r="CA1829" s="48"/>
      <c r="CB1829" s="48"/>
      <c r="CC1829" s="48"/>
      <c r="CD1829" s="48"/>
      <c r="CE1829" s="48"/>
    </row>
    <row r="1830">
      <c r="E1830" s="60"/>
      <c r="F1830" s="218"/>
      <c r="I1830" s="48"/>
      <c r="J1830" s="65"/>
      <c r="K1830" s="65"/>
      <c r="L1830" s="11"/>
      <c r="M1830" s="11"/>
      <c r="P1830" s="48"/>
      <c r="Q1830" s="48"/>
      <c r="R1830" s="48"/>
      <c r="S1830" s="48"/>
      <c r="W1830" s="11"/>
      <c r="Z1830" s="48"/>
      <c r="AA1830" s="48"/>
      <c r="AB1830" s="48"/>
      <c r="AC1830" s="48"/>
      <c r="AD1830" s="48"/>
      <c r="AE1830" s="48"/>
      <c r="AF1830" s="48"/>
      <c r="AG1830" s="48"/>
      <c r="AH1830" s="48"/>
      <c r="AI1830" s="48"/>
      <c r="AJ1830" s="48"/>
      <c r="AK1830" s="48"/>
      <c r="AL1830" s="48"/>
      <c r="AN1830" s="48"/>
      <c r="AP1830" s="48"/>
      <c r="AQ1830" s="48"/>
      <c r="AS1830" s="48"/>
      <c r="AU1830" s="48"/>
      <c r="AV1830" s="48"/>
      <c r="AX1830" s="48"/>
      <c r="AY1830" s="48"/>
      <c r="BA1830" s="48"/>
      <c r="BB1830" s="48"/>
      <c r="BF1830" s="48"/>
      <c r="BH1830" s="48"/>
      <c r="BI1830" s="48"/>
      <c r="BK1830" s="48"/>
      <c r="BL1830" s="48"/>
      <c r="BM1830" s="48"/>
      <c r="BN1830" s="48"/>
      <c r="BO1830" s="48"/>
      <c r="BP1830" s="48"/>
      <c r="BQ1830" s="48"/>
      <c r="BR1830" s="48"/>
      <c r="BS1830" s="48"/>
      <c r="BT1830" s="48"/>
      <c r="BU1830" s="48"/>
      <c r="BV1830" s="48"/>
      <c r="BW1830" s="48"/>
      <c r="BX1830" s="48"/>
      <c r="BY1830" s="48"/>
      <c r="BZ1830" s="48"/>
      <c r="CA1830" s="48"/>
      <c r="CB1830" s="48"/>
      <c r="CC1830" s="48"/>
      <c r="CD1830" s="48"/>
      <c r="CE1830" s="48"/>
    </row>
    <row r="1831">
      <c r="E1831" s="60"/>
      <c r="F1831" s="218"/>
      <c r="I1831" s="48"/>
      <c r="J1831" s="65"/>
      <c r="K1831" s="65"/>
      <c r="L1831" s="11"/>
      <c r="M1831" s="11"/>
      <c r="P1831" s="48"/>
      <c r="Q1831" s="48"/>
      <c r="R1831" s="48"/>
      <c r="S1831" s="48"/>
      <c r="W1831" s="11"/>
      <c r="Z1831" s="48"/>
      <c r="AA1831" s="48"/>
      <c r="AB1831" s="48"/>
      <c r="AC1831" s="48"/>
      <c r="AD1831" s="48"/>
      <c r="AE1831" s="48"/>
      <c r="AF1831" s="48"/>
      <c r="AG1831" s="48"/>
      <c r="AH1831" s="48"/>
      <c r="AI1831" s="48"/>
      <c r="AJ1831" s="48"/>
      <c r="AK1831" s="48"/>
      <c r="AL1831" s="48"/>
      <c r="AN1831" s="48"/>
      <c r="AP1831" s="48"/>
      <c r="AQ1831" s="48"/>
      <c r="AS1831" s="48"/>
      <c r="AU1831" s="48"/>
      <c r="AV1831" s="48"/>
      <c r="AX1831" s="48"/>
      <c r="AY1831" s="48"/>
      <c r="BA1831" s="48"/>
      <c r="BB1831" s="48"/>
      <c r="BF1831" s="48"/>
      <c r="BH1831" s="48"/>
      <c r="BI1831" s="48"/>
      <c r="BK1831" s="48"/>
      <c r="BL1831" s="48"/>
      <c r="BM1831" s="48"/>
      <c r="BN1831" s="48"/>
      <c r="BO1831" s="48"/>
      <c r="BP1831" s="48"/>
      <c r="BQ1831" s="48"/>
      <c r="BR1831" s="48"/>
      <c r="BS1831" s="48"/>
      <c r="BT1831" s="48"/>
      <c r="BU1831" s="48"/>
      <c r="BV1831" s="48"/>
      <c r="BW1831" s="48"/>
      <c r="BX1831" s="48"/>
      <c r="BY1831" s="48"/>
      <c r="BZ1831" s="48"/>
      <c r="CA1831" s="48"/>
      <c r="CB1831" s="48"/>
      <c r="CC1831" s="48"/>
      <c r="CD1831" s="48"/>
      <c r="CE1831" s="48"/>
    </row>
    <row r="1832">
      <c r="E1832" s="60"/>
      <c r="F1832" s="218"/>
      <c r="I1832" s="48"/>
      <c r="J1832" s="65"/>
      <c r="K1832" s="65"/>
      <c r="L1832" s="11"/>
      <c r="M1832" s="11"/>
      <c r="P1832" s="48"/>
      <c r="Q1832" s="48"/>
      <c r="R1832" s="48"/>
      <c r="S1832" s="48"/>
      <c r="W1832" s="11"/>
      <c r="Z1832" s="48"/>
      <c r="AA1832" s="48"/>
      <c r="AB1832" s="48"/>
      <c r="AC1832" s="48"/>
      <c r="AD1832" s="48"/>
      <c r="AE1832" s="48"/>
      <c r="AF1832" s="48"/>
      <c r="AG1832" s="48"/>
      <c r="AH1832" s="48"/>
      <c r="AI1832" s="48"/>
      <c r="AJ1832" s="48"/>
      <c r="AK1832" s="48"/>
      <c r="AL1832" s="48"/>
      <c r="AN1832" s="48"/>
      <c r="AP1832" s="48"/>
      <c r="AQ1832" s="48"/>
      <c r="AS1832" s="48"/>
      <c r="AU1832" s="48"/>
      <c r="AV1832" s="48"/>
      <c r="AX1832" s="48"/>
      <c r="AY1832" s="48"/>
      <c r="BA1832" s="48"/>
      <c r="BB1832" s="48"/>
      <c r="BF1832" s="48"/>
      <c r="BH1832" s="48"/>
      <c r="BI1832" s="48"/>
      <c r="BK1832" s="48"/>
      <c r="BL1832" s="48"/>
      <c r="BM1832" s="48"/>
      <c r="BN1832" s="48"/>
      <c r="BO1832" s="48"/>
      <c r="BP1832" s="48"/>
      <c r="BQ1832" s="48"/>
      <c r="BR1832" s="48"/>
      <c r="BS1832" s="48"/>
      <c r="BT1832" s="48"/>
      <c r="BU1832" s="48"/>
      <c r="BV1832" s="48"/>
      <c r="BW1832" s="48"/>
      <c r="BX1832" s="48"/>
      <c r="BY1832" s="48"/>
      <c r="BZ1832" s="48"/>
      <c r="CA1832" s="48"/>
      <c r="CB1832" s="48"/>
      <c r="CC1832" s="48"/>
      <c r="CD1832" s="48"/>
      <c r="CE1832" s="48"/>
    </row>
    <row r="1833">
      <c r="E1833" s="60"/>
      <c r="F1833" s="218"/>
      <c r="I1833" s="48"/>
      <c r="J1833" s="65"/>
      <c r="K1833" s="65"/>
      <c r="L1833" s="11"/>
      <c r="M1833" s="11"/>
      <c r="P1833" s="48"/>
      <c r="Q1833" s="48"/>
      <c r="R1833" s="48"/>
      <c r="S1833" s="48"/>
      <c r="W1833" s="11"/>
      <c r="Z1833" s="48"/>
      <c r="AA1833" s="48"/>
      <c r="AB1833" s="48"/>
      <c r="AC1833" s="48"/>
      <c r="AD1833" s="48"/>
      <c r="AE1833" s="48"/>
      <c r="AF1833" s="48"/>
      <c r="AG1833" s="48"/>
      <c r="AH1833" s="48"/>
      <c r="AI1833" s="48"/>
      <c r="AJ1833" s="48"/>
      <c r="AK1833" s="48"/>
      <c r="AL1833" s="48"/>
      <c r="AN1833" s="48"/>
      <c r="AP1833" s="48"/>
      <c r="AQ1833" s="48"/>
      <c r="AS1833" s="48"/>
      <c r="AU1833" s="48"/>
      <c r="AV1833" s="48"/>
      <c r="AX1833" s="48"/>
      <c r="AY1833" s="48"/>
      <c r="BA1833" s="48"/>
      <c r="BB1833" s="48"/>
      <c r="BF1833" s="48"/>
      <c r="BH1833" s="48"/>
      <c r="BI1833" s="48"/>
      <c r="BK1833" s="48"/>
      <c r="BL1833" s="48"/>
      <c r="BM1833" s="48"/>
      <c r="BN1833" s="48"/>
      <c r="BO1833" s="48"/>
      <c r="BP1833" s="48"/>
      <c r="BQ1833" s="48"/>
      <c r="BR1833" s="48"/>
      <c r="BS1833" s="48"/>
      <c r="BT1833" s="48"/>
      <c r="BU1833" s="48"/>
      <c r="BV1833" s="48"/>
      <c r="BW1833" s="48"/>
      <c r="BX1833" s="48"/>
      <c r="BY1833" s="48"/>
      <c r="BZ1833" s="48"/>
      <c r="CA1833" s="48"/>
      <c r="CB1833" s="48"/>
      <c r="CC1833" s="48"/>
      <c r="CD1833" s="48"/>
      <c r="CE1833" s="48"/>
    </row>
    <row r="1834">
      <c r="E1834" s="60"/>
      <c r="F1834" s="218"/>
      <c r="I1834" s="48"/>
      <c r="J1834" s="65"/>
      <c r="K1834" s="65"/>
      <c r="L1834" s="11"/>
      <c r="M1834" s="11"/>
      <c r="P1834" s="48"/>
      <c r="Q1834" s="48"/>
      <c r="R1834" s="48"/>
      <c r="S1834" s="48"/>
      <c r="W1834" s="11"/>
      <c r="Z1834" s="48"/>
      <c r="AA1834" s="48"/>
      <c r="AB1834" s="48"/>
      <c r="AC1834" s="48"/>
      <c r="AD1834" s="48"/>
      <c r="AE1834" s="48"/>
      <c r="AF1834" s="48"/>
      <c r="AG1834" s="48"/>
      <c r="AH1834" s="48"/>
      <c r="AI1834" s="48"/>
      <c r="AJ1834" s="48"/>
      <c r="AK1834" s="48"/>
      <c r="AL1834" s="48"/>
      <c r="AN1834" s="48"/>
      <c r="AP1834" s="48"/>
      <c r="AQ1834" s="48"/>
      <c r="AS1834" s="48"/>
      <c r="AU1834" s="48"/>
      <c r="AV1834" s="48"/>
      <c r="AX1834" s="48"/>
      <c r="AY1834" s="48"/>
      <c r="BA1834" s="48"/>
      <c r="BB1834" s="48"/>
      <c r="BF1834" s="48"/>
      <c r="BH1834" s="48"/>
      <c r="BI1834" s="48"/>
      <c r="BK1834" s="48"/>
      <c r="BL1834" s="48"/>
      <c r="BM1834" s="48"/>
      <c r="BN1834" s="48"/>
      <c r="BO1834" s="48"/>
      <c r="BP1834" s="48"/>
      <c r="BQ1834" s="48"/>
      <c r="BR1834" s="48"/>
      <c r="BS1834" s="48"/>
      <c r="BT1834" s="48"/>
      <c r="BU1834" s="48"/>
      <c r="BV1834" s="48"/>
      <c r="BW1834" s="48"/>
      <c r="BX1834" s="48"/>
      <c r="BY1834" s="48"/>
      <c r="BZ1834" s="48"/>
      <c r="CA1834" s="48"/>
      <c r="CB1834" s="48"/>
      <c r="CC1834" s="48"/>
      <c r="CD1834" s="48"/>
      <c r="CE1834" s="48"/>
    </row>
    <row r="1835">
      <c r="E1835" s="60"/>
      <c r="F1835" s="218"/>
      <c r="I1835" s="48"/>
      <c r="J1835" s="65"/>
      <c r="K1835" s="65"/>
      <c r="L1835" s="11"/>
      <c r="M1835" s="11"/>
      <c r="P1835" s="48"/>
      <c r="Q1835" s="48"/>
      <c r="R1835" s="48"/>
      <c r="S1835" s="48"/>
      <c r="W1835" s="11"/>
      <c r="Z1835" s="48"/>
      <c r="AA1835" s="48"/>
      <c r="AB1835" s="48"/>
      <c r="AC1835" s="48"/>
      <c r="AD1835" s="48"/>
      <c r="AE1835" s="48"/>
      <c r="AF1835" s="48"/>
      <c r="AG1835" s="48"/>
      <c r="AH1835" s="48"/>
      <c r="AI1835" s="48"/>
      <c r="AJ1835" s="48"/>
      <c r="AK1835" s="48"/>
      <c r="AL1835" s="48"/>
      <c r="AN1835" s="48"/>
      <c r="AP1835" s="48"/>
      <c r="AQ1835" s="48"/>
      <c r="AS1835" s="48"/>
      <c r="AU1835" s="48"/>
      <c r="AV1835" s="48"/>
      <c r="AX1835" s="48"/>
      <c r="AY1835" s="48"/>
      <c r="BA1835" s="48"/>
      <c r="BB1835" s="48"/>
      <c r="BF1835" s="48"/>
      <c r="BH1835" s="48"/>
      <c r="BI1835" s="48"/>
      <c r="BK1835" s="48"/>
      <c r="BL1835" s="48"/>
      <c r="BM1835" s="48"/>
      <c r="BN1835" s="48"/>
      <c r="BO1835" s="48"/>
      <c r="BP1835" s="48"/>
      <c r="BQ1835" s="48"/>
      <c r="BR1835" s="48"/>
      <c r="BS1835" s="48"/>
      <c r="BT1835" s="48"/>
      <c r="BU1835" s="48"/>
      <c r="BV1835" s="48"/>
      <c r="BW1835" s="48"/>
      <c r="BX1835" s="48"/>
      <c r="BY1835" s="48"/>
      <c r="BZ1835" s="48"/>
      <c r="CA1835" s="48"/>
      <c r="CB1835" s="48"/>
      <c r="CC1835" s="48"/>
      <c r="CD1835" s="48"/>
      <c r="CE1835" s="48"/>
    </row>
    <row r="1836">
      <c r="E1836" s="60"/>
      <c r="F1836" s="218"/>
      <c r="I1836" s="48"/>
      <c r="J1836" s="65"/>
      <c r="K1836" s="65"/>
      <c r="L1836" s="11"/>
      <c r="M1836" s="11"/>
      <c r="P1836" s="48"/>
      <c r="Q1836" s="48"/>
      <c r="R1836" s="48"/>
      <c r="S1836" s="48"/>
      <c r="W1836" s="11"/>
      <c r="Z1836" s="48"/>
      <c r="AA1836" s="48"/>
      <c r="AB1836" s="48"/>
      <c r="AC1836" s="48"/>
      <c r="AD1836" s="48"/>
      <c r="AE1836" s="48"/>
      <c r="AF1836" s="48"/>
      <c r="AG1836" s="48"/>
      <c r="AH1836" s="48"/>
      <c r="AI1836" s="48"/>
      <c r="AJ1836" s="48"/>
      <c r="AK1836" s="48"/>
      <c r="AL1836" s="48"/>
      <c r="AN1836" s="48"/>
      <c r="AP1836" s="48"/>
      <c r="AQ1836" s="48"/>
      <c r="AS1836" s="48"/>
      <c r="AU1836" s="48"/>
      <c r="AV1836" s="48"/>
      <c r="AX1836" s="48"/>
      <c r="AY1836" s="48"/>
      <c r="BA1836" s="48"/>
      <c r="BB1836" s="48"/>
      <c r="BF1836" s="48"/>
      <c r="BH1836" s="48"/>
      <c r="BI1836" s="48"/>
      <c r="BK1836" s="48"/>
      <c r="BL1836" s="48"/>
      <c r="BM1836" s="48"/>
      <c r="BN1836" s="48"/>
      <c r="BO1836" s="48"/>
      <c r="BP1836" s="48"/>
      <c r="BQ1836" s="48"/>
      <c r="BR1836" s="48"/>
      <c r="BS1836" s="48"/>
      <c r="BT1836" s="48"/>
      <c r="BU1836" s="48"/>
      <c r="BV1836" s="48"/>
      <c r="BW1836" s="48"/>
      <c r="BX1836" s="48"/>
      <c r="BY1836" s="48"/>
      <c r="BZ1836" s="48"/>
      <c r="CA1836" s="48"/>
      <c r="CB1836" s="48"/>
      <c r="CC1836" s="48"/>
      <c r="CD1836" s="48"/>
      <c r="CE1836" s="48"/>
    </row>
    <row r="1837">
      <c r="E1837" s="60"/>
      <c r="F1837" s="218"/>
      <c r="I1837" s="48"/>
      <c r="J1837" s="65"/>
      <c r="K1837" s="65"/>
      <c r="L1837" s="11"/>
      <c r="M1837" s="11"/>
      <c r="P1837" s="48"/>
      <c r="Q1837" s="48"/>
      <c r="R1837" s="48"/>
      <c r="S1837" s="48"/>
      <c r="W1837" s="11"/>
      <c r="Z1837" s="48"/>
      <c r="AA1837" s="48"/>
      <c r="AB1837" s="48"/>
      <c r="AC1837" s="48"/>
      <c r="AD1837" s="48"/>
      <c r="AE1837" s="48"/>
      <c r="AF1837" s="48"/>
      <c r="AG1837" s="48"/>
      <c r="AH1837" s="48"/>
      <c r="AI1837" s="48"/>
      <c r="AJ1837" s="48"/>
      <c r="AK1837" s="48"/>
      <c r="AL1837" s="48"/>
      <c r="AN1837" s="48"/>
      <c r="AP1837" s="48"/>
      <c r="AQ1837" s="48"/>
      <c r="AS1837" s="48"/>
      <c r="AU1837" s="48"/>
      <c r="AV1837" s="48"/>
      <c r="AX1837" s="48"/>
      <c r="AY1837" s="48"/>
      <c r="BA1837" s="48"/>
      <c r="BB1837" s="48"/>
      <c r="BF1837" s="48"/>
      <c r="BH1837" s="48"/>
      <c r="BI1837" s="48"/>
      <c r="BK1837" s="48"/>
      <c r="BL1837" s="48"/>
      <c r="BM1837" s="48"/>
      <c r="BN1837" s="48"/>
      <c r="BO1837" s="48"/>
      <c r="BP1837" s="48"/>
      <c r="BQ1837" s="48"/>
      <c r="BR1837" s="48"/>
      <c r="BS1837" s="48"/>
      <c r="BT1837" s="48"/>
      <c r="BU1837" s="48"/>
      <c r="BV1837" s="48"/>
      <c r="BW1837" s="48"/>
      <c r="BX1837" s="48"/>
      <c r="BY1837" s="48"/>
      <c r="BZ1837" s="48"/>
      <c r="CA1837" s="48"/>
      <c r="CB1837" s="48"/>
      <c r="CC1837" s="48"/>
      <c r="CD1837" s="48"/>
      <c r="CE1837" s="48"/>
    </row>
    <row r="1838">
      <c r="E1838" s="60"/>
      <c r="F1838" s="218"/>
      <c r="I1838" s="48"/>
      <c r="J1838" s="65"/>
      <c r="K1838" s="65"/>
      <c r="L1838" s="11"/>
      <c r="M1838" s="11"/>
      <c r="P1838" s="48"/>
      <c r="Q1838" s="48"/>
      <c r="R1838" s="48"/>
      <c r="S1838" s="48"/>
      <c r="W1838" s="11"/>
      <c r="Z1838" s="48"/>
      <c r="AA1838" s="48"/>
      <c r="AB1838" s="48"/>
      <c r="AC1838" s="48"/>
      <c r="AD1838" s="48"/>
      <c r="AE1838" s="48"/>
      <c r="AF1838" s="48"/>
      <c r="AG1838" s="48"/>
      <c r="AH1838" s="48"/>
      <c r="AI1838" s="48"/>
      <c r="AJ1838" s="48"/>
      <c r="AK1838" s="48"/>
      <c r="AL1838" s="48"/>
      <c r="AN1838" s="48"/>
      <c r="AP1838" s="48"/>
      <c r="AQ1838" s="48"/>
      <c r="AS1838" s="48"/>
      <c r="AU1838" s="48"/>
      <c r="AV1838" s="48"/>
      <c r="AX1838" s="48"/>
      <c r="AY1838" s="48"/>
      <c r="BA1838" s="48"/>
      <c r="BB1838" s="48"/>
      <c r="BF1838" s="48"/>
      <c r="BH1838" s="48"/>
      <c r="BI1838" s="48"/>
      <c r="BK1838" s="48"/>
      <c r="BL1838" s="48"/>
      <c r="BM1838" s="48"/>
      <c r="BN1838" s="48"/>
      <c r="BO1838" s="48"/>
      <c r="BP1838" s="48"/>
      <c r="BQ1838" s="48"/>
      <c r="BR1838" s="48"/>
      <c r="BS1838" s="48"/>
      <c r="BT1838" s="48"/>
      <c r="BU1838" s="48"/>
      <c r="BV1838" s="48"/>
      <c r="BW1838" s="48"/>
      <c r="BX1838" s="48"/>
      <c r="BY1838" s="48"/>
      <c r="BZ1838" s="48"/>
      <c r="CA1838" s="48"/>
      <c r="CB1838" s="48"/>
      <c r="CC1838" s="48"/>
      <c r="CD1838" s="48"/>
      <c r="CE1838" s="48"/>
    </row>
    <row r="1839">
      <c r="E1839" s="60"/>
      <c r="F1839" s="218"/>
      <c r="I1839" s="48"/>
      <c r="J1839" s="65"/>
      <c r="K1839" s="65"/>
      <c r="L1839" s="11"/>
      <c r="M1839" s="11"/>
      <c r="P1839" s="48"/>
      <c r="Q1839" s="48"/>
      <c r="R1839" s="48"/>
      <c r="S1839" s="48"/>
      <c r="W1839" s="11"/>
      <c r="Z1839" s="48"/>
      <c r="AA1839" s="48"/>
      <c r="AB1839" s="48"/>
      <c r="AC1839" s="48"/>
      <c r="AD1839" s="48"/>
      <c r="AE1839" s="48"/>
      <c r="AF1839" s="48"/>
      <c r="AG1839" s="48"/>
      <c r="AH1839" s="48"/>
      <c r="AI1839" s="48"/>
      <c r="AJ1839" s="48"/>
      <c r="AK1839" s="48"/>
      <c r="AL1839" s="48"/>
      <c r="AN1839" s="48"/>
      <c r="AP1839" s="48"/>
      <c r="AQ1839" s="48"/>
      <c r="AS1839" s="48"/>
      <c r="AU1839" s="48"/>
      <c r="AV1839" s="48"/>
      <c r="AX1839" s="48"/>
      <c r="AY1839" s="48"/>
      <c r="BA1839" s="48"/>
      <c r="BB1839" s="48"/>
      <c r="BF1839" s="48"/>
      <c r="BH1839" s="48"/>
      <c r="BI1839" s="48"/>
      <c r="BK1839" s="48"/>
      <c r="BL1839" s="48"/>
      <c r="BM1839" s="48"/>
      <c r="BN1839" s="48"/>
      <c r="BO1839" s="48"/>
      <c r="BP1839" s="48"/>
      <c r="BQ1839" s="48"/>
      <c r="BR1839" s="48"/>
      <c r="BS1839" s="48"/>
      <c r="BT1839" s="48"/>
      <c r="BU1839" s="48"/>
      <c r="BV1839" s="48"/>
      <c r="BW1839" s="48"/>
      <c r="BX1839" s="48"/>
      <c r="BY1839" s="48"/>
      <c r="BZ1839" s="48"/>
      <c r="CA1839" s="48"/>
      <c r="CB1839" s="48"/>
      <c r="CC1839" s="48"/>
      <c r="CD1839" s="48"/>
      <c r="CE1839" s="48"/>
    </row>
    <row r="1840">
      <c r="E1840" s="60"/>
      <c r="F1840" s="218"/>
      <c r="I1840" s="48"/>
      <c r="J1840" s="65"/>
      <c r="K1840" s="65"/>
      <c r="L1840" s="11"/>
      <c r="M1840" s="11"/>
      <c r="P1840" s="48"/>
      <c r="Q1840" s="48"/>
      <c r="R1840" s="48"/>
      <c r="S1840" s="48"/>
      <c r="W1840" s="11"/>
      <c r="Z1840" s="48"/>
      <c r="AA1840" s="48"/>
      <c r="AB1840" s="48"/>
      <c r="AC1840" s="48"/>
      <c r="AD1840" s="48"/>
      <c r="AE1840" s="48"/>
      <c r="AF1840" s="48"/>
      <c r="AG1840" s="48"/>
      <c r="AH1840" s="48"/>
      <c r="AI1840" s="48"/>
      <c r="AJ1840" s="48"/>
      <c r="AK1840" s="48"/>
      <c r="AL1840" s="48"/>
      <c r="AN1840" s="48"/>
      <c r="AP1840" s="48"/>
      <c r="AQ1840" s="48"/>
      <c r="AS1840" s="48"/>
      <c r="AU1840" s="48"/>
      <c r="AV1840" s="48"/>
      <c r="AX1840" s="48"/>
      <c r="AY1840" s="48"/>
      <c r="BA1840" s="48"/>
      <c r="BB1840" s="48"/>
      <c r="BF1840" s="48"/>
      <c r="BH1840" s="48"/>
      <c r="BI1840" s="48"/>
      <c r="BK1840" s="48"/>
      <c r="BL1840" s="48"/>
      <c r="BM1840" s="48"/>
      <c r="BN1840" s="48"/>
      <c r="BO1840" s="48"/>
      <c r="BP1840" s="48"/>
      <c r="BQ1840" s="48"/>
      <c r="BR1840" s="48"/>
      <c r="BS1840" s="48"/>
      <c r="BT1840" s="48"/>
      <c r="BU1840" s="48"/>
      <c r="BV1840" s="48"/>
      <c r="BW1840" s="48"/>
      <c r="BX1840" s="48"/>
      <c r="BY1840" s="48"/>
      <c r="BZ1840" s="48"/>
      <c r="CA1840" s="48"/>
      <c r="CB1840" s="48"/>
      <c r="CC1840" s="48"/>
      <c r="CD1840" s="48"/>
      <c r="CE1840" s="48"/>
    </row>
    <row r="1841">
      <c r="E1841" s="60"/>
      <c r="F1841" s="218"/>
      <c r="I1841" s="48"/>
      <c r="J1841" s="65"/>
      <c r="K1841" s="65"/>
      <c r="L1841" s="11"/>
      <c r="M1841" s="11"/>
      <c r="P1841" s="48"/>
      <c r="Q1841" s="48"/>
      <c r="R1841" s="48"/>
      <c r="S1841" s="48"/>
      <c r="W1841" s="11"/>
      <c r="Z1841" s="48"/>
      <c r="AA1841" s="48"/>
      <c r="AB1841" s="48"/>
      <c r="AC1841" s="48"/>
      <c r="AD1841" s="48"/>
      <c r="AE1841" s="48"/>
      <c r="AF1841" s="48"/>
      <c r="AG1841" s="48"/>
      <c r="AH1841" s="48"/>
      <c r="AI1841" s="48"/>
      <c r="AJ1841" s="48"/>
      <c r="AK1841" s="48"/>
      <c r="AL1841" s="48"/>
      <c r="AN1841" s="48"/>
      <c r="AP1841" s="48"/>
      <c r="AQ1841" s="48"/>
      <c r="AS1841" s="48"/>
      <c r="AU1841" s="48"/>
      <c r="AV1841" s="48"/>
      <c r="AX1841" s="48"/>
      <c r="AY1841" s="48"/>
      <c r="BA1841" s="48"/>
      <c r="BB1841" s="48"/>
      <c r="BF1841" s="48"/>
      <c r="BH1841" s="48"/>
      <c r="BI1841" s="48"/>
      <c r="BK1841" s="48"/>
      <c r="BL1841" s="48"/>
      <c r="BM1841" s="48"/>
      <c r="BN1841" s="48"/>
      <c r="BO1841" s="48"/>
      <c r="BP1841" s="48"/>
      <c r="BQ1841" s="48"/>
      <c r="BR1841" s="48"/>
      <c r="BS1841" s="48"/>
      <c r="BT1841" s="48"/>
      <c r="BU1841" s="48"/>
      <c r="BV1841" s="48"/>
      <c r="BW1841" s="48"/>
      <c r="BX1841" s="48"/>
      <c r="BY1841" s="48"/>
      <c r="BZ1841" s="48"/>
      <c r="CA1841" s="48"/>
      <c r="CB1841" s="48"/>
      <c r="CC1841" s="48"/>
      <c r="CD1841" s="48"/>
      <c r="CE1841" s="48"/>
    </row>
    <row r="1842">
      <c r="E1842" s="60"/>
      <c r="F1842" s="218"/>
      <c r="I1842" s="48"/>
      <c r="J1842" s="65"/>
      <c r="K1842" s="65"/>
      <c r="L1842" s="11"/>
      <c r="M1842" s="11"/>
      <c r="P1842" s="48"/>
      <c r="Q1842" s="48"/>
      <c r="R1842" s="48"/>
      <c r="S1842" s="48"/>
      <c r="W1842" s="11"/>
      <c r="Z1842" s="48"/>
      <c r="AA1842" s="48"/>
      <c r="AB1842" s="48"/>
      <c r="AC1842" s="48"/>
      <c r="AD1842" s="48"/>
      <c r="AE1842" s="48"/>
      <c r="AF1842" s="48"/>
      <c r="AG1842" s="48"/>
      <c r="AH1842" s="48"/>
      <c r="AI1842" s="48"/>
      <c r="AJ1842" s="48"/>
      <c r="AK1842" s="48"/>
      <c r="AL1842" s="48"/>
      <c r="AN1842" s="48"/>
      <c r="AP1842" s="48"/>
      <c r="AQ1842" s="48"/>
      <c r="AS1842" s="48"/>
      <c r="AU1842" s="48"/>
      <c r="AV1842" s="48"/>
      <c r="AX1842" s="48"/>
      <c r="AY1842" s="48"/>
      <c r="BA1842" s="48"/>
      <c r="BB1842" s="48"/>
      <c r="BF1842" s="48"/>
      <c r="BH1842" s="48"/>
      <c r="BI1842" s="48"/>
      <c r="BK1842" s="48"/>
      <c r="BL1842" s="48"/>
      <c r="BM1842" s="48"/>
      <c r="BN1842" s="48"/>
      <c r="BO1842" s="48"/>
      <c r="BP1842" s="48"/>
      <c r="BQ1842" s="48"/>
      <c r="BR1842" s="48"/>
      <c r="BS1842" s="48"/>
      <c r="BT1842" s="48"/>
      <c r="BU1842" s="48"/>
      <c r="BV1842" s="48"/>
      <c r="BW1842" s="48"/>
      <c r="BX1842" s="48"/>
      <c r="BY1842" s="48"/>
      <c r="BZ1842" s="48"/>
      <c r="CA1842" s="48"/>
      <c r="CB1842" s="48"/>
      <c r="CC1842" s="48"/>
      <c r="CD1842" s="48"/>
      <c r="CE1842" s="48"/>
    </row>
    <row r="1843">
      <c r="E1843" s="60"/>
      <c r="F1843" s="218"/>
      <c r="I1843" s="48"/>
      <c r="J1843" s="65"/>
      <c r="K1843" s="65"/>
      <c r="L1843" s="11"/>
      <c r="M1843" s="11"/>
      <c r="P1843" s="48"/>
      <c r="Q1843" s="48"/>
      <c r="R1843" s="48"/>
      <c r="S1843" s="48"/>
      <c r="W1843" s="11"/>
      <c r="Z1843" s="48"/>
      <c r="AA1843" s="48"/>
      <c r="AB1843" s="48"/>
      <c r="AC1843" s="48"/>
      <c r="AD1843" s="48"/>
      <c r="AE1843" s="48"/>
      <c r="AF1843" s="48"/>
      <c r="AG1843" s="48"/>
      <c r="AH1843" s="48"/>
      <c r="AI1843" s="48"/>
      <c r="AJ1843" s="48"/>
      <c r="AK1843" s="48"/>
      <c r="AL1843" s="48"/>
      <c r="AN1843" s="48"/>
      <c r="AP1843" s="48"/>
      <c r="AQ1843" s="48"/>
      <c r="AS1843" s="48"/>
      <c r="AU1843" s="48"/>
      <c r="AV1843" s="48"/>
      <c r="AX1843" s="48"/>
      <c r="AY1843" s="48"/>
      <c r="BA1843" s="48"/>
      <c r="BB1843" s="48"/>
      <c r="BF1843" s="48"/>
      <c r="BH1843" s="48"/>
      <c r="BI1843" s="48"/>
      <c r="BK1843" s="48"/>
      <c r="BL1843" s="48"/>
      <c r="BM1843" s="48"/>
      <c r="BN1843" s="48"/>
      <c r="BO1843" s="48"/>
      <c r="BP1843" s="48"/>
      <c r="BQ1843" s="48"/>
      <c r="BR1843" s="48"/>
      <c r="BS1843" s="48"/>
      <c r="BT1843" s="48"/>
      <c r="BU1843" s="48"/>
      <c r="BV1843" s="48"/>
      <c r="BW1843" s="48"/>
      <c r="BX1843" s="48"/>
      <c r="BY1843" s="48"/>
      <c r="BZ1843" s="48"/>
      <c r="CA1843" s="48"/>
      <c r="CB1843" s="48"/>
      <c r="CC1843" s="48"/>
      <c r="CD1843" s="48"/>
      <c r="CE1843" s="48"/>
    </row>
    <row r="1844">
      <c r="E1844" s="60"/>
      <c r="F1844" s="218"/>
      <c r="I1844" s="48"/>
      <c r="J1844" s="65"/>
      <c r="K1844" s="65"/>
      <c r="L1844" s="11"/>
      <c r="M1844" s="11"/>
      <c r="P1844" s="48"/>
      <c r="Q1844" s="48"/>
      <c r="R1844" s="48"/>
      <c r="S1844" s="48"/>
      <c r="W1844" s="11"/>
      <c r="Z1844" s="48"/>
      <c r="AA1844" s="48"/>
      <c r="AB1844" s="48"/>
      <c r="AC1844" s="48"/>
      <c r="AD1844" s="48"/>
      <c r="AE1844" s="48"/>
      <c r="AF1844" s="48"/>
      <c r="AG1844" s="48"/>
      <c r="AH1844" s="48"/>
      <c r="AI1844" s="48"/>
      <c r="AJ1844" s="48"/>
      <c r="AK1844" s="48"/>
      <c r="AL1844" s="48"/>
      <c r="AN1844" s="48"/>
      <c r="AP1844" s="48"/>
      <c r="AQ1844" s="48"/>
      <c r="AS1844" s="48"/>
      <c r="AU1844" s="48"/>
      <c r="AV1844" s="48"/>
      <c r="AX1844" s="48"/>
      <c r="AY1844" s="48"/>
      <c r="BA1844" s="48"/>
      <c r="BB1844" s="48"/>
      <c r="BF1844" s="48"/>
      <c r="BH1844" s="48"/>
      <c r="BI1844" s="48"/>
      <c r="BK1844" s="48"/>
      <c r="BL1844" s="48"/>
      <c r="BM1844" s="48"/>
      <c r="BN1844" s="48"/>
      <c r="BO1844" s="48"/>
      <c r="BP1844" s="48"/>
      <c r="BQ1844" s="48"/>
      <c r="BR1844" s="48"/>
      <c r="BS1844" s="48"/>
      <c r="BT1844" s="48"/>
      <c r="BU1844" s="48"/>
      <c r="BV1844" s="48"/>
      <c r="BW1844" s="48"/>
      <c r="BX1844" s="48"/>
      <c r="BY1844" s="48"/>
      <c r="BZ1844" s="48"/>
      <c r="CA1844" s="48"/>
      <c r="CB1844" s="48"/>
      <c r="CC1844" s="48"/>
      <c r="CD1844" s="48"/>
      <c r="CE1844" s="48"/>
    </row>
    <row r="1845">
      <c r="E1845" s="60"/>
      <c r="F1845" s="218"/>
      <c r="I1845" s="48"/>
      <c r="J1845" s="65"/>
      <c r="K1845" s="65"/>
      <c r="L1845" s="11"/>
      <c r="M1845" s="11"/>
      <c r="P1845" s="48"/>
      <c r="Q1845" s="48"/>
      <c r="R1845" s="48"/>
      <c r="S1845" s="48"/>
      <c r="W1845" s="11"/>
      <c r="Z1845" s="48"/>
      <c r="AA1845" s="48"/>
      <c r="AB1845" s="48"/>
      <c r="AC1845" s="48"/>
      <c r="AD1845" s="48"/>
      <c r="AE1845" s="48"/>
      <c r="AF1845" s="48"/>
      <c r="AG1845" s="48"/>
      <c r="AH1845" s="48"/>
      <c r="AI1845" s="48"/>
      <c r="AJ1845" s="48"/>
      <c r="AK1845" s="48"/>
      <c r="AL1845" s="48"/>
      <c r="AN1845" s="48"/>
      <c r="AP1845" s="48"/>
      <c r="AQ1845" s="48"/>
      <c r="AS1845" s="48"/>
      <c r="AU1845" s="48"/>
      <c r="AV1845" s="48"/>
      <c r="AX1845" s="48"/>
      <c r="AY1845" s="48"/>
      <c r="BA1845" s="48"/>
      <c r="BB1845" s="48"/>
      <c r="BF1845" s="48"/>
      <c r="BH1845" s="48"/>
      <c r="BI1845" s="48"/>
      <c r="BK1845" s="48"/>
      <c r="BL1845" s="48"/>
      <c r="BM1845" s="48"/>
      <c r="BN1845" s="48"/>
      <c r="BO1845" s="48"/>
      <c r="BP1845" s="48"/>
      <c r="BQ1845" s="48"/>
      <c r="BR1845" s="48"/>
      <c r="BS1845" s="48"/>
      <c r="BT1845" s="48"/>
      <c r="BU1845" s="48"/>
      <c r="BV1845" s="48"/>
      <c r="BW1845" s="48"/>
      <c r="BX1845" s="48"/>
      <c r="BY1845" s="48"/>
      <c r="BZ1845" s="48"/>
      <c r="CA1845" s="48"/>
      <c r="CB1845" s="48"/>
      <c r="CC1845" s="48"/>
      <c r="CD1845" s="48"/>
      <c r="CE1845" s="48"/>
    </row>
    <row r="1846">
      <c r="E1846" s="60"/>
      <c r="F1846" s="218"/>
      <c r="I1846" s="48"/>
      <c r="J1846" s="65"/>
      <c r="K1846" s="65"/>
      <c r="L1846" s="11"/>
      <c r="M1846" s="11"/>
      <c r="P1846" s="48"/>
      <c r="Q1846" s="48"/>
      <c r="R1846" s="48"/>
      <c r="S1846" s="48"/>
      <c r="W1846" s="11"/>
      <c r="Z1846" s="48"/>
      <c r="AA1846" s="48"/>
      <c r="AB1846" s="48"/>
      <c r="AC1846" s="48"/>
      <c r="AD1846" s="48"/>
      <c r="AE1846" s="48"/>
      <c r="AF1846" s="48"/>
      <c r="AG1846" s="48"/>
      <c r="AH1846" s="48"/>
      <c r="AI1846" s="48"/>
      <c r="AJ1846" s="48"/>
      <c r="AK1846" s="48"/>
      <c r="AL1846" s="48"/>
      <c r="AN1846" s="48"/>
      <c r="AP1846" s="48"/>
      <c r="AQ1846" s="48"/>
      <c r="AS1846" s="48"/>
      <c r="AU1846" s="48"/>
      <c r="AV1846" s="48"/>
      <c r="AX1846" s="48"/>
      <c r="AY1846" s="48"/>
      <c r="BA1846" s="48"/>
      <c r="BB1846" s="48"/>
      <c r="BF1846" s="48"/>
      <c r="BH1846" s="48"/>
      <c r="BI1846" s="48"/>
      <c r="BK1846" s="48"/>
      <c r="BL1846" s="48"/>
      <c r="BM1846" s="48"/>
      <c r="BN1846" s="48"/>
      <c r="BO1846" s="48"/>
      <c r="BP1846" s="48"/>
      <c r="BQ1846" s="48"/>
      <c r="BR1846" s="48"/>
      <c r="BS1846" s="48"/>
      <c r="BT1846" s="48"/>
      <c r="BU1846" s="48"/>
      <c r="BV1846" s="48"/>
      <c r="BW1846" s="48"/>
      <c r="BX1846" s="48"/>
      <c r="BY1846" s="48"/>
      <c r="BZ1846" s="48"/>
      <c r="CA1846" s="48"/>
      <c r="CB1846" s="48"/>
      <c r="CC1846" s="48"/>
      <c r="CD1846" s="48"/>
      <c r="CE1846" s="48"/>
    </row>
    <row r="1847">
      <c r="E1847" s="60"/>
      <c r="F1847" s="218"/>
      <c r="I1847" s="48"/>
      <c r="J1847" s="65"/>
      <c r="K1847" s="65"/>
      <c r="L1847" s="11"/>
      <c r="M1847" s="11"/>
      <c r="P1847" s="48"/>
      <c r="Q1847" s="48"/>
      <c r="R1847" s="48"/>
      <c r="S1847" s="48"/>
      <c r="W1847" s="11"/>
      <c r="Z1847" s="48"/>
      <c r="AA1847" s="48"/>
      <c r="AB1847" s="48"/>
      <c r="AC1847" s="48"/>
      <c r="AD1847" s="48"/>
      <c r="AE1847" s="48"/>
      <c r="AF1847" s="48"/>
      <c r="AG1847" s="48"/>
      <c r="AH1847" s="48"/>
      <c r="AI1847" s="48"/>
      <c r="AJ1847" s="48"/>
      <c r="AK1847" s="48"/>
      <c r="AL1847" s="48"/>
      <c r="AN1847" s="48"/>
      <c r="AP1847" s="48"/>
      <c r="AQ1847" s="48"/>
      <c r="AS1847" s="48"/>
      <c r="AU1847" s="48"/>
      <c r="AV1847" s="48"/>
      <c r="AX1847" s="48"/>
      <c r="AY1847" s="48"/>
      <c r="BA1847" s="48"/>
      <c r="BB1847" s="48"/>
      <c r="BF1847" s="48"/>
      <c r="BH1847" s="48"/>
      <c r="BI1847" s="48"/>
      <c r="BK1847" s="48"/>
      <c r="BL1847" s="48"/>
      <c r="BM1847" s="48"/>
      <c r="BN1847" s="48"/>
      <c r="BO1847" s="48"/>
      <c r="BP1847" s="48"/>
      <c r="BQ1847" s="48"/>
      <c r="BR1847" s="48"/>
      <c r="BS1847" s="48"/>
      <c r="BT1847" s="48"/>
      <c r="BU1847" s="48"/>
      <c r="BV1847" s="48"/>
      <c r="BW1847" s="48"/>
      <c r="BX1847" s="48"/>
      <c r="BY1847" s="48"/>
      <c r="BZ1847" s="48"/>
      <c r="CA1847" s="48"/>
      <c r="CB1847" s="48"/>
      <c r="CC1847" s="48"/>
      <c r="CD1847" s="48"/>
      <c r="CE1847" s="48"/>
    </row>
    <row r="1848">
      <c r="E1848" s="60"/>
      <c r="F1848" s="218"/>
      <c r="I1848" s="48"/>
      <c r="J1848" s="65"/>
      <c r="K1848" s="65"/>
      <c r="L1848" s="11"/>
      <c r="M1848" s="11"/>
      <c r="P1848" s="48"/>
      <c r="Q1848" s="48"/>
      <c r="R1848" s="48"/>
      <c r="S1848" s="48"/>
      <c r="W1848" s="11"/>
      <c r="Z1848" s="48"/>
      <c r="AA1848" s="48"/>
      <c r="AB1848" s="48"/>
      <c r="AC1848" s="48"/>
      <c r="AD1848" s="48"/>
      <c r="AE1848" s="48"/>
      <c r="AF1848" s="48"/>
      <c r="AG1848" s="48"/>
      <c r="AH1848" s="48"/>
      <c r="AI1848" s="48"/>
      <c r="AJ1848" s="48"/>
      <c r="AK1848" s="48"/>
      <c r="AL1848" s="48"/>
      <c r="AN1848" s="48"/>
      <c r="AP1848" s="48"/>
      <c r="AQ1848" s="48"/>
      <c r="AS1848" s="48"/>
      <c r="AU1848" s="48"/>
      <c r="AV1848" s="48"/>
      <c r="AX1848" s="48"/>
      <c r="AY1848" s="48"/>
      <c r="BA1848" s="48"/>
      <c r="BB1848" s="48"/>
      <c r="BF1848" s="48"/>
      <c r="BH1848" s="48"/>
      <c r="BI1848" s="48"/>
      <c r="BK1848" s="48"/>
      <c r="BL1848" s="48"/>
      <c r="BM1848" s="48"/>
      <c r="BN1848" s="48"/>
      <c r="BO1848" s="48"/>
      <c r="BP1848" s="48"/>
      <c r="BQ1848" s="48"/>
      <c r="BR1848" s="48"/>
      <c r="BS1848" s="48"/>
      <c r="BT1848" s="48"/>
      <c r="BU1848" s="48"/>
      <c r="BV1848" s="48"/>
      <c r="BW1848" s="48"/>
      <c r="BX1848" s="48"/>
      <c r="BY1848" s="48"/>
      <c r="BZ1848" s="48"/>
      <c r="CA1848" s="48"/>
      <c r="CB1848" s="48"/>
      <c r="CC1848" s="48"/>
      <c r="CD1848" s="48"/>
      <c r="CE1848" s="48"/>
    </row>
    <row r="1849">
      <c r="E1849" s="60"/>
      <c r="F1849" s="218"/>
      <c r="I1849" s="48"/>
      <c r="J1849" s="65"/>
      <c r="K1849" s="65"/>
      <c r="L1849" s="11"/>
      <c r="M1849" s="11"/>
      <c r="P1849" s="48"/>
      <c r="Q1849" s="48"/>
      <c r="R1849" s="48"/>
      <c r="S1849" s="48"/>
      <c r="W1849" s="11"/>
      <c r="Z1849" s="48"/>
      <c r="AA1849" s="48"/>
      <c r="AB1849" s="48"/>
      <c r="AC1849" s="48"/>
      <c r="AD1849" s="48"/>
      <c r="AE1849" s="48"/>
      <c r="AF1849" s="48"/>
      <c r="AG1849" s="48"/>
      <c r="AH1849" s="48"/>
      <c r="AI1849" s="48"/>
      <c r="AJ1849" s="48"/>
      <c r="AK1849" s="48"/>
      <c r="AL1849" s="48"/>
      <c r="AN1849" s="48"/>
      <c r="AP1849" s="48"/>
      <c r="AQ1849" s="48"/>
      <c r="AS1849" s="48"/>
      <c r="AU1849" s="48"/>
      <c r="AV1849" s="48"/>
      <c r="AX1849" s="48"/>
      <c r="AY1849" s="48"/>
      <c r="BA1849" s="48"/>
      <c r="BB1849" s="48"/>
      <c r="BF1849" s="48"/>
      <c r="BH1849" s="48"/>
      <c r="BI1849" s="48"/>
      <c r="BK1849" s="48"/>
      <c r="BL1849" s="48"/>
      <c r="BM1849" s="48"/>
      <c r="BN1849" s="48"/>
      <c r="BO1849" s="48"/>
      <c r="BP1849" s="48"/>
      <c r="BQ1849" s="48"/>
      <c r="BR1849" s="48"/>
      <c r="BS1849" s="48"/>
      <c r="BT1849" s="48"/>
      <c r="BU1849" s="48"/>
      <c r="BV1849" s="48"/>
      <c r="BW1849" s="48"/>
      <c r="BX1849" s="48"/>
      <c r="BY1849" s="48"/>
      <c r="BZ1849" s="48"/>
      <c r="CA1849" s="48"/>
      <c r="CB1849" s="48"/>
      <c r="CC1849" s="48"/>
      <c r="CD1849" s="48"/>
      <c r="CE1849" s="48"/>
    </row>
    <row r="1850">
      <c r="E1850" s="60"/>
      <c r="F1850" s="218"/>
      <c r="I1850" s="48"/>
      <c r="J1850" s="65"/>
      <c r="K1850" s="65"/>
      <c r="L1850" s="11"/>
      <c r="M1850" s="11"/>
      <c r="P1850" s="48"/>
      <c r="Q1850" s="48"/>
      <c r="R1850" s="48"/>
      <c r="S1850" s="48"/>
      <c r="W1850" s="11"/>
      <c r="Z1850" s="48"/>
      <c r="AA1850" s="48"/>
      <c r="AB1850" s="48"/>
      <c r="AC1850" s="48"/>
      <c r="AD1850" s="48"/>
      <c r="AE1850" s="48"/>
      <c r="AF1850" s="48"/>
      <c r="AG1850" s="48"/>
      <c r="AH1850" s="48"/>
      <c r="AI1850" s="48"/>
      <c r="AJ1850" s="48"/>
      <c r="AK1850" s="48"/>
      <c r="AL1850" s="48"/>
      <c r="AN1850" s="48"/>
      <c r="AP1850" s="48"/>
      <c r="AQ1850" s="48"/>
      <c r="AS1850" s="48"/>
      <c r="AU1850" s="48"/>
      <c r="AV1850" s="48"/>
      <c r="AX1850" s="48"/>
      <c r="AY1850" s="48"/>
      <c r="BA1850" s="48"/>
      <c r="BB1850" s="48"/>
      <c r="BF1850" s="48"/>
      <c r="BH1850" s="48"/>
      <c r="BI1850" s="48"/>
      <c r="BK1850" s="48"/>
      <c r="BL1850" s="48"/>
      <c r="BM1850" s="48"/>
      <c r="BN1850" s="48"/>
      <c r="BO1850" s="48"/>
      <c r="BP1850" s="48"/>
      <c r="BQ1850" s="48"/>
      <c r="BR1850" s="48"/>
      <c r="BS1850" s="48"/>
      <c r="BT1850" s="48"/>
      <c r="BU1850" s="48"/>
      <c r="BV1850" s="48"/>
      <c r="BW1850" s="48"/>
      <c r="BX1850" s="48"/>
      <c r="BY1850" s="48"/>
      <c r="BZ1850" s="48"/>
      <c r="CA1850" s="48"/>
      <c r="CB1850" s="48"/>
      <c r="CC1850" s="48"/>
      <c r="CD1850" s="48"/>
      <c r="CE1850" s="48"/>
    </row>
    <row r="1851">
      <c r="E1851" s="60"/>
      <c r="F1851" s="218"/>
      <c r="I1851" s="48"/>
      <c r="J1851" s="65"/>
      <c r="K1851" s="65"/>
      <c r="L1851" s="11"/>
      <c r="M1851" s="11"/>
      <c r="P1851" s="48"/>
      <c r="Q1851" s="48"/>
      <c r="R1851" s="48"/>
      <c r="S1851" s="48"/>
      <c r="W1851" s="11"/>
      <c r="Z1851" s="48"/>
      <c r="AA1851" s="48"/>
      <c r="AB1851" s="48"/>
      <c r="AC1851" s="48"/>
      <c r="AD1851" s="48"/>
      <c r="AE1851" s="48"/>
      <c r="AF1851" s="48"/>
      <c r="AG1851" s="48"/>
      <c r="AH1851" s="48"/>
      <c r="AI1851" s="48"/>
      <c r="AJ1851" s="48"/>
      <c r="AK1851" s="48"/>
      <c r="AL1851" s="48"/>
      <c r="AN1851" s="48"/>
      <c r="AP1851" s="48"/>
      <c r="AQ1851" s="48"/>
      <c r="AS1851" s="48"/>
      <c r="AU1851" s="48"/>
      <c r="AV1851" s="48"/>
      <c r="AX1851" s="48"/>
      <c r="AY1851" s="48"/>
      <c r="BA1851" s="48"/>
      <c r="BB1851" s="48"/>
      <c r="BF1851" s="48"/>
      <c r="BH1851" s="48"/>
      <c r="BI1851" s="48"/>
      <c r="BK1851" s="48"/>
      <c r="BL1851" s="48"/>
      <c r="BM1851" s="48"/>
      <c r="BN1851" s="48"/>
      <c r="BO1851" s="48"/>
      <c r="BP1851" s="48"/>
      <c r="BQ1851" s="48"/>
      <c r="BR1851" s="48"/>
      <c r="BS1851" s="48"/>
      <c r="BT1851" s="48"/>
      <c r="BU1851" s="48"/>
      <c r="BV1851" s="48"/>
      <c r="BW1851" s="48"/>
      <c r="BX1851" s="48"/>
      <c r="BY1851" s="48"/>
      <c r="BZ1851" s="48"/>
      <c r="CA1851" s="48"/>
      <c r="CB1851" s="48"/>
      <c r="CC1851" s="48"/>
      <c r="CD1851" s="48"/>
      <c r="CE1851" s="48"/>
    </row>
    <row r="1852">
      <c r="E1852" s="60"/>
      <c r="F1852" s="218"/>
      <c r="I1852" s="48"/>
      <c r="J1852" s="65"/>
      <c r="K1852" s="65"/>
      <c r="L1852" s="11"/>
      <c r="M1852" s="11"/>
      <c r="P1852" s="48"/>
      <c r="Q1852" s="48"/>
      <c r="R1852" s="48"/>
      <c r="S1852" s="48"/>
      <c r="W1852" s="11"/>
      <c r="Z1852" s="48"/>
      <c r="AA1852" s="48"/>
      <c r="AB1852" s="48"/>
      <c r="AC1852" s="48"/>
      <c r="AD1852" s="48"/>
      <c r="AE1852" s="48"/>
      <c r="AF1852" s="48"/>
      <c r="AG1852" s="48"/>
      <c r="AH1852" s="48"/>
      <c r="AI1852" s="48"/>
      <c r="AJ1852" s="48"/>
      <c r="AK1852" s="48"/>
      <c r="AL1852" s="48"/>
      <c r="AN1852" s="48"/>
      <c r="AP1852" s="48"/>
      <c r="AQ1852" s="48"/>
      <c r="AS1852" s="48"/>
      <c r="AU1852" s="48"/>
      <c r="AV1852" s="48"/>
      <c r="AX1852" s="48"/>
      <c r="AY1852" s="48"/>
      <c r="BA1852" s="48"/>
      <c r="BB1852" s="48"/>
      <c r="BF1852" s="48"/>
      <c r="BH1852" s="48"/>
      <c r="BI1852" s="48"/>
      <c r="BK1852" s="48"/>
      <c r="BL1852" s="48"/>
      <c r="BM1852" s="48"/>
      <c r="BN1852" s="48"/>
      <c r="BO1852" s="48"/>
      <c r="BP1852" s="48"/>
      <c r="BQ1852" s="48"/>
      <c r="BR1852" s="48"/>
      <c r="BS1852" s="48"/>
      <c r="BT1852" s="48"/>
      <c r="BU1852" s="48"/>
      <c r="BV1852" s="48"/>
      <c r="BW1852" s="48"/>
      <c r="BX1852" s="48"/>
      <c r="BY1852" s="48"/>
      <c r="BZ1852" s="48"/>
      <c r="CA1852" s="48"/>
      <c r="CB1852" s="48"/>
      <c r="CC1852" s="48"/>
      <c r="CD1852" s="48"/>
      <c r="CE1852" s="48"/>
    </row>
    <row r="1853">
      <c r="E1853" s="60"/>
      <c r="F1853" s="218"/>
      <c r="I1853" s="48"/>
      <c r="J1853" s="65"/>
      <c r="K1853" s="65"/>
      <c r="L1853" s="11"/>
      <c r="M1853" s="11"/>
      <c r="P1853" s="48"/>
      <c r="Q1853" s="48"/>
      <c r="R1853" s="48"/>
      <c r="S1853" s="48"/>
      <c r="W1853" s="11"/>
      <c r="Z1853" s="48"/>
      <c r="AA1853" s="48"/>
      <c r="AB1853" s="48"/>
      <c r="AC1853" s="48"/>
      <c r="AD1853" s="48"/>
      <c r="AE1853" s="48"/>
      <c r="AF1853" s="48"/>
      <c r="AG1853" s="48"/>
      <c r="AH1853" s="48"/>
      <c r="AI1853" s="48"/>
      <c r="AJ1853" s="48"/>
      <c r="AK1853" s="48"/>
      <c r="AL1853" s="48"/>
      <c r="AN1853" s="48"/>
      <c r="AP1853" s="48"/>
      <c r="AQ1853" s="48"/>
      <c r="AS1853" s="48"/>
      <c r="AU1853" s="48"/>
      <c r="AV1853" s="48"/>
      <c r="AX1853" s="48"/>
      <c r="AY1853" s="48"/>
      <c r="BA1853" s="48"/>
      <c r="BB1853" s="48"/>
      <c r="BF1853" s="48"/>
      <c r="BH1853" s="48"/>
      <c r="BI1853" s="48"/>
      <c r="BK1853" s="48"/>
      <c r="BL1853" s="48"/>
      <c r="BM1853" s="48"/>
      <c r="BN1853" s="48"/>
      <c r="BO1853" s="48"/>
      <c r="BP1853" s="48"/>
      <c r="BQ1853" s="48"/>
      <c r="BR1853" s="48"/>
      <c r="BS1853" s="48"/>
      <c r="BT1853" s="48"/>
      <c r="BU1853" s="48"/>
      <c r="BV1853" s="48"/>
      <c r="BW1853" s="48"/>
      <c r="BX1853" s="48"/>
      <c r="BY1853" s="48"/>
      <c r="BZ1853" s="48"/>
      <c r="CA1853" s="48"/>
      <c r="CB1853" s="48"/>
      <c r="CC1853" s="48"/>
      <c r="CD1853" s="48"/>
      <c r="CE1853" s="48"/>
    </row>
    <row r="1854">
      <c r="E1854" s="60"/>
      <c r="F1854" s="218"/>
      <c r="I1854" s="48"/>
      <c r="J1854" s="65"/>
      <c r="K1854" s="65"/>
      <c r="L1854" s="11"/>
      <c r="M1854" s="11"/>
      <c r="P1854" s="48"/>
      <c r="Q1854" s="48"/>
      <c r="R1854" s="48"/>
      <c r="S1854" s="48"/>
      <c r="W1854" s="11"/>
      <c r="Z1854" s="48"/>
      <c r="AA1854" s="48"/>
      <c r="AB1854" s="48"/>
      <c r="AC1854" s="48"/>
      <c r="AD1854" s="48"/>
      <c r="AE1854" s="48"/>
      <c r="AF1854" s="48"/>
      <c r="AG1854" s="48"/>
      <c r="AH1854" s="48"/>
      <c r="AI1854" s="48"/>
      <c r="AJ1854" s="48"/>
      <c r="AK1854" s="48"/>
      <c r="AL1854" s="48"/>
      <c r="AN1854" s="48"/>
      <c r="AP1854" s="48"/>
      <c r="AQ1854" s="48"/>
      <c r="AS1854" s="48"/>
      <c r="AU1854" s="48"/>
      <c r="AV1854" s="48"/>
      <c r="AX1854" s="48"/>
      <c r="AY1854" s="48"/>
      <c r="BA1854" s="48"/>
      <c r="BB1854" s="48"/>
      <c r="BF1854" s="48"/>
      <c r="BH1854" s="48"/>
      <c r="BI1854" s="48"/>
      <c r="BK1854" s="48"/>
      <c r="BL1854" s="48"/>
      <c r="BM1854" s="48"/>
      <c r="BN1854" s="48"/>
      <c r="BO1854" s="48"/>
      <c r="BP1854" s="48"/>
      <c r="BQ1854" s="48"/>
      <c r="BR1854" s="48"/>
      <c r="BS1854" s="48"/>
      <c r="BT1854" s="48"/>
      <c r="BU1854" s="48"/>
      <c r="BV1854" s="48"/>
      <c r="BW1854" s="48"/>
      <c r="BX1854" s="48"/>
      <c r="BY1854" s="48"/>
      <c r="BZ1854" s="48"/>
      <c r="CA1854" s="48"/>
      <c r="CB1854" s="48"/>
      <c r="CC1854" s="48"/>
      <c r="CD1854" s="48"/>
      <c r="CE1854" s="48"/>
    </row>
    <row r="1855">
      <c r="E1855" s="60"/>
      <c r="F1855" s="218"/>
      <c r="I1855" s="48"/>
      <c r="J1855" s="65"/>
      <c r="K1855" s="65"/>
      <c r="L1855" s="11"/>
      <c r="M1855" s="11"/>
      <c r="P1855" s="48"/>
      <c r="Q1855" s="48"/>
      <c r="R1855" s="48"/>
      <c r="S1855" s="48"/>
      <c r="W1855" s="11"/>
      <c r="Z1855" s="48"/>
      <c r="AA1855" s="48"/>
      <c r="AB1855" s="48"/>
      <c r="AC1855" s="48"/>
      <c r="AD1855" s="48"/>
      <c r="AE1855" s="48"/>
      <c r="AF1855" s="48"/>
      <c r="AG1855" s="48"/>
      <c r="AH1855" s="48"/>
      <c r="AI1855" s="48"/>
      <c r="AJ1855" s="48"/>
      <c r="AK1855" s="48"/>
      <c r="AL1855" s="48"/>
      <c r="AN1855" s="48"/>
      <c r="AP1855" s="48"/>
      <c r="AQ1855" s="48"/>
      <c r="AS1855" s="48"/>
      <c r="AU1855" s="48"/>
      <c r="AV1855" s="48"/>
      <c r="AX1855" s="48"/>
      <c r="AY1855" s="48"/>
      <c r="BA1855" s="48"/>
      <c r="BB1855" s="48"/>
      <c r="BF1855" s="48"/>
      <c r="BH1855" s="48"/>
      <c r="BI1855" s="48"/>
      <c r="BK1855" s="48"/>
      <c r="BL1855" s="48"/>
      <c r="BM1855" s="48"/>
      <c r="BN1855" s="48"/>
      <c r="BO1855" s="48"/>
      <c r="BP1855" s="48"/>
      <c r="BQ1855" s="48"/>
      <c r="BR1855" s="48"/>
      <c r="BS1855" s="48"/>
      <c r="BT1855" s="48"/>
      <c r="BU1855" s="48"/>
      <c r="BV1855" s="48"/>
      <c r="BW1855" s="48"/>
      <c r="BX1855" s="48"/>
      <c r="BY1855" s="48"/>
      <c r="BZ1855" s="48"/>
      <c r="CA1855" s="48"/>
      <c r="CB1855" s="48"/>
      <c r="CC1855" s="48"/>
      <c r="CD1855" s="48"/>
      <c r="CE1855" s="48"/>
    </row>
    <row r="1856">
      <c r="E1856" s="60"/>
      <c r="F1856" s="218"/>
      <c r="I1856" s="48"/>
      <c r="J1856" s="65"/>
      <c r="K1856" s="65"/>
      <c r="L1856" s="11"/>
      <c r="M1856" s="11"/>
      <c r="P1856" s="48"/>
      <c r="Q1856" s="48"/>
      <c r="R1856" s="48"/>
      <c r="S1856" s="48"/>
      <c r="W1856" s="11"/>
      <c r="Z1856" s="48"/>
      <c r="AA1856" s="48"/>
      <c r="AB1856" s="48"/>
      <c r="AC1856" s="48"/>
      <c r="AD1856" s="48"/>
      <c r="AE1856" s="48"/>
      <c r="AF1856" s="48"/>
      <c r="AG1856" s="48"/>
      <c r="AH1856" s="48"/>
      <c r="AI1856" s="48"/>
      <c r="AJ1856" s="48"/>
      <c r="AK1856" s="48"/>
      <c r="AL1856" s="48"/>
      <c r="AN1856" s="48"/>
      <c r="AP1856" s="48"/>
      <c r="AQ1856" s="48"/>
      <c r="AS1856" s="48"/>
      <c r="AU1856" s="48"/>
      <c r="AV1856" s="48"/>
      <c r="AX1856" s="48"/>
      <c r="AY1856" s="48"/>
      <c r="BA1856" s="48"/>
      <c r="BB1856" s="48"/>
      <c r="BF1856" s="48"/>
      <c r="BH1856" s="48"/>
      <c r="BI1856" s="48"/>
      <c r="BK1856" s="48"/>
      <c r="BL1856" s="48"/>
      <c r="BM1856" s="48"/>
      <c r="BN1856" s="48"/>
      <c r="BO1856" s="48"/>
      <c r="BP1856" s="48"/>
      <c r="BQ1856" s="48"/>
      <c r="BR1856" s="48"/>
      <c r="BS1856" s="48"/>
      <c r="BT1856" s="48"/>
      <c r="BU1856" s="48"/>
      <c r="BV1856" s="48"/>
      <c r="BW1856" s="48"/>
      <c r="BX1856" s="48"/>
      <c r="BY1856" s="48"/>
      <c r="BZ1856" s="48"/>
      <c r="CA1856" s="48"/>
      <c r="CB1856" s="48"/>
      <c r="CC1856" s="48"/>
      <c r="CD1856" s="48"/>
      <c r="CE1856" s="48"/>
    </row>
    <row r="1857">
      <c r="E1857" s="60"/>
      <c r="F1857" s="218"/>
      <c r="I1857" s="48"/>
      <c r="J1857" s="65"/>
      <c r="K1857" s="65"/>
      <c r="L1857" s="11"/>
      <c r="M1857" s="11"/>
      <c r="P1857" s="48"/>
      <c r="Q1857" s="48"/>
      <c r="R1857" s="48"/>
      <c r="S1857" s="48"/>
      <c r="W1857" s="11"/>
      <c r="Z1857" s="48"/>
      <c r="AA1857" s="48"/>
      <c r="AB1857" s="48"/>
      <c r="AC1857" s="48"/>
      <c r="AD1857" s="48"/>
      <c r="AE1857" s="48"/>
      <c r="AF1857" s="48"/>
      <c r="AG1857" s="48"/>
      <c r="AH1857" s="48"/>
      <c r="AI1857" s="48"/>
      <c r="AJ1857" s="48"/>
      <c r="AK1857" s="48"/>
      <c r="AL1857" s="48"/>
      <c r="AN1857" s="48"/>
      <c r="AP1857" s="48"/>
      <c r="AQ1857" s="48"/>
      <c r="AS1857" s="48"/>
      <c r="AU1857" s="48"/>
      <c r="AV1857" s="48"/>
      <c r="AX1857" s="48"/>
      <c r="AY1857" s="48"/>
      <c r="BA1857" s="48"/>
      <c r="BB1857" s="48"/>
      <c r="BF1857" s="48"/>
      <c r="BH1857" s="48"/>
      <c r="BI1857" s="48"/>
      <c r="BK1857" s="48"/>
      <c r="BL1857" s="48"/>
      <c r="BM1857" s="48"/>
      <c r="BN1857" s="48"/>
      <c r="BO1857" s="48"/>
      <c r="BP1857" s="48"/>
      <c r="BQ1857" s="48"/>
      <c r="BR1857" s="48"/>
      <c r="BS1857" s="48"/>
      <c r="BT1857" s="48"/>
      <c r="BU1857" s="48"/>
      <c r="BV1857" s="48"/>
      <c r="BW1857" s="48"/>
      <c r="BX1857" s="48"/>
      <c r="BY1857" s="48"/>
      <c r="BZ1857" s="48"/>
      <c r="CA1857" s="48"/>
      <c r="CB1857" s="48"/>
      <c r="CC1857" s="48"/>
      <c r="CD1857" s="48"/>
      <c r="CE1857" s="48"/>
    </row>
    <row r="1858">
      <c r="E1858" s="60"/>
      <c r="F1858" s="218"/>
      <c r="I1858" s="48"/>
      <c r="J1858" s="65"/>
      <c r="K1858" s="65"/>
      <c r="L1858" s="11"/>
      <c r="M1858" s="11"/>
      <c r="P1858" s="48"/>
      <c r="Q1858" s="48"/>
      <c r="R1858" s="48"/>
      <c r="S1858" s="48"/>
      <c r="W1858" s="11"/>
      <c r="Z1858" s="48"/>
      <c r="AA1858" s="48"/>
      <c r="AB1858" s="48"/>
      <c r="AC1858" s="48"/>
      <c r="AD1858" s="48"/>
      <c r="AE1858" s="48"/>
      <c r="AF1858" s="48"/>
      <c r="AG1858" s="48"/>
      <c r="AH1858" s="48"/>
      <c r="AI1858" s="48"/>
      <c r="AJ1858" s="48"/>
      <c r="AK1858" s="48"/>
      <c r="AL1858" s="48"/>
      <c r="AN1858" s="48"/>
      <c r="AP1858" s="48"/>
      <c r="AQ1858" s="48"/>
      <c r="AS1858" s="48"/>
      <c r="AU1858" s="48"/>
      <c r="AV1858" s="48"/>
      <c r="AX1858" s="48"/>
      <c r="AY1858" s="48"/>
      <c r="BA1858" s="48"/>
      <c r="BB1858" s="48"/>
      <c r="BF1858" s="48"/>
      <c r="BH1858" s="48"/>
      <c r="BI1858" s="48"/>
      <c r="BK1858" s="48"/>
      <c r="BL1858" s="48"/>
      <c r="BM1858" s="48"/>
      <c r="BN1858" s="48"/>
      <c r="BO1858" s="48"/>
      <c r="BP1858" s="48"/>
      <c r="BQ1858" s="48"/>
      <c r="BR1858" s="48"/>
      <c r="BS1858" s="48"/>
      <c r="BT1858" s="48"/>
      <c r="BU1858" s="48"/>
      <c r="BV1858" s="48"/>
      <c r="BW1858" s="48"/>
      <c r="BX1858" s="48"/>
      <c r="BY1858" s="48"/>
      <c r="BZ1858" s="48"/>
      <c r="CA1858" s="48"/>
      <c r="CB1858" s="48"/>
      <c r="CC1858" s="48"/>
      <c r="CD1858" s="48"/>
      <c r="CE1858" s="48"/>
    </row>
    <row r="1859">
      <c r="E1859" s="60"/>
      <c r="F1859" s="218"/>
      <c r="I1859" s="48"/>
      <c r="J1859" s="65"/>
      <c r="K1859" s="65"/>
      <c r="L1859" s="11"/>
      <c r="M1859" s="11"/>
      <c r="P1859" s="48"/>
      <c r="Q1859" s="48"/>
      <c r="R1859" s="48"/>
      <c r="S1859" s="48"/>
      <c r="W1859" s="11"/>
      <c r="Z1859" s="48"/>
      <c r="AA1859" s="48"/>
      <c r="AB1859" s="48"/>
      <c r="AC1859" s="48"/>
      <c r="AD1859" s="48"/>
      <c r="AE1859" s="48"/>
      <c r="AF1859" s="48"/>
      <c r="AG1859" s="48"/>
      <c r="AH1859" s="48"/>
      <c r="AI1859" s="48"/>
      <c r="AJ1859" s="48"/>
      <c r="AK1859" s="48"/>
      <c r="AL1859" s="48"/>
      <c r="AN1859" s="48"/>
      <c r="AP1859" s="48"/>
      <c r="AQ1859" s="48"/>
      <c r="AS1859" s="48"/>
      <c r="AU1859" s="48"/>
      <c r="AV1859" s="48"/>
      <c r="AX1859" s="48"/>
      <c r="AY1859" s="48"/>
      <c r="BA1859" s="48"/>
      <c r="BB1859" s="48"/>
      <c r="BF1859" s="48"/>
      <c r="BH1859" s="48"/>
      <c r="BI1859" s="48"/>
      <c r="BK1859" s="48"/>
      <c r="BL1859" s="48"/>
      <c r="BM1859" s="48"/>
      <c r="BN1859" s="48"/>
      <c r="BO1859" s="48"/>
      <c r="BP1859" s="48"/>
      <c r="BQ1859" s="48"/>
      <c r="BR1859" s="48"/>
      <c r="BS1859" s="48"/>
      <c r="BT1859" s="48"/>
      <c r="BU1859" s="48"/>
      <c r="BV1859" s="48"/>
      <c r="BW1859" s="48"/>
      <c r="BX1859" s="48"/>
      <c r="BY1859" s="48"/>
      <c r="BZ1859" s="48"/>
      <c r="CA1859" s="48"/>
      <c r="CB1859" s="48"/>
      <c r="CC1859" s="48"/>
      <c r="CD1859" s="48"/>
      <c r="CE1859" s="48"/>
    </row>
    <row r="1860">
      <c r="E1860" s="60"/>
      <c r="F1860" s="218"/>
      <c r="I1860" s="48"/>
      <c r="J1860" s="65"/>
      <c r="K1860" s="65"/>
      <c r="L1860" s="11"/>
      <c r="M1860" s="11"/>
      <c r="P1860" s="48"/>
      <c r="Q1860" s="48"/>
      <c r="R1860" s="48"/>
      <c r="S1860" s="48"/>
      <c r="W1860" s="11"/>
      <c r="Z1860" s="48"/>
      <c r="AA1860" s="48"/>
      <c r="AB1860" s="48"/>
      <c r="AC1860" s="48"/>
      <c r="AD1860" s="48"/>
      <c r="AE1860" s="48"/>
      <c r="AF1860" s="48"/>
      <c r="AG1860" s="48"/>
      <c r="AH1860" s="48"/>
      <c r="AI1860" s="48"/>
      <c r="AJ1860" s="48"/>
      <c r="AK1860" s="48"/>
      <c r="AL1860" s="48"/>
      <c r="AN1860" s="48"/>
      <c r="AP1860" s="48"/>
      <c r="AQ1860" s="48"/>
      <c r="AS1860" s="48"/>
      <c r="AU1860" s="48"/>
      <c r="AV1860" s="48"/>
      <c r="AX1860" s="48"/>
      <c r="AY1860" s="48"/>
      <c r="BA1860" s="48"/>
      <c r="BB1860" s="48"/>
      <c r="BF1860" s="48"/>
      <c r="BH1860" s="48"/>
      <c r="BI1860" s="48"/>
      <c r="BK1860" s="48"/>
      <c r="BL1860" s="48"/>
      <c r="BM1860" s="48"/>
      <c r="BN1860" s="48"/>
      <c r="BO1860" s="48"/>
      <c r="BP1860" s="48"/>
      <c r="BQ1860" s="48"/>
      <c r="BR1860" s="48"/>
      <c r="BS1860" s="48"/>
      <c r="BT1860" s="48"/>
      <c r="BU1860" s="48"/>
      <c r="BV1860" s="48"/>
      <c r="BW1860" s="48"/>
      <c r="BX1860" s="48"/>
      <c r="BY1860" s="48"/>
      <c r="BZ1860" s="48"/>
      <c r="CA1860" s="48"/>
      <c r="CB1860" s="48"/>
      <c r="CC1860" s="48"/>
      <c r="CD1860" s="48"/>
      <c r="CE1860" s="48"/>
    </row>
    <row r="1861">
      <c r="E1861" s="60"/>
      <c r="F1861" s="218"/>
      <c r="I1861" s="48"/>
      <c r="J1861" s="65"/>
      <c r="K1861" s="65"/>
      <c r="L1861" s="11"/>
      <c r="M1861" s="11"/>
      <c r="P1861" s="48"/>
      <c r="Q1861" s="48"/>
      <c r="R1861" s="48"/>
      <c r="S1861" s="48"/>
      <c r="W1861" s="11"/>
      <c r="Z1861" s="48"/>
      <c r="AA1861" s="48"/>
      <c r="AB1861" s="48"/>
      <c r="AC1861" s="48"/>
      <c r="AD1861" s="48"/>
      <c r="AE1861" s="48"/>
      <c r="AF1861" s="48"/>
      <c r="AG1861" s="48"/>
      <c r="AH1861" s="48"/>
      <c r="AI1861" s="48"/>
      <c r="AJ1861" s="48"/>
      <c r="AK1861" s="48"/>
      <c r="AL1861" s="48"/>
      <c r="AN1861" s="48"/>
      <c r="AP1861" s="48"/>
      <c r="AQ1861" s="48"/>
      <c r="AS1861" s="48"/>
      <c r="AU1861" s="48"/>
      <c r="AV1861" s="48"/>
      <c r="AX1861" s="48"/>
      <c r="AY1861" s="48"/>
      <c r="BA1861" s="48"/>
      <c r="BB1861" s="48"/>
      <c r="BF1861" s="48"/>
      <c r="BH1861" s="48"/>
      <c r="BI1861" s="48"/>
      <c r="BK1861" s="48"/>
      <c r="BL1861" s="48"/>
      <c r="BM1861" s="48"/>
      <c r="BN1861" s="48"/>
      <c r="BO1861" s="48"/>
      <c r="BP1861" s="48"/>
      <c r="BQ1861" s="48"/>
      <c r="BR1861" s="48"/>
      <c r="BS1861" s="48"/>
      <c r="BT1861" s="48"/>
      <c r="BU1861" s="48"/>
      <c r="BV1861" s="48"/>
      <c r="BW1861" s="48"/>
      <c r="BX1861" s="48"/>
      <c r="BY1861" s="48"/>
      <c r="BZ1861" s="48"/>
      <c r="CA1861" s="48"/>
      <c r="CB1861" s="48"/>
      <c r="CC1861" s="48"/>
      <c r="CD1861" s="48"/>
      <c r="CE1861" s="48"/>
    </row>
    <row r="1862">
      <c r="E1862" s="60"/>
      <c r="F1862" s="218"/>
      <c r="I1862" s="48"/>
      <c r="J1862" s="65"/>
      <c r="K1862" s="65"/>
      <c r="L1862" s="11"/>
      <c r="M1862" s="11"/>
      <c r="P1862" s="48"/>
      <c r="Q1862" s="48"/>
      <c r="R1862" s="48"/>
      <c r="S1862" s="48"/>
      <c r="W1862" s="11"/>
      <c r="Z1862" s="48"/>
      <c r="AA1862" s="48"/>
      <c r="AB1862" s="48"/>
      <c r="AC1862" s="48"/>
      <c r="AD1862" s="48"/>
      <c r="AE1862" s="48"/>
      <c r="AF1862" s="48"/>
      <c r="AG1862" s="48"/>
      <c r="AH1862" s="48"/>
      <c r="AI1862" s="48"/>
      <c r="AJ1862" s="48"/>
      <c r="AK1862" s="48"/>
      <c r="AL1862" s="48"/>
      <c r="AN1862" s="48"/>
      <c r="AP1862" s="48"/>
      <c r="AQ1862" s="48"/>
      <c r="AS1862" s="48"/>
      <c r="AU1862" s="48"/>
      <c r="AV1862" s="48"/>
      <c r="AX1862" s="48"/>
      <c r="AY1862" s="48"/>
      <c r="BA1862" s="48"/>
      <c r="BB1862" s="48"/>
      <c r="BF1862" s="48"/>
      <c r="BH1862" s="48"/>
      <c r="BI1862" s="48"/>
      <c r="BK1862" s="48"/>
      <c r="BL1862" s="48"/>
      <c r="BM1862" s="48"/>
      <c r="BN1862" s="48"/>
      <c r="BO1862" s="48"/>
      <c r="BP1862" s="48"/>
      <c r="BQ1862" s="48"/>
      <c r="BR1862" s="48"/>
      <c r="BS1862" s="48"/>
      <c r="BT1862" s="48"/>
      <c r="BU1862" s="48"/>
      <c r="BV1862" s="48"/>
      <c r="BW1862" s="48"/>
      <c r="BX1862" s="48"/>
      <c r="BY1862" s="48"/>
      <c r="BZ1862" s="48"/>
      <c r="CA1862" s="48"/>
      <c r="CB1862" s="48"/>
      <c r="CC1862" s="48"/>
      <c r="CD1862" s="48"/>
      <c r="CE1862" s="48"/>
    </row>
    <row r="1863">
      <c r="E1863" s="60"/>
      <c r="F1863" s="218"/>
      <c r="I1863" s="48"/>
      <c r="J1863" s="65"/>
      <c r="K1863" s="65"/>
      <c r="L1863" s="11"/>
      <c r="M1863" s="11"/>
      <c r="P1863" s="48"/>
      <c r="Q1863" s="48"/>
      <c r="R1863" s="48"/>
      <c r="S1863" s="48"/>
      <c r="W1863" s="11"/>
      <c r="Z1863" s="48"/>
      <c r="AA1863" s="48"/>
      <c r="AB1863" s="48"/>
      <c r="AC1863" s="48"/>
      <c r="AD1863" s="48"/>
      <c r="AE1863" s="48"/>
      <c r="AF1863" s="48"/>
      <c r="AG1863" s="48"/>
      <c r="AH1863" s="48"/>
      <c r="AI1863" s="48"/>
      <c r="AJ1863" s="48"/>
      <c r="AK1863" s="48"/>
      <c r="AL1863" s="48"/>
      <c r="AN1863" s="48"/>
      <c r="AP1863" s="48"/>
      <c r="AQ1863" s="48"/>
      <c r="AS1863" s="48"/>
      <c r="AU1863" s="48"/>
      <c r="AV1863" s="48"/>
      <c r="AX1863" s="48"/>
      <c r="AY1863" s="48"/>
      <c r="BA1863" s="48"/>
      <c r="BB1863" s="48"/>
      <c r="BF1863" s="48"/>
      <c r="BH1863" s="48"/>
      <c r="BI1863" s="48"/>
      <c r="BK1863" s="48"/>
      <c r="BL1863" s="48"/>
      <c r="BM1863" s="48"/>
      <c r="BN1863" s="48"/>
      <c r="BO1863" s="48"/>
      <c r="BP1863" s="48"/>
      <c r="BQ1863" s="48"/>
      <c r="BR1863" s="48"/>
      <c r="BS1863" s="48"/>
      <c r="BT1863" s="48"/>
      <c r="BU1863" s="48"/>
      <c r="BV1863" s="48"/>
      <c r="BW1863" s="48"/>
      <c r="BX1863" s="48"/>
      <c r="BY1863" s="48"/>
      <c r="BZ1863" s="48"/>
      <c r="CA1863" s="48"/>
      <c r="CB1863" s="48"/>
      <c r="CC1863" s="48"/>
      <c r="CD1863" s="48"/>
      <c r="CE1863" s="48"/>
    </row>
    <row r="1864">
      <c r="E1864" s="60"/>
      <c r="F1864" s="218"/>
      <c r="I1864" s="48"/>
      <c r="J1864" s="65"/>
      <c r="K1864" s="65"/>
      <c r="L1864" s="11"/>
      <c r="M1864" s="11"/>
      <c r="P1864" s="48"/>
      <c r="Q1864" s="48"/>
      <c r="R1864" s="48"/>
      <c r="S1864" s="48"/>
      <c r="W1864" s="11"/>
      <c r="Z1864" s="48"/>
      <c r="AA1864" s="48"/>
      <c r="AB1864" s="48"/>
      <c r="AC1864" s="48"/>
      <c r="AD1864" s="48"/>
      <c r="AE1864" s="48"/>
      <c r="AF1864" s="48"/>
      <c r="AG1864" s="48"/>
      <c r="AH1864" s="48"/>
      <c r="AI1864" s="48"/>
      <c r="AJ1864" s="48"/>
      <c r="AK1864" s="48"/>
      <c r="AL1864" s="48"/>
      <c r="AN1864" s="48"/>
      <c r="AP1864" s="48"/>
      <c r="AQ1864" s="48"/>
      <c r="AS1864" s="48"/>
      <c r="AU1864" s="48"/>
      <c r="AV1864" s="48"/>
      <c r="AX1864" s="48"/>
      <c r="AY1864" s="48"/>
      <c r="BA1864" s="48"/>
      <c r="BB1864" s="48"/>
      <c r="BF1864" s="48"/>
      <c r="BH1864" s="48"/>
      <c r="BI1864" s="48"/>
      <c r="BK1864" s="48"/>
      <c r="BL1864" s="48"/>
      <c r="BM1864" s="48"/>
      <c r="BN1864" s="48"/>
      <c r="BO1864" s="48"/>
      <c r="BP1864" s="48"/>
      <c r="BQ1864" s="48"/>
      <c r="BR1864" s="48"/>
      <c r="BS1864" s="48"/>
      <c r="BT1864" s="48"/>
      <c r="BU1864" s="48"/>
      <c r="BV1864" s="48"/>
      <c r="BW1864" s="48"/>
      <c r="BX1864" s="48"/>
      <c r="BY1864" s="48"/>
      <c r="BZ1864" s="48"/>
      <c r="CA1864" s="48"/>
      <c r="CB1864" s="48"/>
      <c r="CC1864" s="48"/>
      <c r="CD1864" s="48"/>
      <c r="CE1864" s="48"/>
    </row>
    <row r="1865">
      <c r="E1865" s="60"/>
      <c r="F1865" s="218"/>
      <c r="I1865" s="48"/>
      <c r="J1865" s="65"/>
      <c r="K1865" s="65"/>
      <c r="L1865" s="11"/>
      <c r="M1865" s="11"/>
      <c r="P1865" s="48"/>
      <c r="Q1865" s="48"/>
      <c r="R1865" s="48"/>
      <c r="S1865" s="48"/>
      <c r="W1865" s="11"/>
      <c r="Z1865" s="48"/>
      <c r="AA1865" s="48"/>
      <c r="AB1865" s="48"/>
      <c r="AC1865" s="48"/>
      <c r="AD1865" s="48"/>
      <c r="AE1865" s="48"/>
      <c r="AF1865" s="48"/>
      <c r="AG1865" s="48"/>
      <c r="AH1865" s="48"/>
      <c r="AI1865" s="48"/>
      <c r="AJ1865" s="48"/>
      <c r="AK1865" s="48"/>
      <c r="AL1865" s="48"/>
      <c r="AN1865" s="48"/>
      <c r="AP1865" s="48"/>
      <c r="AQ1865" s="48"/>
      <c r="AS1865" s="48"/>
      <c r="AU1865" s="48"/>
      <c r="AV1865" s="48"/>
      <c r="AX1865" s="48"/>
      <c r="AY1865" s="48"/>
      <c r="BA1865" s="48"/>
      <c r="BB1865" s="48"/>
      <c r="BF1865" s="48"/>
      <c r="BH1865" s="48"/>
      <c r="BI1865" s="48"/>
      <c r="BK1865" s="48"/>
      <c r="BL1865" s="48"/>
      <c r="BM1865" s="48"/>
      <c r="BN1865" s="48"/>
      <c r="BO1865" s="48"/>
      <c r="BP1865" s="48"/>
      <c r="BQ1865" s="48"/>
      <c r="BR1865" s="48"/>
      <c r="BS1865" s="48"/>
      <c r="BT1865" s="48"/>
      <c r="BU1865" s="48"/>
      <c r="BV1865" s="48"/>
      <c r="BW1865" s="48"/>
      <c r="BX1865" s="48"/>
      <c r="BY1865" s="48"/>
      <c r="BZ1865" s="48"/>
      <c r="CA1865" s="48"/>
      <c r="CB1865" s="48"/>
      <c r="CC1865" s="48"/>
      <c r="CD1865" s="48"/>
      <c r="CE1865" s="48"/>
    </row>
    <row r="1866">
      <c r="E1866" s="60"/>
      <c r="F1866" s="218"/>
      <c r="I1866" s="48"/>
      <c r="J1866" s="65"/>
      <c r="K1866" s="65"/>
      <c r="L1866" s="11"/>
      <c r="M1866" s="11"/>
      <c r="P1866" s="48"/>
      <c r="Q1866" s="48"/>
      <c r="R1866" s="48"/>
      <c r="S1866" s="48"/>
      <c r="W1866" s="11"/>
      <c r="Z1866" s="48"/>
      <c r="AA1866" s="48"/>
      <c r="AB1866" s="48"/>
      <c r="AC1866" s="48"/>
      <c r="AD1866" s="48"/>
      <c r="AE1866" s="48"/>
      <c r="AF1866" s="48"/>
      <c r="AG1866" s="48"/>
      <c r="AH1866" s="48"/>
      <c r="AI1866" s="48"/>
      <c r="AJ1866" s="48"/>
      <c r="AK1866" s="48"/>
      <c r="AL1866" s="48"/>
      <c r="AN1866" s="48"/>
      <c r="AP1866" s="48"/>
      <c r="AQ1866" s="48"/>
      <c r="AS1866" s="48"/>
      <c r="AU1866" s="48"/>
      <c r="AV1866" s="48"/>
      <c r="AX1866" s="48"/>
      <c r="AY1866" s="48"/>
      <c r="BA1866" s="48"/>
      <c r="BB1866" s="48"/>
      <c r="BF1866" s="48"/>
      <c r="BH1866" s="48"/>
      <c r="BI1866" s="48"/>
      <c r="BK1866" s="48"/>
      <c r="BL1866" s="48"/>
      <c r="BM1866" s="48"/>
      <c r="BN1866" s="48"/>
      <c r="BO1866" s="48"/>
      <c r="BP1866" s="48"/>
      <c r="BQ1866" s="48"/>
      <c r="BR1866" s="48"/>
      <c r="BS1866" s="48"/>
      <c r="BT1866" s="48"/>
      <c r="BU1866" s="48"/>
      <c r="BV1866" s="48"/>
      <c r="BW1866" s="48"/>
      <c r="BX1866" s="48"/>
      <c r="BY1866" s="48"/>
      <c r="BZ1866" s="48"/>
      <c r="CA1866" s="48"/>
      <c r="CB1866" s="48"/>
      <c r="CC1866" s="48"/>
      <c r="CD1866" s="48"/>
      <c r="CE1866" s="48"/>
    </row>
    <row r="1867">
      <c r="E1867" s="60"/>
      <c r="F1867" s="218"/>
      <c r="I1867" s="48"/>
      <c r="J1867" s="65"/>
      <c r="K1867" s="65"/>
      <c r="L1867" s="11"/>
      <c r="M1867" s="11"/>
      <c r="P1867" s="48"/>
      <c r="Q1867" s="48"/>
      <c r="R1867" s="48"/>
      <c r="S1867" s="48"/>
      <c r="W1867" s="11"/>
      <c r="Z1867" s="48"/>
      <c r="AA1867" s="48"/>
      <c r="AB1867" s="48"/>
      <c r="AC1867" s="48"/>
      <c r="AD1867" s="48"/>
      <c r="AE1867" s="48"/>
      <c r="AF1867" s="48"/>
      <c r="AG1867" s="48"/>
      <c r="AH1867" s="48"/>
      <c r="AI1867" s="48"/>
      <c r="AJ1867" s="48"/>
      <c r="AK1867" s="48"/>
      <c r="AL1867" s="48"/>
      <c r="AN1867" s="48"/>
      <c r="AP1867" s="48"/>
      <c r="AQ1867" s="48"/>
      <c r="AS1867" s="48"/>
      <c r="AU1867" s="48"/>
      <c r="AV1867" s="48"/>
      <c r="AX1867" s="48"/>
      <c r="AY1867" s="48"/>
      <c r="BA1867" s="48"/>
      <c r="BB1867" s="48"/>
      <c r="BF1867" s="48"/>
      <c r="BH1867" s="48"/>
      <c r="BI1867" s="48"/>
      <c r="BK1867" s="48"/>
      <c r="BL1867" s="48"/>
      <c r="BM1867" s="48"/>
      <c r="BN1867" s="48"/>
      <c r="BO1867" s="48"/>
      <c r="BP1867" s="48"/>
      <c r="BQ1867" s="48"/>
      <c r="BR1867" s="48"/>
      <c r="BS1867" s="48"/>
      <c r="BT1867" s="48"/>
      <c r="BU1867" s="48"/>
      <c r="BV1867" s="48"/>
      <c r="BW1867" s="48"/>
      <c r="BX1867" s="48"/>
      <c r="BY1867" s="48"/>
      <c r="BZ1867" s="48"/>
      <c r="CA1867" s="48"/>
      <c r="CB1867" s="48"/>
      <c r="CC1867" s="48"/>
      <c r="CD1867" s="48"/>
      <c r="CE1867" s="48"/>
    </row>
    <row r="1868">
      <c r="E1868" s="60"/>
      <c r="F1868" s="218"/>
      <c r="I1868" s="48"/>
      <c r="J1868" s="65"/>
      <c r="K1868" s="65"/>
      <c r="L1868" s="11"/>
      <c r="M1868" s="11"/>
      <c r="P1868" s="48"/>
      <c r="Q1868" s="48"/>
      <c r="R1868" s="48"/>
      <c r="S1868" s="48"/>
      <c r="W1868" s="11"/>
      <c r="Z1868" s="48"/>
      <c r="AA1868" s="48"/>
      <c r="AB1868" s="48"/>
      <c r="AC1868" s="48"/>
      <c r="AD1868" s="48"/>
      <c r="AE1868" s="48"/>
      <c r="AF1868" s="48"/>
      <c r="AG1868" s="48"/>
      <c r="AH1868" s="48"/>
      <c r="AI1868" s="48"/>
      <c r="AJ1868" s="48"/>
      <c r="AK1868" s="48"/>
      <c r="AL1868" s="48"/>
      <c r="AN1868" s="48"/>
      <c r="AP1868" s="48"/>
      <c r="AQ1868" s="48"/>
      <c r="AS1868" s="48"/>
      <c r="AU1868" s="48"/>
      <c r="AV1868" s="48"/>
      <c r="AX1868" s="48"/>
      <c r="AY1868" s="48"/>
      <c r="BA1868" s="48"/>
      <c r="BB1868" s="48"/>
      <c r="BF1868" s="48"/>
      <c r="BH1868" s="48"/>
      <c r="BI1868" s="48"/>
      <c r="BK1868" s="48"/>
      <c r="BL1868" s="48"/>
      <c r="BM1868" s="48"/>
      <c r="BN1868" s="48"/>
      <c r="BO1868" s="48"/>
      <c r="BP1868" s="48"/>
      <c r="BQ1868" s="48"/>
      <c r="BR1868" s="48"/>
      <c r="BS1868" s="48"/>
      <c r="BT1868" s="48"/>
      <c r="BU1868" s="48"/>
      <c r="BV1868" s="48"/>
      <c r="BW1868" s="48"/>
      <c r="BX1868" s="48"/>
      <c r="BY1868" s="48"/>
      <c r="BZ1868" s="48"/>
      <c r="CA1868" s="48"/>
      <c r="CB1868" s="48"/>
      <c r="CC1868" s="48"/>
      <c r="CD1868" s="48"/>
      <c r="CE1868" s="48"/>
    </row>
    <row r="1869">
      <c r="E1869" s="60"/>
      <c r="F1869" s="218"/>
      <c r="I1869" s="48"/>
      <c r="J1869" s="65"/>
      <c r="K1869" s="65"/>
      <c r="L1869" s="11"/>
      <c r="M1869" s="11"/>
      <c r="P1869" s="48"/>
      <c r="Q1869" s="48"/>
      <c r="R1869" s="48"/>
      <c r="S1869" s="48"/>
      <c r="W1869" s="11"/>
      <c r="Z1869" s="48"/>
      <c r="AA1869" s="48"/>
      <c r="AB1869" s="48"/>
      <c r="AC1869" s="48"/>
      <c r="AD1869" s="48"/>
      <c r="AE1869" s="48"/>
      <c r="AF1869" s="48"/>
      <c r="AG1869" s="48"/>
      <c r="AH1869" s="48"/>
      <c r="AI1869" s="48"/>
      <c r="AJ1869" s="48"/>
      <c r="AK1869" s="48"/>
      <c r="AL1869" s="48"/>
      <c r="AN1869" s="48"/>
      <c r="AP1869" s="48"/>
      <c r="AQ1869" s="48"/>
      <c r="AS1869" s="48"/>
      <c r="AU1869" s="48"/>
      <c r="AV1869" s="48"/>
      <c r="AX1869" s="48"/>
      <c r="AY1869" s="48"/>
      <c r="BA1869" s="48"/>
      <c r="BB1869" s="48"/>
      <c r="BF1869" s="48"/>
      <c r="BH1869" s="48"/>
      <c r="BI1869" s="48"/>
      <c r="BK1869" s="48"/>
      <c r="BL1869" s="48"/>
      <c r="BM1869" s="48"/>
      <c r="BN1869" s="48"/>
      <c r="BO1869" s="48"/>
      <c r="BP1869" s="48"/>
      <c r="BQ1869" s="48"/>
      <c r="BR1869" s="48"/>
      <c r="BS1869" s="48"/>
      <c r="BT1869" s="48"/>
      <c r="BU1869" s="48"/>
      <c r="BV1869" s="48"/>
      <c r="BW1869" s="48"/>
      <c r="BX1869" s="48"/>
      <c r="BY1869" s="48"/>
      <c r="BZ1869" s="48"/>
      <c r="CA1869" s="48"/>
      <c r="CB1869" s="48"/>
      <c r="CC1869" s="48"/>
      <c r="CD1869" s="48"/>
      <c r="CE1869" s="48"/>
    </row>
    <row r="1870">
      <c r="E1870" s="60"/>
      <c r="F1870" s="218"/>
      <c r="I1870" s="48"/>
      <c r="J1870" s="65"/>
      <c r="K1870" s="65"/>
      <c r="L1870" s="11"/>
      <c r="M1870" s="11"/>
      <c r="P1870" s="48"/>
      <c r="Q1870" s="48"/>
      <c r="R1870" s="48"/>
      <c r="S1870" s="48"/>
      <c r="W1870" s="11"/>
      <c r="Z1870" s="48"/>
      <c r="AA1870" s="48"/>
      <c r="AB1870" s="48"/>
      <c r="AC1870" s="48"/>
      <c r="AD1870" s="48"/>
      <c r="AE1870" s="48"/>
      <c r="AF1870" s="48"/>
      <c r="AG1870" s="48"/>
      <c r="AH1870" s="48"/>
      <c r="AI1870" s="48"/>
      <c r="AJ1870" s="48"/>
      <c r="AK1870" s="48"/>
      <c r="AL1870" s="48"/>
      <c r="AN1870" s="48"/>
      <c r="AP1870" s="48"/>
      <c r="AQ1870" s="48"/>
      <c r="AS1870" s="48"/>
      <c r="AU1870" s="48"/>
      <c r="AV1870" s="48"/>
      <c r="AX1870" s="48"/>
      <c r="AY1870" s="48"/>
      <c r="BA1870" s="48"/>
      <c r="BB1870" s="48"/>
      <c r="BF1870" s="48"/>
      <c r="BH1870" s="48"/>
      <c r="BI1870" s="48"/>
      <c r="BK1870" s="48"/>
      <c r="BL1870" s="48"/>
      <c r="BM1870" s="48"/>
      <c r="BN1870" s="48"/>
      <c r="BO1870" s="48"/>
      <c r="BP1870" s="48"/>
      <c r="BQ1870" s="48"/>
      <c r="BR1870" s="48"/>
      <c r="BS1870" s="48"/>
      <c r="BT1870" s="48"/>
      <c r="BU1870" s="48"/>
      <c r="BV1870" s="48"/>
      <c r="BW1870" s="48"/>
      <c r="BX1870" s="48"/>
      <c r="BY1870" s="48"/>
      <c r="BZ1870" s="48"/>
      <c r="CA1870" s="48"/>
      <c r="CB1870" s="48"/>
      <c r="CC1870" s="48"/>
      <c r="CD1870" s="48"/>
      <c r="CE1870" s="48"/>
    </row>
    <row r="1871">
      <c r="E1871" s="60"/>
      <c r="F1871" s="218"/>
      <c r="I1871" s="48"/>
      <c r="J1871" s="65"/>
      <c r="K1871" s="65"/>
      <c r="L1871" s="11"/>
      <c r="M1871" s="11"/>
      <c r="P1871" s="48"/>
      <c r="Q1871" s="48"/>
      <c r="R1871" s="48"/>
      <c r="S1871" s="48"/>
      <c r="W1871" s="11"/>
      <c r="Z1871" s="48"/>
      <c r="AA1871" s="48"/>
      <c r="AB1871" s="48"/>
      <c r="AC1871" s="48"/>
      <c r="AD1871" s="48"/>
      <c r="AE1871" s="48"/>
      <c r="AF1871" s="48"/>
      <c r="AG1871" s="48"/>
      <c r="AH1871" s="48"/>
      <c r="AI1871" s="48"/>
      <c r="AJ1871" s="48"/>
      <c r="AK1871" s="48"/>
      <c r="AL1871" s="48"/>
      <c r="AN1871" s="48"/>
      <c r="AP1871" s="48"/>
      <c r="AQ1871" s="48"/>
      <c r="AS1871" s="48"/>
      <c r="AU1871" s="48"/>
      <c r="AV1871" s="48"/>
      <c r="AX1871" s="48"/>
      <c r="AY1871" s="48"/>
      <c r="BA1871" s="48"/>
      <c r="BB1871" s="48"/>
      <c r="BF1871" s="48"/>
      <c r="BH1871" s="48"/>
      <c r="BI1871" s="48"/>
      <c r="BK1871" s="48"/>
      <c r="BL1871" s="48"/>
      <c r="BM1871" s="48"/>
      <c r="BN1871" s="48"/>
      <c r="BO1871" s="48"/>
      <c r="BP1871" s="48"/>
      <c r="BQ1871" s="48"/>
      <c r="BR1871" s="48"/>
      <c r="BS1871" s="48"/>
      <c r="BT1871" s="48"/>
      <c r="BU1871" s="48"/>
      <c r="BV1871" s="48"/>
      <c r="BW1871" s="48"/>
      <c r="BX1871" s="48"/>
      <c r="BY1871" s="48"/>
      <c r="BZ1871" s="48"/>
      <c r="CA1871" s="48"/>
      <c r="CB1871" s="48"/>
      <c r="CC1871" s="48"/>
      <c r="CD1871" s="48"/>
      <c r="CE1871" s="48"/>
    </row>
    <row r="1872">
      <c r="E1872" s="60"/>
      <c r="F1872" s="218"/>
      <c r="I1872" s="48"/>
      <c r="J1872" s="65"/>
      <c r="K1872" s="65"/>
      <c r="L1872" s="11"/>
      <c r="M1872" s="11"/>
      <c r="P1872" s="48"/>
      <c r="Q1872" s="48"/>
      <c r="R1872" s="48"/>
      <c r="S1872" s="48"/>
      <c r="W1872" s="11"/>
      <c r="Z1872" s="48"/>
      <c r="AA1872" s="48"/>
      <c r="AB1872" s="48"/>
      <c r="AC1872" s="48"/>
      <c r="AD1872" s="48"/>
      <c r="AE1872" s="48"/>
      <c r="AF1872" s="48"/>
      <c r="AG1872" s="48"/>
      <c r="AH1872" s="48"/>
      <c r="AI1872" s="48"/>
      <c r="AJ1872" s="48"/>
      <c r="AK1872" s="48"/>
      <c r="AL1872" s="48"/>
      <c r="AN1872" s="48"/>
      <c r="AP1872" s="48"/>
      <c r="AQ1872" s="48"/>
      <c r="AS1872" s="48"/>
      <c r="AU1872" s="48"/>
      <c r="AV1872" s="48"/>
      <c r="AX1872" s="48"/>
      <c r="AY1872" s="48"/>
      <c r="BA1872" s="48"/>
      <c r="BB1872" s="48"/>
      <c r="BF1872" s="48"/>
      <c r="BH1872" s="48"/>
      <c r="BI1872" s="48"/>
      <c r="BK1872" s="48"/>
      <c r="BL1872" s="48"/>
      <c r="BM1872" s="48"/>
      <c r="BN1872" s="48"/>
      <c r="BO1872" s="48"/>
      <c r="BP1872" s="48"/>
      <c r="BQ1872" s="48"/>
      <c r="BR1872" s="48"/>
      <c r="BS1872" s="48"/>
      <c r="BT1872" s="48"/>
      <c r="BU1872" s="48"/>
      <c r="BV1872" s="48"/>
      <c r="BW1872" s="48"/>
      <c r="BX1872" s="48"/>
      <c r="BY1872" s="48"/>
      <c r="BZ1872" s="48"/>
      <c r="CA1872" s="48"/>
      <c r="CB1872" s="48"/>
      <c r="CC1872" s="48"/>
      <c r="CD1872" s="48"/>
      <c r="CE1872" s="48"/>
    </row>
    <row r="1873">
      <c r="E1873" s="60"/>
      <c r="F1873" s="218"/>
      <c r="I1873" s="48"/>
      <c r="J1873" s="65"/>
      <c r="K1873" s="65"/>
      <c r="L1873" s="11"/>
      <c r="M1873" s="11"/>
      <c r="P1873" s="48"/>
      <c r="Q1873" s="48"/>
      <c r="R1873" s="48"/>
      <c r="S1873" s="48"/>
      <c r="W1873" s="11"/>
      <c r="Z1873" s="48"/>
      <c r="AA1873" s="48"/>
      <c r="AB1873" s="48"/>
      <c r="AC1873" s="48"/>
      <c r="AD1873" s="48"/>
      <c r="AE1873" s="48"/>
      <c r="AF1873" s="48"/>
      <c r="AG1873" s="48"/>
      <c r="AH1873" s="48"/>
      <c r="AI1873" s="48"/>
      <c r="AJ1873" s="48"/>
      <c r="AK1873" s="48"/>
      <c r="AL1873" s="48"/>
      <c r="AN1873" s="48"/>
      <c r="AP1873" s="48"/>
      <c r="AQ1873" s="48"/>
      <c r="AS1873" s="48"/>
      <c r="AU1873" s="48"/>
      <c r="AV1873" s="48"/>
      <c r="AX1873" s="48"/>
      <c r="AY1873" s="48"/>
      <c r="BA1873" s="48"/>
      <c r="BB1873" s="48"/>
      <c r="BF1873" s="48"/>
      <c r="BH1873" s="48"/>
      <c r="BI1873" s="48"/>
      <c r="BK1873" s="48"/>
      <c r="BL1873" s="48"/>
      <c r="BM1873" s="48"/>
      <c r="BN1873" s="48"/>
      <c r="BO1873" s="48"/>
      <c r="BP1873" s="48"/>
      <c r="BQ1873" s="48"/>
      <c r="BR1873" s="48"/>
      <c r="BS1873" s="48"/>
      <c r="BT1873" s="48"/>
      <c r="BU1873" s="48"/>
      <c r="BV1873" s="48"/>
      <c r="BW1873" s="48"/>
      <c r="BX1873" s="48"/>
      <c r="BY1873" s="48"/>
      <c r="BZ1873" s="48"/>
      <c r="CA1873" s="48"/>
      <c r="CB1873" s="48"/>
      <c r="CC1873" s="48"/>
      <c r="CD1873" s="48"/>
      <c r="CE1873" s="48"/>
    </row>
    <row r="1874">
      <c r="E1874" s="60"/>
      <c r="F1874" s="218"/>
      <c r="I1874" s="48"/>
      <c r="J1874" s="65"/>
      <c r="K1874" s="65"/>
      <c r="L1874" s="11"/>
      <c r="M1874" s="11"/>
      <c r="P1874" s="48"/>
      <c r="Q1874" s="48"/>
      <c r="R1874" s="48"/>
      <c r="S1874" s="48"/>
      <c r="W1874" s="11"/>
      <c r="Z1874" s="48"/>
      <c r="AA1874" s="48"/>
      <c r="AB1874" s="48"/>
      <c r="AC1874" s="48"/>
      <c r="AD1874" s="48"/>
      <c r="AE1874" s="48"/>
      <c r="AF1874" s="48"/>
      <c r="AG1874" s="48"/>
      <c r="AH1874" s="48"/>
      <c r="AI1874" s="48"/>
      <c r="AJ1874" s="48"/>
      <c r="AK1874" s="48"/>
      <c r="AL1874" s="48"/>
      <c r="AN1874" s="48"/>
      <c r="AP1874" s="48"/>
      <c r="AQ1874" s="48"/>
      <c r="AS1874" s="48"/>
      <c r="AU1874" s="48"/>
      <c r="AV1874" s="48"/>
      <c r="AX1874" s="48"/>
      <c r="AY1874" s="48"/>
      <c r="BA1874" s="48"/>
      <c r="BB1874" s="48"/>
      <c r="BF1874" s="48"/>
      <c r="BH1874" s="48"/>
      <c r="BI1874" s="48"/>
      <c r="BK1874" s="48"/>
      <c r="BL1874" s="48"/>
      <c r="BM1874" s="48"/>
      <c r="BN1874" s="48"/>
      <c r="BO1874" s="48"/>
      <c r="BP1874" s="48"/>
      <c r="BQ1874" s="48"/>
      <c r="BR1874" s="48"/>
      <c r="BS1874" s="48"/>
      <c r="BT1874" s="48"/>
      <c r="BU1874" s="48"/>
      <c r="BV1874" s="48"/>
      <c r="BW1874" s="48"/>
      <c r="BX1874" s="48"/>
      <c r="BY1874" s="48"/>
      <c r="BZ1874" s="48"/>
      <c r="CA1874" s="48"/>
      <c r="CB1874" s="48"/>
      <c r="CC1874" s="48"/>
      <c r="CD1874" s="48"/>
      <c r="CE1874" s="48"/>
    </row>
    <row r="1875">
      <c r="E1875" s="60"/>
      <c r="F1875" s="218"/>
      <c r="I1875" s="48"/>
      <c r="J1875" s="65"/>
      <c r="K1875" s="65"/>
      <c r="L1875" s="11"/>
      <c r="M1875" s="11"/>
      <c r="P1875" s="48"/>
      <c r="Q1875" s="48"/>
      <c r="R1875" s="48"/>
      <c r="S1875" s="48"/>
      <c r="W1875" s="11"/>
      <c r="Z1875" s="48"/>
      <c r="AA1875" s="48"/>
      <c r="AB1875" s="48"/>
      <c r="AC1875" s="48"/>
      <c r="AD1875" s="48"/>
      <c r="AE1875" s="48"/>
      <c r="AF1875" s="48"/>
      <c r="AG1875" s="48"/>
      <c r="AH1875" s="48"/>
      <c r="AI1875" s="48"/>
      <c r="AJ1875" s="48"/>
      <c r="AK1875" s="48"/>
      <c r="AL1875" s="48"/>
      <c r="AN1875" s="48"/>
      <c r="AP1875" s="48"/>
      <c r="AQ1875" s="48"/>
      <c r="AS1875" s="48"/>
      <c r="AU1875" s="48"/>
      <c r="AV1875" s="48"/>
      <c r="AX1875" s="48"/>
      <c r="AY1875" s="48"/>
      <c r="BA1875" s="48"/>
      <c r="BB1875" s="48"/>
      <c r="BF1875" s="48"/>
      <c r="BH1875" s="48"/>
      <c r="BI1875" s="48"/>
      <c r="BK1875" s="48"/>
      <c r="BL1875" s="48"/>
      <c r="BM1875" s="48"/>
      <c r="BN1875" s="48"/>
      <c r="BO1875" s="48"/>
      <c r="BP1875" s="48"/>
      <c r="BQ1875" s="48"/>
      <c r="BR1875" s="48"/>
      <c r="BS1875" s="48"/>
      <c r="BT1875" s="48"/>
      <c r="BU1875" s="48"/>
      <c r="BV1875" s="48"/>
      <c r="BW1875" s="48"/>
      <c r="BX1875" s="48"/>
      <c r="BY1875" s="48"/>
      <c r="BZ1875" s="48"/>
      <c r="CA1875" s="48"/>
      <c r="CB1875" s="48"/>
      <c r="CC1875" s="48"/>
      <c r="CD1875" s="48"/>
      <c r="CE1875" s="48"/>
    </row>
    <row r="1876">
      <c r="E1876" s="60"/>
      <c r="F1876" s="218"/>
      <c r="I1876" s="48"/>
      <c r="J1876" s="65"/>
      <c r="K1876" s="65"/>
      <c r="L1876" s="11"/>
      <c r="M1876" s="11"/>
      <c r="P1876" s="48"/>
      <c r="Q1876" s="48"/>
      <c r="R1876" s="48"/>
      <c r="S1876" s="48"/>
      <c r="W1876" s="11"/>
      <c r="Z1876" s="48"/>
      <c r="AA1876" s="48"/>
      <c r="AB1876" s="48"/>
      <c r="AC1876" s="48"/>
      <c r="AD1876" s="48"/>
      <c r="AE1876" s="48"/>
      <c r="AF1876" s="48"/>
      <c r="AG1876" s="48"/>
      <c r="AH1876" s="48"/>
      <c r="AI1876" s="48"/>
      <c r="AJ1876" s="48"/>
      <c r="AK1876" s="48"/>
      <c r="AL1876" s="48"/>
      <c r="AN1876" s="48"/>
      <c r="AP1876" s="48"/>
      <c r="AQ1876" s="48"/>
      <c r="AS1876" s="48"/>
      <c r="AU1876" s="48"/>
      <c r="AV1876" s="48"/>
      <c r="AX1876" s="48"/>
      <c r="AY1876" s="48"/>
      <c r="BA1876" s="48"/>
      <c r="BB1876" s="48"/>
      <c r="BF1876" s="48"/>
      <c r="BH1876" s="48"/>
      <c r="BI1876" s="48"/>
      <c r="BK1876" s="48"/>
      <c r="BL1876" s="48"/>
      <c r="BM1876" s="48"/>
      <c r="BN1876" s="48"/>
      <c r="BO1876" s="48"/>
      <c r="BP1876" s="48"/>
      <c r="BQ1876" s="48"/>
      <c r="BR1876" s="48"/>
      <c r="BS1876" s="48"/>
      <c r="BT1876" s="48"/>
      <c r="BU1876" s="48"/>
      <c r="BV1876" s="48"/>
      <c r="BW1876" s="48"/>
      <c r="BX1876" s="48"/>
      <c r="BY1876" s="48"/>
      <c r="BZ1876" s="48"/>
      <c r="CA1876" s="48"/>
      <c r="CB1876" s="48"/>
      <c r="CC1876" s="48"/>
      <c r="CD1876" s="48"/>
      <c r="CE1876" s="48"/>
    </row>
    <row r="1877">
      <c r="E1877" s="60"/>
      <c r="F1877" s="218"/>
      <c r="I1877" s="48"/>
      <c r="J1877" s="65"/>
      <c r="K1877" s="65"/>
      <c r="L1877" s="11"/>
      <c r="M1877" s="11"/>
      <c r="P1877" s="48"/>
      <c r="Q1877" s="48"/>
      <c r="R1877" s="48"/>
      <c r="S1877" s="48"/>
      <c r="W1877" s="11"/>
      <c r="Z1877" s="48"/>
      <c r="AA1877" s="48"/>
      <c r="AB1877" s="48"/>
      <c r="AC1877" s="48"/>
      <c r="AD1877" s="48"/>
      <c r="AE1877" s="48"/>
      <c r="AF1877" s="48"/>
      <c r="AG1877" s="48"/>
      <c r="AH1877" s="48"/>
      <c r="AI1877" s="48"/>
      <c r="AJ1877" s="48"/>
      <c r="AK1877" s="48"/>
      <c r="AL1877" s="48"/>
      <c r="AN1877" s="48"/>
      <c r="AP1877" s="48"/>
      <c r="AQ1877" s="48"/>
      <c r="AS1877" s="48"/>
      <c r="AU1877" s="48"/>
      <c r="AV1877" s="48"/>
      <c r="AX1877" s="48"/>
      <c r="AY1877" s="48"/>
      <c r="BA1877" s="48"/>
      <c r="BB1877" s="48"/>
      <c r="BF1877" s="48"/>
      <c r="BH1877" s="48"/>
      <c r="BI1877" s="48"/>
      <c r="BK1877" s="48"/>
      <c r="BL1877" s="48"/>
      <c r="BM1877" s="48"/>
      <c r="BN1877" s="48"/>
      <c r="BO1877" s="48"/>
      <c r="BP1877" s="48"/>
      <c r="BQ1877" s="48"/>
      <c r="BR1877" s="48"/>
      <c r="BS1877" s="48"/>
      <c r="BT1877" s="48"/>
      <c r="BU1877" s="48"/>
      <c r="BV1877" s="48"/>
      <c r="BW1877" s="48"/>
      <c r="BX1877" s="48"/>
      <c r="BY1877" s="48"/>
      <c r="BZ1877" s="48"/>
      <c r="CA1877" s="48"/>
      <c r="CB1877" s="48"/>
      <c r="CC1877" s="48"/>
      <c r="CD1877" s="48"/>
      <c r="CE1877" s="48"/>
    </row>
    <row r="1878">
      <c r="E1878" s="60"/>
      <c r="F1878" s="218"/>
      <c r="I1878" s="48"/>
      <c r="J1878" s="65"/>
      <c r="K1878" s="65"/>
      <c r="L1878" s="11"/>
      <c r="M1878" s="11"/>
      <c r="P1878" s="48"/>
      <c r="Q1878" s="48"/>
      <c r="R1878" s="48"/>
      <c r="S1878" s="48"/>
      <c r="W1878" s="11"/>
      <c r="Z1878" s="48"/>
      <c r="AA1878" s="48"/>
      <c r="AB1878" s="48"/>
      <c r="AC1878" s="48"/>
      <c r="AD1878" s="48"/>
      <c r="AE1878" s="48"/>
      <c r="AF1878" s="48"/>
      <c r="AG1878" s="48"/>
      <c r="AH1878" s="48"/>
      <c r="AI1878" s="48"/>
      <c r="AJ1878" s="48"/>
      <c r="AK1878" s="48"/>
      <c r="AL1878" s="48"/>
      <c r="AN1878" s="48"/>
      <c r="AP1878" s="48"/>
      <c r="AQ1878" s="48"/>
      <c r="AS1878" s="48"/>
      <c r="AU1878" s="48"/>
      <c r="AV1878" s="48"/>
      <c r="AX1878" s="48"/>
      <c r="AY1878" s="48"/>
      <c r="BA1878" s="48"/>
      <c r="BB1878" s="48"/>
      <c r="BF1878" s="48"/>
      <c r="BH1878" s="48"/>
      <c r="BI1878" s="48"/>
      <c r="BK1878" s="48"/>
      <c r="BL1878" s="48"/>
      <c r="BM1878" s="48"/>
      <c r="BN1878" s="48"/>
      <c r="BO1878" s="48"/>
      <c r="BP1878" s="48"/>
      <c r="BQ1878" s="48"/>
      <c r="BR1878" s="48"/>
      <c r="BS1878" s="48"/>
      <c r="BT1878" s="48"/>
      <c r="BU1878" s="48"/>
      <c r="BV1878" s="48"/>
      <c r="BW1878" s="48"/>
      <c r="BX1878" s="48"/>
      <c r="BY1878" s="48"/>
      <c r="BZ1878" s="48"/>
      <c r="CA1878" s="48"/>
      <c r="CB1878" s="48"/>
      <c r="CC1878" s="48"/>
      <c r="CD1878" s="48"/>
      <c r="CE1878" s="48"/>
    </row>
    <row r="1879">
      <c r="E1879" s="60"/>
      <c r="F1879" s="218"/>
      <c r="I1879" s="48"/>
      <c r="J1879" s="65"/>
      <c r="K1879" s="65"/>
      <c r="L1879" s="11"/>
      <c r="M1879" s="11"/>
      <c r="P1879" s="48"/>
      <c r="Q1879" s="48"/>
      <c r="R1879" s="48"/>
      <c r="S1879" s="48"/>
      <c r="W1879" s="11"/>
      <c r="Z1879" s="48"/>
      <c r="AA1879" s="48"/>
      <c r="AB1879" s="48"/>
      <c r="AC1879" s="48"/>
      <c r="AD1879" s="48"/>
      <c r="AE1879" s="48"/>
      <c r="AF1879" s="48"/>
      <c r="AG1879" s="48"/>
      <c r="AH1879" s="48"/>
      <c r="AI1879" s="48"/>
      <c r="AJ1879" s="48"/>
      <c r="AK1879" s="48"/>
      <c r="AL1879" s="48"/>
      <c r="AN1879" s="48"/>
      <c r="AP1879" s="48"/>
      <c r="AQ1879" s="48"/>
      <c r="AS1879" s="48"/>
      <c r="AU1879" s="48"/>
      <c r="AV1879" s="48"/>
      <c r="AX1879" s="48"/>
      <c r="AY1879" s="48"/>
      <c r="BA1879" s="48"/>
      <c r="BB1879" s="48"/>
      <c r="BF1879" s="48"/>
      <c r="BH1879" s="48"/>
      <c r="BI1879" s="48"/>
      <c r="BK1879" s="48"/>
      <c r="BL1879" s="48"/>
      <c r="BM1879" s="48"/>
      <c r="BN1879" s="48"/>
      <c r="BO1879" s="48"/>
      <c r="BP1879" s="48"/>
      <c r="BQ1879" s="48"/>
      <c r="BR1879" s="48"/>
      <c r="BS1879" s="48"/>
      <c r="BT1879" s="48"/>
      <c r="BU1879" s="48"/>
      <c r="BV1879" s="48"/>
      <c r="BW1879" s="48"/>
      <c r="BX1879" s="48"/>
      <c r="BY1879" s="48"/>
      <c r="BZ1879" s="48"/>
      <c r="CA1879" s="48"/>
      <c r="CB1879" s="48"/>
      <c r="CC1879" s="48"/>
      <c r="CD1879" s="48"/>
      <c r="CE1879" s="48"/>
    </row>
    <row r="1880">
      <c r="E1880" s="60"/>
      <c r="F1880" s="218"/>
      <c r="I1880" s="48"/>
      <c r="J1880" s="65"/>
      <c r="K1880" s="65"/>
      <c r="L1880" s="11"/>
      <c r="M1880" s="11"/>
      <c r="P1880" s="48"/>
      <c r="Q1880" s="48"/>
      <c r="R1880" s="48"/>
      <c r="S1880" s="48"/>
      <c r="W1880" s="11"/>
      <c r="Z1880" s="48"/>
      <c r="AA1880" s="48"/>
      <c r="AB1880" s="48"/>
      <c r="AC1880" s="48"/>
      <c r="AD1880" s="48"/>
      <c r="AE1880" s="48"/>
      <c r="AF1880" s="48"/>
      <c r="AG1880" s="48"/>
      <c r="AH1880" s="48"/>
      <c r="AI1880" s="48"/>
      <c r="AJ1880" s="48"/>
      <c r="AK1880" s="48"/>
      <c r="AL1880" s="48"/>
      <c r="AN1880" s="48"/>
      <c r="AP1880" s="48"/>
      <c r="AQ1880" s="48"/>
      <c r="AS1880" s="48"/>
      <c r="AU1880" s="48"/>
      <c r="AV1880" s="48"/>
      <c r="AX1880" s="48"/>
      <c r="AY1880" s="48"/>
      <c r="BA1880" s="48"/>
      <c r="BB1880" s="48"/>
      <c r="BF1880" s="48"/>
      <c r="BH1880" s="48"/>
      <c r="BI1880" s="48"/>
      <c r="BK1880" s="48"/>
      <c r="BL1880" s="48"/>
      <c r="BM1880" s="48"/>
      <c r="BN1880" s="48"/>
      <c r="BO1880" s="48"/>
      <c r="BP1880" s="48"/>
      <c r="BQ1880" s="48"/>
      <c r="BR1880" s="48"/>
      <c r="BS1880" s="48"/>
      <c r="BT1880" s="48"/>
      <c r="BU1880" s="48"/>
      <c r="BV1880" s="48"/>
      <c r="BW1880" s="48"/>
      <c r="BX1880" s="48"/>
      <c r="BY1880" s="48"/>
      <c r="BZ1880" s="48"/>
      <c r="CA1880" s="48"/>
      <c r="CB1880" s="48"/>
      <c r="CC1880" s="48"/>
      <c r="CD1880" s="48"/>
      <c r="CE1880" s="48"/>
    </row>
    <row r="1881">
      <c r="E1881" s="60"/>
      <c r="F1881" s="218"/>
      <c r="I1881" s="48"/>
      <c r="J1881" s="65"/>
      <c r="K1881" s="65"/>
      <c r="L1881" s="11"/>
      <c r="M1881" s="11"/>
      <c r="P1881" s="48"/>
      <c r="Q1881" s="48"/>
      <c r="R1881" s="48"/>
      <c r="S1881" s="48"/>
      <c r="W1881" s="11"/>
      <c r="Z1881" s="48"/>
      <c r="AA1881" s="48"/>
      <c r="AB1881" s="48"/>
      <c r="AC1881" s="48"/>
      <c r="AD1881" s="48"/>
      <c r="AE1881" s="48"/>
      <c r="AF1881" s="48"/>
      <c r="AG1881" s="48"/>
      <c r="AH1881" s="48"/>
      <c r="AI1881" s="48"/>
      <c r="AJ1881" s="48"/>
      <c r="AK1881" s="48"/>
      <c r="AL1881" s="48"/>
      <c r="AN1881" s="48"/>
      <c r="AP1881" s="48"/>
      <c r="AQ1881" s="48"/>
      <c r="AS1881" s="48"/>
      <c r="AU1881" s="48"/>
      <c r="AV1881" s="48"/>
      <c r="AX1881" s="48"/>
      <c r="AY1881" s="48"/>
      <c r="BA1881" s="48"/>
      <c r="BB1881" s="48"/>
      <c r="BF1881" s="48"/>
      <c r="BH1881" s="48"/>
      <c r="BI1881" s="48"/>
      <c r="BK1881" s="48"/>
      <c r="BL1881" s="48"/>
      <c r="BM1881" s="48"/>
      <c r="BN1881" s="48"/>
      <c r="BO1881" s="48"/>
      <c r="BP1881" s="48"/>
      <c r="BQ1881" s="48"/>
      <c r="BR1881" s="48"/>
      <c r="BS1881" s="48"/>
      <c r="BT1881" s="48"/>
      <c r="BU1881" s="48"/>
      <c r="BV1881" s="48"/>
      <c r="BW1881" s="48"/>
      <c r="BX1881" s="48"/>
      <c r="BY1881" s="48"/>
      <c r="BZ1881" s="48"/>
      <c r="CA1881" s="48"/>
      <c r="CB1881" s="48"/>
      <c r="CC1881" s="48"/>
      <c r="CD1881" s="48"/>
      <c r="CE1881" s="48"/>
    </row>
    <row r="1882">
      <c r="E1882" s="60"/>
      <c r="F1882" s="218"/>
      <c r="I1882" s="48"/>
      <c r="J1882" s="65"/>
      <c r="K1882" s="65"/>
      <c r="L1882" s="11"/>
      <c r="M1882" s="11"/>
      <c r="P1882" s="48"/>
      <c r="Q1882" s="48"/>
      <c r="R1882" s="48"/>
      <c r="S1882" s="48"/>
      <c r="W1882" s="11"/>
      <c r="Z1882" s="48"/>
      <c r="AA1882" s="48"/>
      <c r="AB1882" s="48"/>
      <c r="AC1882" s="48"/>
      <c r="AD1882" s="48"/>
      <c r="AE1882" s="48"/>
      <c r="AF1882" s="48"/>
      <c r="AG1882" s="48"/>
      <c r="AH1882" s="48"/>
      <c r="AI1882" s="48"/>
      <c r="AJ1882" s="48"/>
      <c r="AK1882" s="48"/>
      <c r="AL1882" s="48"/>
      <c r="AN1882" s="48"/>
      <c r="AP1882" s="48"/>
      <c r="AQ1882" s="48"/>
      <c r="AS1882" s="48"/>
      <c r="AU1882" s="48"/>
      <c r="AV1882" s="48"/>
      <c r="AX1882" s="48"/>
      <c r="AY1882" s="48"/>
      <c r="BA1882" s="48"/>
      <c r="BB1882" s="48"/>
      <c r="BF1882" s="48"/>
      <c r="BH1882" s="48"/>
      <c r="BI1882" s="48"/>
      <c r="BK1882" s="48"/>
      <c r="BL1882" s="48"/>
      <c r="BM1882" s="48"/>
      <c r="BN1882" s="48"/>
      <c r="BO1882" s="48"/>
      <c r="BP1882" s="48"/>
      <c r="BQ1882" s="48"/>
      <c r="BR1882" s="48"/>
      <c r="BS1882" s="48"/>
      <c r="BT1882" s="48"/>
      <c r="BU1882" s="48"/>
      <c r="BV1882" s="48"/>
      <c r="BW1882" s="48"/>
      <c r="BX1882" s="48"/>
      <c r="BY1882" s="48"/>
      <c r="BZ1882" s="48"/>
      <c r="CA1882" s="48"/>
      <c r="CB1882" s="48"/>
      <c r="CC1882" s="48"/>
      <c r="CD1882" s="48"/>
      <c r="CE1882" s="48"/>
    </row>
    <row r="1883">
      <c r="E1883" s="60"/>
      <c r="F1883" s="218"/>
      <c r="I1883" s="48"/>
      <c r="J1883" s="65"/>
      <c r="K1883" s="65"/>
      <c r="L1883" s="11"/>
      <c r="M1883" s="11"/>
      <c r="P1883" s="48"/>
      <c r="Q1883" s="48"/>
      <c r="R1883" s="48"/>
      <c r="S1883" s="48"/>
      <c r="W1883" s="11"/>
      <c r="Z1883" s="48"/>
      <c r="AA1883" s="48"/>
      <c r="AB1883" s="48"/>
      <c r="AC1883" s="48"/>
      <c r="AD1883" s="48"/>
      <c r="AE1883" s="48"/>
      <c r="AF1883" s="48"/>
      <c r="AG1883" s="48"/>
      <c r="AH1883" s="48"/>
      <c r="AI1883" s="48"/>
      <c r="AJ1883" s="48"/>
      <c r="AK1883" s="48"/>
      <c r="AL1883" s="48"/>
      <c r="AN1883" s="48"/>
      <c r="AP1883" s="48"/>
      <c r="AQ1883" s="48"/>
      <c r="AS1883" s="48"/>
      <c r="AU1883" s="48"/>
      <c r="AV1883" s="48"/>
      <c r="AX1883" s="48"/>
      <c r="AY1883" s="48"/>
      <c r="BA1883" s="48"/>
      <c r="BB1883" s="48"/>
      <c r="BF1883" s="48"/>
      <c r="BH1883" s="48"/>
      <c r="BI1883" s="48"/>
      <c r="BK1883" s="48"/>
      <c r="BL1883" s="48"/>
      <c r="BM1883" s="48"/>
      <c r="BN1883" s="48"/>
      <c r="BO1883" s="48"/>
      <c r="BP1883" s="48"/>
      <c r="BQ1883" s="48"/>
      <c r="BR1883" s="48"/>
      <c r="BS1883" s="48"/>
      <c r="BT1883" s="48"/>
      <c r="BU1883" s="48"/>
      <c r="BV1883" s="48"/>
      <c r="BW1883" s="48"/>
      <c r="BX1883" s="48"/>
      <c r="BY1883" s="48"/>
      <c r="BZ1883" s="48"/>
      <c r="CA1883" s="48"/>
      <c r="CB1883" s="48"/>
      <c r="CC1883" s="48"/>
      <c r="CD1883" s="48"/>
      <c r="CE1883" s="48"/>
    </row>
    <row r="1884">
      <c r="E1884" s="60"/>
      <c r="F1884" s="218"/>
      <c r="I1884" s="48"/>
      <c r="J1884" s="65"/>
      <c r="K1884" s="65"/>
      <c r="L1884" s="11"/>
      <c r="M1884" s="11"/>
      <c r="P1884" s="48"/>
      <c r="Q1884" s="48"/>
      <c r="R1884" s="48"/>
      <c r="S1884" s="48"/>
      <c r="W1884" s="11"/>
      <c r="Z1884" s="48"/>
      <c r="AA1884" s="48"/>
      <c r="AB1884" s="48"/>
      <c r="AC1884" s="48"/>
      <c r="AD1884" s="48"/>
      <c r="AE1884" s="48"/>
      <c r="AF1884" s="48"/>
      <c r="AG1884" s="48"/>
      <c r="AH1884" s="48"/>
      <c r="AI1884" s="48"/>
      <c r="AJ1884" s="48"/>
      <c r="AK1884" s="48"/>
      <c r="AL1884" s="48"/>
      <c r="AN1884" s="48"/>
      <c r="AP1884" s="48"/>
      <c r="AQ1884" s="48"/>
      <c r="AS1884" s="48"/>
      <c r="AU1884" s="48"/>
      <c r="AV1884" s="48"/>
      <c r="AX1884" s="48"/>
      <c r="AY1884" s="48"/>
      <c r="BA1884" s="48"/>
      <c r="BB1884" s="48"/>
      <c r="BF1884" s="48"/>
      <c r="BH1884" s="48"/>
      <c r="BI1884" s="48"/>
      <c r="BK1884" s="48"/>
      <c r="BL1884" s="48"/>
      <c r="BM1884" s="48"/>
      <c r="BN1884" s="48"/>
      <c r="BO1884" s="48"/>
      <c r="BP1884" s="48"/>
      <c r="BQ1884" s="48"/>
      <c r="BR1884" s="48"/>
      <c r="BS1884" s="48"/>
      <c r="BT1884" s="48"/>
      <c r="BU1884" s="48"/>
      <c r="BV1884" s="48"/>
      <c r="BW1884" s="48"/>
      <c r="BX1884" s="48"/>
      <c r="BY1884" s="48"/>
      <c r="BZ1884" s="48"/>
      <c r="CA1884" s="48"/>
      <c r="CB1884" s="48"/>
      <c r="CC1884" s="48"/>
      <c r="CD1884" s="48"/>
      <c r="CE1884" s="48"/>
    </row>
    <row r="1885">
      <c r="E1885" s="60"/>
      <c r="F1885" s="218"/>
      <c r="I1885" s="48"/>
      <c r="J1885" s="65"/>
      <c r="K1885" s="65"/>
      <c r="L1885" s="11"/>
      <c r="M1885" s="11"/>
      <c r="P1885" s="48"/>
      <c r="Q1885" s="48"/>
      <c r="R1885" s="48"/>
      <c r="S1885" s="48"/>
      <c r="W1885" s="11"/>
      <c r="Z1885" s="48"/>
      <c r="AA1885" s="48"/>
      <c r="AB1885" s="48"/>
      <c r="AC1885" s="48"/>
      <c r="AD1885" s="48"/>
      <c r="AE1885" s="48"/>
      <c r="AF1885" s="48"/>
      <c r="AG1885" s="48"/>
      <c r="AH1885" s="48"/>
      <c r="AI1885" s="48"/>
      <c r="AJ1885" s="48"/>
      <c r="AK1885" s="48"/>
      <c r="AL1885" s="48"/>
      <c r="AN1885" s="48"/>
      <c r="AP1885" s="48"/>
      <c r="AQ1885" s="48"/>
      <c r="AS1885" s="48"/>
      <c r="AU1885" s="48"/>
      <c r="AV1885" s="48"/>
      <c r="AX1885" s="48"/>
      <c r="AY1885" s="48"/>
      <c r="BA1885" s="48"/>
      <c r="BB1885" s="48"/>
      <c r="BF1885" s="48"/>
      <c r="BH1885" s="48"/>
      <c r="BI1885" s="48"/>
      <c r="BK1885" s="48"/>
      <c r="BL1885" s="48"/>
      <c r="BM1885" s="48"/>
      <c r="BN1885" s="48"/>
      <c r="BO1885" s="48"/>
      <c r="BP1885" s="48"/>
      <c r="BQ1885" s="48"/>
      <c r="BR1885" s="48"/>
      <c r="BS1885" s="48"/>
      <c r="BT1885" s="48"/>
      <c r="BU1885" s="48"/>
      <c r="BV1885" s="48"/>
      <c r="BW1885" s="48"/>
      <c r="BX1885" s="48"/>
      <c r="BY1885" s="48"/>
      <c r="BZ1885" s="48"/>
      <c r="CA1885" s="48"/>
      <c r="CB1885" s="48"/>
      <c r="CC1885" s="48"/>
      <c r="CD1885" s="48"/>
      <c r="CE1885" s="48"/>
    </row>
    <row r="1886">
      <c r="E1886" s="60"/>
      <c r="F1886" s="218"/>
      <c r="I1886" s="48"/>
      <c r="J1886" s="65"/>
      <c r="K1886" s="65"/>
      <c r="L1886" s="11"/>
      <c r="M1886" s="11"/>
      <c r="P1886" s="48"/>
      <c r="Q1886" s="48"/>
      <c r="R1886" s="48"/>
      <c r="S1886" s="48"/>
      <c r="W1886" s="11"/>
      <c r="Z1886" s="48"/>
      <c r="AA1886" s="48"/>
      <c r="AB1886" s="48"/>
      <c r="AC1886" s="48"/>
      <c r="AD1886" s="48"/>
      <c r="AE1886" s="48"/>
      <c r="AF1886" s="48"/>
      <c r="AG1886" s="48"/>
      <c r="AH1886" s="48"/>
      <c r="AI1886" s="48"/>
      <c r="AJ1886" s="48"/>
      <c r="AK1886" s="48"/>
      <c r="AL1886" s="48"/>
      <c r="AN1886" s="48"/>
      <c r="AP1886" s="48"/>
      <c r="AQ1886" s="48"/>
      <c r="AS1886" s="48"/>
      <c r="AU1886" s="48"/>
      <c r="AV1886" s="48"/>
      <c r="AX1886" s="48"/>
      <c r="AY1886" s="48"/>
      <c r="BA1886" s="48"/>
      <c r="BB1886" s="48"/>
      <c r="BF1886" s="48"/>
      <c r="BH1886" s="48"/>
      <c r="BI1886" s="48"/>
      <c r="BK1886" s="48"/>
      <c r="BL1886" s="48"/>
      <c r="BM1886" s="48"/>
      <c r="BN1886" s="48"/>
      <c r="BO1886" s="48"/>
      <c r="BP1886" s="48"/>
      <c r="BQ1886" s="48"/>
      <c r="BR1886" s="48"/>
      <c r="BS1886" s="48"/>
      <c r="BT1886" s="48"/>
      <c r="BU1886" s="48"/>
      <c r="BV1886" s="48"/>
      <c r="BW1886" s="48"/>
      <c r="BX1886" s="48"/>
      <c r="BY1886" s="48"/>
      <c r="BZ1886" s="48"/>
      <c r="CA1886" s="48"/>
      <c r="CB1886" s="48"/>
      <c r="CC1886" s="48"/>
      <c r="CD1886" s="48"/>
      <c r="CE1886" s="48"/>
    </row>
    <row r="1887">
      <c r="E1887" s="60"/>
      <c r="F1887" s="218"/>
      <c r="I1887" s="48"/>
      <c r="J1887" s="65"/>
      <c r="K1887" s="65"/>
      <c r="L1887" s="11"/>
      <c r="M1887" s="11"/>
      <c r="P1887" s="48"/>
      <c r="Q1887" s="48"/>
      <c r="R1887" s="48"/>
      <c r="S1887" s="48"/>
      <c r="W1887" s="11"/>
      <c r="Z1887" s="48"/>
      <c r="AA1887" s="48"/>
      <c r="AB1887" s="48"/>
      <c r="AC1887" s="48"/>
      <c r="AD1887" s="48"/>
      <c r="AE1887" s="48"/>
      <c r="AF1887" s="48"/>
      <c r="AG1887" s="48"/>
      <c r="AH1887" s="48"/>
      <c r="AI1887" s="48"/>
      <c r="AJ1887" s="48"/>
      <c r="AK1887" s="48"/>
      <c r="AL1887" s="48"/>
      <c r="AN1887" s="48"/>
      <c r="AP1887" s="48"/>
      <c r="AQ1887" s="48"/>
      <c r="AS1887" s="48"/>
      <c r="AU1887" s="48"/>
      <c r="AV1887" s="48"/>
      <c r="AX1887" s="48"/>
      <c r="AY1887" s="48"/>
      <c r="BA1887" s="48"/>
      <c r="BB1887" s="48"/>
      <c r="BF1887" s="48"/>
      <c r="BH1887" s="48"/>
      <c r="BI1887" s="48"/>
      <c r="BK1887" s="48"/>
      <c r="BL1887" s="48"/>
      <c r="BM1887" s="48"/>
      <c r="BN1887" s="48"/>
      <c r="BO1887" s="48"/>
      <c r="BP1887" s="48"/>
      <c r="BQ1887" s="48"/>
      <c r="BR1887" s="48"/>
      <c r="BS1887" s="48"/>
      <c r="BT1887" s="48"/>
      <c r="BU1887" s="48"/>
      <c r="BV1887" s="48"/>
      <c r="BW1887" s="48"/>
      <c r="BX1887" s="48"/>
      <c r="BY1887" s="48"/>
      <c r="BZ1887" s="48"/>
      <c r="CA1887" s="48"/>
      <c r="CB1887" s="48"/>
      <c r="CC1887" s="48"/>
      <c r="CD1887" s="48"/>
      <c r="CE1887" s="48"/>
    </row>
    <row r="1888">
      <c r="E1888" s="60"/>
      <c r="F1888" s="218"/>
      <c r="I1888" s="48"/>
      <c r="J1888" s="65"/>
      <c r="K1888" s="65"/>
      <c r="L1888" s="11"/>
      <c r="M1888" s="11"/>
      <c r="P1888" s="48"/>
      <c r="Q1888" s="48"/>
      <c r="R1888" s="48"/>
      <c r="S1888" s="48"/>
      <c r="W1888" s="11"/>
      <c r="Z1888" s="48"/>
      <c r="AA1888" s="48"/>
      <c r="AB1888" s="48"/>
      <c r="AC1888" s="48"/>
      <c r="AD1888" s="48"/>
      <c r="AE1888" s="48"/>
      <c r="AF1888" s="48"/>
      <c r="AG1888" s="48"/>
      <c r="AH1888" s="48"/>
      <c r="AI1888" s="48"/>
      <c r="AJ1888" s="48"/>
      <c r="AK1888" s="48"/>
      <c r="AL1888" s="48"/>
      <c r="AN1888" s="48"/>
      <c r="AP1888" s="48"/>
      <c r="AQ1888" s="48"/>
      <c r="AS1888" s="48"/>
      <c r="AU1888" s="48"/>
      <c r="AV1888" s="48"/>
      <c r="AX1888" s="48"/>
      <c r="AY1888" s="48"/>
      <c r="BA1888" s="48"/>
      <c r="BB1888" s="48"/>
      <c r="BF1888" s="48"/>
      <c r="BH1888" s="48"/>
      <c r="BI1888" s="48"/>
      <c r="BK1888" s="48"/>
      <c r="BL1888" s="48"/>
      <c r="BM1888" s="48"/>
      <c r="BN1888" s="48"/>
      <c r="BO1888" s="48"/>
      <c r="BP1888" s="48"/>
      <c r="BQ1888" s="48"/>
      <c r="BR1888" s="48"/>
      <c r="BS1888" s="48"/>
      <c r="BT1888" s="48"/>
      <c r="BU1888" s="48"/>
      <c r="BV1888" s="48"/>
      <c r="BW1888" s="48"/>
      <c r="BX1888" s="48"/>
      <c r="BY1888" s="48"/>
      <c r="BZ1888" s="48"/>
      <c r="CA1888" s="48"/>
      <c r="CB1888" s="48"/>
      <c r="CC1888" s="48"/>
      <c r="CD1888" s="48"/>
      <c r="CE1888" s="48"/>
    </row>
    <row r="1889">
      <c r="E1889" s="60"/>
      <c r="F1889" s="218"/>
      <c r="I1889" s="48"/>
      <c r="J1889" s="65"/>
      <c r="K1889" s="65"/>
      <c r="L1889" s="11"/>
      <c r="M1889" s="11"/>
      <c r="P1889" s="48"/>
      <c r="Q1889" s="48"/>
      <c r="R1889" s="48"/>
      <c r="S1889" s="48"/>
      <c r="W1889" s="11"/>
      <c r="Z1889" s="48"/>
      <c r="AA1889" s="48"/>
      <c r="AB1889" s="48"/>
      <c r="AC1889" s="48"/>
      <c r="AD1889" s="48"/>
      <c r="AE1889" s="48"/>
      <c r="AF1889" s="48"/>
      <c r="AG1889" s="48"/>
      <c r="AH1889" s="48"/>
      <c r="AI1889" s="48"/>
      <c r="AJ1889" s="48"/>
      <c r="AK1889" s="48"/>
      <c r="AL1889" s="48"/>
      <c r="AN1889" s="48"/>
      <c r="AP1889" s="48"/>
      <c r="AQ1889" s="48"/>
      <c r="AS1889" s="48"/>
      <c r="AU1889" s="48"/>
      <c r="AV1889" s="48"/>
      <c r="AX1889" s="48"/>
      <c r="AY1889" s="48"/>
      <c r="BA1889" s="48"/>
      <c r="BB1889" s="48"/>
      <c r="BF1889" s="48"/>
      <c r="BH1889" s="48"/>
      <c r="BI1889" s="48"/>
      <c r="BK1889" s="48"/>
      <c r="BL1889" s="48"/>
      <c r="BM1889" s="48"/>
      <c r="BN1889" s="48"/>
      <c r="BO1889" s="48"/>
      <c r="BP1889" s="48"/>
      <c r="BQ1889" s="48"/>
      <c r="BR1889" s="48"/>
      <c r="BS1889" s="48"/>
      <c r="BT1889" s="48"/>
      <c r="BU1889" s="48"/>
      <c r="BV1889" s="48"/>
      <c r="BW1889" s="48"/>
      <c r="BX1889" s="48"/>
      <c r="BY1889" s="48"/>
      <c r="BZ1889" s="48"/>
      <c r="CA1889" s="48"/>
      <c r="CB1889" s="48"/>
      <c r="CC1889" s="48"/>
      <c r="CD1889" s="48"/>
      <c r="CE1889" s="48"/>
    </row>
    <row r="1890">
      <c r="E1890" s="60"/>
      <c r="F1890" s="218"/>
      <c r="I1890" s="48"/>
      <c r="J1890" s="65"/>
      <c r="K1890" s="65"/>
      <c r="L1890" s="11"/>
      <c r="M1890" s="11"/>
      <c r="P1890" s="48"/>
      <c r="Q1890" s="48"/>
      <c r="R1890" s="48"/>
      <c r="S1890" s="48"/>
      <c r="W1890" s="11"/>
      <c r="Z1890" s="48"/>
      <c r="AA1890" s="48"/>
      <c r="AB1890" s="48"/>
      <c r="AC1890" s="48"/>
      <c r="AD1890" s="48"/>
      <c r="AE1890" s="48"/>
      <c r="AF1890" s="48"/>
      <c r="AG1890" s="48"/>
      <c r="AH1890" s="48"/>
      <c r="AI1890" s="48"/>
      <c r="AJ1890" s="48"/>
      <c r="AK1890" s="48"/>
      <c r="AL1890" s="48"/>
      <c r="AN1890" s="48"/>
      <c r="AP1890" s="48"/>
      <c r="AQ1890" s="48"/>
      <c r="AS1890" s="48"/>
      <c r="AU1890" s="48"/>
      <c r="AV1890" s="48"/>
      <c r="AX1890" s="48"/>
      <c r="AY1890" s="48"/>
      <c r="BA1890" s="48"/>
      <c r="BB1890" s="48"/>
      <c r="BF1890" s="48"/>
      <c r="BH1890" s="48"/>
      <c r="BI1890" s="48"/>
      <c r="BK1890" s="48"/>
      <c r="BL1890" s="48"/>
      <c r="BM1890" s="48"/>
      <c r="BN1890" s="48"/>
      <c r="BO1890" s="48"/>
      <c r="BP1890" s="48"/>
      <c r="BQ1890" s="48"/>
      <c r="BR1890" s="48"/>
      <c r="BS1890" s="48"/>
      <c r="BT1890" s="48"/>
      <c r="BU1890" s="48"/>
      <c r="BV1890" s="48"/>
      <c r="BW1890" s="48"/>
      <c r="BX1890" s="48"/>
      <c r="BY1890" s="48"/>
      <c r="BZ1890" s="48"/>
      <c r="CA1890" s="48"/>
      <c r="CB1890" s="48"/>
      <c r="CC1890" s="48"/>
      <c r="CD1890" s="48"/>
      <c r="CE1890" s="48"/>
    </row>
    <row r="1891">
      <c r="E1891" s="60"/>
      <c r="F1891" s="218"/>
      <c r="I1891" s="48"/>
      <c r="J1891" s="65"/>
      <c r="K1891" s="65"/>
      <c r="L1891" s="11"/>
      <c r="M1891" s="11"/>
      <c r="P1891" s="48"/>
      <c r="Q1891" s="48"/>
      <c r="R1891" s="48"/>
      <c r="S1891" s="48"/>
      <c r="W1891" s="11"/>
      <c r="Z1891" s="48"/>
      <c r="AA1891" s="48"/>
      <c r="AB1891" s="48"/>
      <c r="AC1891" s="48"/>
      <c r="AD1891" s="48"/>
      <c r="AE1891" s="48"/>
      <c r="AF1891" s="48"/>
      <c r="AG1891" s="48"/>
      <c r="AH1891" s="48"/>
      <c r="AI1891" s="48"/>
      <c r="AJ1891" s="48"/>
      <c r="AK1891" s="48"/>
      <c r="AL1891" s="48"/>
      <c r="AN1891" s="48"/>
      <c r="AP1891" s="48"/>
      <c r="AQ1891" s="48"/>
      <c r="AS1891" s="48"/>
      <c r="AU1891" s="48"/>
      <c r="AV1891" s="48"/>
      <c r="AX1891" s="48"/>
      <c r="AY1891" s="48"/>
      <c r="BA1891" s="48"/>
      <c r="BB1891" s="48"/>
      <c r="BF1891" s="48"/>
      <c r="BH1891" s="48"/>
      <c r="BI1891" s="48"/>
      <c r="BK1891" s="48"/>
      <c r="BL1891" s="48"/>
      <c r="BM1891" s="48"/>
      <c r="BN1891" s="48"/>
      <c r="BO1891" s="48"/>
      <c r="BP1891" s="48"/>
      <c r="BQ1891" s="48"/>
      <c r="BR1891" s="48"/>
      <c r="BS1891" s="48"/>
      <c r="BT1891" s="48"/>
      <c r="BU1891" s="48"/>
      <c r="BV1891" s="48"/>
      <c r="BW1891" s="48"/>
      <c r="BX1891" s="48"/>
      <c r="BY1891" s="48"/>
      <c r="BZ1891" s="48"/>
      <c r="CA1891" s="48"/>
      <c r="CB1891" s="48"/>
      <c r="CC1891" s="48"/>
      <c r="CD1891" s="48"/>
      <c r="CE1891" s="48"/>
    </row>
    <row r="1892">
      <c r="E1892" s="60"/>
      <c r="F1892" s="218"/>
      <c r="I1892" s="48"/>
      <c r="J1892" s="65"/>
      <c r="K1892" s="65"/>
      <c r="L1892" s="11"/>
      <c r="M1892" s="11"/>
      <c r="P1892" s="48"/>
      <c r="Q1892" s="48"/>
      <c r="R1892" s="48"/>
      <c r="S1892" s="48"/>
      <c r="W1892" s="11"/>
      <c r="Z1892" s="48"/>
      <c r="AA1892" s="48"/>
      <c r="AB1892" s="48"/>
      <c r="AC1892" s="48"/>
      <c r="AD1892" s="48"/>
      <c r="AE1892" s="48"/>
      <c r="AF1892" s="48"/>
      <c r="AG1892" s="48"/>
      <c r="AH1892" s="48"/>
      <c r="AI1892" s="48"/>
      <c r="AJ1892" s="48"/>
      <c r="AK1892" s="48"/>
      <c r="AL1892" s="48"/>
      <c r="AN1892" s="48"/>
      <c r="AP1892" s="48"/>
      <c r="AQ1892" s="48"/>
      <c r="AS1892" s="48"/>
      <c r="AU1892" s="48"/>
      <c r="AV1892" s="48"/>
      <c r="AX1892" s="48"/>
      <c r="AY1892" s="48"/>
      <c r="BA1892" s="48"/>
      <c r="BB1892" s="48"/>
      <c r="BF1892" s="48"/>
      <c r="BH1892" s="48"/>
      <c r="BI1892" s="48"/>
      <c r="BK1892" s="48"/>
      <c r="BL1892" s="48"/>
      <c r="BM1892" s="48"/>
      <c r="BN1892" s="48"/>
      <c r="BO1892" s="48"/>
      <c r="BP1892" s="48"/>
      <c r="BQ1892" s="48"/>
      <c r="BR1892" s="48"/>
      <c r="BS1892" s="48"/>
      <c r="BT1892" s="48"/>
      <c r="BU1892" s="48"/>
      <c r="BV1892" s="48"/>
      <c r="BW1892" s="48"/>
      <c r="BX1892" s="48"/>
      <c r="BY1892" s="48"/>
      <c r="BZ1892" s="48"/>
      <c r="CA1892" s="48"/>
      <c r="CB1892" s="48"/>
      <c r="CC1892" s="48"/>
      <c r="CD1892" s="48"/>
      <c r="CE1892" s="48"/>
    </row>
    <row r="1893">
      <c r="E1893" s="60"/>
      <c r="F1893" s="218"/>
      <c r="I1893" s="48"/>
      <c r="J1893" s="65"/>
      <c r="K1893" s="65"/>
      <c r="L1893" s="11"/>
      <c r="M1893" s="11"/>
      <c r="P1893" s="48"/>
      <c r="Q1893" s="48"/>
      <c r="R1893" s="48"/>
      <c r="S1893" s="48"/>
      <c r="W1893" s="11"/>
      <c r="Z1893" s="48"/>
      <c r="AA1893" s="48"/>
      <c r="AB1893" s="48"/>
      <c r="AC1893" s="48"/>
      <c r="AD1893" s="48"/>
      <c r="AE1893" s="48"/>
      <c r="AF1893" s="48"/>
      <c r="AG1893" s="48"/>
      <c r="AH1893" s="48"/>
      <c r="AI1893" s="48"/>
      <c r="AJ1893" s="48"/>
      <c r="AK1893" s="48"/>
      <c r="AL1893" s="48"/>
      <c r="AN1893" s="48"/>
      <c r="AP1893" s="48"/>
      <c r="AQ1893" s="48"/>
      <c r="AS1893" s="48"/>
      <c r="AU1893" s="48"/>
      <c r="AV1893" s="48"/>
      <c r="AX1893" s="48"/>
      <c r="AY1893" s="48"/>
      <c r="BA1893" s="48"/>
      <c r="BB1893" s="48"/>
      <c r="BF1893" s="48"/>
      <c r="BH1893" s="48"/>
      <c r="BI1893" s="48"/>
      <c r="BK1893" s="48"/>
      <c r="BL1893" s="48"/>
      <c r="BM1893" s="48"/>
      <c r="BN1893" s="48"/>
      <c r="BO1893" s="48"/>
      <c r="BP1893" s="48"/>
      <c r="BQ1893" s="48"/>
      <c r="BR1893" s="48"/>
      <c r="BS1893" s="48"/>
      <c r="BT1893" s="48"/>
      <c r="BU1893" s="48"/>
      <c r="BV1893" s="48"/>
      <c r="BW1893" s="48"/>
      <c r="BX1893" s="48"/>
      <c r="BY1893" s="48"/>
      <c r="BZ1893" s="48"/>
      <c r="CA1893" s="48"/>
      <c r="CB1893" s="48"/>
      <c r="CC1893" s="48"/>
      <c r="CD1893" s="48"/>
      <c r="CE1893" s="48"/>
    </row>
    <row r="1894">
      <c r="E1894" s="60"/>
      <c r="F1894" s="218"/>
      <c r="I1894" s="48"/>
      <c r="J1894" s="65"/>
      <c r="K1894" s="65"/>
      <c r="L1894" s="11"/>
      <c r="M1894" s="11"/>
      <c r="P1894" s="48"/>
      <c r="Q1894" s="48"/>
      <c r="R1894" s="48"/>
      <c r="S1894" s="48"/>
      <c r="W1894" s="11"/>
      <c r="Z1894" s="48"/>
      <c r="AA1894" s="48"/>
      <c r="AB1894" s="48"/>
      <c r="AC1894" s="48"/>
      <c r="AD1894" s="48"/>
      <c r="AE1894" s="48"/>
      <c r="AF1894" s="48"/>
      <c r="AG1894" s="48"/>
      <c r="AH1894" s="48"/>
      <c r="AI1894" s="48"/>
      <c r="AJ1894" s="48"/>
      <c r="AK1894" s="48"/>
      <c r="AL1894" s="48"/>
      <c r="AN1894" s="48"/>
      <c r="AP1894" s="48"/>
      <c r="AQ1894" s="48"/>
      <c r="AS1894" s="48"/>
      <c r="AU1894" s="48"/>
      <c r="AV1894" s="48"/>
      <c r="AX1894" s="48"/>
      <c r="AY1894" s="48"/>
      <c r="BA1894" s="48"/>
      <c r="BB1894" s="48"/>
      <c r="BF1894" s="48"/>
      <c r="BH1894" s="48"/>
      <c r="BI1894" s="48"/>
      <c r="BK1894" s="48"/>
      <c r="BL1894" s="48"/>
      <c r="BM1894" s="48"/>
      <c r="BN1894" s="48"/>
      <c r="BO1894" s="48"/>
      <c r="BP1894" s="48"/>
      <c r="BQ1894" s="48"/>
      <c r="BR1894" s="48"/>
      <c r="BS1894" s="48"/>
      <c r="BT1894" s="48"/>
      <c r="BU1894" s="48"/>
      <c r="BV1894" s="48"/>
      <c r="BW1894" s="48"/>
      <c r="BX1894" s="48"/>
      <c r="BY1894" s="48"/>
      <c r="BZ1894" s="48"/>
      <c r="CA1894" s="48"/>
      <c r="CB1894" s="48"/>
      <c r="CC1894" s="48"/>
      <c r="CD1894" s="48"/>
      <c r="CE1894" s="48"/>
    </row>
    <row r="1895">
      <c r="E1895" s="60"/>
      <c r="F1895" s="218"/>
      <c r="I1895" s="48"/>
      <c r="J1895" s="65"/>
      <c r="K1895" s="65"/>
      <c r="L1895" s="11"/>
      <c r="M1895" s="11"/>
      <c r="P1895" s="48"/>
      <c r="Q1895" s="48"/>
      <c r="R1895" s="48"/>
      <c r="S1895" s="48"/>
      <c r="W1895" s="11"/>
      <c r="Z1895" s="48"/>
      <c r="AA1895" s="48"/>
      <c r="AB1895" s="48"/>
      <c r="AC1895" s="48"/>
      <c r="AD1895" s="48"/>
      <c r="AE1895" s="48"/>
      <c r="AF1895" s="48"/>
      <c r="AG1895" s="48"/>
      <c r="AH1895" s="48"/>
      <c r="AI1895" s="48"/>
      <c r="AJ1895" s="48"/>
      <c r="AK1895" s="48"/>
      <c r="AL1895" s="48"/>
      <c r="AN1895" s="48"/>
      <c r="AP1895" s="48"/>
      <c r="AQ1895" s="48"/>
      <c r="AS1895" s="48"/>
      <c r="AU1895" s="48"/>
      <c r="AV1895" s="48"/>
      <c r="AX1895" s="48"/>
      <c r="AY1895" s="48"/>
      <c r="BA1895" s="48"/>
      <c r="BB1895" s="48"/>
      <c r="BF1895" s="48"/>
      <c r="BH1895" s="48"/>
      <c r="BI1895" s="48"/>
      <c r="BK1895" s="48"/>
      <c r="BL1895" s="48"/>
      <c r="BM1895" s="48"/>
      <c r="BN1895" s="48"/>
      <c r="BO1895" s="48"/>
      <c r="BP1895" s="48"/>
      <c r="BQ1895" s="48"/>
      <c r="BR1895" s="48"/>
      <c r="BS1895" s="48"/>
      <c r="BT1895" s="48"/>
      <c r="BU1895" s="48"/>
      <c r="BV1895" s="48"/>
      <c r="BW1895" s="48"/>
      <c r="BX1895" s="48"/>
      <c r="BY1895" s="48"/>
      <c r="BZ1895" s="48"/>
      <c r="CA1895" s="48"/>
      <c r="CB1895" s="48"/>
      <c r="CC1895" s="48"/>
      <c r="CD1895" s="48"/>
      <c r="CE1895" s="48"/>
    </row>
    <row r="1896">
      <c r="E1896" s="60"/>
      <c r="F1896" s="218"/>
      <c r="I1896" s="48"/>
      <c r="J1896" s="65"/>
      <c r="K1896" s="65"/>
      <c r="L1896" s="11"/>
      <c r="M1896" s="11"/>
      <c r="P1896" s="48"/>
      <c r="Q1896" s="48"/>
      <c r="R1896" s="48"/>
      <c r="S1896" s="48"/>
      <c r="W1896" s="11"/>
      <c r="Z1896" s="48"/>
      <c r="AA1896" s="48"/>
      <c r="AB1896" s="48"/>
      <c r="AC1896" s="48"/>
      <c r="AD1896" s="48"/>
      <c r="AE1896" s="48"/>
      <c r="AF1896" s="48"/>
      <c r="AG1896" s="48"/>
      <c r="AH1896" s="48"/>
      <c r="AI1896" s="48"/>
      <c r="AJ1896" s="48"/>
      <c r="AK1896" s="48"/>
      <c r="AL1896" s="48"/>
      <c r="AN1896" s="48"/>
      <c r="AP1896" s="48"/>
      <c r="AQ1896" s="48"/>
      <c r="AS1896" s="48"/>
      <c r="AU1896" s="48"/>
      <c r="AV1896" s="48"/>
      <c r="AX1896" s="48"/>
      <c r="AY1896" s="48"/>
      <c r="BA1896" s="48"/>
      <c r="BB1896" s="48"/>
      <c r="BF1896" s="48"/>
      <c r="BH1896" s="48"/>
      <c r="BI1896" s="48"/>
      <c r="BK1896" s="48"/>
      <c r="BL1896" s="48"/>
      <c r="BM1896" s="48"/>
      <c r="BN1896" s="48"/>
      <c r="BO1896" s="48"/>
      <c r="BP1896" s="48"/>
      <c r="BQ1896" s="48"/>
      <c r="BR1896" s="48"/>
      <c r="BS1896" s="48"/>
      <c r="BT1896" s="48"/>
      <c r="BU1896" s="48"/>
      <c r="BV1896" s="48"/>
      <c r="BW1896" s="48"/>
      <c r="BX1896" s="48"/>
      <c r="BY1896" s="48"/>
      <c r="BZ1896" s="48"/>
      <c r="CA1896" s="48"/>
      <c r="CB1896" s="48"/>
      <c r="CC1896" s="48"/>
      <c r="CD1896" s="48"/>
      <c r="CE1896" s="48"/>
    </row>
    <row r="1897">
      <c r="E1897" s="60"/>
      <c r="F1897" s="218"/>
      <c r="I1897" s="48"/>
      <c r="J1897" s="65"/>
      <c r="K1897" s="65"/>
      <c r="L1897" s="11"/>
      <c r="M1897" s="11"/>
      <c r="P1897" s="48"/>
      <c r="Q1897" s="48"/>
      <c r="R1897" s="48"/>
      <c r="S1897" s="48"/>
      <c r="W1897" s="11"/>
      <c r="Z1897" s="48"/>
      <c r="AA1897" s="48"/>
      <c r="AB1897" s="48"/>
      <c r="AC1897" s="48"/>
      <c r="AD1897" s="48"/>
      <c r="AE1897" s="48"/>
      <c r="AF1897" s="48"/>
      <c r="AG1897" s="48"/>
      <c r="AH1897" s="48"/>
      <c r="AI1897" s="48"/>
      <c r="AJ1897" s="48"/>
      <c r="AK1897" s="48"/>
      <c r="AL1897" s="48"/>
      <c r="AN1897" s="48"/>
      <c r="AP1897" s="48"/>
      <c r="AQ1897" s="48"/>
      <c r="AS1897" s="48"/>
      <c r="AU1897" s="48"/>
      <c r="AV1897" s="48"/>
      <c r="AX1897" s="48"/>
      <c r="AY1897" s="48"/>
      <c r="BA1897" s="48"/>
      <c r="BB1897" s="48"/>
      <c r="BF1897" s="48"/>
      <c r="BH1897" s="48"/>
      <c r="BI1897" s="48"/>
      <c r="BK1897" s="48"/>
      <c r="BL1897" s="48"/>
      <c r="BM1897" s="48"/>
      <c r="BN1897" s="48"/>
      <c r="BO1897" s="48"/>
      <c r="BP1897" s="48"/>
      <c r="BQ1897" s="48"/>
      <c r="BR1897" s="48"/>
      <c r="BS1897" s="48"/>
      <c r="BT1897" s="48"/>
      <c r="BU1897" s="48"/>
      <c r="BV1897" s="48"/>
      <c r="BW1897" s="48"/>
      <c r="BX1897" s="48"/>
      <c r="BY1897" s="48"/>
      <c r="BZ1897" s="48"/>
      <c r="CA1897" s="48"/>
      <c r="CB1897" s="48"/>
      <c r="CC1897" s="48"/>
      <c r="CD1897" s="48"/>
      <c r="CE1897" s="48"/>
    </row>
    <row r="1898">
      <c r="E1898" s="60"/>
      <c r="F1898" s="218"/>
      <c r="I1898" s="48"/>
      <c r="J1898" s="65"/>
      <c r="K1898" s="65"/>
      <c r="L1898" s="11"/>
      <c r="M1898" s="11"/>
      <c r="P1898" s="48"/>
      <c r="Q1898" s="48"/>
      <c r="R1898" s="48"/>
      <c r="S1898" s="48"/>
      <c r="W1898" s="11"/>
      <c r="Z1898" s="48"/>
      <c r="AA1898" s="48"/>
      <c r="AB1898" s="48"/>
      <c r="AC1898" s="48"/>
      <c r="AD1898" s="48"/>
      <c r="AE1898" s="48"/>
      <c r="AF1898" s="48"/>
      <c r="AG1898" s="48"/>
      <c r="AH1898" s="48"/>
      <c r="AI1898" s="48"/>
      <c r="AJ1898" s="48"/>
      <c r="AK1898" s="48"/>
      <c r="AL1898" s="48"/>
      <c r="AN1898" s="48"/>
      <c r="AP1898" s="48"/>
      <c r="AQ1898" s="48"/>
      <c r="AS1898" s="48"/>
      <c r="AU1898" s="48"/>
      <c r="AV1898" s="48"/>
      <c r="AX1898" s="48"/>
      <c r="AY1898" s="48"/>
      <c r="BA1898" s="48"/>
      <c r="BB1898" s="48"/>
      <c r="BF1898" s="48"/>
      <c r="BH1898" s="48"/>
      <c r="BI1898" s="48"/>
      <c r="BK1898" s="48"/>
      <c r="BL1898" s="48"/>
      <c r="BM1898" s="48"/>
      <c r="BN1898" s="48"/>
      <c r="BO1898" s="48"/>
      <c r="BP1898" s="48"/>
      <c r="BQ1898" s="48"/>
      <c r="BR1898" s="48"/>
      <c r="BS1898" s="48"/>
      <c r="BT1898" s="48"/>
      <c r="BU1898" s="48"/>
      <c r="BV1898" s="48"/>
      <c r="BW1898" s="48"/>
      <c r="BX1898" s="48"/>
      <c r="BY1898" s="48"/>
      <c r="BZ1898" s="48"/>
      <c r="CA1898" s="48"/>
      <c r="CB1898" s="48"/>
      <c r="CC1898" s="48"/>
      <c r="CD1898" s="48"/>
      <c r="CE1898" s="48"/>
    </row>
    <row r="1899">
      <c r="E1899" s="60"/>
      <c r="F1899" s="218"/>
      <c r="I1899" s="48"/>
      <c r="J1899" s="65"/>
      <c r="K1899" s="65"/>
      <c r="L1899" s="11"/>
      <c r="M1899" s="11"/>
      <c r="P1899" s="48"/>
      <c r="Q1899" s="48"/>
      <c r="R1899" s="48"/>
      <c r="S1899" s="48"/>
      <c r="W1899" s="11"/>
      <c r="Z1899" s="48"/>
      <c r="AA1899" s="48"/>
      <c r="AB1899" s="48"/>
      <c r="AC1899" s="48"/>
      <c r="AD1899" s="48"/>
      <c r="AE1899" s="48"/>
      <c r="AF1899" s="48"/>
      <c r="AG1899" s="48"/>
      <c r="AH1899" s="48"/>
      <c r="AI1899" s="48"/>
      <c r="AJ1899" s="48"/>
      <c r="AK1899" s="48"/>
      <c r="AL1899" s="48"/>
      <c r="AN1899" s="48"/>
      <c r="AP1899" s="48"/>
      <c r="AQ1899" s="48"/>
      <c r="AS1899" s="48"/>
      <c r="AU1899" s="48"/>
      <c r="AV1899" s="48"/>
      <c r="AX1899" s="48"/>
      <c r="AY1899" s="48"/>
      <c r="BA1899" s="48"/>
      <c r="BB1899" s="48"/>
      <c r="BF1899" s="48"/>
      <c r="BH1899" s="48"/>
      <c r="BI1899" s="48"/>
      <c r="BK1899" s="48"/>
      <c r="BL1899" s="48"/>
      <c r="BM1899" s="48"/>
      <c r="BN1899" s="48"/>
      <c r="BO1899" s="48"/>
      <c r="BP1899" s="48"/>
      <c r="BQ1899" s="48"/>
      <c r="BR1899" s="48"/>
      <c r="BS1899" s="48"/>
      <c r="BT1899" s="48"/>
      <c r="BU1899" s="48"/>
      <c r="BV1899" s="48"/>
      <c r="BW1899" s="48"/>
      <c r="BX1899" s="48"/>
      <c r="BY1899" s="48"/>
      <c r="BZ1899" s="48"/>
      <c r="CA1899" s="48"/>
      <c r="CB1899" s="48"/>
      <c r="CC1899" s="48"/>
      <c r="CD1899" s="48"/>
      <c r="CE1899" s="48"/>
    </row>
    <row r="1900">
      <c r="E1900" s="60"/>
      <c r="F1900" s="218"/>
      <c r="I1900" s="48"/>
      <c r="J1900" s="65"/>
      <c r="K1900" s="65"/>
      <c r="L1900" s="11"/>
      <c r="M1900" s="11"/>
      <c r="P1900" s="48"/>
      <c r="Q1900" s="48"/>
      <c r="R1900" s="48"/>
      <c r="S1900" s="48"/>
      <c r="W1900" s="11"/>
      <c r="Z1900" s="48"/>
      <c r="AA1900" s="48"/>
      <c r="AB1900" s="48"/>
      <c r="AC1900" s="48"/>
      <c r="AD1900" s="48"/>
      <c r="AE1900" s="48"/>
      <c r="AF1900" s="48"/>
      <c r="AG1900" s="48"/>
      <c r="AH1900" s="48"/>
      <c r="AI1900" s="48"/>
      <c r="AJ1900" s="48"/>
      <c r="AK1900" s="48"/>
      <c r="AL1900" s="48"/>
      <c r="AN1900" s="48"/>
      <c r="AP1900" s="48"/>
      <c r="AQ1900" s="48"/>
      <c r="AS1900" s="48"/>
      <c r="AU1900" s="48"/>
      <c r="AV1900" s="48"/>
      <c r="AX1900" s="48"/>
      <c r="AY1900" s="48"/>
      <c r="BA1900" s="48"/>
      <c r="BB1900" s="48"/>
      <c r="BF1900" s="48"/>
      <c r="BH1900" s="48"/>
      <c r="BI1900" s="48"/>
      <c r="BK1900" s="48"/>
      <c r="BL1900" s="48"/>
      <c r="BM1900" s="48"/>
      <c r="BN1900" s="48"/>
      <c r="BO1900" s="48"/>
      <c r="BP1900" s="48"/>
      <c r="BQ1900" s="48"/>
      <c r="BR1900" s="48"/>
      <c r="BS1900" s="48"/>
      <c r="BT1900" s="48"/>
      <c r="BU1900" s="48"/>
      <c r="BV1900" s="48"/>
      <c r="BW1900" s="48"/>
      <c r="BX1900" s="48"/>
      <c r="BY1900" s="48"/>
      <c r="BZ1900" s="48"/>
      <c r="CA1900" s="48"/>
      <c r="CB1900" s="48"/>
      <c r="CC1900" s="48"/>
      <c r="CD1900" s="48"/>
      <c r="CE1900" s="48"/>
    </row>
    <row r="1901">
      <c r="E1901" s="60"/>
      <c r="F1901" s="218"/>
      <c r="I1901" s="48"/>
      <c r="J1901" s="65"/>
      <c r="K1901" s="65"/>
      <c r="L1901" s="11"/>
      <c r="M1901" s="11"/>
      <c r="P1901" s="48"/>
      <c r="Q1901" s="48"/>
      <c r="R1901" s="48"/>
      <c r="S1901" s="48"/>
      <c r="W1901" s="11"/>
      <c r="Z1901" s="48"/>
      <c r="AA1901" s="48"/>
      <c r="AB1901" s="48"/>
      <c r="AC1901" s="48"/>
      <c r="AD1901" s="48"/>
      <c r="AE1901" s="48"/>
      <c r="AF1901" s="48"/>
      <c r="AG1901" s="48"/>
      <c r="AH1901" s="48"/>
      <c r="AI1901" s="48"/>
      <c r="AJ1901" s="48"/>
      <c r="AK1901" s="48"/>
      <c r="AL1901" s="48"/>
      <c r="AN1901" s="48"/>
      <c r="AP1901" s="48"/>
      <c r="AQ1901" s="48"/>
      <c r="AS1901" s="48"/>
      <c r="AU1901" s="48"/>
      <c r="AV1901" s="48"/>
      <c r="AX1901" s="48"/>
      <c r="AY1901" s="48"/>
      <c r="BA1901" s="48"/>
      <c r="BB1901" s="48"/>
      <c r="BF1901" s="48"/>
      <c r="BH1901" s="48"/>
      <c r="BI1901" s="48"/>
      <c r="BK1901" s="48"/>
      <c r="BL1901" s="48"/>
      <c r="BM1901" s="48"/>
      <c r="BN1901" s="48"/>
      <c r="BO1901" s="48"/>
      <c r="BP1901" s="48"/>
      <c r="BQ1901" s="48"/>
      <c r="BR1901" s="48"/>
      <c r="BS1901" s="48"/>
      <c r="BT1901" s="48"/>
      <c r="BU1901" s="48"/>
      <c r="BV1901" s="48"/>
      <c r="BW1901" s="48"/>
      <c r="BX1901" s="48"/>
      <c r="BY1901" s="48"/>
      <c r="BZ1901" s="48"/>
      <c r="CA1901" s="48"/>
      <c r="CB1901" s="48"/>
      <c r="CC1901" s="48"/>
      <c r="CD1901" s="48"/>
      <c r="CE1901" s="48"/>
    </row>
    <row r="1902">
      <c r="E1902" s="60"/>
      <c r="F1902" s="218"/>
      <c r="I1902" s="48"/>
      <c r="J1902" s="65"/>
      <c r="K1902" s="65"/>
      <c r="L1902" s="11"/>
      <c r="M1902" s="11"/>
      <c r="P1902" s="48"/>
      <c r="Q1902" s="48"/>
      <c r="R1902" s="48"/>
      <c r="S1902" s="48"/>
      <c r="W1902" s="11"/>
      <c r="Z1902" s="48"/>
      <c r="AA1902" s="48"/>
      <c r="AB1902" s="48"/>
      <c r="AC1902" s="48"/>
      <c r="AD1902" s="48"/>
      <c r="AE1902" s="48"/>
      <c r="AF1902" s="48"/>
      <c r="AG1902" s="48"/>
      <c r="AH1902" s="48"/>
      <c r="AI1902" s="48"/>
      <c r="AJ1902" s="48"/>
      <c r="AK1902" s="48"/>
      <c r="AL1902" s="48"/>
      <c r="AN1902" s="48"/>
      <c r="AP1902" s="48"/>
      <c r="AQ1902" s="48"/>
      <c r="AS1902" s="48"/>
      <c r="AU1902" s="48"/>
      <c r="AV1902" s="48"/>
      <c r="AX1902" s="48"/>
      <c r="AY1902" s="48"/>
      <c r="BA1902" s="48"/>
      <c r="BB1902" s="48"/>
      <c r="BF1902" s="48"/>
      <c r="BH1902" s="48"/>
      <c r="BI1902" s="48"/>
      <c r="BK1902" s="48"/>
      <c r="BL1902" s="48"/>
      <c r="BM1902" s="48"/>
      <c r="BN1902" s="48"/>
      <c r="BO1902" s="48"/>
      <c r="BP1902" s="48"/>
      <c r="BQ1902" s="48"/>
      <c r="BR1902" s="48"/>
      <c r="BS1902" s="48"/>
      <c r="BT1902" s="48"/>
      <c r="BU1902" s="48"/>
      <c r="BV1902" s="48"/>
      <c r="BW1902" s="48"/>
      <c r="BX1902" s="48"/>
      <c r="BY1902" s="48"/>
      <c r="BZ1902" s="48"/>
      <c r="CA1902" s="48"/>
      <c r="CB1902" s="48"/>
      <c r="CC1902" s="48"/>
      <c r="CD1902" s="48"/>
      <c r="CE1902" s="48"/>
    </row>
    <row r="1903">
      <c r="E1903" s="60"/>
      <c r="F1903" s="218"/>
      <c r="I1903" s="48"/>
      <c r="J1903" s="65"/>
      <c r="K1903" s="65"/>
      <c r="L1903" s="11"/>
      <c r="M1903" s="11"/>
      <c r="P1903" s="48"/>
      <c r="Q1903" s="48"/>
      <c r="R1903" s="48"/>
      <c r="S1903" s="48"/>
      <c r="W1903" s="11"/>
      <c r="Z1903" s="48"/>
      <c r="AA1903" s="48"/>
      <c r="AB1903" s="48"/>
      <c r="AC1903" s="48"/>
      <c r="AD1903" s="48"/>
      <c r="AE1903" s="48"/>
      <c r="AF1903" s="48"/>
      <c r="AG1903" s="48"/>
      <c r="AH1903" s="48"/>
      <c r="AI1903" s="48"/>
      <c r="AJ1903" s="48"/>
      <c r="AK1903" s="48"/>
      <c r="AL1903" s="48"/>
      <c r="AN1903" s="48"/>
      <c r="AP1903" s="48"/>
      <c r="AQ1903" s="48"/>
      <c r="AS1903" s="48"/>
      <c r="AU1903" s="48"/>
      <c r="AV1903" s="48"/>
      <c r="AX1903" s="48"/>
      <c r="AY1903" s="48"/>
      <c r="BA1903" s="48"/>
      <c r="BB1903" s="48"/>
      <c r="BF1903" s="48"/>
      <c r="BH1903" s="48"/>
      <c r="BI1903" s="48"/>
      <c r="BK1903" s="48"/>
      <c r="BL1903" s="48"/>
      <c r="BM1903" s="48"/>
      <c r="BN1903" s="48"/>
      <c r="BO1903" s="48"/>
      <c r="BP1903" s="48"/>
      <c r="BQ1903" s="48"/>
      <c r="BR1903" s="48"/>
      <c r="BS1903" s="48"/>
      <c r="BT1903" s="48"/>
      <c r="BU1903" s="48"/>
      <c r="BV1903" s="48"/>
      <c r="BW1903" s="48"/>
      <c r="BX1903" s="48"/>
      <c r="BY1903" s="48"/>
      <c r="BZ1903" s="48"/>
      <c r="CA1903" s="48"/>
      <c r="CB1903" s="48"/>
      <c r="CC1903" s="48"/>
      <c r="CD1903" s="48"/>
      <c r="CE1903" s="48"/>
    </row>
    <row r="1904">
      <c r="E1904" s="60"/>
      <c r="F1904" s="218"/>
      <c r="I1904" s="48"/>
      <c r="J1904" s="65"/>
      <c r="K1904" s="65"/>
      <c r="L1904" s="11"/>
      <c r="M1904" s="11"/>
      <c r="P1904" s="48"/>
      <c r="Q1904" s="48"/>
      <c r="R1904" s="48"/>
      <c r="S1904" s="48"/>
      <c r="W1904" s="11"/>
      <c r="Z1904" s="48"/>
      <c r="AA1904" s="48"/>
      <c r="AB1904" s="48"/>
      <c r="AC1904" s="48"/>
      <c r="AD1904" s="48"/>
      <c r="AE1904" s="48"/>
      <c r="AF1904" s="48"/>
      <c r="AG1904" s="48"/>
      <c r="AH1904" s="48"/>
      <c r="AI1904" s="48"/>
      <c r="AJ1904" s="48"/>
      <c r="AK1904" s="48"/>
      <c r="AL1904" s="48"/>
      <c r="AN1904" s="48"/>
      <c r="AP1904" s="48"/>
      <c r="AQ1904" s="48"/>
      <c r="AS1904" s="48"/>
      <c r="AU1904" s="48"/>
      <c r="AV1904" s="48"/>
      <c r="AX1904" s="48"/>
      <c r="AY1904" s="48"/>
      <c r="BA1904" s="48"/>
      <c r="BB1904" s="48"/>
      <c r="BF1904" s="48"/>
      <c r="BH1904" s="48"/>
      <c r="BI1904" s="48"/>
      <c r="BK1904" s="48"/>
      <c r="BL1904" s="48"/>
      <c r="BM1904" s="48"/>
      <c r="BN1904" s="48"/>
      <c r="BO1904" s="48"/>
      <c r="BP1904" s="48"/>
      <c r="BQ1904" s="48"/>
      <c r="BR1904" s="48"/>
      <c r="BS1904" s="48"/>
      <c r="BT1904" s="48"/>
      <c r="BU1904" s="48"/>
      <c r="BV1904" s="48"/>
      <c r="BW1904" s="48"/>
      <c r="BX1904" s="48"/>
      <c r="BY1904" s="48"/>
      <c r="BZ1904" s="48"/>
      <c r="CA1904" s="48"/>
      <c r="CB1904" s="48"/>
      <c r="CC1904" s="48"/>
      <c r="CD1904" s="48"/>
      <c r="CE1904" s="48"/>
    </row>
    <row r="1905">
      <c r="E1905" s="60"/>
      <c r="F1905" s="218"/>
      <c r="I1905" s="48"/>
      <c r="J1905" s="65"/>
      <c r="K1905" s="65"/>
      <c r="L1905" s="11"/>
      <c r="M1905" s="11"/>
      <c r="P1905" s="48"/>
      <c r="Q1905" s="48"/>
      <c r="R1905" s="48"/>
      <c r="S1905" s="48"/>
      <c r="W1905" s="11"/>
      <c r="Z1905" s="48"/>
      <c r="AA1905" s="48"/>
      <c r="AB1905" s="48"/>
      <c r="AC1905" s="48"/>
      <c r="AD1905" s="48"/>
      <c r="AE1905" s="48"/>
      <c r="AF1905" s="48"/>
      <c r="AG1905" s="48"/>
      <c r="AH1905" s="48"/>
      <c r="AI1905" s="48"/>
      <c r="AJ1905" s="48"/>
      <c r="AK1905" s="48"/>
      <c r="AL1905" s="48"/>
      <c r="AN1905" s="48"/>
      <c r="AP1905" s="48"/>
      <c r="AQ1905" s="48"/>
      <c r="AS1905" s="48"/>
      <c r="AU1905" s="48"/>
      <c r="AV1905" s="48"/>
      <c r="AX1905" s="48"/>
      <c r="AY1905" s="48"/>
      <c r="BA1905" s="48"/>
      <c r="BB1905" s="48"/>
      <c r="BF1905" s="48"/>
      <c r="BH1905" s="48"/>
      <c r="BI1905" s="48"/>
      <c r="BK1905" s="48"/>
      <c r="BL1905" s="48"/>
      <c r="BM1905" s="48"/>
      <c r="BN1905" s="48"/>
      <c r="BO1905" s="48"/>
      <c r="BP1905" s="48"/>
      <c r="BQ1905" s="48"/>
      <c r="BR1905" s="48"/>
      <c r="BS1905" s="48"/>
      <c r="BT1905" s="48"/>
      <c r="BU1905" s="48"/>
      <c r="BV1905" s="48"/>
      <c r="BW1905" s="48"/>
      <c r="BX1905" s="48"/>
      <c r="BY1905" s="48"/>
      <c r="BZ1905" s="48"/>
      <c r="CA1905" s="48"/>
      <c r="CB1905" s="48"/>
      <c r="CC1905" s="48"/>
      <c r="CD1905" s="48"/>
      <c r="CE1905" s="48"/>
    </row>
    <row r="1906">
      <c r="E1906" s="60"/>
      <c r="F1906" s="218"/>
      <c r="I1906" s="48"/>
      <c r="J1906" s="65"/>
      <c r="K1906" s="65"/>
      <c r="L1906" s="11"/>
      <c r="M1906" s="11"/>
      <c r="P1906" s="48"/>
      <c r="Q1906" s="48"/>
      <c r="R1906" s="48"/>
      <c r="S1906" s="48"/>
      <c r="W1906" s="11"/>
      <c r="Z1906" s="48"/>
      <c r="AA1906" s="48"/>
      <c r="AB1906" s="48"/>
      <c r="AC1906" s="48"/>
      <c r="AD1906" s="48"/>
      <c r="AE1906" s="48"/>
      <c r="AF1906" s="48"/>
      <c r="AG1906" s="48"/>
      <c r="AH1906" s="48"/>
      <c r="AI1906" s="48"/>
      <c r="AJ1906" s="48"/>
      <c r="AK1906" s="48"/>
      <c r="AL1906" s="48"/>
      <c r="AN1906" s="48"/>
      <c r="AP1906" s="48"/>
      <c r="AQ1906" s="48"/>
      <c r="AS1906" s="48"/>
      <c r="AU1906" s="48"/>
      <c r="AV1906" s="48"/>
      <c r="AX1906" s="48"/>
      <c r="AY1906" s="48"/>
      <c r="BA1906" s="48"/>
      <c r="BB1906" s="48"/>
      <c r="BF1906" s="48"/>
      <c r="BH1906" s="48"/>
      <c r="BI1906" s="48"/>
      <c r="BK1906" s="48"/>
      <c r="BL1906" s="48"/>
      <c r="BM1906" s="48"/>
      <c r="BN1906" s="48"/>
      <c r="BO1906" s="48"/>
      <c r="BP1906" s="48"/>
      <c r="BQ1906" s="48"/>
      <c r="BR1906" s="48"/>
      <c r="BS1906" s="48"/>
      <c r="BT1906" s="48"/>
      <c r="BU1906" s="48"/>
      <c r="BV1906" s="48"/>
      <c r="BW1906" s="48"/>
      <c r="BX1906" s="48"/>
      <c r="BY1906" s="48"/>
      <c r="BZ1906" s="48"/>
      <c r="CA1906" s="48"/>
      <c r="CB1906" s="48"/>
      <c r="CC1906" s="48"/>
      <c r="CD1906" s="48"/>
      <c r="CE1906" s="48"/>
    </row>
    <row r="1907">
      <c r="E1907" s="60"/>
      <c r="F1907" s="218"/>
      <c r="I1907" s="48"/>
      <c r="J1907" s="65"/>
      <c r="K1907" s="65"/>
      <c r="L1907" s="11"/>
      <c r="M1907" s="11"/>
      <c r="P1907" s="48"/>
      <c r="Q1907" s="48"/>
      <c r="R1907" s="48"/>
      <c r="S1907" s="48"/>
      <c r="W1907" s="11"/>
      <c r="Z1907" s="48"/>
      <c r="AA1907" s="48"/>
      <c r="AB1907" s="48"/>
      <c r="AC1907" s="48"/>
      <c r="AD1907" s="48"/>
      <c r="AE1907" s="48"/>
      <c r="AF1907" s="48"/>
      <c r="AG1907" s="48"/>
      <c r="AH1907" s="48"/>
      <c r="AI1907" s="48"/>
      <c r="AJ1907" s="48"/>
      <c r="AK1907" s="48"/>
      <c r="AL1907" s="48"/>
      <c r="AN1907" s="48"/>
      <c r="AP1907" s="48"/>
      <c r="AQ1907" s="48"/>
      <c r="AS1907" s="48"/>
      <c r="AU1907" s="48"/>
      <c r="AV1907" s="48"/>
      <c r="AX1907" s="48"/>
      <c r="AY1907" s="48"/>
      <c r="BA1907" s="48"/>
      <c r="BB1907" s="48"/>
      <c r="BF1907" s="48"/>
      <c r="BH1907" s="48"/>
      <c r="BI1907" s="48"/>
      <c r="BK1907" s="48"/>
      <c r="BL1907" s="48"/>
      <c r="BM1907" s="48"/>
      <c r="BN1907" s="48"/>
      <c r="BO1907" s="48"/>
      <c r="BP1907" s="48"/>
      <c r="BQ1907" s="48"/>
      <c r="BR1907" s="48"/>
      <c r="BS1907" s="48"/>
      <c r="BT1907" s="48"/>
      <c r="BU1907" s="48"/>
      <c r="BV1907" s="48"/>
      <c r="BW1907" s="48"/>
      <c r="BX1907" s="48"/>
      <c r="BY1907" s="48"/>
      <c r="BZ1907" s="48"/>
      <c r="CA1907" s="48"/>
      <c r="CB1907" s="48"/>
      <c r="CC1907" s="48"/>
      <c r="CD1907" s="48"/>
      <c r="CE1907" s="48"/>
    </row>
    <row r="1908">
      <c r="E1908" s="60"/>
      <c r="F1908" s="218"/>
      <c r="I1908" s="48"/>
      <c r="J1908" s="65"/>
      <c r="K1908" s="65"/>
      <c r="L1908" s="11"/>
      <c r="M1908" s="11"/>
      <c r="P1908" s="48"/>
      <c r="Q1908" s="48"/>
      <c r="R1908" s="48"/>
      <c r="S1908" s="48"/>
      <c r="W1908" s="11"/>
      <c r="Z1908" s="48"/>
      <c r="AA1908" s="48"/>
      <c r="AB1908" s="48"/>
      <c r="AC1908" s="48"/>
      <c r="AD1908" s="48"/>
      <c r="AE1908" s="48"/>
      <c r="AF1908" s="48"/>
      <c r="AG1908" s="48"/>
      <c r="AH1908" s="48"/>
      <c r="AI1908" s="48"/>
      <c r="AJ1908" s="48"/>
      <c r="AK1908" s="48"/>
      <c r="AL1908" s="48"/>
      <c r="AN1908" s="48"/>
      <c r="AP1908" s="48"/>
      <c r="AQ1908" s="48"/>
      <c r="AS1908" s="48"/>
      <c r="AU1908" s="48"/>
      <c r="AV1908" s="48"/>
      <c r="AX1908" s="48"/>
      <c r="AY1908" s="48"/>
      <c r="BA1908" s="48"/>
      <c r="BB1908" s="48"/>
      <c r="BF1908" s="48"/>
      <c r="BH1908" s="48"/>
      <c r="BI1908" s="48"/>
      <c r="BK1908" s="48"/>
      <c r="BL1908" s="48"/>
      <c r="BM1908" s="48"/>
      <c r="BN1908" s="48"/>
      <c r="BO1908" s="48"/>
      <c r="BP1908" s="48"/>
      <c r="BQ1908" s="48"/>
      <c r="BR1908" s="48"/>
      <c r="BS1908" s="48"/>
      <c r="BT1908" s="48"/>
      <c r="BU1908" s="48"/>
      <c r="BV1908" s="48"/>
      <c r="BW1908" s="48"/>
      <c r="BX1908" s="48"/>
      <c r="BY1908" s="48"/>
      <c r="BZ1908" s="48"/>
      <c r="CA1908" s="48"/>
      <c r="CB1908" s="48"/>
      <c r="CC1908" s="48"/>
      <c r="CD1908" s="48"/>
      <c r="CE1908" s="48"/>
    </row>
    <row r="1909">
      <c r="E1909" s="60"/>
      <c r="F1909" s="218"/>
      <c r="I1909" s="48"/>
      <c r="J1909" s="65"/>
      <c r="K1909" s="65"/>
      <c r="L1909" s="11"/>
      <c r="M1909" s="11"/>
      <c r="P1909" s="48"/>
      <c r="Q1909" s="48"/>
      <c r="R1909" s="48"/>
      <c r="S1909" s="48"/>
      <c r="W1909" s="11"/>
      <c r="Z1909" s="48"/>
      <c r="AA1909" s="48"/>
      <c r="AB1909" s="48"/>
      <c r="AC1909" s="48"/>
      <c r="AD1909" s="48"/>
      <c r="AE1909" s="48"/>
      <c r="AF1909" s="48"/>
      <c r="AG1909" s="48"/>
      <c r="AH1909" s="48"/>
      <c r="AI1909" s="48"/>
      <c r="AJ1909" s="48"/>
      <c r="AK1909" s="48"/>
      <c r="AL1909" s="48"/>
      <c r="AN1909" s="48"/>
      <c r="AP1909" s="48"/>
      <c r="AQ1909" s="48"/>
      <c r="AS1909" s="48"/>
      <c r="AU1909" s="48"/>
      <c r="AV1909" s="48"/>
      <c r="AX1909" s="48"/>
      <c r="AY1909" s="48"/>
      <c r="BA1909" s="48"/>
      <c r="BB1909" s="48"/>
      <c r="BF1909" s="48"/>
      <c r="BH1909" s="48"/>
      <c r="BI1909" s="48"/>
      <c r="BK1909" s="48"/>
      <c r="BL1909" s="48"/>
      <c r="BM1909" s="48"/>
      <c r="BN1909" s="48"/>
      <c r="BO1909" s="48"/>
      <c r="BP1909" s="48"/>
      <c r="BQ1909" s="48"/>
      <c r="BR1909" s="48"/>
      <c r="BS1909" s="48"/>
      <c r="BT1909" s="48"/>
      <c r="BU1909" s="48"/>
      <c r="BV1909" s="48"/>
      <c r="BW1909" s="48"/>
      <c r="BX1909" s="48"/>
      <c r="BY1909" s="48"/>
      <c r="BZ1909" s="48"/>
      <c r="CA1909" s="48"/>
      <c r="CB1909" s="48"/>
      <c r="CC1909" s="48"/>
      <c r="CD1909" s="48"/>
      <c r="CE1909" s="48"/>
    </row>
    <row r="1910">
      <c r="E1910" s="60"/>
      <c r="F1910" s="218"/>
      <c r="I1910" s="48"/>
      <c r="J1910" s="65"/>
      <c r="K1910" s="65"/>
      <c r="L1910" s="11"/>
      <c r="M1910" s="11"/>
      <c r="P1910" s="48"/>
      <c r="Q1910" s="48"/>
      <c r="R1910" s="48"/>
      <c r="S1910" s="48"/>
      <c r="W1910" s="11"/>
      <c r="Z1910" s="48"/>
      <c r="AA1910" s="48"/>
      <c r="AB1910" s="48"/>
      <c r="AC1910" s="48"/>
      <c r="AD1910" s="48"/>
      <c r="AE1910" s="48"/>
      <c r="AF1910" s="48"/>
      <c r="AG1910" s="48"/>
      <c r="AH1910" s="48"/>
      <c r="AI1910" s="48"/>
      <c r="AJ1910" s="48"/>
      <c r="AK1910" s="48"/>
      <c r="AL1910" s="48"/>
      <c r="AN1910" s="48"/>
      <c r="AP1910" s="48"/>
      <c r="AQ1910" s="48"/>
      <c r="AS1910" s="48"/>
      <c r="AU1910" s="48"/>
      <c r="AV1910" s="48"/>
      <c r="AX1910" s="48"/>
      <c r="AY1910" s="48"/>
      <c r="BA1910" s="48"/>
      <c r="BB1910" s="48"/>
      <c r="BF1910" s="48"/>
      <c r="BH1910" s="48"/>
      <c r="BI1910" s="48"/>
      <c r="BK1910" s="48"/>
      <c r="BL1910" s="48"/>
      <c r="BM1910" s="48"/>
      <c r="BN1910" s="48"/>
      <c r="BO1910" s="48"/>
      <c r="BP1910" s="48"/>
      <c r="BQ1910" s="48"/>
      <c r="BR1910" s="48"/>
      <c r="BS1910" s="48"/>
      <c r="BT1910" s="48"/>
      <c r="BU1910" s="48"/>
      <c r="BV1910" s="48"/>
      <c r="BW1910" s="48"/>
      <c r="BX1910" s="48"/>
      <c r="BY1910" s="48"/>
      <c r="BZ1910" s="48"/>
      <c r="CA1910" s="48"/>
      <c r="CB1910" s="48"/>
      <c r="CC1910" s="48"/>
      <c r="CD1910" s="48"/>
      <c r="CE1910" s="48"/>
    </row>
    <row r="1911">
      <c r="E1911" s="60"/>
      <c r="F1911" s="218"/>
      <c r="I1911" s="48"/>
      <c r="J1911" s="65"/>
      <c r="K1911" s="65"/>
      <c r="L1911" s="11"/>
      <c r="M1911" s="11"/>
      <c r="P1911" s="48"/>
      <c r="Q1911" s="48"/>
      <c r="R1911" s="48"/>
      <c r="S1911" s="48"/>
      <c r="W1911" s="11"/>
      <c r="Z1911" s="48"/>
      <c r="AA1911" s="48"/>
      <c r="AB1911" s="48"/>
      <c r="AC1911" s="48"/>
      <c r="AD1911" s="48"/>
      <c r="AE1911" s="48"/>
      <c r="AF1911" s="48"/>
      <c r="AG1911" s="48"/>
      <c r="AH1911" s="48"/>
      <c r="AI1911" s="48"/>
      <c r="AJ1911" s="48"/>
      <c r="AK1911" s="48"/>
      <c r="AL1911" s="48"/>
      <c r="AN1911" s="48"/>
      <c r="AP1911" s="48"/>
      <c r="AQ1911" s="48"/>
      <c r="AS1911" s="48"/>
      <c r="AU1911" s="48"/>
      <c r="AV1911" s="48"/>
      <c r="AX1911" s="48"/>
      <c r="AY1911" s="48"/>
      <c r="BA1911" s="48"/>
      <c r="BB1911" s="48"/>
      <c r="BF1911" s="48"/>
      <c r="BH1911" s="48"/>
      <c r="BI1911" s="48"/>
      <c r="BK1911" s="48"/>
      <c r="BL1911" s="48"/>
      <c r="BM1911" s="48"/>
      <c r="BN1911" s="48"/>
      <c r="BO1911" s="48"/>
      <c r="BP1911" s="48"/>
      <c r="BQ1911" s="48"/>
      <c r="BR1911" s="48"/>
      <c r="BS1911" s="48"/>
      <c r="BT1911" s="48"/>
      <c r="BU1911" s="48"/>
      <c r="BV1911" s="48"/>
      <c r="BW1911" s="48"/>
      <c r="BX1911" s="48"/>
      <c r="BY1911" s="48"/>
      <c r="BZ1911" s="48"/>
      <c r="CA1911" s="48"/>
      <c r="CB1911" s="48"/>
      <c r="CC1911" s="48"/>
      <c r="CD1911" s="48"/>
      <c r="CE1911" s="48"/>
    </row>
    <row r="1912">
      <c r="E1912" s="60"/>
      <c r="F1912" s="218"/>
      <c r="I1912" s="48"/>
      <c r="J1912" s="65"/>
      <c r="K1912" s="65"/>
      <c r="L1912" s="11"/>
      <c r="M1912" s="11"/>
      <c r="P1912" s="48"/>
      <c r="Q1912" s="48"/>
      <c r="R1912" s="48"/>
      <c r="S1912" s="48"/>
      <c r="W1912" s="11"/>
      <c r="Z1912" s="48"/>
      <c r="AA1912" s="48"/>
      <c r="AB1912" s="48"/>
      <c r="AC1912" s="48"/>
      <c r="AD1912" s="48"/>
      <c r="AE1912" s="48"/>
      <c r="AF1912" s="48"/>
      <c r="AG1912" s="48"/>
      <c r="AH1912" s="48"/>
      <c r="AI1912" s="48"/>
      <c r="AJ1912" s="48"/>
      <c r="AK1912" s="48"/>
      <c r="AL1912" s="48"/>
      <c r="AN1912" s="48"/>
      <c r="AP1912" s="48"/>
      <c r="AQ1912" s="48"/>
      <c r="AS1912" s="48"/>
      <c r="AU1912" s="48"/>
      <c r="AV1912" s="48"/>
      <c r="AX1912" s="48"/>
      <c r="AY1912" s="48"/>
      <c r="BA1912" s="48"/>
      <c r="BB1912" s="48"/>
      <c r="BF1912" s="48"/>
      <c r="BH1912" s="48"/>
      <c r="BI1912" s="48"/>
      <c r="BK1912" s="48"/>
      <c r="BL1912" s="48"/>
      <c r="BM1912" s="48"/>
      <c r="BN1912" s="48"/>
      <c r="BO1912" s="48"/>
      <c r="BP1912" s="48"/>
      <c r="BQ1912" s="48"/>
      <c r="BR1912" s="48"/>
      <c r="BS1912" s="48"/>
      <c r="BT1912" s="48"/>
      <c r="BU1912" s="48"/>
      <c r="BV1912" s="48"/>
      <c r="BW1912" s="48"/>
      <c r="BX1912" s="48"/>
      <c r="BY1912" s="48"/>
      <c r="BZ1912" s="48"/>
      <c r="CA1912" s="48"/>
      <c r="CB1912" s="48"/>
      <c r="CC1912" s="48"/>
      <c r="CD1912" s="48"/>
      <c r="CE1912" s="48"/>
    </row>
    <row r="1913">
      <c r="E1913" s="60"/>
      <c r="F1913" s="218"/>
      <c r="I1913" s="48"/>
      <c r="J1913" s="65"/>
      <c r="K1913" s="65"/>
      <c r="L1913" s="11"/>
      <c r="M1913" s="11"/>
      <c r="P1913" s="48"/>
      <c r="Q1913" s="48"/>
      <c r="R1913" s="48"/>
      <c r="S1913" s="48"/>
      <c r="W1913" s="11"/>
      <c r="Z1913" s="48"/>
      <c r="AA1913" s="48"/>
      <c r="AB1913" s="48"/>
      <c r="AC1913" s="48"/>
      <c r="AD1913" s="48"/>
      <c r="AE1913" s="48"/>
      <c r="AF1913" s="48"/>
      <c r="AG1913" s="48"/>
      <c r="AH1913" s="48"/>
      <c r="AI1913" s="48"/>
      <c r="AJ1913" s="48"/>
      <c r="AK1913" s="48"/>
      <c r="AL1913" s="48"/>
      <c r="AN1913" s="48"/>
      <c r="AP1913" s="48"/>
      <c r="AQ1913" s="48"/>
      <c r="AS1913" s="48"/>
      <c r="AU1913" s="48"/>
      <c r="AV1913" s="48"/>
      <c r="AX1913" s="48"/>
      <c r="AY1913" s="48"/>
      <c r="BA1913" s="48"/>
      <c r="BB1913" s="48"/>
      <c r="BF1913" s="48"/>
      <c r="BH1913" s="48"/>
      <c r="BI1913" s="48"/>
      <c r="BK1913" s="48"/>
      <c r="BL1913" s="48"/>
      <c r="BM1913" s="48"/>
      <c r="BN1913" s="48"/>
      <c r="BO1913" s="48"/>
      <c r="BP1913" s="48"/>
      <c r="BQ1913" s="48"/>
      <c r="BR1913" s="48"/>
      <c r="BS1913" s="48"/>
      <c r="BT1913" s="48"/>
      <c r="BU1913" s="48"/>
      <c r="BV1913" s="48"/>
      <c r="BW1913" s="48"/>
      <c r="BX1913" s="48"/>
      <c r="BY1913" s="48"/>
      <c r="BZ1913" s="48"/>
      <c r="CA1913" s="48"/>
      <c r="CB1913" s="48"/>
      <c r="CC1913" s="48"/>
      <c r="CD1913" s="48"/>
      <c r="CE1913" s="48"/>
    </row>
    <row r="1914">
      <c r="E1914" s="60"/>
      <c r="F1914" s="218"/>
      <c r="I1914" s="48"/>
      <c r="J1914" s="65"/>
      <c r="K1914" s="65"/>
      <c r="L1914" s="11"/>
      <c r="M1914" s="11"/>
      <c r="P1914" s="48"/>
      <c r="Q1914" s="48"/>
      <c r="R1914" s="48"/>
      <c r="S1914" s="48"/>
      <c r="W1914" s="11"/>
      <c r="Z1914" s="48"/>
      <c r="AA1914" s="48"/>
      <c r="AB1914" s="48"/>
      <c r="AC1914" s="48"/>
      <c r="AD1914" s="48"/>
      <c r="AE1914" s="48"/>
      <c r="AF1914" s="48"/>
      <c r="AG1914" s="48"/>
      <c r="AH1914" s="48"/>
      <c r="AI1914" s="48"/>
      <c r="AJ1914" s="48"/>
      <c r="AK1914" s="48"/>
      <c r="AL1914" s="48"/>
      <c r="AN1914" s="48"/>
      <c r="AP1914" s="48"/>
      <c r="AQ1914" s="48"/>
      <c r="AS1914" s="48"/>
      <c r="AU1914" s="48"/>
      <c r="AV1914" s="48"/>
      <c r="AX1914" s="48"/>
      <c r="AY1914" s="48"/>
      <c r="BA1914" s="48"/>
      <c r="BB1914" s="48"/>
      <c r="BF1914" s="48"/>
      <c r="BH1914" s="48"/>
      <c r="BI1914" s="48"/>
      <c r="BK1914" s="48"/>
      <c r="BL1914" s="48"/>
      <c r="BM1914" s="48"/>
      <c r="BN1914" s="48"/>
      <c r="BO1914" s="48"/>
      <c r="BP1914" s="48"/>
      <c r="BQ1914" s="48"/>
      <c r="BR1914" s="48"/>
      <c r="BS1914" s="48"/>
      <c r="BT1914" s="48"/>
      <c r="BU1914" s="48"/>
      <c r="BV1914" s="48"/>
      <c r="BW1914" s="48"/>
      <c r="BX1914" s="48"/>
      <c r="BY1914" s="48"/>
      <c r="BZ1914" s="48"/>
      <c r="CA1914" s="48"/>
      <c r="CB1914" s="48"/>
      <c r="CC1914" s="48"/>
      <c r="CD1914" s="48"/>
      <c r="CE1914" s="48"/>
    </row>
    <row r="1915">
      <c r="E1915" s="60"/>
      <c r="F1915" s="218"/>
      <c r="I1915" s="48"/>
      <c r="J1915" s="65"/>
      <c r="K1915" s="65"/>
      <c r="L1915" s="11"/>
      <c r="M1915" s="11"/>
      <c r="P1915" s="48"/>
      <c r="Q1915" s="48"/>
      <c r="R1915" s="48"/>
      <c r="S1915" s="48"/>
      <c r="W1915" s="11"/>
      <c r="Z1915" s="48"/>
      <c r="AA1915" s="48"/>
      <c r="AB1915" s="48"/>
      <c r="AC1915" s="48"/>
      <c r="AD1915" s="48"/>
      <c r="AE1915" s="48"/>
      <c r="AF1915" s="48"/>
      <c r="AG1915" s="48"/>
      <c r="AH1915" s="48"/>
      <c r="AI1915" s="48"/>
      <c r="AJ1915" s="48"/>
      <c r="AK1915" s="48"/>
      <c r="AL1915" s="48"/>
      <c r="AN1915" s="48"/>
      <c r="AP1915" s="48"/>
      <c r="AQ1915" s="48"/>
      <c r="AS1915" s="48"/>
      <c r="AU1915" s="48"/>
      <c r="AV1915" s="48"/>
      <c r="AX1915" s="48"/>
      <c r="AY1915" s="48"/>
      <c r="BA1915" s="48"/>
      <c r="BB1915" s="48"/>
      <c r="BF1915" s="48"/>
      <c r="BH1915" s="48"/>
      <c r="BI1915" s="48"/>
      <c r="BK1915" s="48"/>
      <c r="BL1915" s="48"/>
      <c r="BM1915" s="48"/>
      <c r="BN1915" s="48"/>
      <c r="BO1915" s="48"/>
      <c r="BP1915" s="48"/>
      <c r="BQ1915" s="48"/>
      <c r="BR1915" s="48"/>
      <c r="BS1915" s="48"/>
      <c r="BT1915" s="48"/>
      <c r="BU1915" s="48"/>
      <c r="BV1915" s="48"/>
      <c r="BW1915" s="48"/>
      <c r="BX1915" s="48"/>
      <c r="BY1915" s="48"/>
      <c r="BZ1915" s="48"/>
      <c r="CA1915" s="48"/>
      <c r="CB1915" s="48"/>
      <c r="CC1915" s="48"/>
      <c r="CD1915" s="48"/>
      <c r="CE1915" s="48"/>
    </row>
    <row r="1916">
      <c r="E1916" s="60"/>
      <c r="F1916" s="218"/>
      <c r="I1916" s="48"/>
      <c r="J1916" s="65"/>
      <c r="K1916" s="65"/>
      <c r="L1916" s="11"/>
      <c r="M1916" s="11"/>
      <c r="P1916" s="48"/>
      <c r="Q1916" s="48"/>
      <c r="R1916" s="48"/>
      <c r="S1916" s="48"/>
      <c r="W1916" s="11"/>
      <c r="Z1916" s="48"/>
      <c r="AA1916" s="48"/>
      <c r="AB1916" s="48"/>
      <c r="AC1916" s="48"/>
      <c r="AD1916" s="48"/>
      <c r="AE1916" s="48"/>
      <c r="AF1916" s="48"/>
      <c r="AG1916" s="48"/>
      <c r="AH1916" s="48"/>
      <c r="AI1916" s="48"/>
      <c r="AJ1916" s="48"/>
      <c r="AK1916" s="48"/>
      <c r="AL1916" s="48"/>
      <c r="AN1916" s="48"/>
      <c r="AP1916" s="48"/>
      <c r="AQ1916" s="48"/>
      <c r="AS1916" s="48"/>
      <c r="AU1916" s="48"/>
      <c r="AV1916" s="48"/>
      <c r="AX1916" s="48"/>
      <c r="AY1916" s="48"/>
      <c r="BA1916" s="48"/>
      <c r="BB1916" s="48"/>
      <c r="BF1916" s="48"/>
      <c r="BH1916" s="48"/>
      <c r="BI1916" s="48"/>
      <c r="BK1916" s="48"/>
      <c r="BL1916" s="48"/>
      <c r="BM1916" s="48"/>
      <c r="BN1916" s="48"/>
      <c r="BO1916" s="48"/>
      <c r="BP1916" s="48"/>
      <c r="BQ1916" s="48"/>
      <c r="BR1916" s="48"/>
      <c r="BS1916" s="48"/>
      <c r="BT1916" s="48"/>
      <c r="BU1916" s="48"/>
      <c r="BV1916" s="48"/>
      <c r="BW1916" s="48"/>
      <c r="BX1916" s="48"/>
      <c r="BY1916" s="48"/>
      <c r="BZ1916" s="48"/>
      <c r="CA1916" s="48"/>
      <c r="CB1916" s="48"/>
      <c r="CC1916" s="48"/>
      <c r="CD1916" s="48"/>
      <c r="CE1916" s="48"/>
    </row>
    <row r="1917">
      <c r="E1917" s="60"/>
      <c r="F1917" s="218"/>
      <c r="I1917" s="48"/>
      <c r="J1917" s="65"/>
      <c r="K1917" s="65"/>
      <c r="L1917" s="11"/>
      <c r="M1917" s="11"/>
      <c r="P1917" s="48"/>
      <c r="Q1917" s="48"/>
      <c r="R1917" s="48"/>
      <c r="S1917" s="48"/>
      <c r="W1917" s="11"/>
      <c r="Z1917" s="48"/>
      <c r="AA1917" s="48"/>
      <c r="AB1917" s="48"/>
      <c r="AC1917" s="48"/>
      <c r="AD1917" s="48"/>
      <c r="AE1917" s="48"/>
      <c r="AF1917" s="48"/>
      <c r="AG1917" s="48"/>
      <c r="AH1917" s="48"/>
      <c r="AI1917" s="48"/>
      <c r="AJ1917" s="48"/>
      <c r="AK1917" s="48"/>
      <c r="AL1917" s="48"/>
      <c r="AN1917" s="48"/>
      <c r="AP1917" s="48"/>
      <c r="AQ1917" s="48"/>
      <c r="AS1917" s="48"/>
      <c r="AU1917" s="48"/>
      <c r="AV1917" s="48"/>
      <c r="AX1917" s="48"/>
      <c r="AY1917" s="48"/>
      <c r="BA1917" s="48"/>
      <c r="BB1917" s="48"/>
      <c r="BF1917" s="48"/>
      <c r="BH1917" s="48"/>
      <c r="BI1917" s="48"/>
      <c r="BK1917" s="48"/>
      <c r="BL1917" s="48"/>
      <c r="BM1917" s="48"/>
      <c r="BN1917" s="48"/>
      <c r="BO1917" s="48"/>
      <c r="BP1917" s="48"/>
      <c r="BQ1917" s="48"/>
      <c r="BR1917" s="48"/>
      <c r="BS1917" s="48"/>
      <c r="BT1917" s="48"/>
      <c r="BU1917" s="48"/>
      <c r="BV1917" s="48"/>
      <c r="BW1917" s="48"/>
      <c r="BX1917" s="48"/>
      <c r="BY1917" s="48"/>
      <c r="BZ1917" s="48"/>
      <c r="CA1917" s="48"/>
      <c r="CB1917" s="48"/>
      <c r="CC1917" s="48"/>
      <c r="CD1917" s="48"/>
      <c r="CE1917" s="48"/>
    </row>
    <row r="1918">
      <c r="E1918" s="60"/>
      <c r="F1918" s="218"/>
      <c r="I1918" s="48"/>
      <c r="J1918" s="65"/>
      <c r="K1918" s="65"/>
      <c r="L1918" s="11"/>
      <c r="M1918" s="11"/>
      <c r="P1918" s="48"/>
      <c r="Q1918" s="48"/>
      <c r="R1918" s="48"/>
      <c r="S1918" s="48"/>
      <c r="W1918" s="11"/>
      <c r="Z1918" s="48"/>
      <c r="AA1918" s="48"/>
      <c r="AB1918" s="48"/>
      <c r="AC1918" s="48"/>
      <c r="AD1918" s="48"/>
      <c r="AE1918" s="48"/>
      <c r="AF1918" s="48"/>
      <c r="AG1918" s="48"/>
      <c r="AH1918" s="48"/>
      <c r="AI1918" s="48"/>
      <c r="AJ1918" s="48"/>
      <c r="AK1918" s="48"/>
      <c r="AL1918" s="48"/>
      <c r="AN1918" s="48"/>
      <c r="AP1918" s="48"/>
      <c r="AQ1918" s="48"/>
      <c r="AS1918" s="48"/>
      <c r="AU1918" s="48"/>
      <c r="AV1918" s="48"/>
      <c r="AX1918" s="48"/>
      <c r="AY1918" s="48"/>
      <c r="BA1918" s="48"/>
      <c r="BB1918" s="48"/>
      <c r="BF1918" s="48"/>
      <c r="BH1918" s="48"/>
      <c r="BI1918" s="48"/>
      <c r="BK1918" s="48"/>
      <c r="BL1918" s="48"/>
      <c r="BM1918" s="48"/>
      <c r="BN1918" s="48"/>
      <c r="BO1918" s="48"/>
      <c r="BP1918" s="48"/>
      <c r="BQ1918" s="48"/>
      <c r="BR1918" s="48"/>
      <c r="BS1918" s="48"/>
      <c r="BT1918" s="48"/>
      <c r="BU1918" s="48"/>
      <c r="BV1918" s="48"/>
      <c r="BW1918" s="48"/>
      <c r="BX1918" s="48"/>
      <c r="BY1918" s="48"/>
      <c r="BZ1918" s="48"/>
      <c r="CA1918" s="48"/>
      <c r="CB1918" s="48"/>
      <c r="CC1918" s="48"/>
      <c r="CD1918" s="48"/>
      <c r="CE1918" s="48"/>
    </row>
    <row r="1919">
      <c r="E1919" s="60"/>
      <c r="F1919" s="218"/>
      <c r="I1919" s="48"/>
      <c r="J1919" s="65"/>
      <c r="K1919" s="65"/>
      <c r="L1919" s="11"/>
      <c r="M1919" s="11"/>
      <c r="P1919" s="48"/>
      <c r="Q1919" s="48"/>
      <c r="R1919" s="48"/>
      <c r="S1919" s="48"/>
      <c r="W1919" s="11"/>
      <c r="Z1919" s="48"/>
      <c r="AA1919" s="48"/>
      <c r="AB1919" s="48"/>
      <c r="AC1919" s="48"/>
      <c r="AD1919" s="48"/>
      <c r="AE1919" s="48"/>
      <c r="AF1919" s="48"/>
      <c r="AG1919" s="48"/>
      <c r="AH1919" s="48"/>
      <c r="AI1919" s="48"/>
      <c r="AJ1919" s="48"/>
      <c r="AK1919" s="48"/>
      <c r="AL1919" s="48"/>
      <c r="AN1919" s="48"/>
      <c r="AP1919" s="48"/>
      <c r="AQ1919" s="48"/>
      <c r="AS1919" s="48"/>
      <c r="AU1919" s="48"/>
      <c r="AV1919" s="48"/>
      <c r="AX1919" s="48"/>
      <c r="AY1919" s="48"/>
      <c r="BA1919" s="48"/>
      <c r="BB1919" s="48"/>
      <c r="BF1919" s="48"/>
      <c r="BH1919" s="48"/>
      <c r="BI1919" s="48"/>
      <c r="BK1919" s="48"/>
      <c r="BL1919" s="48"/>
      <c r="BM1919" s="48"/>
      <c r="BN1919" s="48"/>
      <c r="BO1919" s="48"/>
      <c r="BP1919" s="48"/>
      <c r="BQ1919" s="48"/>
      <c r="BR1919" s="48"/>
      <c r="BS1919" s="48"/>
      <c r="BT1919" s="48"/>
      <c r="BU1919" s="48"/>
      <c r="BV1919" s="48"/>
      <c r="BW1919" s="48"/>
      <c r="BX1919" s="48"/>
      <c r="BY1919" s="48"/>
      <c r="BZ1919" s="48"/>
      <c r="CA1919" s="48"/>
      <c r="CB1919" s="48"/>
      <c r="CC1919" s="48"/>
      <c r="CD1919" s="48"/>
      <c r="CE1919" s="48"/>
    </row>
    <row r="1920">
      <c r="E1920" s="60"/>
      <c r="F1920" s="218"/>
      <c r="I1920" s="48"/>
      <c r="J1920" s="65"/>
      <c r="K1920" s="65"/>
      <c r="L1920" s="11"/>
      <c r="M1920" s="11"/>
      <c r="P1920" s="48"/>
      <c r="Q1920" s="48"/>
      <c r="R1920" s="48"/>
      <c r="S1920" s="48"/>
      <c r="W1920" s="11"/>
      <c r="Z1920" s="48"/>
      <c r="AA1920" s="48"/>
      <c r="AB1920" s="48"/>
      <c r="AC1920" s="48"/>
      <c r="AD1920" s="48"/>
      <c r="AE1920" s="48"/>
      <c r="AF1920" s="48"/>
      <c r="AG1920" s="48"/>
      <c r="AH1920" s="48"/>
      <c r="AI1920" s="48"/>
      <c r="AJ1920" s="48"/>
      <c r="AK1920" s="48"/>
      <c r="AL1920" s="48"/>
      <c r="AN1920" s="48"/>
      <c r="AP1920" s="48"/>
      <c r="AQ1920" s="48"/>
      <c r="AS1920" s="48"/>
      <c r="AU1920" s="48"/>
      <c r="AV1920" s="48"/>
      <c r="AX1920" s="48"/>
      <c r="AY1920" s="48"/>
      <c r="BA1920" s="48"/>
      <c r="BB1920" s="48"/>
      <c r="BF1920" s="48"/>
      <c r="BH1920" s="48"/>
      <c r="BI1920" s="48"/>
      <c r="BK1920" s="48"/>
      <c r="BL1920" s="48"/>
      <c r="BM1920" s="48"/>
      <c r="BN1920" s="48"/>
      <c r="BO1920" s="48"/>
      <c r="BP1920" s="48"/>
      <c r="BQ1920" s="48"/>
      <c r="BR1920" s="48"/>
      <c r="BS1920" s="48"/>
      <c r="BT1920" s="48"/>
      <c r="BU1920" s="48"/>
      <c r="BV1920" s="48"/>
      <c r="BW1920" s="48"/>
      <c r="BX1920" s="48"/>
      <c r="BY1920" s="48"/>
      <c r="BZ1920" s="48"/>
      <c r="CA1920" s="48"/>
      <c r="CB1920" s="48"/>
      <c r="CC1920" s="48"/>
      <c r="CD1920" s="48"/>
      <c r="CE1920" s="48"/>
    </row>
    <row r="1921">
      <c r="E1921" s="60"/>
      <c r="F1921" s="218"/>
      <c r="I1921" s="48"/>
      <c r="J1921" s="65"/>
      <c r="K1921" s="65"/>
      <c r="L1921" s="11"/>
      <c r="M1921" s="11"/>
      <c r="P1921" s="48"/>
      <c r="Q1921" s="48"/>
      <c r="R1921" s="48"/>
      <c r="S1921" s="48"/>
      <c r="W1921" s="11"/>
      <c r="Z1921" s="48"/>
      <c r="AA1921" s="48"/>
      <c r="AB1921" s="48"/>
      <c r="AC1921" s="48"/>
      <c r="AD1921" s="48"/>
      <c r="AE1921" s="48"/>
      <c r="AF1921" s="48"/>
      <c r="AG1921" s="48"/>
      <c r="AH1921" s="48"/>
      <c r="AI1921" s="48"/>
      <c r="AJ1921" s="48"/>
      <c r="AK1921" s="48"/>
      <c r="AL1921" s="48"/>
      <c r="AN1921" s="48"/>
      <c r="AP1921" s="48"/>
      <c r="AQ1921" s="48"/>
      <c r="AS1921" s="48"/>
      <c r="AU1921" s="48"/>
      <c r="AV1921" s="48"/>
      <c r="AX1921" s="48"/>
      <c r="AY1921" s="48"/>
      <c r="BA1921" s="48"/>
      <c r="BB1921" s="48"/>
      <c r="BF1921" s="48"/>
      <c r="BH1921" s="48"/>
      <c r="BI1921" s="48"/>
      <c r="BK1921" s="48"/>
      <c r="BL1921" s="48"/>
      <c r="BM1921" s="48"/>
      <c r="BN1921" s="48"/>
      <c r="BO1921" s="48"/>
      <c r="BP1921" s="48"/>
      <c r="BQ1921" s="48"/>
      <c r="BR1921" s="48"/>
      <c r="BS1921" s="48"/>
      <c r="BT1921" s="48"/>
      <c r="BU1921" s="48"/>
      <c r="BV1921" s="48"/>
      <c r="BW1921" s="48"/>
      <c r="BX1921" s="48"/>
      <c r="BY1921" s="48"/>
      <c r="BZ1921" s="48"/>
      <c r="CA1921" s="48"/>
      <c r="CB1921" s="48"/>
      <c r="CC1921" s="48"/>
      <c r="CD1921" s="48"/>
      <c r="CE1921" s="48"/>
    </row>
    <row r="1922">
      <c r="E1922" s="60"/>
      <c r="F1922" s="218"/>
      <c r="I1922" s="48"/>
      <c r="J1922" s="65"/>
      <c r="K1922" s="65"/>
      <c r="L1922" s="11"/>
      <c r="M1922" s="11"/>
      <c r="P1922" s="48"/>
      <c r="Q1922" s="48"/>
      <c r="R1922" s="48"/>
      <c r="S1922" s="48"/>
      <c r="W1922" s="11"/>
      <c r="Z1922" s="48"/>
      <c r="AA1922" s="48"/>
      <c r="AB1922" s="48"/>
      <c r="AC1922" s="48"/>
      <c r="AD1922" s="48"/>
      <c r="AE1922" s="48"/>
      <c r="AF1922" s="48"/>
      <c r="AG1922" s="48"/>
      <c r="AH1922" s="48"/>
      <c r="AI1922" s="48"/>
      <c r="AJ1922" s="48"/>
      <c r="AK1922" s="48"/>
      <c r="AL1922" s="48"/>
      <c r="AN1922" s="48"/>
      <c r="AP1922" s="48"/>
      <c r="AQ1922" s="48"/>
      <c r="AS1922" s="48"/>
      <c r="AU1922" s="48"/>
      <c r="AV1922" s="48"/>
      <c r="AX1922" s="48"/>
      <c r="AY1922" s="48"/>
      <c r="BA1922" s="48"/>
      <c r="BB1922" s="48"/>
      <c r="BF1922" s="48"/>
      <c r="BH1922" s="48"/>
      <c r="BI1922" s="48"/>
      <c r="BK1922" s="48"/>
      <c r="BL1922" s="48"/>
      <c r="BM1922" s="48"/>
      <c r="BN1922" s="48"/>
      <c r="BO1922" s="48"/>
      <c r="BP1922" s="48"/>
      <c r="BQ1922" s="48"/>
      <c r="BR1922" s="48"/>
      <c r="BS1922" s="48"/>
      <c r="BT1922" s="48"/>
      <c r="BU1922" s="48"/>
      <c r="BV1922" s="48"/>
      <c r="BW1922" s="48"/>
      <c r="BX1922" s="48"/>
      <c r="BY1922" s="48"/>
      <c r="BZ1922" s="48"/>
      <c r="CA1922" s="48"/>
      <c r="CB1922" s="48"/>
      <c r="CC1922" s="48"/>
      <c r="CD1922" s="48"/>
      <c r="CE1922" s="48"/>
    </row>
    <row r="1923">
      <c r="E1923" s="60"/>
      <c r="F1923" s="218"/>
      <c r="I1923" s="48"/>
      <c r="J1923" s="65"/>
      <c r="K1923" s="65"/>
      <c r="L1923" s="11"/>
      <c r="M1923" s="11"/>
      <c r="P1923" s="48"/>
      <c r="Q1923" s="48"/>
      <c r="R1923" s="48"/>
      <c r="S1923" s="48"/>
      <c r="W1923" s="11"/>
      <c r="Z1923" s="48"/>
      <c r="AA1923" s="48"/>
      <c r="AB1923" s="48"/>
      <c r="AC1923" s="48"/>
      <c r="AD1923" s="48"/>
      <c r="AE1923" s="48"/>
      <c r="AF1923" s="48"/>
      <c r="AG1923" s="48"/>
      <c r="AH1923" s="48"/>
      <c r="AI1923" s="48"/>
      <c r="AJ1923" s="48"/>
      <c r="AK1923" s="48"/>
      <c r="AL1923" s="48"/>
      <c r="AN1923" s="48"/>
      <c r="AP1923" s="48"/>
      <c r="AQ1923" s="48"/>
      <c r="AS1923" s="48"/>
      <c r="AU1923" s="48"/>
      <c r="AV1923" s="48"/>
      <c r="AX1923" s="48"/>
      <c r="AY1923" s="48"/>
      <c r="BA1923" s="48"/>
      <c r="BB1923" s="48"/>
      <c r="BF1923" s="48"/>
      <c r="BH1923" s="48"/>
      <c r="BI1923" s="48"/>
      <c r="BK1923" s="48"/>
      <c r="BL1923" s="48"/>
      <c r="BM1923" s="48"/>
      <c r="BN1923" s="48"/>
      <c r="BO1923" s="48"/>
      <c r="BP1923" s="48"/>
      <c r="BQ1923" s="48"/>
      <c r="BR1923" s="48"/>
      <c r="BS1923" s="48"/>
      <c r="BT1923" s="48"/>
      <c r="BU1923" s="48"/>
      <c r="BV1923" s="48"/>
      <c r="BW1923" s="48"/>
      <c r="BX1923" s="48"/>
      <c r="BY1923" s="48"/>
      <c r="BZ1923" s="48"/>
      <c r="CA1923" s="48"/>
      <c r="CB1923" s="48"/>
      <c r="CC1923" s="48"/>
      <c r="CD1923" s="48"/>
      <c r="CE1923" s="48"/>
    </row>
    <row r="1924">
      <c r="E1924" s="60"/>
      <c r="F1924" s="218"/>
      <c r="I1924" s="48"/>
      <c r="J1924" s="65"/>
      <c r="K1924" s="65"/>
      <c r="L1924" s="11"/>
      <c r="M1924" s="11"/>
      <c r="P1924" s="48"/>
      <c r="Q1924" s="48"/>
      <c r="R1924" s="48"/>
      <c r="S1924" s="48"/>
      <c r="W1924" s="11"/>
      <c r="Z1924" s="48"/>
      <c r="AA1924" s="48"/>
      <c r="AB1924" s="48"/>
      <c r="AC1924" s="48"/>
      <c r="AD1924" s="48"/>
      <c r="AE1924" s="48"/>
      <c r="AF1924" s="48"/>
      <c r="AG1924" s="48"/>
      <c r="AH1924" s="48"/>
      <c r="AI1924" s="48"/>
      <c r="AJ1924" s="48"/>
      <c r="AK1924" s="48"/>
      <c r="AL1924" s="48"/>
      <c r="AN1924" s="48"/>
      <c r="AP1924" s="48"/>
      <c r="AQ1924" s="48"/>
      <c r="AS1924" s="48"/>
      <c r="AU1924" s="48"/>
      <c r="AV1924" s="48"/>
      <c r="AX1924" s="48"/>
      <c r="AY1924" s="48"/>
      <c r="BA1924" s="48"/>
      <c r="BB1924" s="48"/>
      <c r="BF1924" s="48"/>
      <c r="BH1924" s="48"/>
      <c r="BI1924" s="48"/>
      <c r="BK1924" s="48"/>
      <c r="BL1924" s="48"/>
      <c r="BM1924" s="48"/>
      <c r="BN1924" s="48"/>
      <c r="BO1924" s="48"/>
      <c r="BP1924" s="48"/>
      <c r="BQ1924" s="48"/>
      <c r="BR1924" s="48"/>
      <c r="BS1924" s="48"/>
      <c r="BT1924" s="48"/>
      <c r="BU1924" s="48"/>
      <c r="BV1924" s="48"/>
      <c r="BW1924" s="48"/>
      <c r="BX1924" s="48"/>
      <c r="BY1924" s="48"/>
      <c r="BZ1924" s="48"/>
      <c r="CA1924" s="48"/>
      <c r="CB1924" s="48"/>
      <c r="CC1924" s="48"/>
      <c r="CD1924" s="48"/>
      <c r="CE1924" s="48"/>
    </row>
    <row r="1925">
      <c r="E1925" s="60"/>
      <c r="F1925" s="218"/>
      <c r="I1925" s="48"/>
      <c r="J1925" s="65"/>
      <c r="K1925" s="65"/>
      <c r="L1925" s="11"/>
      <c r="M1925" s="11"/>
      <c r="P1925" s="48"/>
      <c r="Q1925" s="48"/>
      <c r="R1925" s="48"/>
      <c r="S1925" s="48"/>
      <c r="W1925" s="11"/>
      <c r="Z1925" s="48"/>
      <c r="AA1925" s="48"/>
      <c r="AB1925" s="48"/>
      <c r="AC1925" s="48"/>
      <c r="AD1925" s="48"/>
      <c r="AE1925" s="48"/>
      <c r="AF1925" s="48"/>
      <c r="AG1925" s="48"/>
      <c r="AH1925" s="48"/>
      <c r="AI1925" s="48"/>
      <c r="AJ1925" s="48"/>
      <c r="AK1925" s="48"/>
      <c r="AL1925" s="48"/>
      <c r="AN1925" s="48"/>
      <c r="AP1925" s="48"/>
      <c r="AQ1925" s="48"/>
      <c r="AS1925" s="48"/>
      <c r="AU1925" s="48"/>
      <c r="AV1925" s="48"/>
      <c r="AX1925" s="48"/>
      <c r="AY1925" s="48"/>
      <c r="BA1925" s="48"/>
      <c r="BB1925" s="48"/>
      <c r="BF1925" s="48"/>
      <c r="BH1925" s="48"/>
      <c r="BI1925" s="48"/>
      <c r="BK1925" s="48"/>
      <c r="BL1925" s="48"/>
      <c r="BM1925" s="48"/>
      <c r="BN1925" s="48"/>
      <c r="BO1925" s="48"/>
      <c r="BP1925" s="48"/>
      <c r="BQ1925" s="48"/>
      <c r="BR1925" s="48"/>
      <c r="BS1925" s="48"/>
      <c r="BT1925" s="48"/>
      <c r="BU1925" s="48"/>
      <c r="BV1925" s="48"/>
      <c r="BW1925" s="48"/>
      <c r="BX1925" s="48"/>
      <c r="BY1925" s="48"/>
      <c r="BZ1925" s="48"/>
      <c r="CA1925" s="48"/>
      <c r="CB1925" s="48"/>
      <c r="CC1925" s="48"/>
      <c r="CD1925" s="48"/>
      <c r="CE1925" s="48"/>
    </row>
    <row r="1926">
      <c r="E1926" s="60"/>
      <c r="F1926" s="218"/>
      <c r="I1926" s="48"/>
      <c r="J1926" s="65"/>
      <c r="K1926" s="65"/>
      <c r="L1926" s="11"/>
      <c r="M1926" s="11"/>
      <c r="P1926" s="48"/>
      <c r="Q1926" s="48"/>
      <c r="R1926" s="48"/>
      <c r="S1926" s="48"/>
      <c r="W1926" s="11"/>
      <c r="Z1926" s="48"/>
      <c r="AA1926" s="48"/>
      <c r="AB1926" s="48"/>
      <c r="AC1926" s="48"/>
      <c r="AD1926" s="48"/>
      <c r="AE1926" s="48"/>
      <c r="AF1926" s="48"/>
      <c r="AG1926" s="48"/>
      <c r="AH1926" s="48"/>
      <c r="AI1926" s="48"/>
      <c r="AJ1926" s="48"/>
      <c r="AK1926" s="48"/>
      <c r="AL1926" s="48"/>
      <c r="AN1926" s="48"/>
      <c r="AP1926" s="48"/>
      <c r="AQ1926" s="48"/>
      <c r="AS1926" s="48"/>
      <c r="AU1926" s="48"/>
      <c r="AV1926" s="48"/>
      <c r="AX1926" s="48"/>
      <c r="AY1926" s="48"/>
      <c r="BA1926" s="48"/>
      <c r="BB1926" s="48"/>
      <c r="BF1926" s="48"/>
      <c r="BH1926" s="48"/>
      <c r="BI1926" s="48"/>
      <c r="BK1926" s="48"/>
      <c r="BL1926" s="48"/>
      <c r="BM1926" s="48"/>
      <c r="BN1926" s="48"/>
      <c r="BO1926" s="48"/>
      <c r="BP1926" s="48"/>
      <c r="BQ1926" s="48"/>
      <c r="BR1926" s="48"/>
      <c r="BS1926" s="48"/>
      <c r="BT1926" s="48"/>
      <c r="BU1926" s="48"/>
      <c r="BV1926" s="48"/>
      <c r="BW1926" s="48"/>
      <c r="BX1926" s="48"/>
      <c r="BY1926" s="48"/>
      <c r="BZ1926" s="48"/>
      <c r="CA1926" s="48"/>
      <c r="CB1926" s="48"/>
      <c r="CC1926" s="48"/>
      <c r="CD1926" s="48"/>
      <c r="CE1926" s="48"/>
    </row>
    <row r="1927">
      <c r="E1927" s="60"/>
      <c r="F1927" s="218"/>
      <c r="I1927" s="48"/>
      <c r="J1927" s="65"/>
      <c r="K1927" s="65"/>
      <c r="L1927" s="11"/>
      <c r="M1927" s="11"/>
      <c r="P1927" s="48"/>
      <c r="Q1927" s="48"/>
      <c r="R1927" s="48"/>
      <c r="S1927" s="48"/>
      <c r="W1927" s="11"/>
      <c r="Z1927" s="48"/>
      <c r="AA1927" s="48"/>
      <c r="AB1927" s="48"/>
      <c r="AC1927" s="48"/>
      <c r="AD1927" s="48"/>
      <c r="AE1927" s="48"/>
      <c r="AF1927" s="48"/>
      <c r="AG1927" s="48"/>
      <c r="AH1927" s="48"/>
      <c r="AI1927" s="48"/>
      <c r="AJ1927" s="48"/>
      <c r="AK1927" s="48"/>
      <c r="AL1927" s="48"/>
      <c r="AN1927" s="48"/>
      <c r="AP1927" s="48"/>
      <c r="AQ1927" s="48"/>
      <c r="AS1927" s="48"/>
      <c r="AU1927" s="48"/>
      <c r="AV1927" s="48"/>
      <c r="AX1927" s="48"/>
      <c r="AY1927" s="48"/>
      <c r="BA1927" s="48"/>
      <c r="BB1927" s="48"/>
      <c r="BF1927" s="48"/>
      <c r="BH1927" s="48"/>
      <c r="BI1927" s="48"/>
      <c r="BK1927" s="48"/>
      <c r="BL1927" s="48"/>
      <c r="BM1927" s="48"/>
      <c r="BN1927" s="48"/>
      <c r="BO1927" s="48"/>
      <c r="BP1927" s="48"/>
      <c r="BQ1927" s="48"/>
      <c r="BR1927" s="48"/>
      <c r="BS1927" s="48"/>
      <c r="BT1927" s="48"/>
      <c r="BU1927" s="48"/>
      <c r="BV1927" s="48"/>
      <c r="BW1927" s="48"/>
      <c r="BX1927" s="48"/>
      <c r="BY1927" s="48"/>
      <c r="BZ1927" s="48"/>
      <c r="CA1927" s="48"/>
      <c r="CB1927" s="48"/>
      <c r="CC1927" s="48"/>
      <c r="CD1927" s="48"/>
      <c r="CE1927" s="48"/>
    </row>
    <row r="1928">
      <c r="E1928" s="60"/>
      <c r="F1928" s="218"/>
      <c r="I1928" s="48"/>
      <c r="J1928" s="65"/>
      <c r="K1928" s="65"/>
      <c r="L1928" s="11"/>
      <c r="M1928" s="11"/>
      <c r="P1928" s="48"/>
      <c r="Q1928" s="48"/>
      <c r="R1928" s="48"/>
      <c r="S1928" s="48"/>
      <c r="W1928" s="11"/>
      <c r="Z1928" s="48"/>
      <c r="AA1928" s="48"/>
      <c r="AB1928" s="48"/>
      <c r="AC1928" s="48"/>
      <c r="AD1928" s="48"/>
      <c r="AE1928" s="48"/>
      <c r="AF1928" s="48"/>
      <c r="AG1928" s="48"/>
      <c r="AH1928" s="48"/>
      <c r="AI1928" s="48"/>
      <c r="AJ1928" s="48"/>
      <c r="AK1928" s="48"/>
      <c r="AL1928" s="48"/>
      <c r="AN1928" s="48"/>
      <c r="AP1928" s="48"/>
      <c r="AQ1928" s="48"/>
      <c r="AS1928" s="48"/>
      <c r="AU1928" s="48"/>
      <c r="AV1928" s="48"/>
      <c r="AX1928" s="48"/>
      <c r="AY1928" s="48"/>
      <c r="BA1928" s="48"/>
      <c r="BB1928" s="48"/>
      <c r="BF1928" s="48"/>
      <c r="BH1928" s="48"/>
      <c r="BI1928" s="48"/>
      <c r="BK1928" s="48"/>
      <c r="BL1928" s="48"/>
      <c r="BM1928" s="48"/>
      <c r="BN1928" s="48"/>
      <c r="BO1928" s="48"/>
      <c r="BP1928" s="48"/>
      <c r="BQ1928" s="48"/>
      <c r="BR1928" s="48"/>
      <c r="BS1928" s="48"/>
      <c r="BT1928" s="48"/>
      <c r="BU1928" s="48"/>
      <c r="BV1928" s="48"/>
      <c r="BW1928" s="48"/>
      <c r="BX1928" s="48"/>
      <c r="BY1928" s="48"/>
      <c r="BZ1928" s="48"/>
      <c r="CA1928" s="48"/>
      <c r="CB1928" s="48"/>
      <c r="CC1928" s="48"/>
      <c r="CD1928" s="48"/>
      <c r="CE1928" s="48"/>
    </row>
    <row r="1929">
      <c r="E1929" s="60"/>
      <c r="F1929" s="218"/>
      <c r="I1929" s="48"/>
      <c r="J1929" s="65"/>
      <c r="K1929" s="65"/>
      <c r="L1929" s="11"/>
      <c r="M1929" s="11"/>
      <c r="P1929" s="48"/>
      <c r="Q1929" s="48"/>
      <c r="R1929" s="48"/>
      <c r="S1929" s="48"/>
      <c r="W1929" s="11"/>
      <c r="Z1929" s="48"/>
      <c r="AA1929" s="48"/>
      <c r="AB1929" s="48"/>
      <c r="AC1929" s="48"/>
      <c r="AD1929" s="48"/>
      <c r="AE1929" s="48"/>
      <c r="AF1929" s="48"/>
      <c r="AG1929" s="48"/>
      <c r="AH1929" s="48"/>
      <c r="AI1929" s="48"/>
      <c r="AJ1929" s="48"/>
      <c r="AK1929" s="48"/>
      <c r="AL1929" s="48"/>
      <c r="AN1929" s="48"/>
      <c r="AP1929" s="48"/>
      <c r="AQ1929" s="48"/>
      <c r="AS1929" s="48"/>
      <c r="AU1929" s="48"/>
      <c r="AV1929" s="48"/>
      <c r="AX1929" s="48"/>
      <c r="AY1929" s="48"/>
      <c r="BA1929" s="48"/>
      <c r="BB1929" s="48"/>
      <c r="BF1929" s="48"/>
      <c r="BH1929" s="48"/>
      <c r="BI1929" s="48"/>
      <c r="BK1929" s="48"/>
      <c r="BL1929" s="48"/>
      <c r="BM1929" s="48"/>
      <c r="BN1929" s="48"/>
      <c r="BO1929" s="48"/>
      <c r="BP1929" s="48"/>
      <c r="BQ1929" s="48"/>
      <c r="BR1929" s="48"/>
      <c r="BS1929" s="48"/>
      <c r="BT1929" s="48"/>
      <c r="BU1929" s="48"/>
      <c r="BV1929" s="48"/>
      <c r="BW1929" s="48"/>
      <c r="BX1929" s="48"/>
      <c r="BY1929" s="48"/>
      <c r="BZ1929" s="48"/>
      <c r="CA1929" s="48"/>
      <c r="CB1929" s="48"/>
      <c r="CC1929" s="48"/>
      <c r="CD1929" s="48"/>
      <c r="CE1929" s="48"/>
    </row>
    <row r="1930">
      <c r="E1930" s="60"/>
      <c r="F1930" s="218"/>
      <c r="I1930" s="48"/>
      <c r="J1930" s="65"/>
      <c r="K1930" s="65"/>
      <c r="L1930" s="11"/>
      <c r="M1930" s="11"/>
      <c r="P1930" s="48"/>
      <c r="Q1930" s="48"/>
      <c r="R1930" s="48"/>
      <c r="S1930" s="48"/>
      <c r="W1930" s="11"/>
      <c r="Z1930" s="48"/>
      <c r="AA1930" s="48"/>
      <c r="AB1930" s="48"/>
      <c r="AC1930" s="48"/>
      <c r="AD1930" s="48"/>
      <c r="AE1930" s="48"/>
      <c r="AF1930" s="48"/>
      <c r="AG1930" s="48"/>
      <c r="AH1930" s="48"/>
      <c r="AI1930" s="48"/>
      <c r="AJ1930" s="48"/>
      <c r="AK1930" s="48"/>
      <c r="AL1930" s="48"/>
      <c r="AN1930" s="48"/>
      <c r="AP1930" s="48"/>
      <c r="AQ1930" s="48"/>
      <c r="AS1930" s="48"/>
      <c r="AU1930" s="48"/>
      <c r="AV1930" s="48"/>
      <c r="AX1930" s="48"/>
      <c r="AY1930" s="48"/>
      <c r="BA1930" s="48"/>
      <c r="BB1930" s="48"/>
      <c r="BF1930" s="48"/>
      <c r="BH1930" s="48"/>
      <c r="BI1930" s="48"/>
      <c r="BK1930" s="48"/>
      <c r="BL1930" s="48"/>
      <c r="BM1930" s="48"/>
      <c r="BN1930" s="48"/>
      <c r="BO1930" s="48"/>
      <c r="BP1930" s="48"/>
      <c r="BQ1930" s="48"/>
      <c r="BR1930" s="48"/>
      <c r="BS1930" s="48"/>
      <c r="BT1930" s="48"/>
      <c r="BU1930" s="48"/>
      <c r="BV1930" s="48"/>
      <c r="BW1930" s="48"/>
      <c r="BX1930" s="48"/>
      <c r="BY1930" s="48"/>
      <c r="BZ1930" s="48"/>
      <c r="CA1930" s="48"/>
      <c r="CB1930" s="48"/>
      <c r="CC1930" s="48"/>
      <c r="CD1930" s="48"/>
      <c r="CE1930" s="48"/>
    </row>
    <row r="1931">
      <c r="E1931" s="60"/>
      <c r="F1931" s="218"/>
      <c r="I1931" s="48"/>
      <c r="J1931" s="65"/>
      <c r="K1931" s="65"/>
      <c r="L1931" s="11"/>
      <c r="M1931" s="11"/>
      <c r="P1931" s="48"/>
      <c r="Q1931" s="48"/>
      <c r="R1931" s="48"/>
      <c r="S1931" s="48"/>
      <c r="W1931" s="11"/>
      <c r="Z1931" s="48"/>
      <c r="AA1931" s="48"/>
      <c r="AB1931" s="48"/>
      <c r="AC1931" s="48"/>
      <c r="AD1931" s="48"/>
      <c r="AE1931" s="48"/>
      <c r="AF1931" s="48"/>
      <c r="AG1931" s="48"/>
      <c r="AH1931" s="48"/>
      <c r="AI1931" s="48"/>
      <c r="AJ1931" s="48"/>
      <c r="AK1931" s="48"/>
      <c r="AL1931" s="48"/>
      <c r="AN1931" s="48"/>
      <c r="AP1931" s="48"/>
      <c r="AQ1931" s="48"/>
      <c r="AS1931" s="48"/>
      <c r="AU1931" s="48"/>
      <c r="AV1931" s="48"/>
      <c r="AX1931" s="48"/>
      <c r="AY1931" s="48"/>
      <c r="BA1931" s="48"/>
      <c r="BB1931" s="48"/>
      <c r="BF1931" s="48"/>
      <c r="BH1931" s="48"/>
      <c r="BI1931" s="48"/>
      <c r="BK1931" s="48"/>
      <c r="BL1931" s="48"/>
      <c r="BM1931" s="48"/>
      <c r="BN1931" s="48"/>
      <c r="BO1931" s="48"/>
      <c r="BP1931" s="48"/>
      <c r="BQ1931" s="48"/>
      <c r="BR1931" s="48"/>
      <c r="BS1931" s="48"/>
      <c r="BT1931" s="48"/>
      <c r="BU1931" s="48"/>
      <c r="BV1931" s="48"/>
      <c r="BW1931" s="48"/>
      <c r="BX1931" s="48"/>
      <c r="BY1931" s="48"/>
      <c r="BZ1931" s="48"/>
      <c r="CA1931" s="48"/>
      <c r="CB1931" s="48"/>
      <c r="CC1931" s="48"/>
      <c r="CD1931" s="48"/>
      <c r="CE1931" s="48"/>
    </row>
    <row r="1932">
      <c r="E1932" s="60"/>
      <c r="F1932" s="218"/>
      <c r="I1932" s="48"/>
      <c r="J1932" s="65"/>
      <c r="K1932" s="65"/>
      <c r="L1932" s="11"/>
      <c r="M1932" s="11"/>
      <c r="P1932" s="48"/>
      <c r="Q1932" s="48"/>
      <c r="R1932" s="48"/>
      <c r="S1932" s="48"/>
      <c r="W1932" s="11"/>
      <c r="Z1932" s="48"/>
      <c r="AA1932" s="48"/>
      <c r="AB1932" s="48"/>
      <c r="AC1932" s="48"/>
      <c r="AD1932" s="48"/>
      <c r="AE1932" s="48"/>
      <c r="AF1932" s="48"/>
      <c r="AG1932" s="48"/>
      <c r="AH1932" s="48"/>
      <c r="AI1932" s="48"/>
      <c r="AJ1932" s="48"/>
      <c r="AK1932" s="48"/>
      <c r="AL1932" s="48"/>
      <c r="AN1932" s="48"/>
      <c r="AP1932" s="48"/>
      <c r="AQ1932" s="48"/>
      <c r="AS1932" s="48"/>
      <c r="AU1932" s="48"/>
      <c r="AV1932" s="48"/>
      <c r="AX1932" s="48"/>
      <c r="AY1932" s="48"/>
      <c r="BA1932" s="48"/>
      <c r="BB1932" s="48"/>
      <c r="BF1932" s="48"/>
      <c r="BH1932" s="48"/>
      <c r="BI1932" s="48"/>
      <c r="BK1932" s="48"/>
      <c r="BL1932" s="48"/>
      <c r="BM1932" s="48"/>
      <c r="BN1932" s="48"/>
      <c r="BO1932" s="48"/>
      <c r="BP1932" s="48"/>
      <c r="BQ1932" s="48"/>
      <c r="BR1932" s="48"/>
      <c r="BS1932" s="48"/>
      <c r="BT1932" s="48"/>
      <c r="BU1932" s="48"/>
      <c r="BV1932" s="48"/>
      <c r="BW1932" s="48"/>
      <c r="BX1932" s="48"/>
      <c r="BY1932" s="48"/>
      <c r="BZ1932" s="48"/>
      <c r="CA1932" s="48"/>
      <c r="CB1932" s="48"/>
      <c r="CC1932" s="48"/>
      <c r="CD1932" s="48"/>
      <c r="CE1932" s="48"/>
    </row>
    <row r="1933">
      <c r="E1933" s="60"/>
      <c r="F1933" s="218"/>
      <c r="I1933" s="48"/>
      <c r="J1933" s="65"/>
      <c r="K1933" s="65"/>
      <c r="L1933" s="11"/>
      <c r="M1933" s="11"/>
      <c r="P1933" s="48"/>
      <c r="Q1933" s="48"/>
      <c r="R1933" s="48"/>
      <c r="S1933" s="48"/>
      <c r="W1933" s="11"/>
      <c r="Z1933" s="48"/>
      <c r="AA1933" s="48"/>
      <c r="AB1933" s="48"/>
      <c r="AC1933" s="48"/>
      <c r="AD1933" s="48"/>
      <c r="AE1933" s="48"/>
      <c r="AF1933" s="48"/>
      <c r="AG1933" s="48"/>
      <c r="AH1933" s="48"/>
      <c r="AI1933" s="48"/>
      <c r="AJ1933" s="48"/>
      <c r="AK1933" s="48"/>
      <c r="AL1933" s="48"/>
      <c r="AN1933" s="48"/>
      <c r="AP1933" s="48"/>
      <c r="AQ1933" s="48"/>
      <c r="AS1933" s="48"/>
      <c r="AU1933" s="48"/>
      <c r="AV1933" s="48"/>
      <c r="AX1933" s="48"/>
      <c r="AY1933" s="48"/>
      <c r="BA1933" s="48"/>
      <c r="BB1933" s="48"/>
      <c r="BF1933" s="48"/>
      <c r="BH1933" s="48"/>
      <c r="BI1933" s="48"/>
      <c r="BK1933" s="48"/>
      <c r="BL1933" s="48"/>
      <c r="BM1933" s="48"/>
      <c r="BN1933" s="48"/>
      <c r="BO1933" s="48"/>
      <c r="BP1933" s="48"/>
      <c r="BQ1933" s="48"/>
      <c r="BR1933" s="48"/>
      <c r="BS1933" s="48"/>
      <c r="BT1933" s="48"/>
      <c r="BU1933" s="48"/>
      <c r="BV1933" s="48"/>
      <c r="BW1933" s="48"/>
      <c r="BX1933" s="48"/>
      <c r="BY1933" s="48"/>
      <c r="BZ1933" s="48"/>
      <c r="CA1933" s="48"/>
      <c r="CB1933" s="48"/>
      <c r="CC1933" s="48"/>
      <c r="CD1933" s="48"/>
      <c r="CE1933" s="48"/>
    </row>
    <row r="1934">
      <c r="E1934" s="60"/>
      <c r="F1934" s="218"/>
      <c r="I1934" s="48"/>
      <c r="J1934" s="65"/>
      <c r="K1934" s="65"/>
      <c r="L1934" s="11"/>
      <c r="M1934" s="11"/>
      <c r="P1934" s="48"/>
      <c r="Q1934" s="48"/>
      <c r="R1934" s="48"/>
      <c r="S1934" s="48"/>
      <c r="W1934" s="11"/>
      <c r="Z1934" s="48"/>
      <c r="AA1934" s="48"/>
      <c r="AB1934" s="48"/>
      <c r="AC1934" s="48"/>
      <c r="AD1934" s="48"/>
      <c r="AE1934" s="48"/>
      <c r="AF1934" s="48"/>
      <c r="AG1934" s="48"/>
      <c r="AH1934" s="48"/>
      <c r="AI1934" s="48"/>
      <c r="AJ1934" s="48"/>
      <c r="AK1934" s="48"/>
      <c r="AL1934" s="48"/>
      <c r="AN1934" s="48"/>
      <c r="AP1934" s="48"/>
      <c r="AQ1934" s="48"/>
      <c r="AS1934" s="48"/>
      <c r="AU1934" s="48"/>
      <c r="AV1934" s="48"/>
      <c r="AX1934" s="48"/>
      <c r="AY1934" s="48"/>
      <c r="BA1934" s="48"/>
      <c r="BB1934" s="48"/>
      <c r="BF1934" s="48"/>
      <c r="BH1934" s="48"/>
      <c r="BI1934" s="48"/>
      <c r="BK1934" s="48"/>
      <c r="BL1934" s="48"/>
      <c r="BM1934" s="48"/>
      <c r="BN1934" s="48"/>
      <c r="BO1934" s="48"/>
      <c r="BP1934" s="48"/>
      <c r="BQ1934" s="48"/>
      <c r="BR1934" s="48"/>
      <c r="BS1934" s="48"/>
      <c r="BT1934" s="48"/>
      <c r="BU1934" s="48"/>
      <c r="BV1934" s="48"/>
      <c r="BW1934" s="48"/>
      <c r="BX1934" s="48"/>
      <c r="BY1934" s="48"/>
      <c r="BZ1934" s="48"/>
      <c r="CA1934" s="48"/>
      <c r="CB1934" s="48"/>
      <c r="CC1934" s="48"/>
      <c r="CD1934" s="48"/>
      <c r="CE1934" s="48"/>
    </row>
    <row r="1935">
      <c r="E1935" s="60"/>
      <c r="F1935" s="218"/>
      <c r="I1935" s="48"/>
      <c r="J1935" s="65"/>
      <c r="K1935" s="65"/>
      <c r="L1935" s="11"/>
      <c r="M1935" s="11"/>
      <c r="P1935" s="48"/>
      <c r="Q1935" s="48"/>
      <c r="R1935" s="48"/>
      <c r="S1935" s="48"/>
      <c r="W1935" s="11"/>
      <c r="Z1935" s="48"/>
      <c r="AA1935" s="48"/>
      <c r="AB1935" s="48"/>
      <c r="AC1935" s="48"/>
      <c r="AD1935" s="48"/>
      <c r="AE1935" s="48"/>
      <c r="AF1935" s="48"/>
      <c r="AG1935" s="48"/>
      <c r="AH1935" s="48"/>
      <c r="AI1935" s="48"/>
      <c r="AJ1935" s="48"/>
      <c r="AK1935" s="48"/>
      <c r="AL1935" s="48"/>
      <c r="AN1935" s="48"/>
      <c r="AP1935" s="48"/>
      <c r="AQ1935" s="48"/>
      <c r="AS1935" s="48"/>
      <c r="AU1935" s="48"/>
      <c r="AV1935" s="48"/>
      <c r="AX1935" s="48"/>
      <c r="AY1935" s="48"/>
      <c r="BA1935" s="48"/>
      <c r="BB1935" s="48"/>
      <c r="BF1935" s="48"/>
      <c r="BH1935" s="48"/>
      <c r="BI1935" s="48"/>
      <c r="BK1935" s="48"/>
      <c r="BL1935" s="48"/>
      <c r="BM1935" s="48"/>
      <c r="BN1935" s="48"/>
      <c r="BO1935" s="48"/>
      <c r="BP1935" s="48"/>
      <c r="BQ1935" s="48"/>
      <c r="BR1935" s="48"/>
      <c r="BS1935" s="48"/>
      <c r="BT1935" s="48"/>
      <c r="BU1935" s="48"/>
      <c r="BV1935" s="48"/>
      <c r="BW1935" s="48"/>
      <c r="BX1935" s="48"/>
      <c r="BY1935" s="48"/>
      <c r="BZ1935" s="48"/>
      <c r="CA1935" s="48"/>
      <c r="CB1935" s="48"/>
      <c r="CC1935" s="48"/>
      <c r="CD1935" s="48"/>
      <c r="CE1935" s="48"/>
    </row>
    <row r="1936">
      <c r="E1936" s="60"/>
      <c r="F1936" s="218"/>
      <c r="I1936" s="48"/>
      <c r="J1936" s="65"/>
      <c r="K1936" s="65"/>
      <c r="L1936" s="11"/>
      <c r="M1936" s="11"/>
      <c r="P1936" s="48"/>
      <c r="Q1936" s="48"/>
      <c r="R1936" s="48"/>
      <c r="S1936" s="48"/>
      <c r="W1936" s="11"/>
      <c r="Z1936" s="48"/>
      <c r="AA1936" s="48"/>
      <c r="AB1936" s="48"/>
      <c r="AC1936" s="48"/>
      <c r="AD1936" s="48"/>
      <c r="AE1936" s="48"/>
      <c r="AF1936" s="48"/>
      <c r="AG1936" s="48"/>
      <c r="AH1936" s="48"/>
      <c r="AI1936" s="48"/>
      <c r="AJ1936" s="48"/>
      <c r="AK1936" s="48"/>
      <c r="AL1936" s="48"/>
      <c r="AN1936" s="48"/>
      <c r="AP1936" s="48"/>
      <c r="AQ1936" s="48"/>
      <c r="AS1936" s="48"/>
      <c r="AU1936" s="48"/>
      <c r="AV1936" s="48"/>
      <c r="AX1936" s="48"/>
      <c r="AY1936" s="48"/>
      <c r="BA1936" s="48"/>
      <c r="BB1936" s="48"/>
      <c r="BF1936" s="48"/>
      <c r="BH1936" s="48"/>
      <c r="BI1936" s="48"/>
      <c r="BK1936" s="48"/>
      <c r="BL1936" s="48"/>
      <c r="BM1936" s="48"/>
      <c r="BN1936" s="48"/>
      <c r="BO1936" s="48"/>
      <c r="BP1936" s="48"/>
      <c r="BQ1936" s="48"/>
      <c r="BR1936" s="48"/>
      <c r="BS1936" s="48"/>
      <c r="BT1936" s="48"/>
      <c r="BU1936" s="48"/>
      <c r="BV1936" s="48"/>
      <c r="BW1936" s="48"/>
      <c r="BX1936" s="48"/>
      <c r="BY1936" s="48"/>
      <c r="BZ1936" s="48"/>
      <c r="CA1936" s="48"/>
      <c r="CB1936" s="48"/>
      <c r="CC1936" s="48"/>
      <c r="CD1936" s="48"/>
      <c r="CE1936" s="48"/>
    </row>
    <row r="1937">
      <c r="E1937" s="60"/>
      <c r="F1937" s="218"/>
      <c r="I1937" s="48"/>
      <c r="J1937" s="65"/>
      <c r="K1937" s="65"/>
      <c r="L1937" s="11"/>
      <c r="M1937" s="11"/>
      <c r="P1937" s="48"/>
      <c r="Q1937" s="48"/>
      <c r="R1937" s="48"/>
      <c r="S1937" s="48"/>
      <c r="W1937" s="11"/>
      <c r="Z1937" s="48"/>
      <c r="AA1937" s="48"/>
      <c r="AB1937" s="48"/>
      <c r="AC1937" s="48"/>
      <c r="AD1937" s="48"/>
      <c r="AE1937" s="48"/>
      <c r="AF1937" s="48"/>
      <c r="AG1937" s="48"/>
      <c r="AH1937" s="48"/>
      <c r="AI1937" s="48"/>
      <c r="AJ1937" s="48"/>
      <c r="AK1937" s="48"/>
      <c r="AL1937" s="48"/>
      <c r="AN1937" s="48"/>
      <c r="AP1937" s="48"/>
      <c r="AQ1937" s="48"/>
      <c r="AS1937" s="48"/>
      <c r="AU1937" s="48"/>
      <c r="AV1937" s="48"/>
      <c r="AX1937" s="48"/>
      <c r="AY1937" s="48"/>
      <c r="BA1937" s="48"/>
      <c r="BB1937" s="48"/>
      <c r="BF1937" s="48"/>
      <c r="BH1937" s="48"/>
      <c r="BI1937" s="48"/>
      <c r="BK1937" s="48"/>
      <c r="BL1937" s="48"/>
      <c r="BM1937" s="48"/>
      <c r="BN1937" s="48"/>
      <c r="BO1937" s="48"/>
      <c r="BP1937" s="48"/>
      <c r="BQ1937" s="48"/>
      <c r="BR1937" s="48"/>
      <c r="BS1937" s="48"/>
      <c r="BT1937" s="48"/>
      <c r="BU1937" s="48"/>
      <c r="BV1937" s="48"/>
      <c r="BW1937" s="48"/>
      <c r="BX1937" s="48"/>
      <c r="BY1937" s="48"/>
      <c r="BZ1937" s="48"/>
      <c r="CA1937" s="48"/>
      <c r="CB1937" s="48"/>
      <c r="CC1937" s="48"/>
      <c r="CD1937" s="48"/>
      <c r="CE1937" s="48"/>
    </row>
    <row r="1938">
      <c r="E1938" s="60"/>
      <c r="F1938" s="218"/>
      <c r="I1938" s="48"/>
      <c r="J1938" s="65"/>
      <c r="K1938" s="65"/>
      <c r="L1938" s="11"/>
      <c r="M1938" s="11"/>
      <c r="P1938" s="48"/>
      <c r="Q1938" s="48"/>
      <c r="R1938" s="48"/>
      <c r="S1938" s="48"/>
      <c r="W1938" s="11"/>
      <c r="Z1938" s="48"/>
      <c r="AA1938" s="48"/>
      <c r="AB1938" s="48"/>
      <c r="AC1938" s="48"/>
      <c r="AD1938" s="48"/>
      <c r="AE1938" s="48"/>
      <c r="AF1938" s="48"/>
      <c r="AG1938" s="48"/>
      <c r="AH1938" s="48"/>
      <c r="AI1938" s="48"/>
      <c r="AJ1938" s="48"/>
      <c r="AK1938" s="48"/>
      <c r="AL1938" s="48"/>
      <c r="AN1938" s="48"/>
      <c r="AP1938" s="48"/>
      <c r="AQ1938" s="48"/>
      <c r="AS1938" s="48"/>
      <c r="AU1938" s="48"/>
      <c r="AV1938" s="48"/>
      <c r="AX1938" s="48"/>
      <c r="AY1938" s="48"/>
      <c r="BA1938" s="48"/>
      <c r="BB1938" s="48"/>
      <c r="BF1938" s="48"/>
      <c r="BH1938" s="48"/>
      <c r="BI1938" s="48"/>
      <c r="BK1938" s="48"/>
      <c r="BL1938" s="48"/>
      <c r="BM1938" s="48"/>
      <c r="BN1938" s="48"/>
      <c r="BO1938" s="48"/>
      <c r="BP1938" s="48"/>
      <c r="BQ1938" s="48"/>
      <c r="BR1938" s="48"/>
      <c r="BS1938" s="48"/>
      <c r="BT1938" s="48"/>
      <c r="BU1938" s="48"/>
      <c r="BV1938" s="48"/>
      <c r="BW1938" s="48"/>
      <c r="BX1938" s="48"/>
      <c r="BY1938" s="48"/>
      <c r="BZ1938" s="48"/>
      <c r="CA1938" s="48"/>
      <c r="CB1938" s="48"/>
      <c r="CC1938" s="48"/>
      <c r="CD1938" s="48"/>
      <c r="CE1938" s="48"/>
    </row>
    <row r="1939">
      <c r="E1939" s="60"/>
      <c r="F1939" s="218"/>
      <c r="I1939" s="48"/>
      <c r="J1939" s="65"/>
      <c r="K1939" s="65"/>
      <c r="L1939" s="11"/>
      <c r="M1939" s="11"/>
      <c r="P1939" s="48"/>
      <c r="Q1939" s="48"/>
      <c r="R1939" s="48"/>
      <c r="S1939" s="48"/>
      <c r="W1939" s="11"/>
      <c r="Z1939" s="48"/>
      <c r="AA1939" s="48"/>
      <c r="AB1939" s="48"/>
      <c r="AC1939" s="48"/>
      <c r="AD1939" s="48"/>
      <c r="AE1939" s="48"/>
      <c r="AF1939" s="48"/>
      <c r="AG1939" s="48"/>
      <c r="AH1939" s="48"/>
      <c r="AI1939" s="48"/>
      <c r="AJ1939" s="48"/>
      <c r="AK1939" s="48"/>
      <c r="AL1939" s="48"/>
      <c r="AN1939" s="48"/>
      <c r="AP1939" s="48"/>
      <c r="AQ1939" s="48"/>
      <c r="AS1939" s="48"/>
      <c r="AU1939" s="48"/>
      <c r="AV1939" s="48"/>
      <c r="AX1939" s="48"/>
      <c r="AY1939" s="48"/>
      <c r="BA1939" s="48"/>
      <c r="BB1939" s="48"/>
      <c r="BF1939" s="48"/>
      <c r="BH1939" s="48"/>
      <c r="BI1939" s="48"/>
      <c r="BK1939" s="48"/>
      <c r="BL1939" s="48"/>
      <c r="BM1939" s="48"/>
      <c r="BN1939" s="48"/>
      <c r="BO1939" s="48"/>
      <c r="BP1939" s="48"/>
      <c r="BQ1939" s="48"/>
      <c r="BR1939" s="48"/>
      <c r="BS1939" s="48"/>
      <c r="BT1939" s="48"/>
      <c r="BU1939" s="48"/>
      <c r="BV1939" s="48"/>
      <c r="BW1939" s="48"/>
      <c r="BX1939" s="48"/>
      <c r="BY1939" s="48"/>
      <c r="BZ1939" s="48"/>
      <c r="CA1939" s="48"/>
      <c r="CB1939" s="48"/>
      <c r="CC1939" s="48"/>
      <c r="CD1939" s="48"/>
      <c r="CE1939" s="48"/>
    </row>
    <row r="1940">
      <c r="E1940" s="60"/>
      <c r="F1940" s="218"/>
      <c r="I1940" s="48"/>
      <c r="J1940" s="65"/>
      <c r="K1940" s="65"/>
      <c r="L1940" s="11"/>
      <c r="M1940" s="11"/>
      <c r="P1940" s="48"/>
      <c r="Q1940" s="48"/>
      <c r="R1940" s="48"/>
      <c r="S1940" s="48"/>
      <c r="W1940" s="11"/>
      <c r="Z1940" s="48"/>
      <c r="AA1940" s="48"/>
      <c r="AB1940" s="48"/>
      <c r="AC1940" s="48"/>
      <c r="AD1940" s="48"/>
      <c r="AE1940" s="48"/>
      <c r="AF1940" s="48"/>
      <c r="AG1940" s="48"/>
      <c r="AH1940" s="48"/>
      <c r="AI1940" s="48"/>
      <c r="AJ1940" s="48"/>
      <c r="AK1940" s="48"/>
      <c r="AL1940" s="48"/>
      <c r="AN1940" s="48"/>
      <c r="AP1940" s="48"/>
      <c r="AQ1940" s="48"/>
      <c r="AS1940" s="48"/>
      <c r="AU1940" s="48"/>
      <c r="AV1940" s="48"/>
      <c r="AX1940" s="48"/>
      <c r="AY1940" s="48"/>
      <c r="BA1940" s="48"/>
      <c r="BB1940" s="48"/>
      <c r="BF1940" s="48"/>
      <c r="BH1940" s="48"/>
      <c r="BI1940" s="48"/>
      <c r="BK1940" s="48"/>
      <c r="BL1940" s="48"/>
      <c r="BM1940" s="48"/>
      <c r="BN1940" s="48"/>
      <c r="BO1940" s="48"/>
      <c r="BP1940" s="48"/>
      <c r="BQ1940" s="48"/>
      <c r="BR1940" s="48"/>
      <c r="BS1940" s="48"/>
      <c r="BT1940" s="48"/>
      <c r="BU1940" s="48"/>
      <c r="BV1940" s="48"/>
      <c r="BW1940" s="48"/>
      <c r="BX1940" s="48"/>
      <c r="BY1940" s="48"/>
      <c r="BZ1940" s="48"/>
      <c r="CA1940" s="48"/>
      <c r="CB1940" s="48"/>
      <c r="CC1940" s="48"/>
      <c r="CD1940" s="48"/>
      <c r="CE1940" s="48"/>
    </row>
    <row r="1941">
      <c r="E1941" s="60"/>
      <c r="F1941" s="218"/>
      <c r="I1941" s="48"/>
      <c r="J1941" s="65"/>
      <c r="K1941" s="65"/>
      <c r="L1941" s="11"/>
      <c r="M1941" s="11"/>
      <c r="P1941" s="48"/>
      <c r="Q1941" s="48"/>
      <c r="R1941" s="48"/>
      <c r="S1941" s="48"/>
      <c r="W1941" s="11"/>
      <c r="Z1941" s="48"/>
      <c r="AA1941" s="48"/>
      <c r="AB1941" s="48"/>
      <c r="AC1941" s="48"/>
      <c r="AD1941" s="48"/>
      <c r="AE1941" s="48"/>
      <c r="AF1941" s="48"/>
      <c r="AG1941" s="48"/>
      <c r="AH1941" s="48"/>
      <c r="AI1941" s="48"/>
      <c r="AJ1941" s="48"/>
      <c r="AK1941" s="48"/>
      <c r="AL1941" s="48"/>
      <c r="AN1941" s="48"/>
      <c r="AP1941" s="48"/>
      <c r="AQ1941" s="48"/>
      <c r="AS1941" s="48"/>
      <c r="AU1941" s="48"/>
      <c r="AV1941" s="48"/>
      <c r="AX1941" s="48"/>
      <c r="AY1941" s="48"/>
      <c r="BA1941" s="48"/>
      <c r="BB1941" s="48"/>
      <c r="BF1941" s="48"/>
      <c r="BH1941" s="48"/>
      <c r="BI1941" s="48"/>
      <c r="BK1941" s="48"/>
      <c r="BL1941" s="48"/>
      <c r="BM1941" s="48"/>
      <c r="BN1941" s="48"/>
      <c r="BO1941" s="48"/>
      <c r="BP1941" s="48"/>
      <c r="BQ1941" s="48"/>
      <c r="BR1941" s="48"/>
      <c r="BS1941" s="48"/>
      <c r="BT1941" s="48"/>
      <c r="BU1941" s="48"/>
      <c r="BV1941" s="48"/>
      <c r="BW1941" s="48"/>
      <c r="BX1941" s="48"/>
      <c r="BY1941" s="48"/>
      <c r="BZ1941" s="48"/>
      <c r="CA1941" s="48"/>
      <c r="CB1941" s="48"/>
      <c r="CC1941" s="48"/>
      <c r="CD1941" s="48"/>
      <c r="CE1941" s="48"/>
    </row>
    <row r="1942">
      <c r="E1942" s="60"/>
      <c r="F1942" s="218"/>
      <c r="I1942" s="48"/>
      <c r="J1942" s="65"/>
      <c r="K1942" s="65"/>
      <c r="L1942" s="11"/>
      <c r="M1942" s="11"/>
      <c r="P1942" s="48"/>
      <c r="Q1942" s="48"/>
      <c r="R1942" s="48"/>
      <c r="S1942" s="48"/>
      <c r="W1942" s="11"/>
      <c r="Z1942" s="48"/>
      <c r="AA1942" s="48"/>
      <c r="AB1942" s="48"/>
      <c r="AC1942" s="48"/>
      <c r="AD1942" s="48"/>
      <c r="AE1942" s="48"/>
      <c r="AF1942" s="48"/>
      <c r="AG1942" s="48"/>
      <c r="AH1942" s="48"/>
      <c r="AI1942" s="48"/>
      <c r="AJ1942" s="48"/>
      <c r="AK1942" s="48"/>
      <c r="AL1942" s="48"/>
      <c r="AN1942" s="48"/>
      <c r="AP1942" s="48"/>
      <c r="AQ1942" s="48"/>
      <c r="AS1942" s="48"/>
      <c r="AU1942" s="48"/>
      <c r="AV1942" s="48"/>
      <c r="AX1942" s="48"/>
      <c r="AY1942" s="48"/>
      <c r="BA1942" s="48"/>
      <c r="BB1942" s="48"/>
      <c r="BF1942" s="48"/>
      <c r="BH1942" s="48"/>
      <c r="BI1942" s="48"/>
      <c r="BK1942" s="48"/>
      <c r="BL1942" s="48"/>
      <c r="BM1942" s="48"/>
      <c r="BN1942" s="48"/>
      <c r="BO1942" s="48"/>
      <c r="BP1942" s="48"/>
      <c r="BQ1942" s="48"/>
      <c r="BR1942" s="48"/>
      <c r="BS1942" s="48"/>
      <c r="BT1942" s="48"/>
      <c r="BU1942" s="48"/>
      <c r="BV1942" s="48"/>
      <c r="BW1942" s="48"/>
      <c r="BX1942" s="48"/>
      <c r="BY1942" s="48"/>
      <c r="BZ1942" s="48"/>
      <c r="CA1942" s="48"/>
      <c r="CB1942" s="48"/>
      <c r="CC1942" s="48"/>
      <c r="CD1942" s="48"/>
      <c r="CE1942" s="48"/>
    </row>
    <row r="1943">
      <c r="E1943" s="60"/>
      <c r="F1943" s="218"/>
      <c r="I1943" s="48"/>
      <c r="J1943" s="65"/>
      <c r="K1943" s="65"/>
      <c r="L1943" s="11"/>
      <c r="M1943" s="11"/>
      <c r="P1943" s="48"/>
      <c r="Q1943" s="48"/>
      <c r="R1943" s="48"/>
      <c r="S1943" s="48"/>
      <c r="W1943" s="11"/>
      <c r="Z1943" s="48"/>
      <c r="AA1943" s="48"/>
      <c r="AB1943" s="48"/>
      <c r="AC1943" s="48"/>
      <c r="AD1943" s="48"/>
      <c r="AE1943" s="48"/>
      <c r="AF1943" s="48"/>
      <c r="AG1943" s="48"/>
      <c r="AH1943" s="48"/>
      <c r="AI1943" s="48"/>
      <c r="AJ1943" s="48"/>
      <c r="AK1943" s="48"/>
      <c r="AL1943" s="48"/>
      <c r="AN1943" s="48"/>
      <c r="AP1943" s="48"/>
      <c r="AQ1943" s="48"/>
      <c r="AS1943" s="48"/>
      <c r="AU1943" s="48"/>
      <c r="AV1943" s="48"/>
      <c r="AX1943" s="48"/>
      <c r="AY1943" s="48"/>
      <c r="BA1943" s="48"/>
      <c r="BB1943" s="48"/>
      <c r="BF1943" s="48"/>
      <c r="BH1943" s="48"/>
      <c r="BI1943" s="48"/>
      <c r="BK1943" s="48"/>
      <c r="BL1943" s="48"/>
      <c r="BM1943" s="48"/>
      <c r="BN1943" s="48"/>
      <c r="BO1943" s="48"/>
      <c r="BP1943" s="48"/>
      <c r="BQ1943" s="48"/>
      <c r="BR1943" s="48"/>
      <c r="BS1943" s="48"/>
      <c r="BT1943" s="48"/>
      <c r="BU1943" s="48"/>
      <c r="BV1943" s="48"/>
      <c r="BW1943" s="48"/>
      <c r="BX1943" s="48"/>
      <c r="BY1943" s="48"/>
      <c r="BZ1943" s="48"/>
      <c r="CA1943" s="48"/>
      <c r="CB1943" s="48"/>
      <c r="CC1943" s="48"/>
      <c r="CD1943" s="48"/>
      <c r="CE1943" s="48"/>
    </row>
    <row r="1944">
      <c r="E1944" s="60"/>
      <c r="F1944" s="218"/>
      <c r="I1944" s="48"/>
      <c r="J1944" s="65"/>
      <c r="K1944" s="65"/>
      <c r="L1944" s="11"/>
      <c r="M1944" s="11"/>
      <c r="P1944" s="48"/>
      <c r="Q1944" s="48"/>
      <c r="R1944" s="48"/>
      <c r="S1944" s="48"/>
      <c r="W1944" s="11"/>
      <c r="Z1944" s="48"/>
      <c r="AA1944" s="48"/>
      <c r="AB1944" s="48"/>
      <c r="AC1944" s="48"/>
      <c r="AD1944" s="48"/>
      <c r="AE1944" s="48"/>
      <c r="AF1944" s="48"/>
      <c r="AG1944" s="48"/>
      <c r="AH1944" s="48"/>
      <c r="AI1944" s="48"/>
      <c r="AJ1944" s="48"/>
      <c r="AK1944" s="48"/>
      <c r="AL1944" s="48"/>
      <c r="AN1944" s="48"/>
      <c r="AP1944" s="48"/>
      <c r="AQ1944" s="48"/>
      <c r="AS1944" s="48"/>
      <c r="AU1944" s="48"/>
      <c r="AV1944" s="48"/>
      <c r="AX1944" s="48"/>
      <c r="AY1944" s="48"/>
      <c r="BA1944" s="48"/>
      <c r="BB1944" s="48"/>
      <c r="BF1944" s="48"/>
      <c r="BH1944" s="48"/>
      <c r="BI1944" s="48"/>
      <c r="BK1944" s="48"/>
      <c r="BL1944" s="48"/>
      <c r="BM1944" s="48"/>
      <c r="BN1944" s="48"/>
      <c r="BO1944" s="48"/>
      <c r="BP1944" s="48"/>
      <c r="BQ1944" s="48"/>
      <c r="BR1944" s="48"/>
      <c r="BS1944" s="48"/>
      <c r="BT1944" s="48"/>
      <c r="BU1944" s="48"/>
      <c r="BV1944" s="48"/>
      <c r="BW1944" s="48"/>
      <c r="BX1944" s="48"/>
      <c r="BY1944" s="48"/>
      <c r="BZ1944" s="48"/>
      <c r="CA1944" s="48"/>
      <c r="CB1944" s="48"/>
      <c r="CC1944" s="48"/>
      <c r="CD1944" s="48"/>
      <c r="CE1944" s="48"/>
    </row>
    <row r="1945">
      <c r="E1945" s="60"/>
      <c r="F1945" s="218"/>
      <c r="I1945" s="48"/>
      <c r="J1945" s="65"/>
      <c r="K1945" s="65"/>
      <c r="L1945" s="11"/>
      <c r="M1945" s="11"/>
      <c r="P1945" s="48"/>
      <c r="Q1945" s="48"/>
      <c r="R1945" s="48"/>
      <c r="S1945" s="48"/>
      <c r="W1945" s="11"/>
      <c r="Z1945" s="48"/>
      <c r="AA1945" s="48"/>
      <c r="AB1945" s="48"/>
      <c r="AC1945" s="48"/>
      <c r="AD1945" s="48"/>
      <c r="AE1945" s="48"/>
      <c r="AF1945" s="48"/>
      <c r="AG1945" s="48"/>
      <c r="AH1945" s="48"/>
      <c r="AI1945" s="48"/>
      <c r="AJ1945" s="48"/>
      <c r="AK1945" s="48"/>
      <c r="AL1945" s="48"/>
      <c r="AN1945" s="48"/>
      <c r="AP1945" s="48"/>
      <c r="AQ1945" s="48"/>
      <c r="AS1945" s="48"/>
      <c r="AU1945" s="48"/>
      <c r="AV1945" s="48"/>
      <c r="AX1945" s="48"/>
      <c r="AY1945" s="48"/>
      <c r="BA1945" s="48"/>
      <c r="BB1945" s="48"/>
      <c r="BF1945" s="48"/>
      <c r="BH1945" s="48"/>
      <c r="BI1945" s="48"/>
      <c r="BK1945" s="48"/>
      <c r="BL1945" s="48"/>
      <c r="BM1945" s="48"/>
      <c r="BN1945" s="48"/>
      <c r="BO1945" s="48"/>
      <c r="BP1945" s="48"/>
      <c r="BQ1945" s="48"/>
      <c r="BR1945" s="48"/>
      <c r="BS1945" s="48"/>
      <c r="BT1945" s="48"/>
      <c r="BU1945" s="48"/>
      <c r="BV1945" s="48"/>
      <c r="BW1945" s="48"/>
      <c r="BX1945" s="48"/>
      <c r="BY1945" s="48"/>
      <c r="BZ1945" s="48"/>
      <c r="CA1945" s="48"/>
      <c r="CB1945" s="48"/>
      <c r="CC1945" s="48"/>
      <c r="CD1945" s="48"/>
      <c r="CE1945" s="48"/>
    </row>
    <row r="1946">
      <c r="E1946" s="60"/>
      <c r="F1946" s="218"/>
      <c r="I1946" s="48"/>
      <c r="J1946" s="65"/>
      <c r="K1946" s="65"/>
      <c r="L1946" s="11"/>
      <c r="M1946" s="11"/>
      <c r="P1946" s="48"/>
      <c r="Q1946" s="48"/>
      <c r="R1946" s="48"/>
      <c r="S1946" s="48"/>
      <c r="W1946" s="11"/>
      <c r="Z1946" s="48"/>
      <c r="AA1946" s="48"/>
      <c r="AB1946" s="48"/>
      <c r="AC1946" s="48"/>
      <c r="AD1946" s="48"/>
      <c r="AE1946" s="48"/>
      <c r="AF1946" s="48"/>
      <c r="AG1946" s="48"/>
      <c r="AH1946" s="48"/>
      <c r="AI1946" s="48"/>
      <c r="AJ1946" s="48"/>
      <c r="AK1946" s="48"/>
      <c r="AL1946" s="48"/>
      <c r="AN1946" s="48"/>
      <c r="AP1946" s="48"/>
      <c r="AQ1946" s="48"/>
      <c r="AS1946" s="48"/>
      <c r="AU1946" s="48"/>
      <c r="AV1946" s="48"/>
      <c r="AX1946" s="48"/>
      <c r="AY1946" s="48"/>
      <c r="BA1946" s="48"/>
      <c r="BB1946" s="48"/>
      <c r="BF1946" s="48"/>
      <c r="BH1946" s="48"/>
      <c r="BI1946" s="48"/>
      <c r="BK1946" s="48"/>
      <c r="BL1946" s="48"/>
      <c r="BM1946" s="48"/>
      <c r="BN1946" s="48"/>
      <c r="BO1946" s="48"/>
      <c r="BP1946" s="48"/>
      <c r="BQ1946" s="48"/>
      <c r="BR1946" s="48"/>
      <c r="BS1946" s="48"/>
      <c r="BT1946" s="48"/>
      <c r="BU1946" s="48"/>
      <c r="BV1946" s="48"/>
      <c r="BW1946" s="48"/>
      <c r="BX1946" s="48"/>
      <c r="BY1946" s="48"/>
      <c r="BZ1946" s="48"/>
      <c r="CA1946" s="48"/>
      <c r="CB1946" s="48"/>
      <c r="CC1946" s="48"/>
      <c r="CD1946" s="48"/>
      <c r="CE1946" s="48"/>
    </row>
    <row r="1947">
      <c r="E1947" s="60"/>
      <c r="F1947" s="218"/>
      <c r="I1947" s="48"/>
      <c r="J1947" s="65"/>
      <c r="K1947" s="65"/>
      <c r="L1947" s="11"/>
      <c r="M1947" s="11"/>
      <c r="P1947" s="48"/>
      <c r="Q1947" s="48"/>
      <c r="R1947" s="48"/>
      <c r="S1947" s="48"/>
      <c r="W1947" s="11"/>
      <c r="Z1947" s="48"/>
      <c r="AA1947" s="48"/>
      <c r="AB1947" s="48"/>
      <c r="AC1947" s="48"/>
      <c r="AD1947" s="48"/>
      <c r="AE1947" s="48"/>
      <c r="AF1947" s="48"/>
      <c r="AG1947" s="48"/>
      <c r="AH1947" s="48"/>
      <c r="AI1947" s="48"/>
      <c r="AJ1947" s="48"/>
      <c r="AK1947" s="48"/>
      <c r="AL1947" s="48"/>
      <c r="AN1947" s="48"/>
      <c r="AP1947" s="48"/>
      <c r="AQ1947" s="48"/>
      <c r="AS1947" s="48"/>
      <c r="AU1947" s="48"/>
      <c r="AV1947" s="48"/>
      <c r="AX1947" s="48"/>
      <c r="AY1947" s="48"/>
      <c r="BA1947" s="48"/>
      <c r="BB1947" s="48"/>
      <c r="BF1947" s="48"/>
      <c r="BH1947" s="48"/>
      <c r="BI1947" s="48"/>
      <c r="BK1947" s="48"/>
      <c r="BL1947" s="48"/>
      <c r="BM1947" s="48"/>
      <c r="BN1947" s="48"/>
      <c r="BO1947" s="48"/>
      <c r="BP1947" s="48"/>
      <c r="BQ1947" s="48"/>
      <c r="BR1947" s="48"/>
      <c r="BS1947" s="48"/>
      <c r="BT1947" s="48"/>
      <c r="BU1947" s="48"/>
      <c r="BV1947" s="48"/>
      <c r="BW1947" s="48"/>
      <c r="BX1947" s="48"/>
      <c r="BY1947" s="48"/>
      <c r="BZ1947" s="48"/>
      <c r="CA1947" s="48"/>
      <c r="CB1947" s="48"/>
      <c r="CC1947" s="48"/>
      <c r="CD1947" s="48"/>
      <c r="CE1947" s="48"/>
    </row>
    <row r="1948">
      <c r="E1948" s="60"/>
      <c r="F1948" s="218"/>
      <c r="I1948" s="48"/>
      <c r="J1948" s="65"/>
      <c r="K1948" s="65"/>
      <c r="L1948" s="11"/>
      <c r="M1948" s="11"/>
      <c r="P1948" s="48"/>
      <c r="Q1948" s="48"/>
      <c r="R1948" s="48"/>
      <c r="S1948" s="48"/>
      <c r="W1948" s="11"/>
      <c r="Z1948" s="48"/>
      <c r="AA1948" s="48"/>
      <c r="AB1948" s="48"/>
      <c r="AC1948" s="48"/>
      <c r="AD1948" s="48"/>
      <c r="AE1948" s="48"/>
      <c r="AF1948" s="48"/>
      <c r="AG1948" s="48"/>
      <c r="AH1948" s="48"/>
      <c r="AI1948" s="48"/>
      <c r="AJ1948" s="48"/>
      <c r="AK1948" s="48"/>
      <c r="AL1948" s="48"/>
      <c r="AN1948" s="48"/>
      <c r="AP1948" s="48"/>
      <c r="AQ1948" s="48"/>
      <c r="AS1948" s="48"/>
      <c r="AU1948" s="48"/>
      <c r="AV1948" s="48"/>
      <c r="AX1948" s="48"/>
      <c r="AY1948" s="48"/>
      <c r="BA1948" s="48"/>
      <c r="BB1948" s="48"/>
      <c r="BF1948" s="48"/>
      <c r="BH1948" s="48"/>
      <c r="BI1948" s="48"/>
      <c r="BK1948" s="48"/>
      <c r="BL1948" s="48"/>
      <c r="BM1948" s="48"/>
      <c r="BN1948" s="48"/>
      <c r="BO1948" s="48"/>
      <c r="BP1948" s="48"/>
      <c r="BQ1948" s="48"/>
      <c r="BR1948" s="48"/>
      <c r="BS1948" s="48"/>
      <c r="BT1948" s="48"/>
      <c r="BU1948" s="48"/>
      <c r="BV1948" s="48"/>
      <c r="BW1948" s="48"/>
      <c r="BX1948" s="48"/>
      <c r="BY1948" s="48"/>
      <c r="BZ1948" s="48"/>
      <c r="CA1948" s="48"/>
      <c r="CB1948" s="48"/>
      <c r="CC1948" s="48"/>
      <c r="CD1948" s="48"/>
      <c r="CE1948" s="48"/>
    </row>
    <row r="1949">
      <c r="E1949" s="60"/>
      <c r="F1949" s="218"/>
      <c r="I1949" s="48"/>
      <c r="J1949" s="65"/>
      <c r="K1949" s="65"/>
      <c r="L1949" s="11"/>
      <c r="M1949" s="11"/>
      <c r="P1949" s="48"/>
      <c r="Q1949" s="48"/>
      <c r="R1949" s="48"/>
      <c r="S1949" s="48"/>
      <c r="W1949" s="11"/>
      <c r="Z1949" s="48"/>
      <c r="AA1949" s="48"/>
      <c r="AB1949" s="48"/>
      <c r="AC1949" s="48"/>
      <c r="AD1949" s="48"/>
      <c r="AE1949" s="48"/>
      <c r="AF1949" s="48"/>
      <c r="AG1949" s="48"/>
      <c r="AH1949" s="48"/>
      <c r="AI1949" s="48"/>
      <c r="AJ1949" s="48"/>
      <c r="AK1949" s="48"/>
      <c r="AL1949" s="48"/>
      <c r="AN1949" s="48"/>
      <c r="AP1949" s="48"/>
      <c r="AQ1949" s="48"/>
      <c r="AS1949" s="48"/>
      <c r="AU1949" s="48"/>
      <c r="AV1949" s="48"/>
      <c r="AX1949" s="48"/>
      <c r="AY1949" s="48"/>
      <c r="BA1949" s="48"/>
      <c r="BB1949" s="48"/>
      <c r="BF1949" s="48"/>
      <c r="BH1949" s="48"/>
      <c r="BI1949" s="48"/>
      <c r="BK1949" s="48"/>
      <c r="BL1949" s="48"/>
      <c r="BM1949" s="48"/>
      <c r="BN1949" s="48"/>
      <c r="BO1949" s="48"/>
      <c r="BP1949" s="48"/>
      <c r="BQ1949" s="48"/>
      <c r="BR1949" s="48"/>
      <c r="BS1949" s="48"/>
      <c r="BT1949" s="48"/>
      <c r="BU1949" s="48"/>
      <c r="BV1949" s="48"/>
      <c r="BW1949" s="48"/>
      <c r="BX1949" s="48"/>
      <c r="BY1949" s="48"/>
      <c r="BZ1949" s="48"/>
      <c r="CA1949" s="48"/>
      <c r="CB1949" s="48"/>
      <c r="CC1949" s="48"/>
      <c r="CD1949" s="48"/>
      <c r="CE1949" s="48"/>
    </row>
    <row r="1950">
      <c r="E1950" s="60"/>
      <c r="F1950" s="218"/>
      <c r="I1950" s="48"/>
      <c r="J1950" s="65"/>
      <c r="K1950" s="65"/>
      <c r="L1950" s="11"/>
      <c r="M1950" s="11"/>
      <c r="P1950" s="48"/>
      <c r="Q1950" s="48"/>
      <c r="R1950" s="48"/>
      <c r="S1950" s="48"/>
      <c r="W1950" s="11"/>
      <c r="Z1950" s="48"/>
      <c r="AA1950" s="48"/>
      <c r="AB1950" s="48"/>
      <c r="AC1950" s="48"/>
      <c r="AD1950" s="48"/>
      <c r="AE1950" s="48"/>
      <c r="AF1950" s="48"/>
      <c r="AG1950" s="48"/>
      <c r="AH1950" s="48"/>
      <c r="AI1950" s="48"/>
      <c r="AJ1950" s="48"/>
      <c r="AK1950" s="48"/>
      <c r="AL1950" s="48"/>
      <c r="AN1950" s="48"/>
      <c r="AP1950" s="48"/>
      <c r="AQ1950" s="48"/>
      <c r="AS1950" s="48"/>
      <c r="AU1950" s="48"/>
      <c r="AV1950" s="48"/>
      <c r="AX1950" s="48"/>
      <c r="AY1950" s="48"/>
      <c r="BA1950" s="48"/>
      <c r="BB1950" s="48"/>
      <c r="BF1950" s="48"/>
      <c r="BH1950" s="48"/>
      <c r="BI1950" s="48"/>
      <c r="BK1950" s="48"/>
      <c r="BL1950" s="48"/>
      <c r="BM1950" s="48"/>
      <c r="BN1950" s="48"/>
      <c r="BO1950" s="48"/>
      <c r="BP1950" s="48"/>
      <c r="BQ1950" s="48"/>
      <c r="BR1950" s="48"/>
      <c r="BS1950" s="48"/>
      <c r="BT1950" s="48"/>
      <c r="BU1950" s="48"/>
      <c r="BV1950" s="48"/>
      <c r="BW1950" s="48"/>
      <c r="BX1950" s="48"/>
      <c r="BY1950" s="48"/>
      <c r="BZ1950" s="48"/>
      <c r="CA1950" s="48"/>
      <c r="CB1950" s="48"/>
      <c r="CC1950" s="48"/>
      <c r="CD1950" s="48"/>
      <c r="CE1950" s="48"/>
    </row>
    <row r="1951">
      <c r="E1951" s="60"/>
      <c r="F1951" s="218"/>
      <c r="I1951" s="48"/>
      <c r="J1951" s="65"/>
      <c r="K1951" s="65"/>
      <c r="L1951" s="11"/>
      <c r="M1951" s="11"/>
      <c r="P1951" s="48"/>
      <c r="Q1951" s="48"/>
      <c r="R1951" s="48"/>
      <c r="S1951" s="48"/>
      <c r="W1951" s="11"/>
      <c r="Z1951" s="48"/>
      <c r="AA1951" s="48"/>
      <c r="AB1951" s="48"/>
      <c r="AC1951" s="48"/>
      <c r="AD1951" s="48"/>
      <c r="AE1951" s="48"/>
      <c r="AF1951" s="48"/>
      <c r="AG1951" s="48"/>
      <c r="AH1951" s="48"/>
      <c r="AI1951" s="48"/>
      <c r="AJ1951" s="48"/>
      <c r="AK1951" s="48"/>
      <c r="AL1951" s="48"/>
      <c r="AN1951" s="48"/>
      <c r="AP1951" s="48"/>
      <c r="AQ1951" s="48"/>
      <c r="AS1951" s="48"/>
      <c r="AU1951" s="48"/>
      <c r="AV1951" s="48"/>
      <c r="AX1951" s="48"/>
      <c r="AY1951" s="48"/>
      <c r="BA1951" s="48"/>
      <c r="BB1951" s="48"/>
      <c r="BF1951" s="48"/>
      <c r="BH1951" s="48"/>
      <c r="BI1951" s="48"/>
      <c r="BK1951" s="48"/>
      <c r="BL1951" s="48"/>
      <c r="BM1951" s="48"/>
      <c r="BN1951" s="48"/>
      <c r="BO1951" s="48"/>
      <c r="BP1951" s="48"/>
      <c r="BQ1951" s="48"/>
      <c r="BR1951" s="48"/>
      <c r="BS1951" s="48"/>
      <c r="BT1951" s="48"/>
      <c r="BU1951" s="48"/>
      <c r="BV1951" s="48"/>
      <c r="BW1951" s="48"/>
      <c r="BX1951" s="48"/>
      <c r="BY1951" s="48"/>
      <c r="BZ1951" s="48"/>
      <c r="CA1951" s="48"/>
      <c r="CB1951" s="48"/>
      <c r="CC1951" s="48"/>
      <c r="CD1951" s="48"/>
      <c r="CE1951" s="48"/>
    </row>
    <row r="1952">
      <c r="E1952" s="60"/>
      <c r="F1952" s="218"/>
      <c r="I1952" s="48"/>
      <c r="J1952" s="65"/>
      <c r="K1952" s="65"/>
      <c r="L1952" s="11"/>
      <c r="M1952" s="11"/>
      <c r="P1952" s="48"/>
      <c r="Q1952" s="48"/>
      <c r="R1952" s="48"/>
      <c r="S1952" s="48"/>
      <c r="W1952" s="11"/>
      <c r="Z1952" s="48"/>
      <c r="AA1952" s="48"/>
      <c r="AB1952" s="48"/>
      <c r="AC1952" s="48"/>
      <c r="AD1952" s="48"/>
      <c r="AE1952" s="48"/>
      <c r="AF1952" s="48"/>
      <c r="AG1952" s="48"/>
      <c r="AH1952" s="48"/>
      <c r="AI1952" s="48"/>
      <c r="AJ1952" s="48"/>
      <c r="AK1952" s="48"/>
      <c r="AL1952" s="48"/>
      <c r="AN1952" s="48"/>
      <c r="AP1952" s="48"/>
      <c r="AQ1952" s="48"/>
      <c r="AS1952" s="48"/>
      <c r="AU1952" s="48"/>
      <c r="AV1952" s="48"/>
      <c r="AX1952" s="48"/>
      <c r="AY1952" s="48"/>
      <c r="BA1952" s="48"/>
      <c r="BB1952" s="48"/>
      <c r="BF1952" s="48"/>
      <c r="BH1952" s="48"/>
      <c r="BI1952" s="48"/>
      <c r="BK1952" s="48"/>
      <c r="BL1952" s="48"/>
      <c r="BM1952" s="48"/>
      <c r="BN1952" s="48"/>
      <c r="BO1952" s="48"/>
      <c r="BP1952" s="48"/>
      <c r="BQ1952" s="48"/>
      <c r="BR1952" s="48"/>
      <c r="BS1952" s="48"/>
      <c r="BT1952" s="48"/>
      <c r="BU1952" s="48"/>
      <c r="BV1952" s="48"/>
      <c r="BW1952" s="48"/>
      <c r="BX1952" s="48"/>
      <c r="BY1952" s="48"/>
      <c r="BZ1952" s="48"/>
      <c r="CA1952" s="48"/>
      <c r="CB1952" s="48"/>
      <c r="CC1952" s="48"/>
      <c r="CD1952" s="48"/>
      <c r="CE1952" s="48"/>
    </row>
    <row r="1953">
      <c r="E1953" s="60"/>
      <c r="F1953" s="218"/>
      <c r="I1953" s="48"/>
      <c r="J1953" s="65"/>
      <c r="K1953" s="65"/>
      <c r="L1953" s="11"/>
      <c r="M1953" s="11"/>
      <c r="P1953" s="48"/>
      <c r="Q1953" s="48"/>
      <c r="R1953" s="48"/>
      <c r="S1953" s="48"/>
      <c r="W1953" s="11"/>
      <c r="Z1953" s="48"/>
      <c r="AA1953" s="48"/>
      <c r="AB1953" s="48"/>
      <c r="AC1953" s="48"/>
      <c r="AD1953" s="48"/>
      <c r="AE1953" s="48"/>
      <c r="AF1953" s="48"/>
      <c r="AG1953" s="48"/>
      <c r="AH1953" s="48"/>
      <c r="AI1953" s="48"/>
      <c r="AJ1953" s="48"/>
      <c r="AK1953" s="48"/>
      <c r="AL1953" s="48"/>
      <c r="AN1953" s="48"/>
      <c r="AP1953" s="48"/>
      <c r="AQ1953" s="48"/>
      <c r="AS1953" s="48"/>
      <c r="AU1953" s="48"/>
      <c r="AV1953" s="48"/>
      <c r="AX1953" s="48"/>
      <c r="AY1953" s="48"/>
      <c r="BA1953" s="48"/>
      <c r="BB1953" s="48"/>
      <c r="BF1953" s="48"/>
      <c r="BH1953" s="48"/>
      <c r="BI1953" s="48"/>
      <c r="BK1953" s="48"/>
      <c r="BL1953" s="48"/>
      <c r="BM1953" s="48"/>
      <c r="BN1953" s="48"/>
      <c r="BO1953" s="48"/>
      <c r="BP1953" s="48"/>
      <c r="BQ1953" s="48"/>
      <c r="BR1953" s="48"/>
      <c r="BS1953" s="48"/>
      <c r="BT1953" s="48"/>
      <c r="BU1953" s="48"/>
      <c r="BV1953" s="48"/>
      <c r="BW1953" s="48"/>
      <c r="BX1953" s="48"/>
      <c r="BY1953" s="48"/>
      <c r="BZ1953" s="48"/>
      <c r="CA1953" s="48"/>
      <c r="CB1953" s="48"/>
      <c r="CC1953" s="48"/>
      <c r="CD1953" s="48"/>
      <c r="CE1953" s="48"/>
    </row>
    <row r="1954">
      <c r="E1954" s="60"/>
      <c r="F1954" s="218"/>
      <c r="I1954" s="48"/>
      <c r="J1954" s="65"/>
      <c r="K1954" s="65"/>
      <c r="L1954" s="11"/>
      <c r="M1954" s="11"/>
      <c r="P1954" s="48"/>
      <c r="Q1954" s="48"/>
      <c r="R1954" s="48"/>
      <c r="S1954" s="48"/>
      <c r="W1954" s="11"/>
      <c r="Z1954" s="48"/>
      <c r="AA1954" s="48"/>
      <c r="AB1954" s="48"/>
      <c r="AC1954" s="48"/>
      <c r="AD1954" s="48"/>
      <c r="AE1954" s="48"/>
      <c r="AF1954" s="48"/>
      <c r="AG1954" s="48"/>
      <c r="AH1954" s="48"/>
      <c r="AI1954" s="48"/>
      <c r="AJ1954" s="48"/>
      <c r="AK1954" s="48"/>
      <c r="AL1954" s="48"/>
      <c r="AN1954" s="48"/>
      <c r="AP1954" s="48"/>
      <c r="AQ1954" s="48"/>
      <c r="AS1954" s="48"/>
      <c r="AU1954" s="48"/>
      <c r="AV1954" s="48"/>
      <c r="AX1954" s="48"/>
      <c r="AY1954" s="48"/>
      <c r="BA1954" s="48"/>
      <c r="BB1954" s="48"/>
      <c r="BF1954" s="48"/>
      <c r="BH1954" s="48"/>
      <c r="BI1954" s="48"/>
      <c r="BK1954" s="48"/>
      <c r="BL1954" s="48"/>
      <c r="BM1954" s="48"/>
      <c r="BN1954" s="48"/>
      <c r="BO1954" s="48"/>
      <c r="BP1954" s="48"/>
      <c r="BQ1954" s="48"/>
      <c r="BR1954" s="48"/>
      <c r="BS1954" s="48"/>
      <c r="BT1954" s="48"/>
      <c r="BU1954" s="48"/>
      <c r="BV1954" s="48"/>
      <c r="BW1954" s="48"/>
      <c r="BX1954" s="48"/>
      <c r="BY1954" s="48"/>
      <c r="BZ1954" s="48"/>
      <c r="CA1954" s="48"/>
      <c r="CB1954" s="48"/>
      <c r="CC1954" s="48"/>
      <c r="CD1954" s="48"/>
      <c r="CE1954" s="48"/>
    </row>
    <row r="1955">
      <c r="E1955" s="60"/>
      <c r="F1955" s="218"/>
      <c r="I1955" s="48"/>
      <c r="J1955" s="65"/>
      <c r="K1955" s="65"/>
      <c r="L1955" s="11"/>
      <c r="M1955" s="11"/>
      <c r="P1955" s="48"/>
      <c r="Q1955" s="48"/>
      <c r="R1955" s="48"/>
      <c r="S1955" s="48"/>
      <c r="W1955" s="11"/>
      <c r="Z1955" s="48"/>
      <c r="AA1955" s="48"/>
      <c r="AB1955" s="48"/>
      <c r="AC1955" s="48"/>
      <c r="AD1955" s="48"/>
      <c r="AE1955" s="48"/>
      <c r="AF1955" s="48"/>
      <c r="AG1955" s="48"/>
      <c r="AH1955" s="48"/>
      <c r="AI1955" s="48"/>
      <c r="AJ1955" s="48"/>
      <c r="AK1955" s="48"/>
      <c r="AL1955" s="48"/>
      <c r="AN1955" s="48"/>
      <c r="AP1955" s="48"/>
      <c r="AQ1955" s="48"/>
      <c r="AS1955" s="48"/>
      <c r="AU1955" s="48"/>
      <c r="AV1955" s="48"/>
      <c r="AX1955" s="48"/>
      <c r="AY1955" s="48"/>
      <c r="BA1955" s="48"/>
      <c r="BB1955" s="48"/>
      <c r="BF1955" s="48"/>
      <c r="BH1955" s="48"/>
      <c r="BI1955" s="48"/>
      <c r="BK1955" s="48"/>
      <c r="BL1955" s="48"/>
      <c r="BM1955" s="48"/>
      <c r="BN1955" s="48"/>
      <c r="BO1955" s="48"/>
      <c r="BP1955" s="48"/>
      <c r="BQ1955" s="48"/>
      <c r="BR1955" s="48"/>
      <c r="BS1955" s="48"/>
      <c r="BT1955" s="48"/>
      <c r="BU1955" s="48"/>
      <c r="BV1955" s="48"/>
      <c r="BW1955" s="48"/>
      <c r="BX1955" s="48"/>
      <c r="BY1955" s="48"/>
      <c r="BZ1955" s="48"/>
      <c r="CA1955" s="48"/>
      <c r="CB1955" s="48"/>
      <c r="CC1955" s="48"/>
      <c r="CD1955" s="48"/>
      <c r="CE1955" s="48"/>
    </row>
    <row r="1956">
      <c r="E1956" s="60"/>
      <c r="F1956" s="218"/>
      <c r="I1956" s="48"/>
      <c r="J1956" s="65"/>
      <c r="K1956" s="65"/>
      <c r="L1956" s="11"/>
      <c r="M1956" s="11"/>
      <c r="P1956" s="48"/>
      <c r="Q1956" s="48"/>
      <c r="R1956" s="48"/>
      <c r="S1956" s="48"/>
      <c r="W1956" s="11"/>
      <c r="Z1956" s="48"/>
      <c r="AA1956" s="48"/>
      <c r="AB1956" s="48"/>
      <c r="AC1956" s="48"/>
      <c r="AD1956" s="48"/>
      <c r="AE1956" s="48"/>
      <c r="AF1956" s="48"/>
      <c r="AG1956" s="48"/>
      <c r="AH1956" s="48"/>
      <c r="AI1956" s="48"/>
      <c r="AJ1956" s="48"/>
      <c r="AK1956" s="48"/>
      <c r="AL1956" s="48"/>
      <c r="AN1956" s="48"/>
      <c r="AP1956" s="48"/>
      <c r="AQ1956" s="48"/>
      <c r="AS1956" s="48"/>
      <c r="AU1956" s="48"/>
      <c r="AV1956" s="48"/>
      <c r="AX1956" s="48"/>
      <c r="AY1956" s="48"/>
      <c r="BA1956" s="48"/>
      <c r="BB1956" s="48"/>
      <c r="BF1956" s="48"/>
      <c r="BH1956" s="48"/>
      <c r="BI1956" s="48"/>
      <c r="BK1956" s="48"/>
      <c r="BL1956" s="48"/>
      <c r="BM1956" s="48"/>
      <c r="BN1956" s="48"/>
      <c r="BO1956" s="48"/>
      <c r="BP1956" s="48"/>
      <c r="BQ1956" s="48"/>
      <c r="BR1956" s="48"/>
      <c r="BS1956" s="48"/>
      <c r="BT1956" s="48"/>
      <c r="BU1956" s="48"/>
      <c r="BV1956" s="48"/>
      <c r="BW1956" s="48"/>
      <c r="BX1956" s="48"/>
      <c r="BY1956" s="48"/>
      <c r="BZ1956" s="48"/>
      <c r="CA1956" s="48"/>
      <c r="CB1956" s="48"/>
      <c r="CC1956" s="48"/>
      <c r="CD1956" s="48"/>
      <c r="CE1956" s="48"/>
    </row>
    <row r="1957">
      <c r="E1957" s="60"/>
      <c r="F1957" s="218"/>
      <c r="I1957" s="48"/>
      <c r="J1957" s="65"/>
      <c r="K1957" s="65"/>
      <c r="L1957" s="11"/>
      <c r="M1957" s="11"/>
      <c r="P1957" s="48"/>
      <c r="Q1957" s="48"/>
      <c r="R1957" s="48"/>
      <c r="S1957" s="48"/>
      <c r="W1957" s="11"/>
      <c r="Z1957" s="48"/>
      <c r="AA1957" s="48"/>
      <c r="AB1957" s="48"/>
      <c r="AC1957" s="48"/>
      <c r="AD1957" s="48"/>
      <c r="AE1957" s="48"/>
      <c r="AF1957" s="48"/>
      <c r="AG1957" s="48"/>
      <c r="AH1957" s="48"/>
      <c r="AI1957" s="48"/>
      <c r="AJ1957" s="48"/>
      <c r="AK1957" s="48"/>
      <c r="AL1957" s="48"/>
      <c r="AN1957" s="48"/>
      <c r="AP1957" s="48"/>
      <c r="AQ1957" s="48"/>
      <c r="AS1957" s="48"/>
      <c r="AU1957" s="48"/>
      <c r="AV1957" s="48"/>
      <c r="AX1957" s="48"/>
      <c r="AY1957" s="48"/>
      <c r="BA1957" s="48"/>
      <c r="BB1957" s="48"/>
      <c r="BF1957" s="48"/>
      <c r="BH1957" s="48"/>
      <c r="BI1957" s="48"/>
      <c r="BK1957" s="48"/>
      <c r="BL1957" s="48"/>
      <c r="BM1957" s="48"/>
      <c r="BN1957" s="48"/>
      <c r="BO1957" s="48"/>
      <c r="BP1957" s="48"/>
      <c r="BQ1957" s="48"/>
      <c r="BR1957" s="48"/>
      <c r="BS1957" s="48"/>
      <c r="BT1957" s="48"/>
      <c r="BU1957" s="48"/>
      <c r="BV1957" s="48"/>
      <c r="BW1957" s="48"/>
      <c r="BX1957" s="48"/>
      <c r="BY1957" s="48"/>
      <c r="BZ1957" s="48"/>
      <c r="CA1957" s="48"/>
      <c r="CB1957" s="48"/>
      <c r="CC1957" s="48"/>
      <c r="CD1957" s="48"/>
      <c r="CE1957" s="48"/>
    </row>
    <row r="1958">
      <c r="E1958" s="60"/>
      <c r="F1958" s="218"/>
      <c r="I1958" s="48"/>
      <c r="J1958" s="65"/>
      <c r="K1958" s="65"/>
      <c r="L1958" s="11"/>
      <c r="M1958" s="11"/>
      <c r="P1958" s="48"/>
      <c r="Q1958" s="48"/>
      <c r="R1958" s="48"/>
      <c r="S1958" s="48"/>
      <c r="W1958" s="11"/>
      <c r="Z1958" s="48"/>
      <c r="AA1958" s="48"/>
      <c r="AB1958" s="48"/>
      <c r="AC1958" s="48"/>
      <c r="AD1958" s="48"/>
      <c r="AE1958" s="48"/>
      <c r="AF1958" s="48"/>
      <c r="AG1958" s="48"/>
      <c r="AH1958" s="48"/>
      <c r="AI1958" s="48"/>
      <c r="AJ1958" s="48"/>
      <c r="AK1958" s="48"/>
      <c r="AL1958" s="48"/>
      <c r="AN1958" s="48"/>
      <c r="AP1958" s="48"/>
      <c r="AQ1958" s="48"/>
      <c r="AS1958" s="48"/>
      <c r="AU1958" s="48"/>
      <c r="AV1958" s="48"/>
      <c r="AX1958" s="48"/>
      <c r="AY1958" s="48"/>
      <c r="BA1958" s="48"/>
      <c r="BB1958" s="48"/>
      <c r="BF1958" s="48"/>
      <c r="BH1958" s="48"/>
      <c r="BI1958" s="48"/>
      <c r="BK1958" s="48"/>
      <c r="BL1958" s="48"/>
      <c r="BM1958" s="48"/>
      <c r="BN1958" s="48"/>
      <c r="BO1958" s="48"/>
      <c r="BP1958" s="48"/>
      <c r="BQ1958" s="48"/>
      <c r="BR1958" s="48"/>
      <c r="BS1958" s="48"/>
      <c r="BT1958" s="48"/>
      <c r="BU1958" s="48"/>
      <c r="BV1958" s="48"/>
      <c r="BW1958" s="48"/>
      <c r="BX1958" s="48"/>
      <c r="BY1958" s="48"/>
      <c r="BZ1958" s="48"/>
      <c r="CA1958" s="48"/>
      <c r="CB1958" s="48"/>
      <c r="CC1958" s="48"/>
      <c r="CD1958" s="48"/>
      <c r="CE1958" s="48"/>
    </row>
    <row r="1959">
      <c r="E1959" s="60"/>
      <c r="F1959" s="218"/>
      <c r="I1959" s="48"/>
      <c r="J1959" s="65"/>
      <c r="K1959" s="65"/>
      <c r="L1959" s="11"/>
      <c r="M1959" s="11"/>
      <c r="P1959" s="48"/>
      <c r="Q1959" s="48"/>
      <c r="R1959" s="48"/>
      <c r="S1959" s="48"/>
      <c r="W1959" s="11"/>
      <c r="Z1959" s="48"/>
      <c r="AA1959" s="48"/>
      <c r="AB1959" s="48"/>
      <c r="AC1959" s="48"/>
      <c r="AD1959" s="48"/>
      <c r="AE1959" s="48"/>
      <c r="AF1959" s="48"/>
      <c r="AG1959" s="48"/>
      <c r="AH1959" s="48"/>
      <c r="AI1959" s="48"/>
      <c r="AJ1959" s="48"/>
      <c r="AK1959" s="48"/>
      <c r="AL1959" s="48"/>
      <c r="AN1959" s="48"/>
      <c r="AP1959" s="48"/>
      <c r="AQ1959" s="48"/>
      <c r="AS1959" s="48"/>
      <c r="AU1959" s="48"/>
      <c r="AV1959" s="48"/>
      <c r="AX1959" s="48"/>
      <c r="AY1959" s="48"/>
      <c r="BA1959" s="48"/>
      <c r="BB1959" s="48"/>
      <c r="BF1959" s="48"/>
      <c r="BH1959" s="48"/>
      <c r="BI1959" s="48"/>
      <c r="BK1959" s="48"/>
      <c r="BL1959" s="48"/>
      <c r="BM1959" s="48"/>
      <c r="BN1959" s="48"/>
      <c r="BO1959" s="48"/>
      <c r="BP1959" s="48"/>
      <c r="BQ1959" s="48"/>
      <c r="BR1959" s="48"/>
      <c r="BS1959" s="48"/>
      <c r="BT1959" s="48"/>
      <c r="BU1959" s="48"/>
      <c r="BV1959" s="48"/>
      <c r="BW1959" s="48"/>
      <c r="BX1959" s="48"/>
      <c r="BY1959" s="48"/>
      <c r="BZ1959" s="48"/>
      <c r="CA1959" s="48"/>
      <c r="CB1959" s="48"/>
      <c r="CC1959" s="48"/>
      <c r="CD1959" s="48"/>
      <c r="CE1959" s="48"/>
    </row>
    <row r="1960">
      <c r="E1960" s="60"/>
      <c r="F1960" s="218"/>
      <c r="I1960" s="48"/>
      <c r="J1960" s="65"/>
      <c r="K1960" s="65"/>
      <c r="L1960" s="11"/>
      <c r="M1960" s="11"/>
      <c r="P1960" s="48"/>
      <c r="Q1960" s="48"/>
      <c r="R1960" s="48"/>
      <c r="S1960" s="48"/>
      <c r="W1960" s="11"/>
      <c r="Z1960" s="48"/>
      <c r="AA1960" s="48"/>
      <c r="AB1960" s="48"/>
      <c r="AC1960" s="48"/>
      <c r="AD1960" s="48"/>
      <c r="AE1960" s="48"/>
      <c r="AF1960" s="48"/>
      <c r="AG1960" s="48"/>
      <c r="AH1960" s="48"/>
      <c r="AI1960" s="48"/>
      <c r="AJ1960" s="48"/>
      <c r="AK1960" s="48"/>
      <c r="AL1960" s="48"/>
      <c r="AN1960" s="48"/>
      <c r="AP1960" s="48"/>
      <c r="AQ1960" s="48"/>
      <c r="AS1960" s="48"/>
      <c r="AU1960" s="48"/>
      <c r="AV1960" s="48"/>
      <c r="AX1960" s="48"/>
      <c r="AY1960" s="48"/>
      <c r="BA1960" s="48"/>
      <c r="BB1960" s="48"/>
      <c r="BF1960" s="48"/>
      <c r="BH1960" s="48"/>
      <c r="BI1960" s="48"/>
      <c r="BK1960" s="48"/>
      <c r="BL1960" s="48"/>
      <c r="BM1960" s="48"/>
      <c r="BN1960" s="48"/>
      <c r="BO1960" s="48"/>
      <c r="BP1960" s="48"/>
      <c r="BQ1960" s="48"/>
      <c r="BR1960" s="48"/>
      <c r="BS1960" s="48"/>
      <c r="BT1960" s="48"/>
      <c r="BU1960" s="48"/>
      <c r="BV1960" s="48"/>
      <c r="BW1960" s="48"/>
      <c r="BX1960" s="48"/>
      <c r="BY1960" s="48"/>
      <c r="BZ1960" s="48"/>
      <c r="CA1960" s="48"/>
      <c r="CB1960" s="48"/>
      <c r="CC1960" s="48"/>
      <c r="CD1960" s="48"/>
      <c r="CE1960" s="48"/>
    </row>
    <row r="1961">
      <c r="E1961" s="60"/>
      <c r="F1961" s="218"/>
      <c r="I1961" s="48"/>
      <c r="J1961" s="65"/>
      <c r="K1961" s="65"/>
      <c r="L1961" s="11"/>
      <c r="M1961" s="11"/>
      <c r="P1961" s="48"/>
      <c r="Q1961" s="48"/>
      <c r="R1961" s="48"/>
      <c r="S1961" s="48"/>
      <c r="W1961" s="11"/>
      <c r="Z1961" s="48"/>
      <c r="AA1961" s="48"/>
      <c r="AB1961" s="48"/>
      <c r="AC1961" s="48"/>
      <c r="AD1961" s="48"/>
      <c r="AE1961" s="48"/>
      <c r="AF1961" s="48"/>
      <c r="AG1961" s="48"/>
      <c r="AH1961" s="48"/>
      <c r="AI1961" s="48"/>
      <c r="AJ1961" s="48"/>
      <c r="AK1961" s="48"/>
      <c r="AL1961" s="48"/>
      <c r="AN1961" s="48"/>
      <c r="AP1961" s="48"/>
      <c r="AQ1961" s="48"/>
      <c r="AS1961" s="48"/>
      <c r="AU1961" s="48"/>
      <c r="AV1961" s="48"/>
      <c r="AX1961" s="48"/>
      <c r="AY1961" s="48"/>
      <c r="BA1961" s="48"/>
      <c r="BB1961" s="48"/>
      <c r="BF1961" s="48"/>
      <c r="BH1961" s="48"/>
      <c r="BI1961" s="48"/>
      <c r="BK1961" s="48"/>
      <c r="BL1961" s="48"/>
      <c r="BM1961" s="48"/>
      <c r="BN1961" s="48"/>
      <c r="BO1961" s="48"/>
      <c r="BP1961" s="48"/>
      <c r="BQ1961" s="48"/>
      <c r="BR1961" s="48"/>
      <c r="BS1961" s="48"/>
      <c r="BT1961" s="48"/>
      <c r="BU1961" s="48"/>
      <c r="BV1961" s="48"/>
      <c r="BW1961" s="48"/>
      <c r="BX1961" s="48"/>
      <c r="BY1961" s="48"/>
      <c r="BZ1961" s="48"/>
      <c r="CA1961" s="48"/>
      <c r="CB1961" s="48"/>
      <c r="CC1961" s="48"/>
      <c r="CD1961" s="48"/>
      <c r="CE1961" s="48"/>
    </row>
    <row r="1962">
      <c r="E1962" s="60"/>
      <c r="F1962" s="218"/>
      <c r="I1962" s="48"/>
      <c r="J1962" s="65"/>
      <c r="K1962" s="65"/>
      <c r="L1962" s="11"/>
      <c r="M1962" s="11"/>
      <c r="P1962" s="48"/>
      <c r="Q1962" s="48"/>
      <c r="R1962" s="48"/>
      <c r="S1962" s="48"/>
      <c r="W1962" s="11"/>
      <c r="Z1962" s="48"/>
      <c r="AA1962" s="48"/>
      <c r="AB1962" s="48"/>
      <c r="AC1962" s="48"/>
      <c r="AD1962" s="48"/>
      <c r="AE1962" s="48"/>
      <c r="AF1962" s="48"/>
      <c r="AG1962" s="48"/>
      <c r="AH1962" s="48"/>
      <c r="AI1962" s="48"/>
      <c r="AJ1962" s="48"/>
      <c r="AK1962" s="48"/>
      <c r="AL1962" s="48"/>
      <c r="AN1962" s="48"/>
      <c r="AP1962" s="48"/>
      <c r="AQ1962" s="48"/>
      <c r="AS1962" s="48"/>
      <c r="AU1962" s="48"/>
      <c r="AV1962" s="48"/>
      <c r="AX1962" s="48"/>
      <c r="AY1962" s="48"/>
      <c r="BA1962" s="48"/>
      <c r="BB1962" s="48"/>
      <c r="BF1962" s="48"/>
      <c r="BH1962" s="48"/>
      <c r="BI1962" s="48"/>
      <c r="BK1962" s="48"/>
      <c r="BL1962" s="48"/>
      <c r="BM1962" s="48"/>
      <c r="BN1962" s="48"/>
      <c r="BO1962" s="48"/>
      <c r="BP1962" s="48"/>
      <c r="BQ1962" s="48"/>
      <c r="BR1962" s="48"/>
      <c r="BS1962" s="48"/>
      <c r="BT1962" s="48"/>
      <c r="BU1962" s="48"/>
      <c r="BV1962" s="48"/>
      <c r="BW1962" s="48"/>
      <c r="BX1962" s="48"/>
      <c r="BY1962" s="48"/>
      <c r="BZ1962" s="48"/>
      <c r="CA1962" s="48"/>
      <c r="CB1962" s="48"/>
      <c r="CC1962" s="48"/>
      <c r="CD1962" s="48"/>
      <c r="CE1962" s="48"/>
    </row>
    <row r="1963">
      <c r="E1963" s="60"/>
      <c r="F1963" s="218"/>
      <c r="I1963" s="48"/>
      <c r="J1963" s="65"/>
      <c r="K1963" s="65"/>
      <c r="L1963" s="11"/>
      <c r="M1963" s="11"/>
      <c r="P1963" s="48"/>
      <c r="Q1963" s="48"/>
      <c r="R1963" s="48"/>
      <c r="S1963" s="48"/>
      <c r="W1963" s="11"/>
      <c r="Z1963" s="48"/>
      <c r="AA1963" s="48"/>
      <c r="AB1963" s="48"/>
      <c r="AC1963" s="48"/>
      <c r="AD1963" s="48"/>
      <c r="AE1963" s="48"/>
      <c r="AF1963" s="48"/>
      <c r="AG1963" s="48"/>
      <c r="AH1963" s="48"/>
      <c r="AI1963" s="48"/>
      <c r="AJ1963" s="48"/>
      <c r="AK1963" s="48"/>
      <c r="AL1963" s="48"/>
      <c r="AN1963" s="48"/>
      <c r="AP1963" s="48"/>
      <c r="AQ1963" s="48"/>
      <c r="AS1963" s="48"/>
      <c r="AU1963" s="48"/>
      <c r="AV1963" s="48"/>
      <c r="AX1963" s="48"/>
      <c r="AY1963" s="48"/>
      <c r="BA1963" s="48"/>
      <c r="BB1963" s="48"/>
      <c r="BF1963" s="48"/>
      <c r="BH1963" s="48"/>
      <c r="BI1963" s="48"/>
      <c r="BK1963" s="48"/>
      <c r="BL1963" s="48"/>
      <c r="BM1963" s="48"/>
      <c r="BN1963" s="48"/>
      <c r="BO1963" s="48"/>
      <c r="BP1963" s="48"/>
      <c r="BQ1963" s="48"/>
      <c r="BR1963" s="48"/>
      <c r="BS1963" s="48"/>
      <c r="BT1963" s="48"/>
      <c r="BU1963" s="48"/>
      <c r="BV1963" s="48"/>
      <c r="BW1963" s="48"/>
      <c r="BX1963" s="48"/>
      <c r="BY1963" s="48"/>
      <c r="BZ1963" s="48"/>
      <c r="CA1963" s="48"/>
      <c r="CB1963" s="48"/>
      <c r="CC1963" s="48"/>
      <c r="CD1963" s="48"/>
      <c r="CE1963" s="48"/>
    </row>
    <row r="1964">
      <c r="E1964" s="60"/>
      <c r="F1964" s="218"/>
      <c r="I1964" s="48"/>
      <c r="J1964" s="65"/>
      <c r="K1964" s="65"/>
      <c r="L1964" s="11"/>
      <c r="M1964" s="11"/>
      <c r="P1964" s="48"/>
      <c r="Q1964" s="48"/>
      <c r="R1964" s="48"/>
      <c r="S1964" s="48"/>
      <c r="W1964" s="11"/>
      <c r="Z1964" s="48"/>
      <c r="AA1964" s="48"/>
      <c r="AB1964" s="48"/>
      <c r="AC1964" s="48"/>
      <c r="AD1964" s="48"/>
      <c r="AE1964" s="48"/>
      <c r="AF1964" s="48"/>
      <c r="AG1964" s="48"/>
      <c r="AH1964" s="48"/>
      <c r="AI1964" s="48"/>
      <c r="AJ1964" s="48"/>
      <c r="AK1964" s="48"/>
      <c r="AL1964" s="48"/>
      <c r="AN1964" s="48"/>
      <c r="AP1964" s="48"/>
      <c r="AQ1964" s="48"/>
      <c r="AS1964" s="48"/>
      <c r="AU1964" s="48"/>
      <c r="AV1964" s="48"/>
      <c r="AX1964" s="48"/>
      <c r="AY1964" s="48"/>
      <c r="BA1964" s="48"/>
      <c r="BB1964" s="48"/>
      <c r="BF1964" s="48"/>
      <c r="BH1964" s="48"/>
      <c r="BI1964" s="48"/>
      <c r="BK1964" s="48"/>
      <c r="BL1964" s="48"/>
      <c r="BM1964" s="48"/>
      <c r="BN1964" s="48"/>
      <c r="BO1964" s="48"/>
      <c r="BP1964" s="48"/>
      <c r="BQ1964" s="48"/>
      <c r="BR1964" s="48"/>
      <c r="BS1964" s="48"/>
      <c r="BT1964" s="48"/>
      <c r="BU1964" s="48"/>
      <c r="BV1964" s="48"/>
      <c r="BW1964" s="48"/>
      <c r="BX1964" s="48"/>
      <c r="BY1964" s="48"/>
      <c r="BZ1964" s="48"/>
      <c r="CA1964" s="48"/>
      <c r="CB1964" s="48"/>
      <c r="CC1964" s="48"/>
      <c r="CD1964" s="48"/>
      <c r="CE1964" s="48"/>
    </row>
    <row r="1965">
      <c r="E1965" s="60"/>
      <c r="F1965" s="218"/>
      <c r="I1965" s="48"/>
      <c r="J1965" s="65"/>
      <c r="K1965" s="65"/>
      <c r="L1965" s="11"/>
      <c r="M1965" s="11"/>
      <c r="P1965" s="48"/>
      <c r="Q1965" s="48"/>
      <c r="R1965" s="48"/>
      <c r="S1965" s="48"/>
      <c r="W1965" s="11"/>
      <c r="Z1965" s="48"/>
      <c r="AA1965" s="48"/>
      <c r="AB1965" s="48"/>
      <c r="AC1965" s="48"/>
      <c r="AD1965" s="48"/>
      <c r="AE1965" s="48"/>
      <c r="AF1965" s="48"/>
      <c r="AG1965" s="48"/>
      <c r="AH1965" s="48"/>
      <c r="AI1965" s="48"/>
      <c r="AJ1965" s="48"/>
      <c r="AK1965" s="48"/>
      <c r="AL1965" s="48"/>
      <c r="AN1965" s="48"/>
      <c r="AP1965" s="48"/>
      <c r="AQ1965" s="48"/>
      <c r="AS1965" s="48"/>
      <c r="AU1965" s="48"/>
      <c r="AV1965" s="48"/>
      <c r="AX1965" s="48"/>
      <c r="AY1965" s="48"/>
      <c r="BA1965" s="48"/>
      <c r="BB1965" s="48"/>
      <c r="BF1965" s="48"/>
      <c r="BH1965" s="48"/>
      <c r="BI1965" s="48"/>
      <c r="BK1965" s="48"/>
      <c r="BL1965" s="48"/>
      <c r="BM1965" s="48"/>
      <c r="BN1965" s="48"/>
      <c r="BO1965" s="48"/>
      <c r="BP1965" s="48"/>
      <c r="BQ1965" s="48"/>
      <c r="BR1965" s="48"/>
      <c r="BS1965" s="48"/>
      <c r="BT1965" s="48"/>
      <c r="BU1965" s="48"/>
      <c r="BV1965" s="48"/>
      <c r="BW1965" s="48"/>
      <c r="BX1965" s="48"/>
      <c r="BY1965" s="48"/>
      <c r="BZ1965" s="48"/>
      <c r="CA1965" s="48"/>
      <c r="CB1965" s="48"/>
      <c r="CC1965" s="48"/>
      <c r="CD1965" s="48"/>
      <c r="CE1965" s="48"/>
    </row>
    <row r="1966">
      <c r="E1966" s="60"/>
      <c r="F1966" s="218"/>
      <c r="I1966" s="48"/>
      <c r="J1966" s="65"/>
      <c r="K1966" s="65"/>
      <c r="L1966" s="11"/>
      <c r="M1966" s="11"/>
      <c r="P1966" s="48"/>
      <c r="Q1966" s="48"/>
      <c r="R1966" s="48"/>
      <c r="S1966" s="48"/>
      <c r="W1966" s="11"/>
      <c r="Z1966" s="48"/>
      <c r="AA1966" s="48"/>
      <c r="AB1966" s="48"/>
      <c r="AC1966" s="48"/>
      <c r="AD1966" s="48"/>
      <c r="AE1966" s="48"/>
      <c r="AF1966" s="48"/>
      <c r="AG1966" s="48"/>
      <c r="AH1966" s="48"/>
      <c r="AI1966" s="48"/>
      <c r="AJ1966" s="48"/>
      <c r="AK1966" s="48"/>
      <c r="AL1966" s="48"/>
      <c r="AN1966" s="48"/>
      <c r="AP1966" s="48"/>
      <c r="AQ1966" s="48"/>
      <c r="AS1966" s="48"/>
      <c r="AU1966" s="48"/>
      <c r="AV1966" s="48"/>
      <c r="AX1966" s="48"/>
      <c r="AY1966" s="48"/>
      <c r="BA1966" s="48"/>
      <c r="BB1966" s="48"/>
      <c r="BF1966" s="48"/>
      <c r="BH1966" s="48"/>
      <c r="BI1966" s="48"/>
      <c r="BK1966" s="48"/>
      <c r="BL1966" s="48"/>
      <c r="BM1966" s="48"/>
      <c r="BN1966" s="48"/>
      <c r="BO1966" s="48"/>
      <c r="BP1966" s="48"/>
      <c r="BQ1966" s="48"/>
      <c r="BR1966" s="48"/>
      <c r="BS1966" s="48"/>
      <c r="BT1966" s="48"/>
      <c r="BU1966" s="48"/>
      <c r="BV1966" s="48"/>
      <c r="BW1966" s="48"/>
      <c r="BX1966" s="48"/>
      <c r="BY1966" s="48"/>
      <c r="BZ1966" s="48"/>
      <c r="CA1966" s="48"/>
      <c r="CB1966" s="48"/>
      <c r="CC1966" s="48"/>
      <c r="CD1966" s="48"/>
      <c r="CE1966" s="48"/>
    </row>
    <row r="1967">
      <c r="E1967" s="60"/>
      <c r="F1967" s="218"/>
      <c r="I1967" s="48"/>
      <c r="J1967" s="65"/>
      <c r="K1967" s="65"/>
      <c r="L1967" s="11"/>
      <c r="M1967" s="11"/>
      <c r="P1967" s="48"/>
      <c r="Q1967" s="48"/>
      <c r="R1967" s="48"/>
      <c r="S1967" s="48"/>
      <c r="W1967" s="11"/>
      <c r="Z1967" s="48"/>
      <c r="AA1967" s="48"/>
      <c r="AB1967" s="48"/>
      <c r="AC1967" s="48"/>
      <c r="AD1967" s="48"/>
      <c r="AE1967" s="48"/>
      <c r="AF1967" s="48"/>
      <c r="AG1967" s="48"/>
      <c r="AH1967" s="48"/>
      <c r="AI1967" s="48"/>
      <c r="AJ1967" s="48"/>
      <c r="AK1967" s="48"/>
      <c r="AL1967" s="48"/>
      <c r="AN1967" s="48"/>
      <c r="AP1967" s="48"/>
      <c r="AQ1967" s="48"/>
      <c r="AS1967" s="48"/>
      <c r="AU1967" s="48"/>
      <c r="AV1967" s="48"/>
      <c r="AX1967" s="48"/>
      <c r="AY1967" s="48"/>
      <c r="BA1967" s="48"/>
      <c r="BB1967" s="48"/>
      <c r="BF1967" s="48"/>
      <c r="BH1967" s="48"/>
      <c r="BI1967" s="48"/>
      <c r="BK1967" s="48"/>
      <c r="BL1967" s="48"/>
      <c r="BM1967" s="48"/>
      <c r="BN1967" s="48"/>
      <c r="BO1967" s="48"/>
      <c r="BP1967" s="48"/>
      <c r="BQ1967" s="48"/>
      <c r="BR1967" s="48"/>
      <c r="BS1967" s="48"/>
      <c r="BT1967" s="48"/>
      <c r="BU1967" s="48"/>
      <c r="BV1967" s="48"/>
      <c r="BW1967" s="48"/>
      <c r="BX1967" s="48"/>
      <c r="BY1967" s="48"/>
      <c r="BZ1967" s="48"/>
      <c r="CA1967" s="48"/>
      <c r="CB1967" s="48"/>
      <c r="CC1967" s="48"/>
      <c r="CD1967" s="48"/>
      <c r="CE1967" s="48"/>
    </row>
    <row r="1968">
      <c r="E1968" s="60"/>
      <c r="F1968" s="218"/>
      <c r="I1968" s="48"/>
      <c r="J1968" s="65"/>
      <c r="K1968" s="65"/>
      <c r="L1968" s="11"/>
      <c r="M1968" s="11"/>
      <c r="P1968" s="48"/>
      <c r="Q1968" s="48"/>
      <c r="R1968" s="48"/>
      <c r="S1968" s="48"/>
      <c r="W1968" s="11"/>
      <c r="Z1968" s="48"/>
      <c r="AA1968" s="48"/>
      <c r="AB1968" s="48"/>
      <c r="AC1968" s="48"/>
      <c r="AD1968" s="48"/>
      <c r="AE1968" s="48"/>
      <c r="AF1968" s="48"/>
      <c r="AG1968" s="48"/>
      <c r="AH1968" s="48"/>
      <c r="AI1968" s="48"/>
      <c r="AJ1968" s="48"/>
      <c r="AK1968" s="48"/>
      <c r="AL1968" s="48"/>
      <c r="AN1968" s="48"/>
      <c r="AP1968" s="48"/>
      <c r="AQ1968" s="48"/>
      <c r="AS1968" s="48"/>
      <c r="AU1968" s="48"/>
      <c r="AV1968" s="48"/>
      <c r="AX1968" s="48"/>
      <c r="AY1968" s="48"/>
      <c r="BA1968" s="48"/>
      <c r="BB1968" s="48"/>
      <c r="BF1968" s="48"/>
      <c r="BH1968" s="48"/>
      <c r="BI1968" s="48"/>
      <c r="BK1968" s="48"/>
      <c r="BL1968" s="48"/>
      <c r="BM1968" s="48"/>
      <c r="BN1968" s="48"/>
      <c r="BO1968" s="48"/>
      <c r="BP1968" s="48"/>
      <c r="BQ1968" s="48"/>
      <c r="BR1968" s="48"/>
      <c r="BS1968" s="48"/>
      <c r="BT1968" s="48"/>
      <c r="BU1968" s="48"/>
      <c r="BV1968" s="48"/>
      <c r="BW1968" s="48"/>
      <c r="BX1968" s="48"/>
      <c r="BY1968" s="48"/>
      <c r="BZ1968" s="48"/>
      <c r="CA1968" s="48"/>
      <c r="CB1968" s="48"/>
      <c r="CC1968" s="48"/>
      <c r="CD1968" s="48"/>
      <c r="CE1968" s="48"/>
    </row>
    <row r="1969">
      <c r="E1969" s="60"/>
      <c r="F1969" s="218"/>
      <c r="I1969" s="48"/>
      <c r="J1969" s="65"/>
      <c r="K1969" s="65"/>
      <c r="L1969" s="11"/>
      <c r="M1969" s="11"/>
      <c r="P1969" s="48"/>
      <c r="Q1969" s="48"/>
      <c r="R1969" s="48"/>
      <c r="S1969" s="48"/>
      <c r="W1969" s="11"/>
      <c r="Z1969" s="48"/>
      <c r="AA1969" s="48"/>
      <c r="AB1969" s="48"/>
      <c r="AC1969" s="48"/>
      <c r="AD1969" s="48"/>
      <c r="AE1969" s="48"/>
      <c r="AF1969" s="48"/>
      <c r="AG1969" s="48"/>
      <c r="AH1969" s="48"/>
      <c r="AI1969" s="48"/>
      <c r="AJ1969" s="48"/>
      <c r="AK1969" s="48"/>
      <c r="AL1969" s="48"/>
      <c r="AN1969" s="48"/>
      <c r="AP1969" s="48"/>
      <c r="AQ1969" s="48"/>
      <c r="AS1969" s="48"/>
      <c r="AU1969" s="48"/>
      <c r="AV1969" s="48"/>
      <c r="AX1969" s="48"/>
      <c r="AY1969" s="48"/>
      <c r="BA1969" s="48"/>
      <c r="BB1969" s="48"/>
      <c r="BF1969" s="48"/>
      <c r="BH1969" s="48"/>
      <c r="BI1969" s="48"/>
      <c r="BK1969" s="48"/>
      <c r="BL1969" s="48"/>
      <c r="BM1969" s="48"/>
      <c r="BN1969" s="48"/>
      <c r="BO1969" s="48"/>
      <c r="BP1969" s="48"/>
      <c r="BQ1969" s="48"/>
      <c r="BR1969" s="48"/>
      <c r="BS1969" s="48"/>
      <c r="BT1969" s="48"/>
      <c r="BU1969" s="48"/>
      <c r="BV1969" s="48"/>
      <c r="BW1969" s="48"/>
      <c r="BX1969" s="48"/>
      <c r="BY1969" s="48"/>
      <c r="BZ1969" s="48"/>
      <c r="CA1969" s="48"/>
      <c r="CB1969" s="48"/>
      <c r="CC1969" s="48"/>
      <c r="CD1969" s="48"/>
      <c r="CE1969" s="48"/>
    </row>
    <row r="1970">
      <c r="E1970" s="60"/>
      <c r="F1970" s="218"/>
      <c r="I1970" s="48"/>
      <c r="J1970" s="65"/>
      <c r="K1970" s="65"/>
      <c r="L1970" s="11"/>
      <c r="M1970" s="11"/>
      <c r="P1970" s="48"/>
      <c r="Q1970" s="48"/>
      <c r="R1970" s="48"/>
      <c r="S1970" s="48"/>
      <c r="W1970" s="11"/>
      <c r="Z1970" s="48"/>
      <c r="AA1970" s="48"/>
      <c r="AB1970" s="48"/>
      <c r="AC1970" s="48"/>
      <c r="AD1970" s="48"/>
      <c r="AE1970" s="48"/>
      <c r="AF1970" s="48"/>
      <c r="AG1970" s="48"/>
      <c r="AH1970" s="48"/>
      <c r="AI1970" s="48"/>
      <c r="AJ1970" s="48"/>
      <c r="AK1970" s="48"/>
      <c r="AL1970" s="48"/>
      <c r="AN1970" s="48"/>
      <c r="AP1970" s="48"/>
      <c r="AQ1970" s="48"/>
      <c r="AS1970" s="48"/>
      <c r="AU1970" s="48"/>
      <c r="AV1970" s="48"/>
      <c r="AX1970" s="48"/>
      <c r="AY1970" s="48"/>
      <c r="BA1970" s="48"/>
      <c r="BB1970" s="48"/>
      <c r="BF1970" s="48"/>
      <c r="BH1970" s="48"/>
      <c r="BI1970" s="48"/>
      <c r="BK1970" s="48"/>
      <c r="BL1970" s="48"/>
      <c r="BM1970" s="48"/>
      <c r="BN1970" s="48"/>
      <c r="BO1970" s="48"/>
      <c r="BP1970" s="48"/>
      <c r="BQ1970" s="48"/>
      <c r="BR1970" s="48"/>
      <c r="BS1970" s="48"/>
      <c r="BT1970" s="48"/>
      <c r="BU1970" s="48"/>
      <c r="BV1970" s="48"/>
      <c r="BW1970" s="48"/>
      <c r="BX1970" s="48"/>
      <c r="BY1970" s="48"/>
      <c r="BZ1970" s="48"/>
      <c r="CA1970" s="48"/>
      <c r="CB1970" s="48"/>
      <c r="CC1970" s="48"/>
      <c r="CD1970" s="48"/>
      <c r="CE1970" s="48"/>
    </row>
    <row r="1971">
      <c r="E1971" s="60"/>
      <c r="F1971" s="218"/>
      <c r="I1971" s="48"/>
      <c r="J1971" s="65"/>
      <c r="K1971" s="65"/>
      <c r="L1971" s="11"/>
      <c r="M1971" s="11"/>
      <c r="P1971" s="48"/>
      <c r="Q1971" s="48"/>
      <c r="R1971" s="48"/>
      <c r="S1971" s="48"/>
      <c r="W1971" s="11"/>
      <c r="Z1971" s="48"/>
      <c r="AA1971" s="48"/>
      <c r="AB1971" s="48"/>
      <c r="AC1971" s="48"/>
      <c r="AD1971" s="48"/>
      <c r="AE1971" s="48"/>
      <c r="AF1971" s="48"/>
      <c r="AG1971" s="48"/>
      <c r="AH1971" s="48"/>
      <c r="AI1971" s="48"/>
      <c r="AJ1971" s="48"/>
      <c r="AK1971" s="48"/>
      <c r="AL1971" s="48"/>
      <c r="AN1971" s="48"/>
      <c r="AP1971" s="48"/>
      <c r="AQ1971" s="48"/>
      <c r="AS1971" s="48"/>
      <c r="AU1971" s="48"/>
      <c r="AV1971" s="48"/>
      <c r="AX1971" s="48"/>
      <c r="AY1971" s="48"/>
      <c r="BA1971" s="48"/>
      <c r="BB1971" s="48"/>
      <c r="BF1971" s="48"/>
      <c r="BH1971" s="48"/>
      <c r="BI1971" s="48"/>
      <c r="BK1971" s="48"/>
      <c r="BL1971" s="48"/>
      <c r="BM1971" s="48"/>
      <c r="BN1971" s="48"/>
      <c r="BO1971" s="48"/>
      <c r="BP1971" s="48"/>
      <c r="BQ1971" s="48"/>
      <c r="BR1971" s="48"/>
      <c r="BS1971" s="48"/>
      <c r="BT1971" s="48"/>
      <c r="BU1971" s="48"/>
      <c r="BV1971" s="48"/>
      <c r="BW1971" s="48"/>
      <c r="BX1971" s="48"/>
      <c r="BY1971" s="48"/>
      <c r="BZ1971" s="48"/>
      <c r="CA1971" s="48"/>
      <c r="CB1971" s="48"/>
      <c r="CC1971" s="48"/>
      <c r="CD1971" s="48"/>
      <c r="CE1971" s="48"/>
    </row>
    <row r="1972">
      <c r="E1972" s="60"/>
      <c r="F1972" s="218"/>
      <c r="I1972" s="48"/>
      <c r="J1972" s="65"/>
      <c r="K1972" s="65"/>
      <c r="L1972" s="11"/>
      <c r="M1972" s="11"/>
      <c r="P1972" s="48"/>
      <c r="Q1972" s="48"/>
      <c r="R1972" s="48"/>
      <c r="S1972" s="48"/>
      <c r="W1972" s="11"/>
      <c r="Z1972" s="48"/>
      <c r="AA1972" s="48"/>
      <c r="AB1972" s="48"/>
      <c r="AC1972" s="48"/>
      <c r="AD1972" s="48"/>
      <c r="AE1972" s="48"/>
      <c r="AF1972" s="48"/>
      <c r="AG1972" s="48"/>
      <c r="AH1972" s="48"/>
      <c r="AI1972" s="48"/>
      <c r="AJ1972" s="48"/>
      <c r="AK1972" s="48"/>
      <c r="AL1972" s="48"/>
      <c r="AN1972" s="48"/>
      <c r="AP1972" s="48"/>
      <c r="AQ1972" s="48"/>
      <c r="AS1972" s="48"/>
      <c r="AU1972" s="48"/>
      <c r="AV1972" s="48"/>
      <c r="AX1972" s="48"/>
      <c r="AY1972" s="48"/>
      <c r="BA1972" s="48"/>
      <c r="BB1972" s="48"/>
      <c r="BF1972" s="48"/>
      <c r="BH1972" s="48"/>
      <c r="BI1972" s="48"/>
      <c r="BK1972" s="48"/>
      <c r="BL1972" s="48"/>
      <c r="BM1972" s="48"/>
      <c r="BN1972" s="48"/>
      <c r="BO1972" s="48"/>
      <c r="BP1972" s="48"/>
      <c r="BQ1972" s="48"/>
      <c r="BR1972" s="48"/>
      <c r="BS1972" s="48"/>
      <c r="BT1972" s="48"/>
      <c r="BU1972" s="48"/>
      <c r="BV1972" s="48"/>
      <c r="BW1972" s="48"/>
      <c r="BX1972" s="48"/>
      <c r="BY1972" s="48"/>
      <c r="BZ1972" s="48"/>
      <c r="CA1972" s="48"/>
      <c r="CB1972" s="48"/>
      <c r="CC1972" s="48"/>
      <c r="CD1972" s="48"/>
      <c r="CE1972" s="48"/>
    </row>
    <row r="1973">
      <c r="E1973" s="60"/>
      <c r="F1973" s="218"/>
      <c r="I1973" s="48"/>
      <c r="J1973" s="65"/>
      <c r="K1973" s="65"/>
      <c r="L1973" s="11"/>
      <c r="M1973" s="11"/>
      <c r="P1973" s="48"/>
      <c r="Q1973" s="48"/>
      <c r="R1973" s="48"/>
      <c r="S1973" s="48"/>
      <c r="W1973" s="11"/>
      <c r="Z1973" s="48"/>
      <c r="AA1973" s="48"/>
      <c r="AB1973" s="48"/>
      <c r="AC1973" s="48"/>
      <c r="AD1973" s="48"/>
      <c r="AE1973" s="48"/>
      <c r="AF1973" s="48"/>
      <c r="AG1973" s="48"/>
      <c r="AH1973" s="48"/>
      <c r="AI1973" s="48"/>
      <c r="AJ1973" s="48"/>
      <c r="AK1973" s="48"/>
      <c r="AL1973" s="48"/>
      <c r="AN1973" s="48"/>
      <c r="AP1973" s="48"/>
      <c r="AQ1973" s="48"/>
      <c r="AS1973" s="48"/>
      <c r="AU1973" s="48"/>
      <c r="AV1973" s="48"/>
      <c r="AX1973" s="48"/>
      <c r="AY1973" s="48"/>
      <c r="BA1973" s="48"/>
      <c r="BB1973" s="48"/>
      <c r="BF1973" s="48"/>
      <c r="BH1973" s="48"/>
      <c r="BI1973" s="48"/>
      <c r="BK1973" s="48"/>
      <c r="BL1973" s="48"/>
      <c r="BM1973" s="48"/>
      <c r="BN1973" s="48"/>
      <c r="BO1973" s="48"/>
      <c r="BP1973" s="48"/>
      <c r="BQ1973" s="48"/>
      <c r="BR1973" s="48"/>
      <c r="BS1973" s="48"/>
      <c r="BT1973" s="48"/>
      <c r="BU1973" s="48"/>
      <c r="BV1973" s="48"/>
      <c r="BW1973" s="48"/>
      <c r="BX1973" s="48"/>
      <c r="BY1973" s="48"/>
      <c r="BZ1973" s="48"/>
      <c r="CA1973" s="48"/>
      <c r="CB1973" s="48"/>
      <c r="CC1973" s="48"/>
      <c r="CD1973" s="48"/>
      <c r="CE1973" s="48"/>
    </row>
    <row r="1974">
      <c r="E1974" s="60"/>
      <c r="F1974" s="218"/>
      <c r="I1974" s="48"/>
      <c r="J1974" s="65"/>
      <c r="K1974" s="65"/>
      <c r="L1974" s="11"/>
      <c r="M1974" s="11"/>
      <c r="P1974" s="48"/>
      <c r="Q1974" s="48"/>
      <c r="R1974" s="48"/>
      <c r="S1974" s="48"/>
      <c r="W1974" s="11"/>
      <c r="Z1974" s="48"/>
      <c r="AA1974" s="48"/>
      <c r="AB1974" s="48"/>
      <c r="AC1974" s="48"/>
      <c r="AD1974" s="48"/>
      <c r="AE1974" s="48"/>
      <c r="AF1974" s="48"/>
      <c r="AG1974" s="48"/>
      <c r="AH1974" s="48"/>
      <c r="AI1974" s="48"/>
      <c r="AJ1974" s="48"/>
      <c r="AK1974" s="48"/>
      <c r="AL1974" s="48"/>
      <c r="AN1974" s="48"/>
      <c r="AP1974" s="48"/>
      <c r="AQ1974" s="48"/>
      <c r="AS1974" s="48"/>
      <c r="AU1974" s="48"/>
      <c r="AV1974" s="48"/>
      <c r="AX1974" s="48"/>
      <c r="AY1974" s="48"/>
      <c r="BA1974" s="48"/>
      <c r="BB1974" s="48"/>
      <c r="BF1974" s="48"/>
      <c r="BH1974" s="48"/>
      <c r="BI1974" s="48"/>
      <c r="BK1974" s="48"/>
      <c r="BL1974" s="48"/>
      <c r="BM1974" s="48"/>
      <c r="BN1974" s="48"/>
      <c r="BO1974" s="48"/>
      <c r="BP1974" s="48"/>
      <c r="BQ1974" s="48"/>
      <c r="BR1974" s="48"/>
      <c r="BS1974" s="48"/>
      <c r="BT1974" s="48"/>
      <c r="BU1974" s="48"/>
      <c r="BV1974" s="48"/>
      <c r="BW1974" s="48"/>
      <c r="BX1974" s="48"/>
      <c r="BY1974" s="48"/>
      <c r="BZ1974" s="48"/>
      <c r="CA1974" s="48"/>
      <c r="CB1974" s="48"/>
      <c r="CC1974" s="48"/>
      <c r="CD1974" s="48"/>
      <c r="CE1974" s="48"/>
    </row>
    <row r="1975">
      <c r="E1975" s="60"/>
      <c r="F1975" s="218"/>
      <c r="I1975" s="48"/>
      <c r="J1975" s="65"/>
      <c r="K1975" s="65"/>
      <c r="L1975" s="11"/>
      <c r="M1975" s="11"/>
      <c r="P1975" s="48"/>
      <c r="Q1975" s="48"/>
      <c r="R1975" s="48"/>
      <c r="S1975" s="48"/>
      <c r="W1975" s="11"/>
      <c r="Z1975" s="48"/>
      <c r="AA1975" s="48"/>
      <c r="AB1975" s="48"/>
      <c r="AC1975" s="48"/>
      <c r="AD1975" s="48"/>
      <c r="AE1975" s="48"/>
      <c r="AF1975" s="48"/>
      <c r="AG1975" s="48"/>
      <c r="AH1975" s="48"/>
      <c r="AI1975" s="48"/>
      <c r="AJ1975" s="48"/>
      <c r="AK1975" s="48"/>
      <c r="AL1975" s="48"/>
      <c r="AN1975" s="48"/>
      <c r="AP1975" s="48"/>
      <c r="AQ1975" s="48"/>
      <c r="AS1975" s="48"/>
      <c r="AU1975" s="48"/>
      <c r="AV1975" s="48"/>
      <c r="AX1975" s="48"/>
      <c r="AY1975" s="48"/>
      <c r="BA1975" s="48"/>
      <c r="BB1975" s="48"/>
      <c r="BF1975" s="48"/>
      <c r="BH1975" s="48"/>
      <c r="BI1975" s="48"/>
      <c r="BK1975" s="48"/>
      <c r="BL1975" s="48"/>
      <c r="BM1975" s="48"/>
      <c r="BN1975" s="48"/>
      <c r="BO1975" s="48"/>
      <c r="BP1975" s="48"/>
      <c r="BQ1975" s="48"/>
      <c r="BR1975" s="48"/>
      <c r="BS1975" s="48"/>
      <c r="BT1975" s="48"/>
      <c r="BU1975" s="48"/>
      <c r="BV1975" s="48"/>
      <c r="BW1975" s="48"/>
      <c r="BX1975" s="48"/>
      <c r="BY1975" s="48"/>
      <c r="BZ1975" s="48"/>
      <c r="CA1975" s="48"/>
      <c r="CB1975" s="48"/>
      <c r="CC1975" s="48"/>
      <c r="CD1975" s="48"/>
      <c r="CE1975" s="48"/>
    </row>
    <row r="1976">
      <c r="E1976" s="60"/>
      <c r="F1976" s="218"/>
      <c r="I1976" s="48"/>
      <c r="J1976" s="65"/>
      <c r="K1976" s="65"/>
      <c r="L1976" s="11"/>
      <c r="M1976" s="11"/>
      <c r="P1976" s="48"/>
      <c r="Q1976" s="48"/>
      <c r="R1976" s="48"/>
      <c r="S1976" s="48"/>
      <c r="W1976" s="11"/>
      <c r="Z1976" s="48"/>
      <c r="AA1976" s="48"/>
      <c r="AB1976" s="48"/>
      <c r="AC1976" s="48"/>
      <c r="AD1976" s="48"/>
      <c r="AE1976" s="48"/>
      <c r="AF1976" s="48"/>
      <c r="AG1976" s="48"/>
      <c r="AH1976" s="48"/>
      <c r="AI1976" s="48"/>
      <c r="AJ1976" s="48"/>
      <c r="AK1976" s="48"/>
      <c r="AL1976" s="48"/>
      <c r="AN1976" s="48"/>
      <c r="AP1976" s="48"/>
      <c r="AQ1976" s="48"/>
      <c r="AS1976" s="48"/>
      <c r="AU1976" s="48"/>
      <c r="AV1976" s="48"/>
      <c r="AX1976" s="48"/>
      <c r="AY1976" s="48"/>
      <c r="BA1976" s="48"/>
      <c r="BB1976" s="48"/>
      <c r="BF1976" s="48"/>
      <c r="BH1976" s="48"/>
      <c r="BI1976" s="48"/>
      <c r="BK1976" s="48"/>
      <c r="BL1976" s="48"/>
      <c r="BM1976" s="48"/>
      <c r="BN1976" s="48"/>
      <c r="BO1976" s="48"/>
      <c r="BP1976" s="48"/>
      <c r="BQ1976" s="48"/>
      <c r="BR1976" s="48"/>
      <c r="BS1976" s="48"/>
      <c r="BT1976" s="48"/>
      <c r="BU1976" s="48"/>
      <c r="BV1976" s="48"/>
      <c r="BW1976" s="48"/>
      <c r="BX1976" s="48"/>
      <c r="BY1976" s="48"/>
      <c r="BZ1976" s="48"/>
      <c r="CA1976" s="48"/>
      <c r="CB1976" s="48"/>
      <c r="CC1976" s="48"/>
      <c r="CD1976" s="48"/>
      <c r="CE1976" s="48"/>
    </row>
    <row r="1977">
      <c r="E1977" s="60"/>
      <c r="F1977" s="218"/>
      <c r="I1977" s="48"/>
      <c r="J1977" s="65"/>
      <c r="K1977" s="65"/>
      <c r="L1977" s="11"/>
      <c r="M1977" s="11"/>
      <c r="P1977" s="48"/>
      <c r="Q1977" s="48"/>
      <c r="R1977" s="48"/>
      <c r="S1977" s="48"/>
      <c r="W1977" s="11"/>
      <c r="Z1977" s="48"/>
      <c r="AA1977" s="48"/>
      <c r="AB1977" s="48"/>
      <c r="AC1977" s="48"/>
      <c r="AD1977" s="48"/>
      <c r="AE1977" s="48"/>
      <c r="AF1977" s="48"/>
      <c r="AG1977" s="48"/>
      <c r="AH1977" s="48"/>
      <c r="AI1977" s="48"/>
      <c r="AJ1977" s="48"/>
      <c r="AK1977" s="48"/>
      <c r="AL1977" s="48"/>
      <c r="AN1977" s="48"/>
      <c r="AP1977" s="48"/>
      <c r="AQ1977" s="48"/>
      <c r="AS1977" s="48"/>
      <c r="AU1977" s="48"/>
      <c r="AV1977" s="48"/>
      <c r="AX1977" s="48"/>
      <c r="AY1977" s="48"/>
      <c r="BA1977" s="48"/>
      <c r="BB1977" s="48"/>
      <c r="BF1977" s="48"/>
      <c r="BH1977" s="48"/>
      <c r="BI1977" s="48"/>
      <c r="BK1977" s="48"/>
      <c r="BL1977" s="48"/>
      <c r="BM1977" s="48"/>
      <c r="BN1977" s="48"/>
      <c r="BO1977" s="48"/>
      <c r="BP1977" s="48"/>
      <c r="BQ1977" s="48"/>
      <c r="BR1977" s="48"/>
      <c r="BS1977" s="48"/>
      <c r="BT1977" s="48"/>
      <c r="BU1977" s="48"/>
      <c r="BV1977" s="48"/>
      <c r="BW1977" s="48"/>
      <c r="BX1977" s="48"/>
      <c r="BY1977" s="48"/>
      <c r="BZ1977" s="48"/>
      <c r="CA1977" s="48"/>
      <c r="CB1977" s="48"/>
      <c r="CC1977" s="48"/>
      <c r="CD1977" s="48"/>
      <c r="CE1977" s="48"/>
    </row>
    <row r="1978">
      <c r="E1978" s="60"/>
      <c r="F1978" s="218"/>
      <c r="I1978" s="48"/>
      <c r="J1978" s="65"/>
      <c r="K1978" s="65"/>
      <c r="L1978" s="11"/>
      <c r="M1978" s="11"/>
      <c r="P1978" s="48"/>
      <c r="Q1978" s="48"/>
      <c r="R1978" s="48"/>
      <c r="S1978" s="48"/>
      <c r="W1978" s="11"/>
      <c r="Z1978" s="48"/>
      <c r="AA1978" s="48"/>
      <c r="AB1978" s="48"/>
      <c r="AC1978" s="48"/>
      <c r="AD1978" s="48"/>
      <c r="AE1978" s="48"/>
      <c r="AF1978" s="48"/>
      <c r="AG1978" s="48"/>
      <c r="AH1978" s="48"/>
      <c r="AI1978" s="48"/>
      <c r="AJ1978" s="48"/>
      <c r="AK1978" s="48"/>
      <c r="AL1978" s="48"/>
      <c r="AN1978" s="48"/>
      <c r="AP1978" s="48"/>
      <c r="AQ1978" s="48"/>
      <c r="AS1978" s="48"/>
      <c r="AU1978" s="48"/>
      <c r="AV1978" s="48"/>
      <c r="AX1978" s="48"/>
      <c r="AY1978" s="48"/>
      <c r="BA1978" s="48"/>
      <c r="BB1978" s="48"/>
      <c r="BF1978" s="48"/>
      <c r="BH1978" s="48"/>
      <c r="BI1978" s="48"/>
      <c r="BK1978" s="48"/>
      <c r="BL1978" s="48"/>
      <c r="BM1978" s="48"/>
      <c r="BN1978" s="48"/>
      <c r="BO1978" s="48"/>
      <c r="BP1978" s="48"/>
      <c r="BQ1978" s="48"/>
      <c r="BR1978" s="48"/>
      <c r="BS1978" s="48"/>
      <c r="BT1978" s="48"/>
      <c r="BU1978" s="48"/>
      <c r="BV1978" s="48"/>
      <c r="BW1978" s="48"/>
      <c r="BX1978" s="48"/>
      <c r="BY1978" s="48"/>
      <c r="BZ1978" s="48"/>
      <c r="CA1978" s="48"/>
      <c r="CB1978" s="48"/>
      <c r="CC1978" s="48"/>
      <c r="CD1978" s="48"/>
      <c r="CE1978" s="48"/>
    </row>
    <row r="1979">
      <c r="E1979" s="60"/>
      <c r="F1979" s="218"/>
      <c r="I1979" s="48"/>
      <c r="J1979" s="65"/>
      <c r="K1979" s="65"/>
      <c r="L1979" s="11"/>
      <c r="M1979" s="11"/>
      <c r="P1979" s="48"/>
      <c r="Q1979" s="48"/>
      <c r="R1979" s="48"/>
      <c r="S1979" s="48"/>
      <c r="W1979" s="11"/>
      <c r="Z1979" s="48"/>
      <c r="AA1979" s="48"/>
      <c r="AB1979" s="48"/>
      <c r="AC1979" s="48"/>
      <c r="AD1979" s="48"/>
      <c r="AE1979" s="48"/>
      <c r="AF1979" s="48"/>
      <c r="AG1979" s="48"/>
      <c r="AH1979" s="48"/>
      <c r="AI1979" s="48"/>
      <c r="AJ1979" s="48"/>
      <c r="AK1979" s="48"/>
      <c r="AL1979" s="48"/>
      <c r="AN1979" s="48"/>
      <c r="AP1979" s="48"/>
      <c r="AQ1979" s="48"/>
      <c r="AS1979" s="48"/>
      <c r="AU1979" s="48"/>
      <c r="AV1979" s="48"/>
      <c r="AX1979" s="48"/>
      <c r="AY1979" s="48"/>
      <c r="BA1979" s="48"/>
      <c r="BB1979" s="48"/>
      <c r="BF1979" s="48"/>
      <c r="BH1979" s="48"/>
      <c r="BI1979" s="48"/>
      <c r="BK1979" s="48"/>
      <c r="BL1979" s="48"/>
      <c r="BM1979" s="48"/>
      <c r="BN1979" s="48"/>
      <c r="BO1979" s="48"/>
      <c r="BP1979" s="48"/>
      <c r="BQ1979" s="48"/>
      <c r="BR1979" s="48"/>
      <c r="BS1979" s="48"/>
      <c r="BT1979" s="48"/>
      <c r="BU1979" s="48"/>
      <c r="BV1979" s="48"/>
      <c r="BW1979" s="48"/>
      <c r="BX1979" s="48"/>
      <c r="BY1979" s="48"/>
      <c r="BZ1979" s="48"/>
      <c r="CA1979" s="48"/>
      <c r="CB1979" s="48"/>
      <c r="CC1979" s="48"/>
      <c r="CD1979" s="48"/>
      <c r="CE1979" s="48"/>
    </row>
    <row r="1980">
      <c r="E1980" s="60"/>
      <c r="F1980" s="218"/>
      <c r="I1980" s="48"/>
      <c r="J1980" s="65"/>
      <c r="K1980" s="65"/>
      <c r="L1980" s="11"/>
      <c r="M1980" s="11"/>
      <c r="P1980" s="48"/>
      <c r="Q1980" s="48"/>
      <c r="R1980" s="48"/>
      <c r="S1980" s="48"/>
      <c r="W1980" s="11"/>
      <c r="Z1980" s="48"/>
      <c r="AA1980" s="48"/>
      <c r="AB1980" s="48"/>
      <c r="AC1980" s="48"/>
      <c r="AD1980" s="48"/>
      <c r="AE1980" s="48"/>
      <c r="AF1980" s="48"/>
      <c r="AG1980" s="48"/>
      <c r="AH1980" s="48"/>
      <c r="AI1980" s="48"/>
      <c r="AJ1980" s="48"/>
      <c r="AK1980" s="48"/>
      <c r="AL1980" s="48"/>
      <c r="AN1980" s="48"/>
      <c r="AP1980" s="48"/>
      <c r="AQ1980" s="48"/>
      <c r="AS1980" s="48"/>
      <c r="AU1980" s="48"/>
      <c r="AV1980" s="48"/>
      <c r="AX1980" s="48"/>
      <c r="AY1980" s="48"/>
      <c r="BA1980" s="48"/>
      <c r="BB1980" s="48"/>
      <c r="BF1980" s="48"/>
      <c r="BH1980" s="48"/>
      <c r="BI1980" s="48"/>
      <c r="BK1980" s="48"/>
      <c r="BL1980" s="48"/>
      <c r="BM1980" s="48"/>
      <c r="BN1980" s="48"/>
      <c r="BO1980" s="48"/>
      <c r="BP1980" s="48"/>
      <c r="BQ1980" s="48"/>
      <c r="BR1980" s="48"/>
      <c r="BS1980" s="48"/>
      <c r="BT1980" s="48"/>
      <c r="BU1980" s="48"/>
      <c r="BV1980" s="48"/>
      <c r="BW1980" s="48"/>
      <c r="BX1980" s="48"/>
      <c r="BY1980" s="48"/>
      <c r="BZ1980" s="48"/>
      <c r="CA1980" s="48"/>
      <c r="CB1980" s="48"/>
      <c r="CC1980" s="48"/>
      <c r="CD1980" s="48"/>
      <c r="CE1980" s="48"/>
    </row>
    <row r="1981">
      <c r="E1981" s="60"/>
      <c r="F1981" s="218"/>
      <c r="I1981" s="48"/>
      <c r="J1981" s="65"/>
      <c r="K1981" s="65"/>
      <c r="L1981" s="11"/>
      <c r="M1981" s="11"/>
      <c r="P1981" s="48"/>
      <c r="Q1981" s="48"/>
      <c r="R1981" s="48"/>
      <c r="S1981" s="48"/>
      <c r="W1981" s="11"/>
      <c r="Z1981" s="48"/>
      <c r="AA1981" s="48"/>
      <c r="AB1981" s="48"/>
      <c r="AC1981" s="48"/>
      <c r="AD1981" s="48"/>
      <c r="AE1981" s="48"/>
      <c r="AF1981" s="48"/>
      <c r="AG1981" s="48"/>
      <c r="AH1981" s="48"/>
      <c r="AI1981" s="48"/>
      <c r="AJ1981" s="48"/>
      <c r="AK1981" s="48"/>
      <c r="AL1981" s="48"/>
      <c r="AN1981" s="48"/>
      <c r="AP1981" s="48"/>
      <c r="AQ1981" s="48"/>
      <c r="AS1981" s="48"/>
      <c r="AU1981" s="48"/>
      <c r="AV1981" s="48"/>
      <c r="AX1981" s="48"/>
      <c r="AY1981" s="48"/>
      <c r="BA1981" s="48"/>
      <c r="BB1981" s="48"/>
      <c r="BF1981" s="48"/>
      <c r="BH1981" s="48"/>
      <c r="BI1981" s="48"/>
      <c r="BK1981" s="48"/>
      <c r="BL1981" s="48"/>
      <c r="BM1981" s="48"/>
      <c r="BN1981" s="48"/>
      <c r="BO1981" s="48"/>
      <c r="BP1981" s="48"/>
      <c r="BQ1981" s="48"/>
      <c r="BR1981" s="48"/>
      <c r="BS1981" s="48"/>
      <c r="BT1981" s="48"/>
      <c r="BU1981" s="48"/>
      <c r="BV1981" s="48"/>
      <c r="BW1981" s="48"/>
      <c r="BX1981" s="48"/>
      <c r="BY1981" s="48"/>
      <c r="BZ1981" s="48"/>
      <c r="CA1981" s="48"/>
      <c r="CB1981" s="48"/>
      <c r="CC1981" s="48"/>
      <c r="CD1981" s="48"/>
      <c r="CE1981" s="48"/>
    </row>
    <row r="1982">
      <c r="E1982" s="60"/>
      <c r="F1982" s="218"/>
      <c r="I1982" s="48"/>
      <c r="J1982" s="65"/>
      <c r="K1982" s="65"/>
      <c r="L1982" s="11"/>
      <c r="M1982" s="11"/>
      <c r="P1982" s="48"/>
      <c r="Q1982" s="48"/>
      <c r="R1982" s="48"/>
      <c r="S1982" s="48"/>
      <c r="W1982" s="11"/>
      <c r="Z1982" s="48"/>
      <c r="AA1982" s="48"/>
      <c r="AB1982" s="48"/>
      <c r="AC1982" s="48"/>
      <c r="AD1982" s="48"/>
      <c r="AE1982" s="48"/>
      <c r="AF1982" s="48"/>
      <c r="AG1982" s="48"/>
      <c r="AH1982" s="48"/>
      <c r="AI1982" s="48"/>
      <c r="AJ1982" s="48"/>
      <c r="AK1982" s="48"/>
      <c r="AL1982" s="48"/>
      <c r="AN1982" s="48"/>
      <c r="AP1982" s="48"/>
      <c r="AQ1982" s="48"/>
      <c r="AS1982" s="48"/>
      <c r="AU1982" s="48"/>
      <c r="AV1982" s="48"/>
      <c r="AX1982" s="48"/>
      <c r="AY1982" s="48"/>
      <c r="BA1982" s="48"/>
      <c r="BB1982" s="48"/>
      <c r="BF1982" s="48"/>
      <c r="BH1982" s="48"/>
      <c r="BI1982" s="48"/>
      <c r="BK1982" s="48"/>
      <c r="BL1982" s="48"/>
      <c r="BM1982" s="48"/>
      <c r="BN1982" s="48"/>
      <c r="BO1982" s="48"/>
      <c r="BP1982" s="48"/>
      <c r="BQ1982" s="48"/>
      <c r="BR1982" s="48"/>
      <c r="BS1982" s="48"/>
      <c r="BT1982" s="48"/>
      <c r="BU1982" s="48"/>
      <c r="BV1982" s="48"/>
      <c r="BW1982" s="48"/>
      <c r="BX1982" s="48"/>
      <c r="BY1982" s="48"/>
      <c r="BZ1982" s="48"/>
      <c r="CA1982" s="48"/>
      <c r="CB1982" s="48"/>
      <c r="CC1982" s="48"/>
      <c r="CD1982" s="48"/>
      <c r="CE1982" s="48"/>
    </row>
    <row r="1983">
      <c r="E1983" s="60"/>
      <c r="F1983" s="218"/>
      <c r="I1983" s="48"/>
      <c r="J1983" s="65"/>
      <c r="K1983" s="65"/>
      <c r="L1983" s="11"/>
      <c r="M1983" s="11"/>
      <c r="P1983" s="48"/>
      <c r="Q1983" s="48"/>
      <c r="R1983" s="48"/>
      <c r="S1983" s="48"/>
      <c r="W1983" s="11"/>
      <c r="Z1983" s="48"/>
      <c r="AA1983" s="48"/>
      <c r="AB1983" s="48"/>
      <c r="AC1983" s="48"/>
      <c r="AD1983" s="48"/>
      <c r="AE1983" s="48"/>
      <c r="AF1983" s="48"/>
      <c r="AG1983" s="48"/>
      <c r="AH1983" s="48"/>
      <c r="AI1983" s="48"/>
      <c r="AJ1983" s="48"/>
      <c r="AK1983" s="48"/>
      <c r="AL1983" s="48"/>
      <c r="AN1983" s="48"/>
      <c r="AP1983" s="48"/>
      <c r="AQ1983" s="48"/>
      <c r="AS1983" s="48"/>
      <c r="AU1983" s="48"/>
      <c r="AV1983" s="48"/>
      <c r="AX1983" s="48"/>
      <c r="AY1983" s="48"/>
      <c r="BA1983" s="48"/>
      <c r="BB1983" s="48"/>
      <c r="BF1983" s="48"/>
      <c r="BH1983" s="48"/>
      <c r="BI1983" s="48"/>
      <c r="BK1983" s="48"/>
      <c r="BL1983" s="48"/>
      <c r="BM1983" s="48"/>
      <c r="BN1983" s="48"/>
      <c r="BO1983" s="48"/>
      <c r="BP1983" s="48"/>
      <c r="BQ1983" s="48"/>
      <c r="BR1983" s="48"/>
      <c r="BS1983" s="48"/>
      <c r="BT1983" s="48"/>
      <c r="BU1983" s="48"/>
      <c r="BV1983" s="48"/>
      <c r="BW1983" s="48"/>
      <c r="BX1983" s="48"/>
      <c r="BY1983" s="48"/>
      <c r="BZ1983" s="48"/>
      <c r="CA1983" s="48"/>
      <c r="CB1983" s="48"/>
      <c r="CC1983" s="48"/>
      <c r="CD1983" s="48"/>
      <c r="CE1983" s="48"/>
    </row>
    <row r="1984">
      <c r="E1984" s="60"/>
      <c r="F1984" s="218"/>
      <c r="I1984" s="48"/>
      <c r="J1984" s="65"/>
      <c r="K1984" s="65"/>
      <c r="L1984" s="11"/>
      <c r="M1984" s="11"/>
      <c r="P1984" s="48"/>
      <c r="Q1984" s="48"/>
      <c r="R1984" s="48"/>
      <c r="S1984" s="48"/>
      <c r="W1984" s="11"/>
      <c r="Z1984" s="48"/>
      <c r="AA1984" s="48"/>
      <c r="AB1984" s="48"/>
      <c r="AC1984" s="48"/>
      <c r="AD1984" s="48"/>
      <c r="AE1984" s="48"/>
      <c r="AF1984" s="48"/>
      <c r="AG1984" s="48"/>
      <c r="AH1984" s="48"/>
      <c r="AI1984" s="48"/>
      <c r="AJ1984" s="48"/>
      <c r="AK1984" s="48"/>
      <c r="AL1984" s="48"/>
      <c r="AN1984" s="48"/>
      <c r="AP1984" s="48"/>
      <c r="AQ1984" s="48"/>
      <c r="AS1984" s="48"/>
      <c r="AU1984" s="48"/>
      <c r="AV1984" s="48"/>
      <c r="AX1984" s="48"/>
      <c r="AY1984" s="48"/>
      <c r="BA1984" s="48"/>
      <c r="BB1984" s="48"/>
      <c r="BF1984" s="48"/>
      <c r="BH1984" s="48"/>
      <c r="BI1984" s="48"/>
      <c r="BK1984" s="48"/>
      <c r="BL1984" s="48"/>
      <c r="BM1984" s="48"/>
      <c r="BN1984" s="48"/>
      <c r="BO1984" s="48"/>
      <c r="BP1984" s="48"/>
      <c r="BQ1984" s="48"/>
      <c r="BR1984" s="48"/>
      <c r="BS1984" s="48"/>
      <c r="BT1984" s="48"/>
      <c r="BU1984" s="48"/>
      <c r="BV1984" s="48"/>
      <c r="BW1984" s="48"/>
      <c r="BX1984" s="48"/>
      <c r="BY1984" s="48"/>
      <c r="BZ1984" s="48"/>
      <c r="CA1984" s="48"/>
      <c r="CB1984" s="48"/>
      <c r="CC1984" s="48"/>
      <c r="CD1984" s="48"/>
      <c r="CE1984" s="48"/>
    </row>
    <row r="1985">
      <c r="E1985" s="60"/>
      <c r="F1985" s="218"/>
      <c r="I1985" s="48"/>
      <c r="J1985" s="65"/>
      <c r="K1985" s="65"/>
      <c r="L1985" s="11"/>
      <c r="M1985" s="11"/>
      <c r="P1985" s="48"/>
      <c r="Q1985" s="48"/>
      <c r="R1985" s="48"/>
      <c r="S1985" s="48"/>
      <c r="W1985" s="11"/>
      <c r="Z1985" s="48"/>
      <c r="AA1985" s="48"/>
      <c r="AB1985" s="48"/>
      <c r="AC1985" s="48"/>
      <c r="AD1985" s="48"/>
      <c r="AE1985" s="48"/>
      <c r="AF1985" s="48"/>
      <c r="AG1985" s="48"/>
      <c r="AH1985" s="48"/>
      <c r="AI1985" s="48"/>
      <c r="AJ1985" s="48"/>
      <c r="AK1985" s="48"/>
      <c r="AL1985" s="48"/>
      <c r="AN1985" s="48"/>
      <c r="AP1985" s="48"/>
      <c r="AQ1985" s="48"/>
      <c r="AS1985" s="48"/>
      <c r="AU1985" s="48"/>
      <c r="AV1985" s="48"/>
      <c r="AX1985" s="48"/>
      <c r="AY1985" s="48"/>
      <c r="BA1985" s="48"/>
      <c r="BB1985" s="48"/>
      <c r="BF1985" s="48"/>
      <c r="BH1985" s="48"/>
      <c r="BI1985" s="48"/>
      <c r="BK1985" s="48"/>
      <c r="BL1985" s="48"/>
      <c r="BM1985" s="48"/>
      <c r="BN1985" s="48"/>
      <c r="BO1985" s="48"/>
      <c r="BP1985" s="48"/>
      <c r="BQ1985" s="48"/>
      <c r="BR1985" s="48"/>
      <c r="BS1985" s="48"/>
      <c r="BT1985" s="48"/>
      <c r="BU1985" s="48"/>
      <c r="BV1985" s="48"/>
      <c r="BW1985" s="48"/>
      <c r="BX1985" s="48"/>
      <c r="BY1985" s="48"/>
      <c r="BZ1985" s="48"/>
      <c r="CA1985" s="48"/>
      <c r="CB1985" s="48"/>
      <c r="CC1985" s="48"/>
      <c r="CD1985" s="48"/>
      <c r="CE1985" s="48"/>
    </row>
    <row r="1986">
      <c r="E1986" s="60"/>
      <c r="F1986" s="218"/>
      <c r="I1986" s="48"/>
      <c r="J1986" s="65"/>
      <c r="K1986" s="65"/>
      <c r="L1986" s="11"/>
      <c r="M1986" s="11"/>
      <c r="P1986" s="48"/>
      <c r="Q1986" s="48"/>
      <c r="R1986" s="48"/>
      <c r="S1986" s="48"/>
      <c r="W1986" s="11"/>
      <c r="Z1986" s="48"/>
      <c r="AA1986" s="48"/>
      <c r="AB1986" s="48"/>
      <c r="AC1986" s="48"/>
      <c r="AD1986" s="48"/>
      <c r="AE1986" s="48"/>
      <c r="AF1986" s="48"/>
      <c r="AG1986" s="48"/>
      <c r="AH1986" s="48"/>
      <c r="AI1986" s="48"/>
      <c r="AJ1986" s="48"/>
      <c r="AK1986" s="48"/>
      <c r="AL1986" s="48"/>
      <c r="AN1986" s="48"/>
      <c r="AP1986" s="48"/>
      <c r="AQ1986" s="48"/>
      <c r="AS1986" s="48"/>
      <c r="AU1986" s="48"/>
      <c r="AV1986" s="48"/>
      <c r="AX1986" s="48"/>
      <c r="AY1986" s="48"/>
      <c r="BA1986" s="48"/>
      <c r="BB1986" s="48"/>
      <c r="BF1986" s="48"/>
      <c r="BH1986" s="48"/>
      <c r="BI1986" s="48"/>
      <c r="BK1986" s="48"/>
      <c r="BL1986" s="48"/>
      <c r="BM1986" s="48"/>
      <c r="BN1986" s="48"/>
      <c r="BO1986" s="48"/>
      <c r="BP1986" s="48"/>
      <c r="BQ1986" s="48"/>
      <c r="BR1986" s="48"/>
      <c r="BS1986" s="48"/>
      <c r="BT1986" s="48"/>
      <c r="BU1986" s="48"/>
      <c r="BV1986" s="48"/>
      <c r="BW1986" s="48"/>
      <c r="BX1986" s="48"/>
      <c r="BY1986" s="48"/>
      <c r="BZ1986" s="48"/>
      <c r="CA1986" s="48"/>
      <c r="CB1986" s="48"/>
      <c r="CC1986" s="48"/>
      <c r="CD1986" s="48"/>
      <c r="CE1986" s="48"/>
    </row>
    <row r="1987">
      <c r="E1987" s="60"/>
      <c r="F1987" s="218"/>
      <c r="I1987" s="48"/>
      <c r="J1987" s="65"/>
      <c r="K1987" s="65"/>
      <c r="L1987" s="11"/>
      <c r="M1987" s="11"/>
      <c r="P1987" s="48"/>
      <c r="Q1987" s="48"/>
      <c r="R1987" s="48"/>
      <c r="S1987" s="48"/>
      <c r="W1987" s="11"/>
      <c r="Z1987" s="48"/>
      <c r="AA1987" s="48"/>
      <c r="AB1987" s="48"/>
      <c r="AC1987" s="48"/>
      <c r="AD1987" s="48"/>
      <c r="AE1987" s="48"/>
      <c r="AF1987" s="48"/>
      <c r="AG1987" s="48"/>
      <c r="AH1987" s="48"/>
      <c r="AI1987" s="48"/>
      <c r="AJ1987" s="48"/>
      <c r="AK1987" s="48"/>
      <c r="AL1987" s="48"/>
      <c r="AN1987" s="48"/>
      <c r="AP1987" s="48"/>
      <c r="AQ1987" s="48"/>
      <c r="AS1987" s="48"/>
      <c r="AU1987" s="48"/>
      <c r="AV1987" s="48"/>
      <c r="AX1987" s="48"/>
      <c r="AY1987" s="48"/>
      <c r="BA1987" s="48"/>
      <c r="BB1987" s="48"/>
      <c r="BF1987" s="48"/>
      <c r="BH1987" s="48"/>
      <c r="BI1987" s="48"/>
      <c r="BK1987" s="48"/>
      <c r="BL1987" s="48"/>
      <c r="BM1987" s="48"/>
      <c r="BN1987" s="48"/>
      <c r="BO1987" s="48"/>
      <c r="BP1987" s="48"/>
      <c r="BQ1987" s="48"/>
      <c r="BR1987" s="48"/>
      <c r="BS1987" s="48"/>
      <c r="BT1987" s="48"/>
      <c r="BU1987" s="48"/>
      <c r="BV1987" s="48"/>
      <c r="BW1987" s="48"/>
      <c r="BX1987" s="48"/>
      <c r="BY1987" s="48"/>
      <c r="BZ1987" s="48"/>
      <c r="CA1987" s="48"/>
      <c r="CB1987" s="48"/>
      <c r="CC1987" s="48"/>
      <c r="CD1987" s="48"/>
      <c r="CE1987" s="48"/>
    </row>
    <row r="1988">
      <c r="E1988" s="60"/>
      <c r="F1988" s="218"/>
      <c r="I1988" s="48"/>
      <c r="J1988" s="65"/>
      <c r="K1988" s="65"/>
      <c r="L1988" s="11"/>
      <c r="M1988" s="11"/>
      <c r="P1988" s="48"/>
      <c r="Q1988" s="48"/>
      <c r="R1988" s="48"/>
      <c r="S1988" s="48"/>
      <c r="W1988" s="11"/>
      <c r="Z1988" s="48"/>
      <c r="AA1988" s="48"/>
      <c r="AB1988" s="48"/>
      <c r="AC1988" s="48"/>
      <c r="AD1988" s="48"/>
      <c r="AE1988" s="48"/>
      <c r="AF1988" s="48"/>
      <c r="AG1988" s="48"/>
      <c r="AH1988" s="48"/>
      <c r="AI1988" s="48"/>
      <c r="AJ1988" s="48"/>
      <c r="AK1988" s="48"/>
      <c r="AL1988" s="48"/>
      <c r="AN1988" s="48"/>
      <c r="AP1988" s="48"/>
      <c r="AQ1988" s="48"/>
      <c r="AS1988" s="48"/>
      <c r="AU1988" s="48"/>
      <c r="AV1988" s="48"/>
      <c r="AX1988" s="48"/>
      <c r="AY1988" s="48"/>
      <c r="BA1988" s="48"/>
      <c r="BB1988" s="48"/>
      <c r="BF1988" s="48"/>
      <c r="BH1988" s="48"/>
      <c r="BI1988" s="48"/>
      <c r="BK1988" s="48"/>
      <c r="BL1988" s="48"/>
      <c r="BM1988" s="48"/>
      <c r="BN1988" s="48"/>
      <c r="BO1988" s="48"/>
      <c r="BP1988" s="48"/>
      <c r="BQ1988" s="48"/>
      <c r="BR1988" s="48"/>
      <c r="BS1988" s="48"/>
      <c r="BT1988" s="48"/>
      <c r="BU1988" s="48"/>
      <c r="BV1988" s="48"/>
      <c r="BW1988" s="48"/>
      <c r="BX1988" s="48"/>
      <c r="BY1988" s="48"/>
      <c r="BZ1988" s="48"/>
      <c r="CA1988" s="48"/>
      <c r="CB1988" s="48"/>
      <c r="CC1988" s="48"/>
      <c r="CD1988" s="48"/>
      <c r="CE1988" s="48"/>
    </row>
    <row r="1989">
      <c r="E1989" s="60"/>
      <c r="F1989" s="218"/>
      <c r="I1989" s="48"/>
      <c r="J1989" s="65"/>
      <c r="K1989" s="65"/>
      <c r="L1989" s="11"/>
      <c r="M1989" s="11"/>
      <c r="P1989" s="48"/>
      <c r="Q1989" s="48"/>
      <c r="R1989" s="48"/>
      <c r="S1989" s="48"/>
      <c r="W1989" s="11"/>
      <c r="Z1989" s="48"/>
      <c r="AA1989" s="48"/>
      <c r="AB1989" s="48"/>
      <c r="AC1989" s="48"/>
      <c r="AD1989" s="48"/>
      <c r="AE1989" s="48"/>
      <c r="AF1989" s="48"/>
      <c r="AG1989" s="48"/>
      <c r="AH1989" s="48"/>
      <c r="AI1989" s="48"/>
      <c r="AJ1989" s="48"/>
      <c r="AK1989" s="48"/>
      <c r="AL1989" s="48"/>
      <c r="AN1989" s="48"/>
      <c r="AP1989" s="48"/>
      <c r="AQ1989" s="48"/>
      <c r="AS1989" s="48"/>
      <c r="AU1989" s="48"/>
      <c r="AV1989" s="48"/>
      <c r="AX1989" s="48"/>
      <c r="AY1989" s="48"/>
      <c r="BA1989" s="48"/>
      <c r="BB1989" s="48"/>
      <c r="BF1989" s="48"/>
      <c r="BH1989" s="48"/>
      <c r="BI1989" s="48"/>
      <c r="BK1989" s="48"/>
      <c r="BL1989" s="48"/>
      <c r="BM1989" s="48"/>
      <c r="BN1989" s="48"/>
      <c r="BO1989" s="48"/>
      <c r="BP1989" s="48"/>
      <c r="BQ1989" s="48"/>
      <c r="BR1989" s="48"/>
      <c r="BS1989" s="48"/>
      <c r="BT1989" s="48"/>
      <c r="BU1989" s="48"/>
      <c r="BV1989" s="48"/>
      <c r="BW1989" s="48"/>
      <c r="BX1989" s="48"/>
      <c r="BY1989" s="48"/>
      <c r="BZ1989" s="48"/>
      <c r="CA1989" s="48"/>
      <c r="CB1989" s="48"/>
      <c r="CC1989" s="48"/>
      <c r="CD1989" s="48"/>
      <c r="CE1989" s="48"/>
    </row>
    <row r="1990">
      <c r="E1990" s="60"/>
      <c r="F1990" s="218"/>
      <c r="I1990" s="48"/>
      <c r="J1990" s="65"/>
      <c r="K1990" s="65"/>
      <c r="L1990" s="11"/>
      <c r="M1990" s="11"/>
      <c r="P1990" s="48"/>
      <c r="Q1990" s="48"/>
      <c r="R1990" s="48"/>
      <c r="S1990" s="48"/>
      <c r="W1990" s="11"/>
      <c r="Z1990" s="48"/>
      <c r="AA1990" s="48"/>
      <c r="AB1990" s="48"/>
      <c r="AC1990" s="48"/>
      <c r="AD1990" s="48"/>
      <c r="AE1990" s="48"/>
      <c r="AF1990" s="48"/>
      <c r="AG1990" s="48"/>
      <c r="AH1990" s="48"/>
      <c r="AI1990" s="48"/>
      <c r="AJ1990" s="48"/>
      <c r="AK1990" s="48"/>
      <c r="AL1990" s="48"/>
      <c r="AN1990" s="48"/>
      <c r="AP1990" s="48"/>
      <c r="AQ1990" s="48"/>
      <c r="AS1990" s="48"/>
      <c r="AU1990" s="48"/>
      <c r="AV1990" s="48"/>
      <c r="AX1990" s="48"/>
      <c r="AY1990" s="48"/>
      <c r="BA1990" s="48"/>
      <c r="BB1990" s="48"/>
      <c r="BF1990" s="48"/>
      <c r="BH1990" s="48"/>
      <c r="BI1990" s="48"/>
      <c r="BK1990" s="48"/>
      <c r="BL1990" s="48"/>
      <c r="BM1990" s="48"/>
      <c r="BN1990" s="48"/>
      <c r="BO1990" s="48"/>
      <c r="BP1990" s="48"/>
      <c r="BQ1990" s="48"/>
      <c r="BR1990" s="48"/>
      <c r="BS1990" s="48"/>
      <c r="BT1990" s="48"/>
      <c r="BU1990" s="48"/>
      <c r="BV1990" s="48"/>
      <c r="BW1990" s="48"/>
      <c r="BX1990" s="48"/>
      <c r="BY1990" s="48"/>
      <c r="BZ1990" s="48"/>
      <c r="CA1990" s="48"/>
      <c r="CB1990" s="48"/>
      <c r="CC1990" s="48"/>
      <c r="CD1990" s="48"/>
      <c r="CE1990" s="48"/>
    </row>
    <row r="1991">
      <c r="E1991" s="60"/>
      <c r="F1991" s="218"/>
      <c r="I1991" s="48"/>
      <c r="J1991" s="65"/>
      <c r="K1991" s="65"/>
      <c r="L1991" s="11"/>
      <c r="M1991" s="11"/>
      <c r="P1991" s="48"/>
      <c r="Q1991" s="48"/>
      <c r="R1991" s="48"/>
      <c r="S1991" s="48"/>
      <c r="W1991" s="11"/>
      <c r="Z1991" s="48"/>
      <c r="AA1991" s="48"/>
      <c r="AB1991" s="48"/>
      <c r="AC1991" s="48"/>
      <c r="AD1991" s="48"/>
      <c r="AE1991" s="48"/>
      <c r="AF1991" s="48"/>
      <c r="AG1991" s="48"/>
      <c r="AH1991" s="48"/>
      <c r="AI1991" s="48"/>
      <c r="AJ1991" s="48"/>
      <c r="AK1991" s="48"/>
      <c r="AL1991" s="48"/>
      <c r="AN1991" s="48"/>
      <c r="AP1991" s="48"/>
      <c r="AQ1991" s="48"/>
      <c r="AS1991" s="48"/>
      <c r="AU1991" s="48"/>
      <c r="AV1991" s="48"/>
      <c r="AX1991" s="48"/>
      <c r="AY1991" s="48"/>
      <c r="BA1991" s="48"/>
      <c r="BB1991" s="48"/>
      <c r="BF1991" s="48"/>
      <c r="BH1991" s="48"/>
      <c r="BI1991" s="48"/>
      <c r="BK1991" s="48"/>
      <c r="BL1991" s="48"/>
      <c r="BM1991" s="48"/>
      <c r="BN1991" s="48"/>
      <c r="BO1991" s="48"/>
      <c r="BP1991" s="48"/>
      <c r="BQ1991" s="48"/>
      <c r="BR1991" s="48"/>
      <c r="BS1991" s="48"/>
      <c r="BT1991" s="48"/>
      <c r="BU1991" s="48"/>
      <c r="BV1991" s="48"/>
      <c r="BW1991" s="48"/>
      <c r="BX1991" s="48"/>
      <c r="BY1991" s="48"/>
      <c r="BZ1991" s="48"/>
      <c r="CA1991" s="48"/>
      <c r="CB1991" s="48"/>
      <c r="CC1991" s="48"/>
      <c r="CD1991" s="48"/>
      <c r="CE1991" s="48"/>
    </row>
    <row r="1992">
      <c r="E1992" s="60"/>
      <c r="F1992" s="218"/>
      <c r="I1992" s="48"/>
      <c r="J1992" s="65"/>
      <c r="K1992" s="65"/>
      <c r="L1992" s="11"/>
      <c r="M1992" s="11"/>
      <c r="P1992" s="48"/>
      <c r="Q1992" s="48"/>
      <c r="R1992" s="48"/>
      <c r="S1992" s="48"/>
      <c r="W1992" s="11"/>
      <c r="Z1992" s="48"/>
      <c r="AA1992" s="48"/>
      <c r="AB1992" s="48"/>
      <c r="AC1992" s="48"/>
      <c r="AD1992" s="48"/>
      <c r="AE1992" s="48"/>
      <c r="AF1992" s="48"/>
      <c r="AG1992" s="48"/>
      <c r="AH1992" s="48"/>
      <c r="AI1992" s="48"/>
      <c r="AJ1992" s="48"/>
      <c r="AK1992" s="48"/>
      <c r="AL1992" s="48"/>
      <c r="AN1992" s="48"/>
      <c r="AP1992" s="48"/>
      <c r="AQ1992" s="48"/>
      <c r="AS1992" s="48"/>
      <c r="AU1992" s="48"/>
      <c r="AV1992" s="48"/>
      <c r="AX1992" s="48"/>
      <c r="AY1992" s="48"/>
      <c r="BA1992" s="48"/>
      <c r="BB1992" s="48"/>
      <c r="BF1992" s="48"/>
      <c r="BH1992" s="48"/>
      <c r="BI1992" s="48"/>
      <c r="BK1992" s="48"/>
      <c r="BL1992" s="48"/>
      <c r="BM1992" s="48"/>
      <c r="BN1992" s="48"/>
      <c r="BO1992" s="48"/>
      <c r="BP1992" s="48"/>
      <c r="BQ1992" s="48"/>
      <c r="BR1992" s="48"/>
      <c r="BS1992" s="48"/>
      <c r="BT1992" s="48"/>
      <c r="BU1992" s="48"/>
      <c r="BV1992" s="48"/>
      <c r="BW1992" s="48"/>
      <c r="BX1992" s="48"/>
      <c r="BY1992" s="48"/>
      <c r="BZ1992" s="48"/>
      <c r="CA1992" s="48"/>
      <c r="CB1992" s="48"/>
      <c r="CC1992" s="48"/>
      <c r="CD1992" s="48"/>
      <c r="CE1992" s="48"/>
    </row>
    <row r="1993">
      <c r="E1993" s="60"/>
      <c r="F1993" s="218"/>
      <c r="I1993" s="48"/>
      <c r="J1993" s="65"/>
      <c r="K1993" s="65"/>
      <c r="L1993" s="11"/>
      <c r="M1993" s="11"/>
      <c r="P1993" s="48"/>
      <c r="Q1993" s="48"/>
      <c r="R1993" s="48"/>
      <c r="S1993" s="48"/>
      <c r="W1993" s="11"/>
      <c r="Z1993" s="48"/>
      <c r="AA1993" s="48"/>
      <c r="AB1993" s="48"/>
      <c r="AC1993" s="48"/>
      <c r="AD1993" s="48"/>
      <c r="AE1993" s="48"/>
      <c r="AF1993" s="48"/>
      <c r="AG1993" s="48"/>
      <c r="AH1993" s="48"/>
      <c r="AI1993" s="48"/>
      <c r="AJ1993" s="48"/>
      <c r="AK1993" s="48"/>
      <c r="AL1993" s="48"/>
      <c r="AN1993" s="48"/>
      <c r="AP1993" s="48"/>
      <c r="AQ1993" s="48"/>
      <c r="AS1993" s="48"/>
      <c r="AU1993" s="48"/>
      <c r="AV1993" s="48"/>
      <c r="AX1993" s="48"/>
      <c r="AY1993" s="48"/>
      <c r="BA1993" s="48"/>
      <c r="BB1993" s="48"/>
      <c r="BF1993" s="48"/>
      <c r="BH1993" s="48"/>
      <c r="BI1993" s="48"/>
      <c r="BK1993" s="48"/>
      <c r="BL1993" s="48"/>
      <c r="BM1993" s="48"/>
      <c r="BN1993" s="48"/>
      <c r="BO1993" s="48"/>
      <c r="BP1993" s="48"/>
      <c r="BQ1993" s="48"/>
      <c r="BR1993" s="48"/>
      <c r="BS1993" s="48"/>
      <c r="BT1993" s="48"/>
      <c r="BU1993" s="48"/>
      <c r="BV1993" s="48"/>
      <c r="BW1993" s="48"/>
      <c r="BX1993" s="48"/>
      <c r="BY1993" s="48"/>
      <c r="BZ1993" s="48"/>
      <c r="CA1993" s="48"/>
      <c r="CB1993" s="48"/>
      <c r="CC1993" s="48"/>
      <c r="CD1993" s="48"/>
      <c r="CE1993" s="48"/>
    </row>
    <row r="1994">
      <c r="E1994" s="60"/>
      <c r="F1994" s="218"/>
      <c r="I1994" s="48"/>
      <c r="J1994" s="65"/>
      <c r="K1994" s="65"/>
      <c r="L1994" s="11"/>
      <c r="M1994" s="11"/>
      <c r="P1994" s="48"/>
      <c r="Q1994" s="48"/>
      <c r="R1994" s="48"/>
      <c r="S1994" s="48"/>
      <c r="W1994" s="11"/>
      <c r="Z1994" s="48"/>
      <c r="AA1994" s="48"/>
      <c r="AB1994" s="48"/>
      <c r="AC1994" s="48"/>
      <c r="AD1994" s="48"/>
      <c r="AE1994" s="48"/>
      <c r="AF1994" s="48"/>
      <c r="AG1994" s="48"/>
      <c r="AH1994" s="48"/>
      <c r="AI1994" s="48"/>
      <c r="AJ1994" s="48"/>
      <c r="AK1994" s="48"/>
      <c r="AL1994" s="48"/>
      <c r="AN1994" s="48"/>
      <c r="AP1994" s="48"/>
      <c r="AQ1994" s="48"/>
      <c r="AS1994" s="48"/>
      <c r="AU1994" s="48"/>
      <c r="AV1994" s="48"/>
      <c r="AX1994" s="48"/>
      <c r="AY1994" s="48"/>
      <c r="BA1994" s="48"/>
      <c r="BB1994" s="48"/>
      <c r="BF1994" s="48"/>
      <c r="BH1994" s="48"/>
      <c r="BI1994" s="48"/>
      <c r="BK1994" s="48"/>
      <c r="BL1994" s="48"/>
      <c r="BM1994" s="48"/>
      <c r="BN1994" s="48"/>
      <c r="BO1994" s="48"/>
      <c r="BP1994" s="48"/>
      <c r="BQ1994" s="48"/>
      <c r="BR1994" s="48"/>
      <c r="BS1994" s="48"/>
      <c r="BT1994" s="48"/>
      <c r="BU1994" s="48"/>
      <c r="BV1994" s="48"/>
      <c r="BW1994" s="48"/>
      <c r="BX1994" s="48"/>
      <c r="BY1994" s="48"/>
      <c r="BZ1994" s="48"/>
      <c r="CA1994" s="48"/>
      <c r="CB1994" s="48"/>
      <c r="CC1994" s="48"/>
      <c r="CD1994" s="48"/>
      <c r="CE1994" s="48"/>
    </row>
    <row r="1995">
      <c r="E1995" s="60"/>
      <c r="F1995" s="218"/>
      <c r="I1995" s="48"/>
      <c r="J1995" s="65"/>
      <c r="K1995" s="65"/>
      <c r="L1995" s="11"/>
      <c r="M1995" s="11"/>
      <c r="P1995" s="48"/>
      <c r="Q1995" s="48"/>
      <c r="R1995" s="48"/>
      <c r="S1995" s="48"/>
      <c r="W1995" s="11"/>
      <c r="Z1995" s="48"/>
      <c r="AA1995" s="48"/>
      <c r="AB1995" s="48"/>
      <c r="AC1995" s="48"/>
      <c r="AD1995" s="48"/>
      <c r="AE1995" s="48"/>
      <c r="AF1995" s="48"/>
      <c r="AG1995" s="48"/>
      <c r="AH1995" s="48"/>
      <c r="AI1995" s="48"/>
      <c r="AJ1995" s="48"/>
      <c r="AK1995" s="48"/>
      <c r="AL1995" s="48"/>
      <c r="AN1995" s="48"/>
      <c r="AP1995" s="48"/>
      <c r="AQ1995" s="48"/>
      <c r="AS1995" s="48"/>
      <c r="AU1995" s="48"/>
      <c r="AV1995" s="48"/>
      <c r="AX1995" s="48"/>
      <c r="AY1995" s="48"/>
      <c r="BA1995" s="48"/>
      <c r="BB1995" s="48"/>
      <c r="BF1995" s="48"/>
      <c r="BH1995" s="48"/>
      <c r="BI1995" s="48"/>
      <c r="BK1995" s="48"/>
      <c r="BL1995" s="48"/>
      <c r="BM1995" s="48"/>
      <c r="BN1995" s="48"/>
      <c r="BO1995" s="48"/>
      <c r="BP1995" s="48"/>
      <c r="BQ1995" s="48"/>
      <c r="BR1995" s="48"/>
      <c r="BS1995" s="48"/>
      <c r="BT1995" s="48"/>
      <c r="BU1995" s="48"/>
      <c r="BV1995" s="48"/>
      <c r="BW1995" s="48"/>
      <c r="BX1995" s="48"/>
      <c r="BY1995" s="48"/>
      <c r="BZ1995" s="48"/>
      <c r="CA1995" s="48"/>
      <c r="CB1995" s="48"/>
      <c r="CC1995" s="48"/>
      <c r="CD1995" s="48"/>
      <c r="CE1995" s="48"/>
    </row>
    <row r="1996">
      <c r="E1996" s="60"/>
      <c r="F1996" s="218"/>
      <c r="I1996" s="48"/>
      <c r="J1996" s="65"/>
      <c r="K1996" s="65"/>
      <c r="L1996" s="11"/>
      <c r="M1996" s="11"/>
      <c r="P1996" s="48"/>
      <c r="Q1996" s="48"/>
      <c r="R1996" s="48"/>
      <c r="S1996" s="48"/>
      <c r="W1996" s="11"/>
      <c r="Z1996" s="48"/>
      <c r="AA1996" s="48"/>
      <c r="AB1996" s="48"/>
      <c r="AC1996" s="48"/>
      <c r="AD1996" s="48"/>
      <c r="AE1996" s="48"/>
      <c r="AF1996" s="48"/>
      <c r="AG1996" s="48"/>
      <c r="AH1996" s="48"/>
      <c r="AI1996" s="48"/>
      <c r="AJ1996" s="48"/>
      <c r="AK1996" s="48"/>
      <c r="AL1996" s="48"/>
      <c r="AN1996" s="48"/>
      <c r="AP1996" s="48"/>
      <c r="AQ1996" s="48"/>
      <c r="AS1996" s="48"/>
      <c r="AU1996" s="48"/>
      <c r="AV1996" s="48"/>
      <c r="AX1996" s="48"/>
      <c r="AY1996" s="48"/>
      <c r="BA1996" s="48"/>
      <c r="BB1996" s="48"/>
      <c r="BF1996" s="48"/>
      <c r="BH1996" s="48"/>
      <c r="BI1996" s="48"/>
      <c r="BK1996" s="48"/>
      <c r="BL1996" s="48"/>
      <c r="BM1996" s="48"/>
      <c r="BN1996" s="48"/>
      <c r="BO1996" s="48"/>
      <c r="BP1996" s="48"/>
      <c r="BQ1996" s="48"/>
      <c r="BR1996" s="48"/>
      <c r="BS1996" s="48"/>
      <c r="BT1996" s="48"/>
      <c r="BU1996" s="48"/>
      <c r="BV1996" s="48"/>
      <c r="BW1996" s="48"/>
      <c r="BX1996" s="48"/>
      <c r="BY1996" s="48"/>
      <c r="BZ1996" s="48"/>
      <c r="CA1996" s="48"/>
      <c r="CB1996" s="48"/>
      <c r="CC1996" s="48"/>
      <c r="CD1996" s="48"/>
      <c r="CE1996" s="48"/>
    </row>
    <row r="1997">
      <c r="E1997" s="60"/>
      <c r="F1997" s="218"/>
      <c r="I1997" s="48"/>
      <c r="J1997" s="65"/>
      <c r="K1997" s="65"/>
      <c r="L1997" s="11"/>
      <c r="M1997" s="11"/>
      <c r="P1997" s="48"/>
      <c r="Q1997" s="48"/>
      <c r="R1997" s="48"/>
      <c r="S1997" s="48"/>
      <c r="W1997" s="11"/>
      <c r="Z1997" s="48"/>
      <c r="AA1997" s="48"/>
      <c r="AB1997" s="48"/>
      <c r="AC1997" s="48"/>
      <c r="AD1997" s="48"/>
      <c r="AE1997" s="48"/>
      <c r="AF1997" s="48"/>
      <c r="AG1997" s="48"/>
      <c r="AH1997" s="48"/>
      <c r="AI1997" s="48"/>
      <c r="AJ1997" s="48"/>
      <c r="AK1997" s="48"/>
      <c r="AL1997" s="48"/>
      <c r="AN1997" s="48"/>
      <c r="AP1997" s="48"/>
      <c r="AQ1997" s="48"/>
      <c r="AS1997" s="48"/>
      <c r="AU1997" s="48"/>
      <c r="AV1997" s="48"/>
      <c r="AX1997" s="48"/>
      <c r="AY1997" s="48"/>
      <c r="BA1997" s="48"/>
      <c r="BB1997" s="48"/>
      <c r="BF1997" s="48"/>
      <c r="BH1997" s="48"/>
      <c r="BI1997" s="48"/>
      <c r="BK1997" s="48"/>
      <c r="BL1997" s="48"/>
      <c r="BM1997" s="48"/>
      <c r="BN1997" s="48"/>
      <c r="BO1997" s="48"/>
      <c r="BP1997" s="48"/>
      <c r="BQ1997" s="48"/>
      <c r="BR1997" s="48"/>
      <c r="BS1997" s="48"/>
      <c r="BT1997" s="48"/>
      <c r="BU1997" s="48"/>
      <c r="BV1997" s="48"/>
      <c r="BW1997" s="48"/>
      <c r="BX1997" s="48"/>
      <c r="BY1997" s="48"/>
      <c r="BZ1997" s="48"/>
      <c r="CA1997" s="48"/>
      <c r="CB1997" s="48"/>
      <c r="CC1997" s="48"/>
      <c r="CD1997" s="48"/>
      <c r="CE1997" s="48"/>
    </row>
    <row r="1998">
      <c r="E1998" s="60"/>
      <c r="F1998" s="218"/>
      <c r="I1998" s="48"/>
      <c r="J1998" s="65"/>
      <c r="K1998" s="65"/>
      <c r="L1998" s="11"/>
      <c r="M1998" s="11"/>
      <c r="P1998" s="48"/>
      <c r="Q1998" s="48"/>
      <c r="R1998" s="48"/>
      <c r="S1998" s="48"/>
      <c r="W1998" s="11"/>
      <c r="Z1998" s="48"/>
      <c r="AA1998" s="48"/>
      <c r="AB1998" s="48"/>
      <c r="AC1998" s="48"/>
      <c r="AD1998" s="48"/>
      <c r="AE1998" s="48"/>
      <c r="AF1998" s="48"/>
      <c r="AG1998" s="48"/>
      <c r="AH1998" s="48"/>
      <c r="AI1998" s="48"/>
      <c r="AJ1998" s="48"/>
      <c r="AK1998" s="48"/>
      <c r="AL1998" s="48"/>
      <c r="AN1998" s="48"/>
      <c r="AP1998" s="48"/>
      <c r="AQ1998" s="48"/>
      <c r="AS1998" s="48"/>
      <c r="AU1998" s="48"/>
      <c r="AV1998" s="48"/>
      <c r="AX1998" s="48"/>
      <c r="AY1998" s="48"/>
      <c r="BA1998" s="48"/>
      <c r="BB1998" s="48"/>
      <c r="BF1998" s="48"/>
      <c r="BH1998" s="48"/>
      <c r="BI1998" s="48"/>
      <c r="BK1998" s="48"/>
      <c r="BL1998" s="48"/>
      <c r="BM1998" s="48"/>
      <c r="BN1998" s="48"/>
      <c r="BO1998" s="48"/>
      <c r="BP1998" s="48"/>
      <c r="BQ1998" s="48"/>
      <c r="BR1998" s="48"/>
      <c r="BS1998" s="48"/>
      <c r="BT1998" s="48"/>
      <c r="BU1998" s="48"/>
      <c r="BV1998" s="48"/>
      <c r="BW1998" s="48"/>
      <c r="BX1998" s="48"/>
      <c r="BY1998" s="48"/>
      <c r="BZ1998" s="48"/>
      <c r="CA1998" s="48"/>
      <c r="CB1998" s="48"/>
      <c r="CC1998" s="48"/>
      <c r="CD1998" s="48"/>
      <c r="CE1998" s="48"/>
    </row>
    <row r="1999">
      <c r="E1999" s="60"/>
      <c r="F1999" s="218"/>
      <c r="I1999" s="48"/>
      <c r="J1999" s="65"/>
      <c r="K1999" s="65"/>
      <c r="L1999" s="11"/>
      <c r="M1999" s="11"/>
      <c r="P1999" s="48"/>
      <c r="Q1999" s="48"/>
      <c r="R1999" s="48"/>
      <c r="S1999" s="48"/>
      <c r="W1999" s="11"/>
      <c r="Z1999" s="48"/>
      <c r="AA1999" s="48"/>
      <c r="AB1999" s="48"/>
      <c r="AC1999" s="48"/>
      <c r="AD1999" s="48"/>
      <c r="AE1999" s="48"/>
      <c r="AF1999" s="48"/>
      <c r="AG1999" s="48"/>
      <c r="AH1999" s="48"/>
      <c r="AI1999" s="48"/>
      <c r="AJ1999" s="48"/>
      <c r="AK1999" s="48"/>
      <c r="AL1999" s="48"/>
      <c r="AN1999" s="48"/>
      <c r="AP1999" s="48"/>
      <c r="AQ1999" s="48"/>
      <c r="AS1999" s="48"/>
      <c r="AU1999" s="48"/>
      <c r="AV1999" s="48"/>
      <c r="AX1999" s="48"/>
      <c r="AY1999" s="48"/>
      <c r="BA1999" s="48"/>
      <c r="BB1999" s="48"/>
      <c r="BF1999" s="48"/>
      <c r="BH1999" s="48"/>
      <c r="BI1999" s="48"/>
      <c r="BK1999" s="48"/>
      <c r="BL1999" s="48"/>
      <c r="BM1999" s="48"/>
      <c r="BN1999" s="48"/>
      <c r="BO1999" s="48"/>
      <c r="BP1999" s="48"/>
      <c r="BQ1999" s="48"/>
      <c r="BR1999" s="48"/>
      <c r="BS1999" s="48"/>
      <c r="BT1999" s="48"/>
      <c r="BU1999" s="48"/>
      <c r="BV1999" s="48"/>
      <c r="BW1999" s="48"/>
      <c r="BX1999" s="48"/>
      <c r="BY1999" s="48"/>
      <c r="BZ1999" s="48"/>
      <c r="CA1999" s="48"/>
      <c r="CB1999" s="48"/>
      <c r="CC1999" s="48"/>
      <c r="CD1999" s="48"/>
      <c r="CE1999" s="48"/>
    </row>
    <row r="2000">
      <c r="E2000" s="60"/>
      <c r="F2000" s="218"/>
      <c r="I2000" s="48"/>
      <c r="J2000" s="65"/>
      <c r="K2000" s="65"/>
      <c r="L2000" s="11"/>
      <c r="M2000" s="11"/>
      <c r="P2000" s="48"/>
      <c r="Q2000" s="48"/>
      <c r="R2000" s="48"/>
      <c r="S2000" s="48"/>
      <c r="W2000" s="11"/>
      <c r="Z2000" s="48"/>
      <c r="AA2000" s="48"/>
      <c r="AB2000" s="48"/>
      <c r="AC2000" s="48"/>
      <c r="AD2000" s="48"/>
      <c r="AE2000" s="48"/>
      <c r="AF2000" s="48"/>
      <c r="AG2000" s="48"/>
      <c r="AH2000" s="48"/>
      <c r="AI2000" s="48"/>
      <c r="AJ2000" s="48"/>
      <c r="AK2000" s="48"/>
      <c r="AL2000" s="48"/>
      <c r="AN2000" s="48"/>
      <c r="AP2000" s="48"/>
      <c r="AQ2000" s="48"/>
      <c r="AS2000" s="48"/>
      <c r="AU2000" s="48"/>
      <c r="AV2000" s="48"/>
      <c r="AX2000" s="48"/>
      <c r="AY2000" s="48"/>
      <c r="BA2000" s="48"/>
      <c r="BB2000" s="48"/>
      <c r="BF2000" s="48"/>
      <c r="BH2000" s="48"/>
      <c r="BI2000" s="48"/>
      <c r="BK2000" s="48"/>
      <c r="BL2000" s="48"/>
      <c r="BM2000" s="48"/>
      <c r="BN2000" s="48"/>
      <c r="BO2000" s="48"/>
      <c r="BP2000" s="48"/>
      <c r="BQ2000" s="48"/>
      <c r="BR2000" s="48"/>
      <c r="BS2000" s="48"/>
      <c r="BT2000" s="48"/>
      <c r="BU2000" s="48"/>
      <c r="BV2000" s="48"/>
      <c r="BW2000" s="48"/>
      <c r="BX2000" s="48"/>
      <c r="BY2000" s="48"/>
      <c r="BZ2000" s="48"/>
      <c r="CA2000" s="48"/>
      <c r="CB2000" s="48"/>
      <c r="CC2000" s="48"/>
      <c r="CD2000" s="48"/>
      <c r="CE2000" s="48"/>
    </row>
    <row r="2001">
      <c r="E2001" s="60"/>
      <c r="F2001" s="218"/>
      <c r="I2001" s="48"/>
      <c r="J2001" s="65"/>
      <c r="K2001" s="65"/>
      <c r="L2001" s="11"/>
      <c r="M2001" s="11"/>
      <c r="P2001" s="48"/>
      <c r="Q2001" s="48"/>
      <c r="R2001" s="48"/>
      <c r="S2001" s="48"/>
      <c r="W2001" s="11"/>
      <c r="Z2001" s="48"/>
      <c r="AA2001" s="48"/>
      <c r="AB2001" s="48"/>
      <c r="AC2001" s="48"/>
      <c r="AD2001" s="48"/>
      <c r="AE2001" s="48"/>
      <c r="AF2001" s="48"/>
      <c r="AG2001" s="48"/>
      <c r="AH2001" s="48"/>
      <c r="AI2001" s="48"/>
      <c r="AJ2001" s="48"/>
      <c r="AK2001" s="48"/>
      <c r="AL2001" s="48"/>
      <c r="AN2001" s="48"/>
      <c r="AP2001" s="48"/>
      <c r="AQ2001" s="48"/>
      <c r="AS2001" s="48"/>
      <c r="AU2001" s="48"/>
      <c r="AV2001" s="48"/>
      <c r="AX2001" s="48"/>
      <c r="AY2001" s="48"/>
      <c r="BA2001" s="48"/>
      <c r="BB2001" s="48"/>
      <c r="BF2001" s="48"/>
      <c r="BH2001" s="48"/>
      <c r="BI2001" s="48"/>
      <c r="BK2001" s="48"/>
      <c r="BL2001" s="48"/>
      <c r="BM2001" s="48"/>
      <c r="BN2001" s="48"/>
      <c r="BO2001" s="48"/>
      <c r="BP2001" s="48"/>
      <c r="BQ2001" s="48"/>
      <c r="BR2001" s="48"/>
      <c r="BS2001" s="48"/>
      <c r="BT2001" s="48"/>
      <c r="BU2001" s="48"/>
      <c r="BV2001" s="48"/>
      <c r="BW2001" s="48"/>
      <c r="BX2001" s="48"/>
      <c r="BY2001" s="48"/>
      <c r="BZ2001" s="48"/>
      <c r="CA2001" s="48"/>
      <c r="CB2001" s="48"/>
      <c r="CC2001" s="48"/>
      <c r="CD2001" s="48"/>
      <c r="CE2001" s="48"/>
    </row>
    <row r="2002">
      <c r="E2002" s="60"/>
      <c r="F2002" s="218"/>
      <c r="I2002" s="48"/>
      <c r="J2002" s="65"/>
      <c r="K2002" s="65"/>
      <c r="L2002" s="11"/>
      <c r="M2002" s="11"/>
      <c r="P2002" s="48"/>
      <c r="Q2002" s="48"/>
      <c r="R2002" s="48"/>
      <c r="S2002" s="48"/>
      <c r="W2002" s="11"/>
      <c r="Z2002" s="48"/>
      <c r="AA2002" s="48"/>
      <c r="AB2002" s="48"/>
      <c r="AC2002" s="48"/>
      <c r="AD2002" s="48"/>
      <c r="AE2002" s="48"/>
      <c r="AF2002" s="48"/>
      <c r="AG2002" s="48"/>
      <c r="AH2002" s="48"/>
      <c r="AI2002" s="48"/>
      <c r="AJ2002" s="48"/>
      <c r="AK2002" s="48"/>
      <c r="AL2002" s="48"/>
      <c r="AN2002" s="48"/>
      <c r="AP2002" s="48"/>
      <c r="AQ2002" s="48"/>
      <c r="AS2002" s="48"/>
      <c r="AU2002" s="48"/>
      <c r="AV2002" s="48"/>
      <c r="AX2002" s="48"/>
      <c r="AY2002" s="48"/>
      <c r="BA2002" s="48"/>
      <c r="BB2002" s="48"/>
      <c r="BF2002" s="48"/>
      <c r="BH2002" s="48"/>
      <c r="BI2002" s="48"/>
      <c r="BK2002" s="48"/>
      <c r="BL2002" s="48"/>
      <c r="BM2002" s="48"/>
      <c r="BN2002" s="48"/>
      <c r="BO2002" s="48"/>
      <c r="BP2002" s="48"/>
      <c r="BQ2002" s="48"/>
      <c r="BR2002" s="48"/>
      <c r="BS2002" s="48"/>
      <c r="BT2002" s="48"/>
      <c r="BU2002" s="48"/>
      <c r="BV2002" s="48"/>
      <c r="BW2002" s="48"/>
      <c r="BX2002" s="48"/>
      <c r="BY2002" s="48"/>
      <c r="BZ2002" s="48"/>
      <c r="CA2002" s="48"/>
      <c r="CB2002" s="48"/>
      <c r="CC2002" s="48"/>
      <c r="CD2002" s="48"/>
      <c r="CE2002" s="48"/>
    </row>
    <row r="2003">
      <c r="E2003" s="60"/>
      <c r="F2003" s="218"/>
      <c r="I2003" s="48"/>
      <c r="J2003" s="65"/>
      <c r="K2003" s="65"/>
      <c r="L2003" s="11"/>
      <c r="M2003" s="11"/>
      <c r="P2003" s="48"/>
      <c r="Q2003" s="48"/>
      <c r="R2003" s="48"/>
      <c r="S2003" s="48"/>
      <c r="W2003" s="11"/>
      <c r="Z2003" s="48"/>
      <c r="AA2003" s="48"/>
      <c r="AB2003" s="48"/>
      <c r="AC2003" s="48"/>
      <c r="AD2003" s="48"/>
      <c r="AE2003" s="48"/>
      <c r="AF2003" s="48"/>
      <c r="AG2003" s="48"/>
      <c r="AH2003" s="48"/>
      <c r="AI2003" s="48"/>
      <c r="AJ2003" s="48"/>
      <c r="AK2003" s="48"/>
      <c r="AL2003" s="48"/>
      <c r="AN2003" s="48"/>
      <c r="AP2003" s="48"/>
      <c r="AQ2003" s="48"/>
      <c r="AS2003" s="48"/>
      <c r="AU2003" s="48"/>
      <c r="AV2003" s="48"/>
      <c r="AX2003" s="48"/>
      <c r="AY2003" s="48"/>
      <c r="BA2003" s="48"/>
      <c r="BB2003" s="48"/>
      <c r="BF2003" s="48"/>
      <c r="BH2003" s="48"/>
      <c r="BI2003" s="48"/>
      <c r="BK2003" s="48"/>
      <c r="BL2003" s="48"/>
      <c r="BM2003" s="48"/>
      <c r="BN2003" s="48"/>
      <c r="BO2003" s="48"/>
      <c r="BP2003" s="48"/>
      <c r="BQ2003" s="48"/>
      <c r="BR2003" s="48"/>
      <c r="BS2003" s="48"/>
      <c r="BT2003" s="48"/>
      <c r="BU2003" s="48"/>
      <c r="BV2003" s="48"/>
      <c r="BW2003" s="48"/>
      <c r="BX2003" s="48"/>
      <c r="BY2003" s="48"/>
      <c r="BZ2003" s="48"/>
      <c r="CA2003" s="48"/>
      <c r="CB2003" s="48"/>
      <c r="CC2003" s="48"/>
      <c r="CD2003" s="48"/>
      <c r="CE2003" s="48"/>
    </row>
    <row r="2004">
      <c r="E2004" s="60"/>
      <c r="F2004" s="218"/>
      <c r="I2004" s="48"/>
      <c r="J2004" s="65"/>
      <c r="K2004" s="65"/>
      <c r="L2004" s="11"/>
      <c r="M2004" s="11"/>
      <c r="P2004" s="48"/>
      <c r="Q2004" s="48"/>
      <c r="R2004" s="48"/>
      <c r="S2004" s="48"/>
      <c r="W2004" s="11"/>
      <c r="Z2004" s="48"/>
      <c r="AA2004" s="48"/>
      <c r="AB2004" s="48"/>
      <c r="AC2004" s="48"/>
      <c r="AD2004" s="48"/>
      <c r="AE2004" s="48"/>
      <c r="AF2004" s="48"/>
      <c r="AG2004" s="48"/>
      <c r="AH2004" s="48"/>
      <c r="AI2004" s="48"/>
      <c r="AJ2004" s="48"/>
      <c r="AK2004" s="48"/>
      <c r="AL2004" s="48"/>
      <c r="AN2004" s="48"/>
      <c r="AP2004" s="48"/>
      <c r="AQ2004" s="48"/>
      <c r="AS2004" s="48"/>
      <c r="AU2004" s="48"/>
      <c r="AV2004" s="48"/>
      <c r="AX2004" s="48"/>
      <c r="AY2004" s="48"/>
      <c r="BA2004" s="48"/>
      <c r="BB2004" s="48"/>
      <c r="BF2004" s="48"/>
      <c r="BH2004" s="48"/>
      <c r="BI2004" s="48"/>
      <c r="BK2004" s="48"/>
      <c r="BL2004" s="48"/>
      <c r="BM2004" s="48"/>
      <c r="BN2004" s="48"/>
      <c r="BO2004" s="48"/>
      <c r="BP2004" s="48"/>
      <c r="BQ2004" s="48"/>
      <c r="BR2004" s="48"/>
      <c r="BS2004" s="48"/>
      <c r="BT2004" s="48"/>
      <c r="BU2004" s="48"/>
      <c r="BV2004" s="48"/>
      <c r="BW2004" s="48"/>
      <c r="BX2004" s="48"/>
      <c r="BY2004" s="48"/>
      <c r="BZ2004" s="48"/>
      <c r="CA2004" s="48"/>
      <c r="CB2004" s="48"/>
      <c r="CC2004" s="48"/>
      <c r="CD2004" s="48"/>
      <c r="CE2004" s="48"/>
    </row>
    <row r="2005">
      <c r="E2005" s="60"/>
      <c r="F2005" s="218"/>
      <c r="I2005" s="48"/>
      <c r="J2005" s="65"/>
      <c r="K2005" s="65"/>
      <c r="L2005" s="11"/>
      <c r="M2005" s="11"/>
      <c r="P2005" s="48"/>
      <c r="Q2005" s="48"/>
      <c r="R2005" s="48"/>
      <c r="S2005" s="48"/>
      <c r="W2005" s="11"/>
      <c r="Z2005" s="48"/>
      <c r="AA2005" s="48"/>
      <c r="AB2005" s="48"/>
      <c r="AC2005" s="48"/>
      <c r="AD2005" s="48"/>
      <c r="AE2005" s="48"/>
      <c r="AF2005" s="48"/>
      <c r="AG2005" s="48"/>
      <c r="AH2005" s="48"/>
      <c r="AI2005" s="48"/>
      <c r="AJ2005" s="48"/>
      <c r="AK2005" s="48"/>
      <c r="AL2005" s="48"/>
      <c r="AN2005" s="48"/>
      <c r="AP2005" s="48"/>
      <c r="AQ2005" s="48"/>
      <c r="AS2005" s="48"/>
      <c r="AU2005" s="48"/>
      <c r="AV2005" s="48"/>
      <c r="AX2005" s="48"/>
      <c r="AY2005" s="48"/>
      <c r="BA2005" s="48"/>
      <c r="BB2005" s="48"/>
      <c r="BF2005" s="48"/>
      <c r="BH2005" s="48"/>
      <c r="BI2005" s="48"/>
      <c r="BK2005" s="48"/>
      <c r="BL2005" s="48"/>
      <c r="BM2005" s="48"/>
      <c r="BN2005" s="48"/>
      <c r="BO2005" s="48"/>
      <c r="BP2005" s="48"/>
      <c r="BQ2005" s="48"/>
      <c r="BR2005" s="48"/>
      <c r="BS2005" s="48"/>
      <c r="BT2005" s="48"/>
      <c r="BU2005" s="48"/>
      <c r="BV2005" s="48"/>
      <c r="BW2005" s="48"/>
      <c r="BX2005" s="48"/>
      <c r="BY2005" s="48"/>
      <c r="BZ2005" s="48"/>
      <c r="CA2005" s="48"/>
      <c r="CB2005" s="48"/>
      <c r="CC2005" s="48"/>
      <c r="CD2005" s="48"/>
      <c r="CE2005" s="48"/>
    </row>
    <row r="2006">
      <c r="E2006" s="60"/>
      <c r="F2006" s="218"/>
      <c r="I2006" s="48"/>
      <c r="J2006" s="65"/>
      <c r="K2006" s="65"/>
      <c r="L2006" s="11"/>
      <c r="M2006" s="11"/>
      <c r="P2006" s="48"/>
      <c r="Q2006" s="48"/>
      <c r="R2006" s="48"/>
      <c r="S2006" s="48"/>
      <c r="W2006" s="11"/>
      <c r="Z2006" s="48"/>
      <c r="AA2006" s="48"/>
      <c r="AB2006" s="48"/>
      <c r="AC2006" s="48"/>
      <c r="AD2006" s="48"/>
      <c r="AE2006" s="48"/>
      <c r="AF2006" s="48"/>
      <c r="AG2006" s="48"/>
      <c r="AH2006" s="48"/>
      <c r="AI2006" s="48"/>
      <c r="AJ2006" s="48"/>
      <c r="AK2006" s="48"/>
      <c r="AL2006" s="48"/>
      <c r="AN2006" s="48"/>
      <c r="AP2006" s="48"/>
      <c r="AQ2006" s="48"/>
      <c r="AS2006" s="48"/>
      <c r="AU2006" s="48"/>
      <c r="AV2006" s="48"/>
      <c r="AX2006" s="48"/>
      <c r="AY2006" s="48"/>
      <c r="BA2006" s="48"/>
      <c r="BB2006" s="48"/>
      <c r="BF2006" s="48"/>
      <c r="BH2006" s="48"/>
      <c r="BI2006" s="48"/>
      <c r="BK2006" s="48"/>
      <c r="BL2006" s="48"/>
      <c r="BM2006" s="48"/>
      <c r="BN2006" s="48"/>
      <c r="BO2006" s="48"/>
      <c r="BP2006" s="48"/>
      <c r="BQ2006" s="48"/>
      <c r="BR2006" s="48"/>
      <c r="BS2006" s="48"/>
      <c r="BT2006" s="48"/>
      <c r="BU2006" s="48"/>
      <c r="BV2006" s="48"/>
      <c r="BW2006" s="48"/>
      <c r="BX2006" s="48"/>
      <c r="BY2006" s="48"/>
      <c r="BZ2006" s="48"/>
      <c r="CA2006" s="48"/>
      <c r="CB2006" s="48"/>
      <c r="CC2006" s="48"/>
      <c r="CD2006" s="48"/>
      <c r="CE2006" s="48"/>
    </row>
    <row r="2007">
      <c r="E2007" s="60"/>
      <c r="F2007" s="218"/>
      <c r="I2007" s="48"/>
      <c r="J2007" s="65"/>
      <c r="K2007" s="65"/>
      <c r="L2007" s="11"/>
      <c r="M2007" s="11"/>
      <c r="P2007" s="48"/>
      <c r="Q2007" s="48"/>
      <c r="R2007" s="48"/>
      <c r="S2007" s="48"/>
      <c r="W2007" s="11"/>
      <c r="Z2007" s="48"/>
      <c r="AA2007" s="48"/>
      <c r="AB2007" s="48"/>
      <c r="AC2007" s="48"/>
      <c r="AD2007" s="48"/>
      <c r="AE2007" s="48"/>
      <c r="AF2007" s="48"/>
      <c r="AG2007" s="48"/>
      <c r="AH2007" s="48"/>
      <c r="AI2007" s="48"/>
      <c r="AJ2007" s="48"/>
      <c r="AK2007" s="48"/>
      <c r="AL2007" s="48"/>
      <c r="AN2007" s="48"/>
      <c r="AP2007" s="48"/>
      <c r="AQ2007" s="48"/>
      <c r="AS2007" s="48"/>
      <c r="AU2007" s="48"/>
      <c r="AV2007" s="48"/>
      <c r="AX2007" s="48"/>
      <c r="AY2007" s="48"/>
      <c r="BA2007" s="48"/>
      <c r="BB2007" s="48"/>
      <c r="BF2007" s="48"/>
      <c r="BH2007" s="48"/>
      <c r="BI2007" s="48"/>
      <c r="BK2007" s="48"/>
      <c r="BL2007" s="48"/>
      <c r="BM2007" s="48"/>
      <c r="BN2007" s="48"/>
      <c r="BO2007" s="48"/>
      <c r="BP2007" s="48"/>
      <c r="BQ2007" s="48"/>
      <c r="BR2007" s="48"/>
      <c r="BS2007" s="48"/>
      <c r="BT2007" s="48"/>
      <c r="BU2007" s="48"/>
      <c r="BV2007" s="48"/>
      <c r="BW2007" s="48"/>
      <c r="BX2007" s="48"/>
      <c r="BY2007" s="48"/>
      <c r="BZ2007" s="48"/>
      <c r="CA2007" s="48"/>
      <c r="CB2007" s="48"/>
      <c r="CC2007" s="48"/>
      <c r="CD2007" s="48"/>
      <c r="CE2007" s="48"/>
    </row>
    <row r="2008">
      <c r="E2008" s="60"/>
      <c r="F2008" s="218"/>
      <c r="I2008" s="48"/>
      <c r="J2008" s="65"/>
      <c r="K2008" s="65"/>
      <c r="L2008" s="11"/>
      <c r="M2008" s="11"/>
      <c r="P2008" s="48"/>
      <c r="Q2008" s="48"/>
      <c r="R2008" s="48"/>
      <c r="S2008" s="48"/>
      <c r="W2008" s="11"/>
      <c r="Z2008" s="48"/>
      <c r="AA2008" s="48"/>
      <c r="AB2008" s="48"/>
      <c r="AC2008" s="48"/>
      <c r="AD2008" s="48"/>
      <c r="AE2008" s="48"/>
      <c r="AF2008" s="48"/>
      <c r="AG2008" s="48"/>
      <c r="AH2008" s="48"/>
      <c r="AI2008" s="48"/>
      <c r="AJ2008" s="48"/>
      <c r="AK2008" s="48"/>
      <c r="AL2008" s="48"/>
      <c r="AN2008" s="48"/>
      <c r="AP2008" s="48"/>
      <c r="AQ2008" s="48"/>
      <c r="AS2008" s="48"/>
      <c r="AU2008" s="48"/>
      <c r="AV2008" s="48"/>
      <c r="AX2008" s="48"/>
      <c r="AY2008" s="48"/>
      <c r="BA2008" s="48"/>
      <c r="BB2008" s="48"/>
      <c r="BF2008" s="48"/>
      <c r="BH2008" s="48"/>
      <c r="BI2008" s="48"/>
      <c r="BK2008" s="48"/>
      <c r="BL2008" s="48"/>
      <c r="BM2008" s="48"/>
      <c r="BN2008" s="48"/>
      <c r="BO2008" s="48"/>
      <c r="BP2008" s="48"/>
      <c r="BQ2008" s="48"/>
      <c r="BR2008" s="48"/>
      <c r="BS2008" s="48"/>
      <c r="BT2008" s="48"/>
      <c r="BU2008" s="48"/>
      <c r="BV2008" s="48"/>
      <c r="BW2008" s="48"/>
      <c r="BX2008" s="48"/>
      <c r="BY2008" s="48"/>
      <c r="BZ2008" s="48"/>
      <c r="CA2008" s="48"/>
      <c r="CB2008" s="48"/>
      <c r="CC2008" s="48"/>
      <c r="CD2008" s="48"/>
      <c r="CE2008" s="48"/>
    </row>
    <row r="2009">
      <c r="E2009" s="60"/>
      <c r="F2009" s="218"/>
      <c r="I2009" s="48"/>
      <c r="J2009" s="65"/>
      <c r="K2009" s="65"/>
      <c r="L2009" s="11"/>
      <c r="M2009" s="11"/>
      <c r="P2009" s="48"/>
      <c r="Q2009" s="48"/>
      <c r="R2009" s="48"/>
      <c r="S2009" s="48"/>
      <c r="W2009" s="11"/>
      <c r="Z2009" s="48"/>
      <c r="AA2009" s="48"/>
      <c r="AB2009" s="48"/>
      <c r="AC2009" s="48"/>
      <c r="AD2009" s="48"/>
      <c r="AE2009" s="48"/>
      <c r="AF2009" s="48"/>
      <c r="AG2009" s="48"/>
      <c r="AH2009" s="48"/>
      <c r="AI2009" s="48"/>
      <c r="AJ2009" s="48"/>
      <c r="AK2009" s="48"/>
      <c r="AL2009" s="48"/>
      <c r="AN2009" s="48"/>
      <c r="AP2009" s="48"/>
      <c r="AQ2009" s="48"/>
      <c r="AS2009" s="48"/>
      <c r="AU2009" s="48"/>
      <c r="AV2009" s="48"/>
      <c r="AX2009" s="48"/>
      <c r="AY2009" s="48"/>
      <c r="BA2009" s="48"/>
      <c r="BB2009" s="48"/>
      <c r="BF2009" s="48"/>
      <c r="BH2009" s="48"/>
      <c r="BI2009" s="48"/>
      <c r="BK2009" s="48"/>
      <c r="BL2009" s="48"/>
      <c r="BM2009" s="48"/>
      <c r="BN2009" s="48"/>
      <c r="BO2009" s="48"/>
      <c r="BP2009" s="48"/>
      <c r="BQ2009" s="48"/>
      <c r="BR2009" s="48"/>
      <c r="BS2009" s="48"/>
      <c r="BT2009" s="48"/>
      <c r="BU2009" s="48"/>
      <c r="BV2009" s="48"/>
      <c r="BW2009" s="48"/>
      <c r="BX2009" s="48"/>
      <c r="BY2009" s="48"/>
      <c r="BZ2009" s="48"/>
      <c r="CA2009" s="48"/>
      <c r="CB2009" s="48"/>
      <c r="CC2009" s="48"/>
      <c r="CD2009" s="48"/>
      <c r="CE2009" s="48"/>
    </row>
    <row r="2010">
      <c r="E2010" s="60"/>
      <c r="F2010" s="218"/>
      <c r="I2010" s="48"/>
      <c r="J2010" s="65"/>
      <c r="K2010" s="65"/>
      <c r="L2010" s="11"/>
      <c r="M2010" s="11"/>
      <c r="P2010" s="48"/>
      <c r="Q2010" s="48"/>
      <c r="R2010" s="48"/>
      <c r="S2010" s="48"/>
      <c r="W2010" s="11"/>
      <c r="Z2010" s="48"/>
      <c r="AA2010" s="48"/>
      <c r="AB2010" s="48"/>
      <c r="AC2010" s="48"/>
      <c r="AD2010" s="48"/>
      <c r="AE2010" s="48"/>
      <c r="AF2010" s="48"/>
      <c r="AG2010" s="48"/>
      <c r="AH2010" s="48"/>
      <c r="AI2010" s="48"/>
      <c r="AJ2010" s="48"/>
      <c r="AK2010" s="48"/>
      <c r="AL2010" s="48"/>
      <c r="AN2010" s="48"/>
      <c r="AP2010" s="48"/>
      <c r="AQ2010" s="48"/>
      <c r="AS2010" s="48"/>
      <c r="AU2010" s="48"/>
      <c r="AV2010" s="48"/>
      <c r="AX2010" s="48"/>
      <c r="AY2010" s="48"/>
      <c r="BA2010" s="48"/>
      <c r="BB2010" s="48"/>
      <c r="BF2010" s="48"/>
      <c r="BH2010" s="48"/>
      <c r="BI2010" s="48"/>
      <c r="BK2010" s="48"/>
      <c r="BL2010" s="48"/>
      <c r="BM2010" s="48"/>
      <c r="BN2010" s="48"/>
      <c r="BO2010" s="48"/>
      <c r="BP2010" s="48"/>
      <c r="BQ2010" s="48"/>
      <c r="BR2010" s="48"/>
      <c r="BS2010" s="48"/>
      <c r="BT2010" s="48"/>
      <c r="BU2010" s="48"/>
      <c r="BV2010" s="48"/>
      <c r="BW2010" s="48"/>
      <c r="BX2010" s="48"/>
      <c r="BY2010" s="48"/>
      <c r="BZ2010" s="48"/>
      <c r="CA2010" s="48"/>
      <c r="CB2010" s="48"/>
      <c r="CC2010" s="48"/>
      <c r="CD2010" s="48"/>
      <c r="CE2010" s="48"/>
    </row>
    <row r="2011">
      <c r="E2011" s="60"/>
      <c r="F2011" s="218"/>
      <c r="I2011" s="48"/>
      <c r="J2011" s="65"/>
      <c r="K2011" s="65"/>
      <c r="L2011" s="11"/>
      <c r="M2011" s="11"/>
      <c r="P2011" s="48"/>
      <c r="Q2011" s="48"/>
      <c r="R2011" s="48"/>
      <c r="S2011" s="48"/>
      <c r="W2011" s="11"/>
      <c r="Z2011" s="48"/>
      <c r="AA2011" s="48"/>
      <c r="AB2011" s="48"/>
      <c r="AC2011" s="48"/>
      <c r="AD2011" s="48"/>
      <c r="AE2011" s="48"/>
      <c r="AF2011" s="48"/>
      <c r="AG2011" s="48"/>
      <c r="AH2011" s="48"/>
      <c r="AI2011" s="48"/>
      <c r="AJ2011" s="48"/>
      <c r="AK2011" s="48"/>
      <c r="AL2011" s="48"/>
      <c r="AN2011" s="48"/>
      <c r="AP2011" s="48"/>
      <c r="AQ2011" s="48"/>
      <c r="AS2011" s="48"/>
      <c r="AU2011" s="48"/>
      <c r="AV2011" s="48"/>
      <c r="AX2011" s="48"/>
      <c r="AY2011" s="48"/>
      <c r="BA2011" s="48"/>
      <c r="BB2011" s="48"/>
      <c r="BF2011" s="48"/>
      <c r="BH2011" s="48"/>
      <c r="BI2011" s="48"/>
      <c r="BK2011" s="48"/>
      <c r="BL2011" s="48"/>
      <c r="BM2011" s="48"/>
      <c r="BN2011" s="48"/>
      <c r="BO2011" s="48"/>
      <c r="BP2011" s="48"/>
      <c r="BQ2011" s="48"/>
      <c r="BR2011" s="48"/>
      <c r="BS2011" s="48"/>
      <c r="BT2011" s="48"/>
      <c r="BU2011" s="48"/>
      <c r="BV2011" s="48"/>
      <c r="BW2011" s="48"/>
      <c r="BX2011" s="48"/>
      <c r="BY2011" s="48"/>
      <c r="BZ2011" s="48"/>
      <c r="CA2011" s="48"/>
      <c r="CB2011" s="48"/>
      <c r="CC2011" s="48"/>
      <c r="CD2011" s="48"/>
      <c r="CE2011" s="48"/>
    </row>
    <row r="2012">
      <c r="E2012" s="60"/>
      <c r="F2012" s="218"/>
      <c r="I2012" s="48"/>
      <c r="J2012" s="65"/>
      <c r="K2012" s="65"/>
      <c r="L2012" s="11"/>
      <c r="M2012" s="11"/>
      <c r="P2012" s="48"/>
      <c r="Q2012" s="48"/>
      <c r="R2012" s="48"/>
      <c r="S2012" s="48"/>
      <c r="W2012" s="11"/>
      <c r="Z2012" s="48"/>
      <c r="AA2012" s="48"/>
      <c r="AB2012" s="48"/>
      <c r="AC2012" s="48"/>
      <c r="AD2012" s="48"/>
      <c r="AE2012" s="48"/>
      <c r="AF2012" s="48"/>
      <c r="AG2012" s="48"/>
      <c r="AH2012" s="48"/>
      <c r="AI2012" s="48"/>
      <c r="AJ2012" s="48"/>
      <c r="AK2012" s="48"/>
      <c r="AL2012" s="48"/>
      <c r="AN2012" s="48"/>
      <c r="AP2012" s="48"/>
      <c r="AQ2012" s="48"/>
      <c r="AS2012" s="48"/>
      <c r="AU2012" s="48"/>
      <c r="AV2012" s="48"/>
      <c r="AX2012" s="48"/>
      <c r="AY2012" s="48"/>
      <c r="BA2012" s="48"/>
      <c r="BB2012" s="48"/>
      <c r="BF2012" s="48"/>
      <c r="BH2012" s="48"/>
      <c r="BI2012" s="48"/>
      <c r="BK2012" s="48"/>
      <c r="BL2012" s="48"/>
      <c r="BM2012" s="48"/>
      <c r="BN2012" s="48"/>
      <c r="BO2012" s="48"/>
      <c r="BP2012" s="48"/>
      <c r="BQ2012" s="48"/>
      <c r="BR2012" s="48"/>
      <c r="BS2012" s="48"/>
      <c r="BT2012" s="48"/>
      <c r="BU2012" s="48"/>
      <c r="BV2012" s="48"/>
      <c r="BW2012" s="48"/>
      <c r="BX2012" s="48"/>
      <c r="BY2012" s="48"/>
      <c r="BZ2012" s="48"/>
      <c r="CA2012" s="48"/>
      <c r="CB2012" s="48"/>
      <c r="CC2012" s="48"/>
      <c r="CD2012" s="48"/>
      <c r="CE2012" s="48"/>
    </row>
    <row r="2013">
      <c r="E2013" s="60"/>
      <c r="F2013" s="218"/>
      <c r="I2013" s="48"/>
      <c r="J2013" s="65"/>
      <c r="K2013" s="65"/>
      <c r="L2013" s="11"/>
      <c r="M2013" s="11"/>
      <c r="P2013" s="48"/>
      <c r="Q2013" s="48"/>
      <c r="R2013" s="48"/>
      <c r="S2013" s="48"/>
      <c r="W2013" s="11"/>
      <c r="Z2013" s="48"/>
      <c r="AA2013" s="48"/>
      <c r="AB2013" s="48"/>
      <c r="AC2013" s="48"/>
      <c r="AD2013" s="48"/>
      <c r="AE2013" s="48"/>
      <c r="AF2013" s="48"/>
      <c r="AG2013" s="48"/>
      <c r="AH2013" s="48"/>
      <c r="AI2013" s="48"/>
      <c r="AJ2013" s="48"/>
      <c r="AK2013" s="48"/>
      <c r="AL2013" s="48"/>
      <c r="AN2013" s="48"/>
      <c r="AP2013" s="48"/>
      <c r="AQ2013" s="48"/>
      <c r="AS2013" s="48"/>
      <c r="AU2013" s="48"/>
      <c r="AV2013" s="48"/>
      <c r="AX2013" s="48"/>
      <c r="AY2013" s="48"/>
      <c r="BA2013" s="48"/>
      <c r="BB2013" s="48"/>
      <c r="BF2013" s="48"/>
      <c r="BH2013" s="48"/>
      <c r="BI2013" s="48"/>
      <c r="BK2013" s="48"/>
      <c r="BL2013" s="48"/>
      <c r="BM2013" s="48"/>
      <c r="BN2013" s="48"/>
      <c r="BO2013" s="48"/>
      <c r="BP2013" s="48"/>
      <c r="BQ2013" s="48"/>
      <c r="BR2013" s="48"/>
      <c r="BS2013" s="48"/>
      <c r="BT2013" s="48"/>
      <c r="BU2013" s="48"/>
      <c r="BV2013" s="48"/>
      <c r="BW2013" s="48"/>
      <c r="BX2013" s="48"/>
      <c r="BY2013" s="48"/>
      <c r="BZ2013" s="48"/>
      <c r="CA2013" s="48"/>
      <c r="CB2013" s="48"/>
      <c r="CC2013" s="48"/>
      <c r="CD2013" s="48"/>
      <c r="CE2013" s="48"/>
    </row>
    <row r="2014">
      <c r="E2014" s="60"/>
      <c r="F2014" s="218"/>
      <c r="I2014" s="48"/>
      <c r="J2014" s="65"/>
      <c r="K2014" s="65"/>
      <c r="L2014" s="11"/>
      <c r="M2014" s="11"/>
      <c r="P2014" s="48"/>
      <c r="Q2014" s="48"/>
      <c r="R2014" s="48"/>
      <c r="S2014" s="48"/>
      <c r="W2014" s="11"/>
      <c r="Z2014" s="48"/>
      <c r="AA2014" s="48"/>
      <c r="AB2014" s="48"/>
      <c r="AC2014" s="48"/>
      <c r="AD2014" s="48"/>
      <c r="AE2014" s="48"/>
      <c r="AF2014" s="48"/>
      <c r="AG2014" s="48"/>
      <c r="AH2014" s="48"/>
      <c r="AI2014" s="48"/>
      <c r="AJ2014" s="48"/>
      <c r="AK2014" s="48"/>
      <c r="AL2014" s="48"/>
      <c r="AN2014" s="48"/>
      <c r="AP2014" s="48"/>
      <c r="AQ2014" s="48"/>
      <c r="AS2014" s="48"/>
      <c r="AU2014" s="48"/>
      <c r="AV2014" s="48"/>
      <c r="AX2014" s="48"/>
      <c r="AY2014" s="48"/>
      <c r="BA2014" s="48"/>
      <c r="BB2014" s="48"/>
      <c r="BF2014" s="48"/>
      <c r="BH2014" s="48"/>
      <c r="BI2014" s="48"/>
      <c r="BK2014" s="48"/>
      <c r="BL2014" s="48"/>
      <c r="BM2014" s="48"/>
      <c r="BN2014" s="48"/>
      <c r="BO2014" s="48"/>
      <c r="BP2014" s="48"/>
      <c r="BQ2014" s="48"/>
      <c r="BR2014" s="48"/>
      <c r="BS2014" s="48"/>
      <c r="BT2014" s="48"/>
      <c r="BU2014" s="48"/>
      <c r="BV2014" s="48"/>
      <c r="BW2014" s="48"/>
      <c r="BX2014" s="48"/>
      <c r="BY2014" s="48"/>
      <c r="BZ2014" s="48"/>
      <c r="CA2014" s="48"/>
      <c r="CB2014" s="48"/>
      <c r="CC2014" s="48"/>
      <c r="CD2014" s="48"/>
      <c r="CE2014" s="48"/>
    </row>
    <row r="2015">
      <c r="E2015" s="60"/>
      <c r="F2015" s="218"/>
      <c r="I2015" s="48"/>
      <c r="J2015" s="65"/>
      <c r="K2015" s="65"/>
      <c r="L2015" s="11"/>
      <c r="M2015" s="11"/>
      <c r="P2015" s="48"/>
      <c r="Q2015" s="48"/>
      <c r="R2015" s="48"/>
      <c r="S2015" s="48"/>
      <c r="W2015" s="11"/>
      <c r="Z2015" s="48"/>
      <c r="AA2015" s="48"/>
      <c r="AB2015" s="48"/>
      <c r="AC2015" s="48"/>
      <c r="AD2015" s="48"/>
      <c r="AE2015" s="48"/>
      <c r="AF2015" s="48"/>
      <c r="AG2015" s="48"/>
      <c r="AH2015" s="48"/>
      <c r="AI2015" s="48"/>
      <c r="AJ2015" s="48"/>
      <c r="AK2015" s="48"/>
      <c r="AL2015" s="48"/>
      <c r="AN2015" s="48"/>
      <c r="AP2015" s="48"/>
      <c r="AQ2015" s="48"/>
      <c r="AS2015" s="48"/>
      <c r="AU2015" s="48"/>
      <c r="AV2015" s="48"/>
      <c r="AX2015" s="48"/>
      <c r="AY2015" s="48"/>
      <c r="BA2015" s="48"/>
      <c r="BB2015" s="48"/>
      <c r="BF2015" s="48"/>
      <c r="BH2015" s="48"/>
      <c r="BI2015" s="48"/>
      <c r="BK2015" s="48"/>
      <c r="BL2015" s="48"/>
      <c r="BM2015" s="48"/>
      <c r="BN2015" s="48"/>
      <c r="BO2015" s="48"/>
      <c r="BP2015" s="48"/>
      <c r="BQ2015" s="48"/>
      <c r="BR2015" s="48"/>
      <c r="BS2015" s="48"/>
      <c r="BT2015" s="48"/>
      <c r="BU2015" s="48"/>
      <c r="BV2015" s="48"/>
      <c r="BW2015" s="48"/>
      <c r="BX2015" s="48"/>
      <c r="BY2015" s="48"/>
      <c r="BZ2015" s="48"/>
      <c r="CA2015" s="48"/>
      <c r="CB2015" s="48"/>
      <c r="CC2015" s="48"/>
      <c r="CD2015" s="48"/>
      <c r="CE2015" s="48"/>
    </row>
    <row r="2016">
      <c r="E2016" s="60"/>
      <c r="F2016" s="218"/>
      <c r="I2016" s="48"/>
      <c r="J2016" s="65"/>
      <c r="K2016" s="65"/>
      <c r="L2016" s="11"/>
      <c r="M2016" s="11"/>
      <c r="P2016" s="48"/>
      <c r="Q2016" s="48"/>
      <c r="R2016" s="48"/>
      <c r="S2016" s="48"/>
      <c r="W2016" s="11"/>
      <c r="Z2016" s="48"/>
      <c r="AA2016" s="48"/>
      <c r="AB2016" s="48"/>
      <c r="AC2016" s="48"/>
      <c r="AD2016" s="48"/>
      <c r="AE2016" s="48"/>
      <c r="AF2016" s="48"/>
      <c r="AG2016" s="48"/>
      <c r="AH2016" s="48"/>
      <c r="AI2016" s="48"/>
      <c r="AJ2016" s="48"/>
      <c r="AK2016" s="48"/>
      <c r="AL2016" s="48"/>
      <c r="AN2016" s="48"/>
      <c r="AP2016" s="48"/>
      <c r="AQ2016" s="48"/>
      <c r="AS2016" s="48"/>
      <c r="AU2016" s="48"/>
      <c r="AV2016" s="48"/>
      <c r="AX2016" s="48"/>
      <c r="AY2016" s="48"/>
      <c r="BA2016" s="48"/>
      <c r="BB2016" s="48"/>
      <c r="BF2016" s="48"/>
      <c r="BH2016" s="48"/>
      <c r="BI2016" s="48"/>
      <c r="BK2016" s="48"/>
      <c r="BL2016" s="48"/>
      <c r="BM2016" s="48"/>
      <c r="BN2016" s="48"/>
      <c r="BO2016" s="48"/>
      <c r="BP2016" s="48"/>
      <c r="BQ2016" s="48"/>
      <c r="BR2016" s="48"/>
      <c r="BS2016" s="48"/>
      <c r="BT2016" s="48"/>
      <c r="BU2016" s="48"/>
      <c r="BV2016" s="48"/>
      <c r="BW2016" s="48"/>
      <c r="BX2016" s="48"/>
      <c r="BY2016" s="48"/>
      <c r="BZ2016" s="48"/>
      <c r="CA2016" s="48"/>
      <c r="CB2016" s="48"/>
      <c r="CC2016" s="48"/>
      <c r="CD2016" s="48"/>
      <c r="CE2016" s="48"/>
    </row>
    <row r="2017">
      <c r="E2017" s="60"/>
      <c r="F2017" s="218"/>
      <c r="I2017" s="48"/>
      <c r="J2017" s="65"/>
      <c r="K2017" s="65"/>
      <c r="L2017" s="11"/>
      <c r="M2017" s="11"/>
      <c r="P2017" s="48"/>
      <c r="Q2017" s="48"/>
      <c r="R2017" s="48"/>
      <c r="S2017" s="48"/>
      <c r="W2017" s="11"/>
      <c r="Z2017" s="48"/>
      <c r="AA2017" s="48"/>
      <c r="AB2017" s="48"/>
      <c r="AC2017" s="48"/>
      <c r="AD2017" s="48"/>
      <c r="AE2017" s="48"/>
      <c r="AF2017" s="48"/>
      <c r="AG2017" s="48"/>
      <c r="AH2017" s="48"/>
      <c r="AI2017" s="48"/>
      <c r="AJ2017" s="48"/>
      <c r="AK2017" s="48"/>
      <c r="AL2017" s="48"/>
      <c r="AN2017" s="48"/>
      <c r="AP2017" s="48"/>
      <c r="AQ2017" s="48"/>
      <c r="AS2017" s="48"/>
      <c r="AU2017" s="48"/>
      <c r="AV2017" s="48"/>
      <c r="AX2017" s="48"/>
      <c r="AY2017" s="48"/>
      <c r="BA2017" s="48"/>
      <c r="BB2017" s="48"/>
      <c r="BF2017" s="48"/>
      <c r="BH2017" s="48"/>
      <c r="BI2017" s="48"/>
      <c r="BK2017" s="48"/>
      <c r="BL2017" s="48"/>
      <c r="BM2017" s="48"/>
      <c r="BN2017" s="48"/>
      <c r="BO2017" s="48"/>
      <c r="BP2017" s="48"/>
      <c r="BQ2017" s="48"/>
      <c r="BR2017" s="48"/>
      <c r="BS2017" s="48"/>
      <c r="BT2017" s="48"/>
      <c r="BU2017" s="48"/>
      <c r="BV2017" s="48"/>
      <c r="BW2017" s="48"/>
      <c r="BX2017" s="48"/>
      <c r="BY2017" s="48"/>
      <c r="BZ2017" s="48"/>
      <c r="CA2017" s="48"/>
      <c r="CB2017" s="48"/>
      <c r="CC2017" s="48"/>
      <c r="CD2017" s="48"/>
      <c r="CE2017" s="48"/>
    </row>
    <row r="2018">
      <c r="E2018" s="60"/>
      <c r="F2018" s="218"/>
      <c r="I2018" s="48"/>
      <c r="J2018" s="65"/>
      <c r="K2018" s="65"/>
      <c r="L2018" s="11"/>
      <c r="M2018" s="11"/>
      <c r="P2018" s="48"/>
      <c r="Q2018" s="48"/>
      <c r="R2018" s="48"/>
      <c r="S2018" s="48"/>
      <c r="W2018" s="11"/>
      <c r="Z2018" s="48"/>
      <c r="AA2018" s="48"/>
      <c r="AB2018" s="48"/>
      <c r="AC2018" s="48"/>
      <c r="AD2018" s="48"/>
      <c r="AE2018" s="48"/>
      <c r="AF2018" s="48"/>
      <c r="AG2018" s="48"/>
      <c r="AH2018" s="48"/>
      <c r="AI2018" s="48"/>
      <c r="AJ2018" s="48"/>
      <c r="AK2018" s="48"/>
      <c r="AL2018" s="48"/>
      <c r="AN2018" s="48"/>
      <c r="AP2018" s="48"/>
      <c r="AQ2018" s="48"/>
      <c r="AS2018" s="48"/>
      <c r="AU2018" s="48"/>
      <c r="AV2018" s="48"/>
      <c r="AX2018" s="48"/>
      <c r="AY2018" s="48"/>
      <c r="BA2018" s="48"/>
      <c r="BB2018" s="48"/>
      <c r="BF2018" s="48"/>
      <c r="BH2018" s="48"/>
      <c r="BI2018" s="48"/>
      <c r="BK2018" s="48"/>
      <c r="BL2018" s="48"/>
      <c r="BM2018" s="48"/>
      <c r="BN2018" s="48"/>
      <c r="BO2018" s="48"/>
      <c r="BP2018" s="48"/>
      <c r="BQ2018" s="48"/>
      <c r="BR2018" s="48"/>
      <c r="BS2018" s="48"/>
      <c r="BT2018" s="48"/>
      <c r="BU2018" s="48"/>
      <c r="BV2018" s="48"/>
      <c r="BW2018" s="48"/>
      <c r="BX2018" s="48"/>
      <c r="BY2018" s="48"/>
      <c r="BZ2018" s="48"/>
      <c r="CA2018" s="48"/>
      <c r="CB2018" s="48"/>
      <c r="CC2018" s="48"/>
      <c r="CD2018" s="48"/>
      <c r="CE2018" s="48"/>
    </row>
    <row r="2019">
      <c r="E2019" s="60"/>
      <c r="F2019" s="218"/>
      <c r="I2019" s="48"/>
      <c r="J2019" s="65"/>
      <c r="K2019" s="65"/>
      <c r="L2019" s="11"/>
      <c r="M2019" s="11"/>
      <c r="P2019" s="48"/>
      <c r="Q2019" s="48"/>
      <c r="R2019" s="48"/>
      <c r="S2019" s="48"/>
      <c r="W2019" s="11"/>
      <c r="Z2019" s="48"/>
      <c r="AA2019" s="48"/>
      <c r="AB2019" s="48"/>
      <c r="AC2019" s="48"/>
      <c r="AD2019" s="48"/>
      <c r="AE2019" s="48"/>
      <c r="AF2019" s="48"/>
      <c r="AG2019" s="48"/>
      <c r="AH2019" s="48"/>
      <c r="AI2019" s="48"/>
      <c r="AJ2019" s="48"/>
      <c r="AK2019" s="48"/>
      <c r="AL2019" s="48"/>
      <c r="AN2019" s="48"/>
      <c r="AP2019" s="48"/>
      <c r="AQ2019" s="48"/>
      <c r="AS2019" s="48"/>
      <c r="AU2019" s="48"/>
      <c r="AV2019" s="48"/>
      <c r="AX2019" s="48"/>
      <c r="AY2019" s="48"/>
      <c r="BA2019" s="48"/>
      <c r="BB2019" s="48"/>
      <c r="BF2019" s="48"/>
      <c r="BH2019" s="48"/>
      <c r="BI2019" s="48"/>
      <c r="BK2019" s="48"/>
      <c r="BL2019" s="48"/>
      <c r="BM2019" s="48"/>
      <c r="BN2019" s="48"/>
      <c r="BO2019" s="48"/>
      <c r="BP2019" s="48"/>
      <c r="BQ2019" s="48"/>
      <c r="BR2019" s="48"/>
      <c r="BS2019" s="48"/>
      <c r="BT2019" s="48"/>
      <c r="BU2019" s="48"/>
      <c r="BV2019" s="48"/>
      <c r="BW2019" s="48"/>
      <c r="BX2019" s="48"/>
      <c r="BY2019" s="48"/>
      <c r="BZ2019" s="48"/>
      <c r="CA2019" s="48"/>
      <c r="CB2019" s="48"/>
      <c r="CC2019" s="48"/>
      <c r="CD2019" s="48"/>
      <c r="CE2019" s="48"/>
    </row>
    <row r="2020">
      <c r="E2020" s="60"/>
      <c r="F2020" s="218"/>
      <c r="I2020" s="48"/>
      <c r="J2020" s="65"/>
      <c r="K2020" s="65"/>
      <c r="L2020" s="11"/>
      <c r="M2020" s="11"/>
      <c r="P2020" s="48"/>
      <c r="Q2020" s="48"/>
      <c r="R2020" s="48"/>
      <c r="S2020" s="48"/>
      <c r="W2020" s="11"/>
      <c r="Z2020" s="48"/>
      <c r="AA2020" s="48"/>
      <c r="AB2020" s="48"/>
      <c r="AC2020" s="48"/>
      <c r="AD2020" s="48"/>
      <c r="AE2020" s="48"/>
      <c r="AF2020" s="48"/>
      <c r="AG2020" s="48"/>
      <c r="AH2020" s="48"/>
      <c r="AI2020" s="48"/>
      <c r="AJ2020" s="48"/>
      <c r="AK2020" s="48"/>
      <c r="AL2020" s="48"/>
      <c r="AN2020" s="48"/>
      <c r="AP2020" s="48"/>
      <c r="AQ2020" s="48"/>
      <c r="AS2020" s="48"/>
      <c r="AU2020" s="48"/>
      <c r="AV2020" s="48"/>
      <c r="AX2020" s="48"/>
      <c r="AY2020" s="48"/>
      <c r="BA2020" s="48"/>
      <c r="BB2020" s="48"/>
      <c r="BF2020" s="48"/>
      <c r="BH2020" s="48"/>
      <c r="BI2020" s="48"/>
      <c r="BK2020" s="48"/>
      <c r="BL2020" s="48"/>
      <c r="BM2020" s="48"/>
      <c r="BN2020" s="48"/>
      <c r="BO2020" s="48"/>
      <c r="BP2020" s="48"/>
      <c r="BQ2020" s="48"/>
      <c r="BR2020" s="48"/>
      <c r="BS2020" s="48"/>
      <c r="BT2020" s="48"/>
      <c r="BU2020" s="48"/>
      <c r="BV2020" s="48"/>
      <c r="BW2020" s="48"/>
      <c r="BX2020" s="48"/>
      <c r="BY2020" s="48"/>
      <c r="BZ2020" s="48"/>
      <c r="CA2020" s="48"/>
      <c r="CB2020" s="48"/>
      <c r="CC2020" s="48"/>
      <c r="CD2020" s="48"/>
      <c r="CE2020" s="48"/>
    </row>
    <row r="2021">
      <c r="E2021" s="60"/>
      <c r="F2021" s="218"/>
      <c r="I2021" s="48"/>
      <c r="J2021" s="65"/>
      <c r="K2021" s="65"/>
      <c r="L2021" s="11"/>
      <c r="M2021" s="11"/>
      <c r="P2021" s="48"/>
      <c r="Q2021" s="48"/>
      <c r="R2021" s="48"/>
      <c r="S2021" s="48"/>
      <c r="W2021" s="11"/>
      <c r="Z2021" s="48"/>
      <c r="AA2021" s="48"/>
      <c r="AB2021" s="48"/>
      <c r="AC2021" s="48"/>
      <c r="AD2021" s="48"/>
      <c r="AE2021" s="48"/>
      <c r="AF2021" s="48"/>
      <c r="AG2021" s="48"/>
      <c r="AH2021" s="48"/>
      <c r="AI2021" s="48"/>
      <c r="AJ2021" s="48"/>
      <c r="AK2021" s="48"/>
      <c r="AL2021" s="48"/>
      <c r="AN2021" s="48"/>
      <c r="AP2021" s="48"/>
      <c r="AQ2021" s="48"/>
      <c r="AS2021" s="48"/>
      <c r="AU2021" s="48"/>
      <c r="AV2021" s="48"/>
      <c r="AX2021" s="48"/>
      <c r="AY2021" s="48"/>
      <c r="BA2021" s="48"/>
      <c r="BB2021" s="48"/>
      <c r="BF2021" s="48"/>
      <c r="BH2021" s="48"/>
      <c r="BI2021" s="48"/>
      <c r="BK2021" s="48"/>
      <c r="BL2021" s="48"/>
      <c r="BM2021" s="48"/>
      <c r="BN2021" s="48"/>
      <c r="BO2021" s="48"/>
      <c r="BP2021" s="48"/>
      <c r="BQ2021" s="48"/>
      <c r="BR2021" s="48"/>
      <c r="BS2021" s="48"/>
      <c r="BT2021" s="48"/>
      <c r="BU2021" s="48"/>
      <c r="BV2021" s="48"/>
      <c r="BW2021" s="48"/>
      <c r="BX2021" s="48"/>
      <c r="BY2021" s="48"/>
      <c r="BZ2021" s="48"/>
      <c r="CA2021" s="48"/>
      <c r="CB2021" s="48"/>
      <c r="CC2021" s="48"/>
      <c r="CD2021" s="48"/>
      <c r="CE2021" s="48"/>
    </row>
    <row r="2022">
      <c r="E2022" s="60"/>
      <c r="F2022" s="218"/>
      <c r="I2022" s="48"/>
      <c r="J2022" s="65"/>
      <c r="K2022" s="65"/>
      <c r="L2022" s="11"/>
      <c r="M2022" s="11"/>
      <c r="P2022" s="48"/>
      <c r="Q2022" s="48"/>
      <c r="R2022" s="48"/>
      <c r="S2022" s="48"/>
      <c r="W2022" s="11"/>
      <c r="Z2022" s="48"/>
      <c r="AA2022" s="48"/>
      <c r="AB2022" s="48"/>
      <c r="AC2022" s="48"/>
      <c r="AD2022" s="48"/>
      <c r="AE2022" s="48"/>
      <c r="AF2022" s="48"/>
      <c r="AG2022" s="48"/>
      <c r="AH2022" s="48"/>
      <c r="AI2022" s="48"/>
      <c r="AJ2022" s="48"/>
      <c r="AK2022" s="48"/>
      <c r="AL2022" s="48"/>
      <c r="AN2022" s="48"/>
      <c r="AP2022" s="48"/>
      <c r="AQ2022" s="48"/>
      <c r="AS2022" s="48"/>
      <c r="AU2022" s="48"/>
      <c r="AV2022" s="48"/>
      <c r="AX2022" s="48"/>
      <c r="AY2022" s="48"/>
      <c r="BA2022" s="48"/>
      <c r="BB2022" s="48"/>
      <c r="BF2022" s="48"/>
      <c r="BH2022" s="48"/>
      <c r="BI2022" s="48"/>
      <c r="BK2022" s="48"/>
      <c r="BL2022" s="48"/>
      <c r="BM2022" s="48"/>
      <c r="BN2022" s="48"/>
      <c r="BO2022" s="48"/>
      <c r="BP2022" s="48"/>
      <c r="BQ2022" s="48"/>
      <c r="BR2022" s="48"/>
      <c r="BS2022" s="48"/>
      <c r="BT2022" s="48"/>
      <c r="BU2022" s="48"/>
      <c r="BV2022" s="48"/>
      <c r="BW2022" s="48"/>
      <c r="BX2022" s="48"/>
      <c r="BY2022" s="48"/>
      <c r="BZ2022" s="48"/>
      <c r="CA2022" s="48"/>
      <c r="CB2022" s="48"/>
      <c r="CC2022" s="48"/>
      <c r="CD2022" s="48"/>
      <c r="CE2022" s="48"/>
    </row>
    <row r="2023">
      <c r="E2023" s="60"/>
      <c r="F2023" s="218"/>
      <c r="I2023" s="48"/>
      <c r="J2023" s="65"/>
      <c r="K2023" s="65"/>
      <c r="L2023" s="11"/>
      <c r="M2023" s="11"/>
      <c r="P2023" s="48"/>
      <c r="Q2023" s="48"/>
      <c r="R2023" s="48"/>
      <c r="S2023" s="48"/>
      <c r="W2023" s="11"/>
      <c r="Z2023" s="48"/>
      <c r="AA2023" s="48"/>
      <c r="AB2023" s="48"/>
      <c r="AC2023" s="48"/>
      <c r="AD2023" s="48"/>
      <c r="AE2023" s="48"/>
      <c r="AF2023" s="48"/>
      <c r="AG2023" s="48"/>
      <c r="AH2023" s="48"/>
      <c r="AI2023" s="48"/>
      <c r="AJ2023" s="48"/>
      <c r="AK2023" s="48"/>
      <c r="AL2023" s="48"/>
      <c r="AN2023" s="48"/>
      <c r="AP2023" s="48"/>
      <c r="AQ2023" s="48"/>
      <c r="AS2023" s="48"/>
      <c r="AU2023" s="48"/>
      <c r="AV2023" s="48"/>
      <c r="AX2023" s="48"/>
      <c r="AY2023" s="48"/>
      <c r="BA2023" s="48"/>
      <c r="BB2023" s="48"/>
      <c r="BF2023" s="48"/>
      <c r="BH2023" s="48"/>
      <c r="BI2023" s="48"/>
      <c r="BK2023" s="48"/>
      <c r="BL2023" s="48"/>
      <c r="BM2023" s="48"/>
      <c r="BN2023" s="48"/>
      <c r="BO2023" s="48"/>
      <c r="BP2023" s="48"/>
      <c r="BQ2023" s="48"/>
      <c r="BR2023" s="48"/>
      <c r="BS2023" s="48"/>
      <c r="BT2023" s="48"/>
      <c r="BU2023" s="48"/>
      <c r="BV2023" s="48"/>
      <c r="BW2023" s="48"/>
      <c r="BX2023" s="48"/>
      <c r="BY2023" s="48"/>
      <c r="BZ2023" s="48"/>
      <c r="CA2023" s="48"/>
      <c r="CB2023" s="48"/>
      <c r="CC2023" s="48"/>
      <c r="CD2023" s="48"/>
      <c r="CE2023" s="48"/>
    </row>
    <row r="2024">
      <c r="E2024" s="60"/>
      <c r="F2024" s="218"/>
      <c r="I2024" s="48"/>
      <c r="J2024" s="65"/>
      <c r="K2024" s="65"/>
      <c r="L2024" s="11"/>
      <c r="M2024" s="11"/>
      <c r="P2024" s="48"/>
      <c r="Q2024" s="48"/>
      <c r="R2024" s="48"/>
      <c r="S2024" s="48"/>
      <c r="W2024" s="11"/>
      <c r="Z2024" s="48"/>
      <c r="AA2024" s="48"/>
      <c r="AB2024" s="48"/>
      <c r="AC2024" s="48"/>
      <c r="AD2024" s="48"/>
      <c r="AE2024" s="48"/>
      <c r="AF2024" s="48"/>
      <c r="AG2024" s="48"/>
      <c r="AH2024" s="48"/>
      <c r="AI2024" s="48"/>
      <c r="AJ2024" s="48"/>
      <c r="AK2024" s="48"/>
      <c r="AL2024" s="48"/>
      <c r="AN2024" s="48"/>
      <c r="AP2024" s="48"/>
      <c r="AQ2024" s="48"/>
      <c r="AS2024" s="48"/>
      <c r="AU2024" s="48"/>
      <c r="AV2024" s="48"/>
      <c r="AX2024" s="48"/>
      <c r="AY2024" s="48"/>
      <c r="BA2024" s="48"/>
      <c r="BB2024" s="48"/>
      <c r="BF2024" s="48"/>
      <c r="BH2024" s="48"/>
      <c r="BI2024" s="48"/>
      <c r="BK2024" s="48"/>
      <c r="BL2024" s="48"/>
      <c r="BM2024" s="48"/>
      <c r="BN2024" s="48"/>
      <c r="BO2024" s="48"/>
      <c r="BP2024" s="48"/>
      <c r="BQ2024" s="48"/>
      <c r="BR2024" s="48"/>
      <c r="BS2024" s="48"/>
      <c r="BT2024" s="48"/>
      <c r="BU2024" s="48"/>
      <c r="BV2024" s="48"/>
      <c r="BW2024" s="48"/>
      <c r="BX2024" s="48"/>
      <c r="BY2024" s="48"/>
      <c r="BZ2024" s="48"/>
      <c r="CA2024" s="48"/>
      <c r="CB2024" s="48"/>
      <c r="CC2024" s="48"/>
      <c r="CD2024" s="48"/>
      <c r="CE2024" s="48"/>
    </row>
    <row r="2025">
      <c r="E2025" s="60"/>
      <c r="F2025" s="218"/>
      <c r="I2025" s="48"/>
      <c r="J2025" s="65"/>
      <c r="K2025" s="65"/>
      <c r="L2025" s="11"/>
      <c r="M2025" s="11"/>
      <c r="P2025" s="48"/>
      <c r="Q2025" s="48"/>
      <c r="R2025" s="48"/>
      <c r="S2025" s="48"/>
      <c r="W2025" s="11"/>
      <c r="Z2025" s="48"/>
      <c r="AA2025" s="48"/>
      <c r="AB2025" s="48"/>
      <c r="AC2025" s="48"/>
      <c r="AD2025" s="48"/>
      <c r="AE2025" s="48"/>
      <c r="AF2025" s="48"/>
      <c r="AG2025" s="48"/>
      <c r="AH2025" s="48"/>
      <c r="AI2025" s="48"/>
      <c r="AJ2025" s="48"/>
      <c r="AK2025" s="48"/>
      <c r="AL2025" s="48"/>
      <c r="AN2025" s="48"/>
      <c r="AP2025" s="48"/>
      <c r="AQ2025" s="48"/>
      <c r="AS2025" s="48"/>
      <c r="AU2025" s="48"/>
      <c r="AV2025" s="48"/>
      <c r="AX2025" s="48"/>
      <c r="AY2025" s="48"/>
      <c r="BA2025" s="48"/>
      <c r="BB2025" s="48"/>
      <c r="BF2025" s="48"/>
      <c r="BH2025" s="48"/>
      <c r="BI2025" s="48"/>
      <c r="BK2025" s="48"/>
      <c r="BL2025" s="48"/>
      <c r="BM2025" s="48"/>
      <c r="BN2025" s="48"/>
      <c r="BO2025" s="48"/>
      <c r="BP2025" s="48"/>
      <c r="BQ2025" s="48"/>
      <c r="BR2025" s="48"/>
      <c r="BS2025" s="48"/>
      <c r="BT2025" s="48"/>
      <c r="BU2025" s="48"/>
      <c r="BV2025" s="48"/>
      <c r="BW2025" s="48"/>
      <c r="BX2025" s="48"/>
      <c r="BY2025" s="48"/>
      <c r="BZ2025" s="48"/>
      <c r="CA2025" s="48"/>
      <c r="CB2025" s="48"/>
      <c r="CC2025" s="48"/>
      <c r="CD2025" s="48"/>
      <c r="CE2025" s="48"/>
    </row>
    <row r="2026">
      <c r="E2026" s="60"/>
      <c r="F2026" s="218"/>
      <c r="I2026" s="48"/>
      <c r="J2026" s="65"/>
      <c r="K2026" s="65"/>
      <c r="L2026" s="11"/>
      <c r="M2026" s="11"/>
      <c r="P2026" s="48"/>
      <c r="Q2026" s="48"/>
      <c r="R2026" s="48"/>
      <c r="S2026" s="48"/>
      <c r="W2026" s="11"/>
      <c r="Z2026" s="48"/>
      <c r="AA2026" s="48"/>
      <c r="AB2026" s="48"/>
      <c r="AC2026" s="48"/>
      <c r="AD2026" s="48"/>
      <c r="AE2026" s="48"/>
      <c r="AF2026" s="48"/>
      <c r="AG2026" s="48"/>
      <c r="AH2026" s="48"/>
      <c r="AI2026" s="48"/>
      <c r="AJ2026" s="48"/>
      <c r="AK2026" s="48"/>
      <c r="AL2026" s="48"/>
      <c r="AN2026" s="48"/>
      <c r="AP2026" s="48"/>
      <c r="AQ2026" s="48"/>
      <c r="AS2026" s="48"/>
      <c r="AU2026" s="48"/>
      <c r="AV2026" s="48"/>
      <c r="AX2026" s="48"/>
      <c r="AY2026" s="48"/>
      <c r="BA2026" s="48"/>
      <c r="BB2026" s="48"/>
      <c r="BF2026" s="48"/>
      <c r="BH2026" s="48"/>
      <c r="BI2026" s="48"/>
      <c r="BK2026" s="48"/>
      <c r="BL2026" s="48"/>
      <c r="BM2026" s="48"/>
      <c r="BN2026" s="48"/>
      <c r="BO2026" s="48"/>
      <c r="BP2026" s="48"/>
      <c r="BQ2026" s="48"/>
      <c r="BR2026" s="48"/>
      <c r="BS2026" s="48"/>
      <c r="BT2026" s="48"/>
      <c r="BU2026" s="48"/>
      <c r="BV2026" s="48"/>
      <c r="BW2026" s="48"/>
      <c r="BX2026" s="48"/>
      <c r="BY2026" s="48"/>
      <c r="BZ2026" s="48"/>
      <c r="CA2026" s="48"/>
      <c r="CB2026" s="48"/>
      <c r="CC2026" s="48"/>
      <c r="CD2026" s="48"/>
      <c r="CE2026" s="48"/>
    </row>
    <row r="2027">
      <c r="E2027" s="60"/>
      <c r="F2027" s="218"/>
      <c r="I2027" s="48"/>
      <c r="J2027" s="65"/>
      <c r="K2027" s="65"/>
      <c r="L2027" s="11"/>
      <c r="M2027" s="11"/>
      <c r="P2027" s="48"/>
      <c r="Q2027" s="48"/>
      <c r="R2027" s="48"/>
      <c r="S2027" s="48"/>
      <c r="W2027" s="11"/>
      <c r="Z2027" s="48"/>
      <c r="AA2027" s="48"/>
      <c r="AB2027" s="48"/>
      <c r="AC2027" s="48"/>
      <c r="AD2027" s="48"/>
      <c r="AE2027" s="48"/>
      <c r="AF2027" s="48"/>
      <c r="AG2027" s="48"/>
      <c r="AH2027" s="48"/>
      <c r="AI2027" s="48"/>
      <c r="AJ2027" s="48"/>
      <c r="AK2027" s="48"/>
      <c r="AL2027" s="48"/>
      <c r="AN2027" s="48"/>
      <c r="AP2027" s="48"/>
      <c r="AQ2027" s="48"/>
      <c r="AS2027" s="48"/>
      <c r="AU2027" s="48"/>
      <c r="AV2027" s="48"/>
      <c r="AX2027" s="48"/>
      <c r="AY2027" s="48"/>
      <c r="BA2027" s="48"/>
      <c r="BB2027" s="48"/>
      <c r="BF2027" s="48"/>
      <c r="BH2027" s="48"/>
      <c r="BI2027" s="48"/>
      <c r="BK2027" s="48"/>
      <c r="BL2027" s="48"/>
      <c r="BM2027" s="48"/>
      <c r="BN2027" s="48"/>
      <c r="BO2027" s="48"/>
      <c r="BP2027" s="48"/>
      <c r="BQ2027" s="48"/>
      <c r="BR2027" s="48"/>
      <c r="BS2027" s="48"/>
      <c r="BT2027" s="48"/>
      <c r="BU2027" s="48"/>
      <c r="BV2027" s="48"/>
      <c r="BW2027" s="48"/>
      <c r="BX2027" s="48"/>
      <c r="BY2027" s="48"/>
      <c r="BZ2027" s="48"/>
      <c r="CA2027" s="48"/>
      <c r="CB2027" s="48"/>
      <c r="CC2027" s="48"/>
      <c r="CD2027" s="48"/>
      <c r="CE2027" s="48"/>
    </row>
    <row r="2028">
      <c r="E2028" s="60"/>
      <c r="F2028" s="218"/>
      <c r="I2028" s="48"/>
      <c r="J2028" s="65"/>
      <c r="K2028" s="65"/>
      <c r="L2028" s="11"/>
      <c r="M2028" s="11"/>
      <c r="P2028" s="48"/>
      <c r="Q2028" s="48"/>
      <c r="R2028" s="48"/>
      <c r="S2028" s="48"/>
      <c r="W2028" s="11"/>
      <c r="Z2028" s="48"/>
      <c r="AA2028" s="48"/>
      <c r="AB2028" s="48"/>
      <c r="AC2028" s="48"/>
      <c r="AD2028" s="48"/>
      <c r="AE2028" s="48"/>
      <c r="AF2028" s="48"/>
      <c r="AG2028" s="48"/>
      <c r="AH2028" s="48"/>
      <c r="AI2028" s="48"/>
      <c r="AJ2028" s="48"/>
      <c r="AK2028" s="48"/>
      <c r="AL2028" s="48"/>
      <c r="AN2028" s="48"/>
      <c r="AP2028" s="48"/>
      <c r="AQ2028" s="48"/>
      <c r="AS2028" s="48"/>
      <c r="AU2028" s="48"/>
      <c r="AV2028" s="48"/>
      <c r="AX2028" s="48"/>
      <c r="AY2028" s="48"/>
      <c r="BA2028" s="48"/>
      <c r="BB2028" s="48"/>
      <c r="BF2028" s="48"/>
      <c r="BH2028" s="48"/>
      <c r="BI2028" s="48"/>
      <c r="BK2028" s="48"/>
      <c r="BL2028" s="48"/>
      <c r="BM2028" s="48"/>
      <c r="BN2028" s="48"/>
      <c r="BO2028" s="48"/>
      <c r="BP2028" s="48"/>
      <c r="BQ2028" s="48"/>
      <c r="BR2028" s="48"/>
      <c r="BS2028" s="48"/>
      <c r="BT2028" s="48"/>
      <c r="BU2028" s="48"/>
      <c r="BV2028" s="48"/>
      <c r="BW2028" s="48"/>
      <c r="BX2028" s="48"/>
      <c r="BY2028" s="48"/>
      <c r="BZ2028" s="48"/>
      <c r="CA2028" s="48"/>
      <c r="CB2028" s="48"/>
      <c r="CC2028" s="48"/>
      <c r="CD2028" s="48"/>
      <c r="CE2028" s="48"/>
    </row>
    <row r="2029">
      <c r="E2029" s="60"/>
      <c r="F2029" s="218"/>
      <c r="I2029" s="48"/>
      <c r="J2029" s="65"/>
      <c r="K2029" s="65"/>
      <c r="L2029" s="11"/>
      <c r="M2029" s="11"/>
      <c r="P2029" s="48"/>
      <c r="Q2029" s="48"/>
      <c r="R2029" s="48"/>
      <c r="S2029" s="48"/>
      <c r="W2029" s="11"/>
      <c r="Z2029" s="48"/>
      <c r="AA2029" s="48"/>
      <c r="AB2029" s="48"/>
      <c r="AC2029" s="48"/>
      <c r="AD2029" s="48"/>
      <c r="AE2029" s="48"/>
      <c r="AF2029" s="48"/>
      <c r="AG2029" s="48"/>
      <c r="AH2029" s="48"/>
      <c r="AI2029" s="48"/>
      <c r="AJ2029" s="48"/>
      <c r="AK2029" s="48"/>
      <c r="AL2029" s="48"/>
      <c r="AN2029" s="48"/>
      <c r="AP2029" s="48"/>
      <c r="AQ2029" s="48"/>
      <c r="AS2029" s="48"/>
      <c r="AU2029" s="48"/>
      <c r="AV2029" s="48"/>
      <c r="AX2029" s="48"/>
      <c r="AY2029" s="48"/>
      <c r="BA2029" s="48"/>
      <c r="BB2029" s="48"/>
      <c r="BF2029" s="48"/>
      <c r="BH2029" s="48"/>
      <c r="BI2029" s="48"/>
      <c r="BK2029" s="48"/>
      <c r="BL2029" s="48"/>
      <c r="BM2029" s="48"/>
      <c r="BN2029" s="48"/>
      <c r="BO2029" s="48"/>
      <c r="BP2029" s="48"/>
      <c r="BQ2029" s="48"/>
      <c r="BR2029" s="48"/>
      <c r="BS2029" s="48"/>
      <c r="BT2029" s="48"/>
      <c r="BU2029" s="48"/>
      <c r="BV2029" s="48"/>
      <c r="BW2029" s="48"/>
      <c r="BX2029" s="48"/>
      <c r="BY2029" s="48"/>
      <c r="BZ2029" s="48"/>
      <c r="CA2029" s="48"/>
      <c r="CB2029" s="48"/>
      <c r="CC2029" s="48"/>
      <c r="CD2029" s="48"/>
      <c r="CE2029" s="48"/>
    </row>
    <row r="2030">
      <c r="E2030" s="60"/>
      <c r="F2030" s="218"/>
      <c r="I2030" s="48"/>
      <c r="J2030" s="65"/>
      <c r="K2030" s="65"/>
      <c r="L2030" s="11"/>
      <c r="M2030" s="11"/>
      <c r="P2030" s="48"/>
      <c r="Q2030" s="48"/>
      <c r="R2030" s="48"/>
      <c r="S2030" s="48"/>
      <c r="W2030" s="11"/>
      <c r="Z2030" s="48"/>
      <c r="AA2030" s="48"/>
      <c r="AB2030" s="48"/>
      <c r="AC2030" s="48"/>
      <c r="AD2030" s="48"/>
      <c r="AE2030" s="48"/>
      <c r="AF2030" s="48"/>
      <c r="AG2030" s="48"/>
      <c r="AH2030" s="48"/>
      <c r="AI2030" s="48"/>
      <c r="AJ2030" s="48"/>
      <c r="AK2030" s="48"/>
      <c r="AL2030" s="48"/>
      <c r="AN2030" s="48"/>
      <c r="AP2030" s="48"/>
      <c r="AQ2030" s="48"/>
      <c r="AS2030" s="48"/>
      <c r="AU2030" s="48"/>
      <c r="AV2030" s="48"/>
      <c r="AX2030" s="48"/>
      <c r="AY2030" s="48"/>
      <c r="BA2030" s="48"/>
      <c r="BB2030" s="48"/>
      <c r="BF2030" s="48"/>
      <c r="BH2030" s="48"/>
      <c r="BI2030" s="48"/>
      <c r="BK2030" s="48"/>
      <c r="BL2030" s="48"/>
      <c r="BM2030" s="48"/>
      <c r="BN2030" s="48"/>
      <c r="BO2030" s="48"/>
      <c r="BP2030" s="48"/>
      <c r="BQ2030" s="48"/>
      <c r="BR2030" s="48"/>
      <c r="BS2030" s="48"/>
      <c r="BT2030" s="48"/>
      <c r="BU2030" s="48"/>
      <c r="BV2030" s="48"/>
      <c r="BW2030" s="48"/>
      <c r="BX2030" s="48"/>
      <c r="BY2030" s="48"/>
      <c r="BZ2030" s="48"/>
      <c r="CA2030" s="48"/>
      <c r="CB2030" s="48"/>
      <c r="CC2030" s="48"/>
      <c r="CD2030" s="48"/>
      <c r="CE2030" s="48"/>
    </row>
    <row r="2031">
      <c r="E2031" s="60"/>
      <c r="F2031" s="218"/>
      <c r="I2031" s="48"/>
      <c r="J2031" s="65"/>
      <c r="K2031" s="65"/>
      <c r="L2031" s="11"/>
      <c r="M2031" s="11"/>
      <c r="P2031" s="48"/>
      <c r="Q2031" s="48"/>
      <c r="R2031" s="48"/>
      <c r="S2031" s="48"/>
      <c r="W2031" s="11"/>
      <c r="Z2031" s="48"/>
      <c r="AA2031" s="48"/>
      <c r="AB2031" s="48"/>
      <c r="AC2031" s="48"/>
      <c r="AD2031" s="48"/>
      <c r="AE2031" s="48"/>
      <c r="AF2031" s="48"/>
      <c r="AG2031" s="48"/>
      <c r="AH2031" s="48"/>
      <c r="AI2031" s="48"/>
      <c r="AJ2031" s="48"/>
      <c r="AK2031" s="48"/>
      <c r="AL2031" s="48"/>
      <c r="AN2031" s="48"/>
      <c r="AP2031" s="48"/>
      <c r="AQ2031" s="48"/>
      <c r="AS2031" s="48"/>
      <c r="AU2031" s="48"/>
      <c r="AV2031" s="48"/>
      <c r="AX2031" s="48"/>
      <c r="AY2031" s="48"/>
      <c r="BA2031" s="48"/>
      <c r="BB2031" s="48"/>
      <c r="BF2031" s="48"/>
      <c r="BH2031" s="48"/>
      <c r="BI2031" s="48"/>
      <c r="BK2031" s="48"/>
      <c r="BL2031" s="48"/>
      <c r="BM2031" s="48"/>
      <c r="BN2031" s="48"/>
      <c r="BO2031" s="48"/>
      <c r="BP2031" s="48"/>
      <c r="BQ2031" s="48"/>
      <c r="BR2031" s="48"/>
      <c r="BS2031" s="48"/>
      <c r="BT2031" s="48"/>
      <c r="BU2031" s="48"/>
      <c r="BV2031" s="48"/>
      <c r="BW2031" s="48"/>
      <c r="BX2031" s="48"/>
      <c r="BY2031" s="48"/>
      <c r="BZ2031" s="48"/>
      <c r="CA2031" s="48"/>
      <c r="CB2031" s="48"/>
      <c r="CC2031" s="48"/>
      <c r="CD2031" s="48"/>
      <c r="CE2031" s="48"/>
    </row>
    <row r="2032">
      <c r="E2032" s="60"/>
      <c r="F2032" s="218"/>
      <c r="I2032" s="48"/>
      <c r="J2032" s="65"/>
      <c r="K2032" s="65"/>
      <c r="L2032" s="11"/>
      <c r="M2032" s="11"/>
      <c r="P2032" s="48"/>
      <c r="Q2032" s="48"/>
      <c r="R2032" s="48"/>
      <c r="S2032" s="48"/>
      <c r="W2032" s="11"/>
      <c r="Z2032" s="48"/>
      <c r="AA2032" s="48"/>
      <c r="AB2032" s="48"/>
      <c r="AC2032" s="48"/>
      <c r="AD2032" s="48"/>
      <c r="AE2032" s="48"/>
      <c r="AF2032" s="48"/>
      <c r="AG2032" s="48"/>
      <c r="AH2032" s="48"/>
      <c r="AI2032" s="48"/>
      <c r="AJ2032" s="48"/>
      <c r="AK2032" s="48"/>
      <c r="AL2032" s="48"/>
      <c r="AN2032" s="48"/>
      <c r="AP2032" s="48"/>
      <c r="AQ2032" s="48"/>
      <c r="AS2032" s="48"/>
      <c r="AU2032" s="48"/>
      <c r="AV2032" s="48"/>
      <c r="AX2032" s="48"/>
      <c r="AY2032" s="48"/>
      <c r="BA2032" s="48"/>
      <c r="BB2032" s="48"/>
      <c r="BF2032" s="48"/>
      <c r="BH2032" s="48"/>
      <c r="BI2032" s="48"/>
      <c r="BK2032" s="48"/>
      <c r="BL2032" s="48"/>
      <c r="BM2032" s="48"/>
      <c r="BN2032" s="48"/>
      <c r="BO2032" s="48"/>
      <c r="BP2032" s="48"/>
      <c r="BQ2032" s="48"/>
      <c r="BR2032" s="48"/>
      <c r="BS2032" s="48"/>
      <c r="BT2032" s="48"/>
      <c r="BU2032" s="48"/>
      <c r="BV2032" s="48"/>
      <c r="BW2032" s="48"/>
      <c r="BX2032" s="48"/>
      <c r="BY2032" s="48"/>
      <c r="BZ2032" s="48"/>
      <c r="CA2032" s="48"/>
      <c r="CB2032" s="48"/>
      <c r="CC2032" s="48"/>
      <c r="CD2032" s="48"/>
      <c r="CE2032" s="48"/>
    </row>
    <row r="2033">
      <c r="E2033" s="60"/>
      <c r="F2033" s="218"/>
      <c r="I2033" s="48"/>
      <c r="J2033" s="65"/>
      <c r="K2033" s="65"/>
      <c r="L2033" s="11"/>
      <c r="M2033" s="11"/>
      <c r="P2033" s="48"/>
      <c r="Q2033" s="48"/>
      <c r="R2033" s="48"/>
      <c r="S2033" s="48"/>
      <c r="W2033" s="11"/>
      <c r="Z2033" s="48"/>
      <c r="AA2033" s="48"/>
      <c r="AB2033" s="48"/>
      <c r="AC2033" s="48"/>
      <c r="AD2033" s="48"/>
      <c r="AE2033" s="48"/>
      <c r="AF2033" s="48"/>
      <c r="AG2033" s="48"/>
      <c r="AH2033" s="48"/>
      <c r="AI2033" s="48"/>
      <c r="AJ2033" s="48"/>
      <c r="AK2033" s="48"/>
      <c r="AL2033" s="48"/>
      <c r="AN2033" s="48"/>
      <c r="AP2033" s="48"/>
      <c r="AQ2033" s="48"/>
      <c r="AS2033" s="48"/>
      <c r="AU2033" s="48"/>
      <c r="AV2033" s="48"/>
      <c r="AX2033" s="48"/>
      <c r="AY2033" s="48"/>
      <c r="BA2033" s="48"/>
      <c r="BB2033" s="48"/>
      <c r="BF2033" s="48"/>
      <c r="BH2033" s="48"/>
      <c r="BI2033" s="48"/>
      <c r="BK2033" s="48"/>
      <c r="BL2033" s="48"/>
      <c r="BM2033" s="48"/>
      <c r="BN2033" s="48"/>
      <c r="BO2033" s="48"/>
      <c r="BP2033" s="48"/>
      <c r="BQ2033" s="48"/>
      <c r="BR2033" s="48"/>
      <c r="BS2033" s="48"/>
      <c r="BT2033" s="48"/>
      <c r="BU2033" s="48"/>
      <c r="BV2033" s="48"/>
      <c r="BW2033" s="48"/>
      <c r="BX2033" s="48"/>
      <c r="BY2033" s="48"/>
      <c r="BZ2033" s="48"/>
      <c r="CA2033" s="48"/>
      <c r="CB2033" s="48"/>
      <c r="CC2033" s="48"/>
      <c r="CD2033" s="48"/>
      <c r="CE2033" s="48"/>
    </row>
    <row r="2034">
      <c r="E2034" s="60"/>
      <c r="F2034" s="218"/>
      <c r="I2034" s="48"/>
      <c r="J2034" s="65"/>
      <c r="K2034" s="65"/>
      <c r="L2034" s="11"/>
      <c r="M2034" s="11"/>
      <c r="P2034" s="48"/>
      <c r="Q2034" s="48"/>
      <c r="R2034" s="48"/>
      <c r="S2034" s="48"/>
      <c r="W2034" s="11"/>
      <c r="Z2034" s="48"/>
      <c r="AA2034" s="48"/>
      <c r="AB2034" s="48"/>
      <c r="AC2034" s="48"/>
      <c r="AD2034" s="48"/>
      <c r="AE2034" s="48"/>
      <c r="AF2034" s="48"/>
      <c r="AG2034" s="48"/>
      <c r="AH2034" s="48"/>
      <c r="AI2034" s="48"/>
      <c r="AJ2034" s="48"/>
      <c r="AK2034" s="48"/>
      <c r="AL2034" s="48"/>
      <c r="AN2034" s="48"/>
      <c r="AP2034" s="48"/>
      <c r="AQ2034" s="48"/>
      <c r="AS2034" s="48"/>
      <c r="AU2034" s="48"/>
      <c r="AV2034" s="48"/>
      <c r="AX2034" s="48"/>
      <c r="AY2034" s="48"/>
      <c r="BA2034" s="48"/>
      <c r="BB2034" s="48"/>
      <c r="BF2034" s="48"/>
      <c r="BH2034" s="48"/>
      <c r="BI2034" s="48"/>
      <c r="BK2034" s="48"/>
      <c r="BL2034" s="48"/>
      <c r="BM2034" s="48"/>
      <c r="BN2034" s="48"/>
      <c r="BO2034" s="48"/>
      <c r="BP2034" s="48"/>
      <c r="BQ2034" s="48"/>
      <c r="BR2034" s="48"/>
      <c r="BS2034" s="48"/>
      <c r="BT2034" s="48"/>
      <c r="BU2034" s="48"/>
      <c r="BV2034" s="48"/>
      <c r="BW2034" s="48"/>
      <c r="BX2034" s="48"/>
      <c r="BY2034" s="48"/>
      <c r="BZ2034" s="48"/>
      <c r="CA2034" s="48"/>
      <c r="CB2034" s="48"/>
      <c r="CC2034" s="48"/>
      <c r="CD2034" s="48"/>
      <c r="CE2034" s="48"/>
    </row>
    <row r="2035">
      <c r="E2035" s="60"/>
      <c r="F2035" s="218"/>
      <c r="I2035" s="48"/>
      <c r="J2035" s="65"/>
      <c r="K2035" s="65"/>
      <c r="L2035" s="11"/>
      <c r="M2035" s="11"/>
      <c r="P2035" s="48"/>
      <c r="Q2035" s="48"/>
      <c r="R2035" s="48"/>
      <c r="S2035" s="48"/>
      <c r="W2035" s="11"/>
      <c r="Z2035" s="48"/>
      <c r="AA2035" s="48"/>
      <c r="AB2035" s="48"/>
      <c r="AC2035" s="48"/>
      <c r="AD2035" s="48"/>
      <c r="AE2035" s="48"/>
      <c r="AF2035" s="48"/>
      <c r="AG2035" s="48"/>
      <c r="AH2035" s="48"/>
      <c r="AI2035" s="48"/>
      <c r="AJ2035" s="48"/>
      <c r="AK2035" s="48"/>
      <c r="AL2035" s="48"/>
      <c r="AN2035" s="48"/>
      <c r="AP2035" s="48"/>
      <c r="AQ2035" s="48"/>
      <c r="AS2035" s="48"/>
      <c r="AU2035" s="48"/>
      <c r="AV2035" s="48"/>
      <c r="AX2035" s="48"/>
      <c r="AY2035" s="48"/>
      <c r="BA2035" s="48"/>
      <c r="BB2035" s="48"/>
      <c r="BF2035" s="48"/>
      <c r="BH2035" s="48"/>
      <c r="BI2035" s="48"/>
      <c r="BK2035" s="48"/>
      <c r="BL2035" s="48"/>
      <c r="BM2035" s="48"/>
      <c r="BN2035" s="48"/>
      <c r="BO2035" s="48"/>
      <c r="BP2035" s="48"/>
      <c r="BQ2035" s="48"/>
      <c r="BR2035" s="48"/>
      <c r="BS2035" s="48"/>
      <c r="BT2035" s="48"/>
      <c r="BU2035" s="48"/>
      <c r="BV2035" s="48"/>
      <c r="BW2035" s="48"/>
      <c r="BX2035" s="48"/>
      <c r="BY2035" s="48"/>
      <c r="BZ2035" s="48"/>
      <c r="CA2035" s="48"/>
      <c r="CB2035" s="48"/>
      <c r="CC2035" s="48"/>
      <c r="CD2035" s="48"/>
      <c r="CE2035" s="48"/>
    </row>
    <row r="2036">
      <c r="E2036" s="60"/>
      <c r="F2036" s="218"/>
      <c r="I2036" s="48"/>
      <c r="J2036" s="65"/>
      <c r="K2036" s="65"/>
      <c r="L2036" s="11"/>
      <c r="M2036" s="11"/>
      <c r="P2036" s="48"/>
      <c r="Q2036" s="48"/>
      <c r="R2036" s="48"/>
      <c r="S2036" s="48"/>
      <c r="W2036" s="11"/>
      <c r="Z2036" s="48"/>
      <c r="AA2036" s="48"/>
      <c r="AB2036" s="48"/>
      <c r="AC2036" s="48"/>
      <c r="AD2036" s="48"/>
      <c r="AE2036" s="48"/>
      <c r="AF2036" s="48"/>
      <c r="AG2036" s="48"/>
      <c r="AH2036" s="48"/>
      <c r="AI2036" s="48"/>
      <c r="AJ2036" s="48"/>
      <c r="AK2036" s="48"/>
      <c r="AL2036" s="48"/>
      <c r="AN2036" s="48"/>
      <c r="AP2036" s="48"/>
      <c r="AQ2036" s="48"/>
      <c r="AS2036" s="48"/>
      <c r="AU2036" s="48"/>
      <c r="AV2036" s="48"/>
      <c r="AX2036" s="48"/>
      <c r="AY2036" s="48"/>
      <c r="BA2036" s="48"/>
      <c r="BB2036" s="48"/>
      <c r="BF2036" s="48"/>
      <c r="BH2036" s="48"/>
      <c r="BI2036" s="48"/>
      <c r="BK2036" s="48"/>
      <c r="BL2036" s="48"/>
      <c r="BM2036" s="48"/>
      <c r="BN2036" s="48"/>
      <c r="BO2036" s="48"/>
      <c r="BP2036" s="48"/>
      <c r="BQ2036" s="48"/>
      <c r="BR2036" s="48"/>
      <c r="BS2036" s="48"/>
      <c r="BT2036" s="48"/>
      <c r="BU2036" s="48"/>
      <c r="BV2036" s="48"/>
      <c r="BW2036" s="48"/>
      <c r="BX2036" s="48"/>
      <c r="BY2036" s="48"/>
      <c r="BZ2036" s="48"/>
      <c r="CA2036" s="48"/>
      <c r="CB2036" s="48"/>
      <c r="CC2036" s="48"/>
      <c r="CD2036" s="48"/>
      <c r="CE2036" s="48"/>
    </row>
    <row r="2037">
      <c r="E2037" s="60"/>
      <c r="F2037" s="218"/>
      <c r="I2037" s="48"/>
      <c r="J2037" s="65"/>
      <c r="K2037" s="65"/>
      <c r="L2037" s="11"/>
      <c r="M2037" s="11"/>
      <c r="P2037" s="48"/>
      <c r="Q2037" s="48"/>
      <c r="R2037" s="48"/>
      <c r="S2037" s="48"/>
      <c r="W2037" s="11"/>
      <c r="Z2037" s="48"/>
      <c r="AA2037" s="48"/>
      <c r="AB2037" s="48"/>
      <c r="AC2037" s="48"/>
      <c r="AD2037" s="48"/>
      <c r="AE2037" s="48"/>
      <c r="AF2037" s="48"/>
      <c r="AG2037" s="48"/>
      <c r="AH2037" s="48"/>
      <c r="AI2037" s="48"/>
      <c r="AJ2037" s="48"/>
      <c r="AK2037" s="48"/>
      <c r="AL2037" s="48"/>
      <c r="AN2037" s="48"/>
      <c r="AP2037" s="48"/>
      <c r="AQ2037" s="48"/>
      <c r="AS2037" s="48"/>
      <c r="AU2037" s="48"/>
      <c r="AV2037" s="48"/>
      <c r="AX2037" s="48"/>
      <c r="AY2037" s="48"/>
      <c r="BA2037" s="48"/>
      <c r="BB2037" s="48"/>
      <c r="BF2037" s="48"/>
      <c r="BH2037" s="48"/>
      <c r="BI2037" s="48"/>
      <c r="BK2037" s="48"/>
      <c r="BL2037" s="48"/>
      <c r="BM2037" s="48"/>
      <c r="BN2037" s="48"/>
      <c r="BO2037" s="48"/>
      <c r="BP2037" s="48"/>
      <c r="BQ2037" s="48"/>
      <c r="BR2037" s="48"/>
      <c r="BS2037" s="48"/>
      <c r="BT2037" s="48"/>
      <c r="BU2037" s="48"/>
      <c r="BV2037" s="48"/>
      <c r="BW2037" s="48"/>
      <c r="BX2037" s="48"/>
      <c r="BY2037" s="48"/>
      <c r="BZ2037" s="48"/>
      <c r="CA2037" s="48"/>
      <c r="CB2037" s="48"/>
      <c r="CC2037" s="48"/>
      <c r="CD2037" s="48"/>
      <c r="CE2037" s="48"/>
    </row>
    <row r="2038">
      <c r="E2038" s="60"/>
      <c r="F2038" s="218"/>
      <c r="I2038" s="48"/>
      <c r="J2038" s="65"/>
      <c r="K2038" s="65"/>
      <c r="L2038" s="11"/>
      <c r="M2038" s="11"/>
      <c r="P2038" s="48"/>
      <c r="Q2038" s="48"/>
      <c r="R2038" s="48"/>
      <c r="S2038" s="48"/>
      <c r="W2038" s="11"/>
      <c r="Z2038" s="48"/>
      <c r="AA2038" s="48"/>
      <c r="AB2038" s="48"/>
      <c r="AC2038" s="48"/>
      <c r="AD2038" s="48"/>
      <c r="AE2038" s="48"/>
      <c r="AF2038" s="48"/>
      <c r="AG2038" s="48"/>
      <c r="AH2038" s="48"/>
      <c r="AI2038" s="48"/>
      <c r="AJ2038" s="48"/>
      <c r="AK2038" s="48"/>
      <c r="AL2038" s="48"/>
      <c r="AN2038" s="48"/>
      <c r="AP2038" s="48"/>
      <c r="AQ2038" s="48"/>
      <c r="AS2038" s="48"/>
      <c r="AU2038" s="48"/>
      <c r="AV2038" s="48"/>
      <c r="AX2038" s="48"/>
      <c r="AY2038" s="48"/>
      <c r="BA2038" s="48"/>
      <c r="BB2038" s="48"/>
      <c r="BF2038" s="48"/>
      <c r="BH2038" s="48"/>
      <c r="BI2038" s="48"/>
      <c r="BK2038" s="48"/>
      <c r="BL2038" s="48"/>
      <c r="BM2038" s="48"/>
      <c r="BN2038" s="48"/>
      <c r="BO2038" s="48"/>
      <c r="BP2038" s="48"/>
      <c r="BQ2038" s="48"/>
      <c r="BR2038" s="48"/>
      <c r="BS2038" s="48"/>
      <c r="BT2038" s="48"/>
      <c r="BU2038" s="48"/>
      <c r="BV2038" s="48"/>
      <c r="BW2038" s="48"/>
      <c r="BX2038" s="48"/>
      <c r="BY2038" s="48"/>
      <c r="BZ2038" s="48"/>
      <c r="CA2038" s="48"/>
      <c r="CB2038" s="48"/>
      <c r="CC2038" s="48"/>
      <c r="CD2038" s="48"/>
      <c r="CE2038" s="48"/>
    </row>
    <row r="2039">
      <c r="E2039" s="60"/>
      <c r="F2039" s="218"/>
      <c r="I2039" s="48"/>
      <c r="J2039" s="65"/>
      <c r="K2039" s="65"/>
      <c r="L2039" s="11"/>
      <c r="M2039" s="11"/>
      <c r="P2039" s="48"/>
      <c r="Q2039" s="48"/>
      <c r="R2039" s="48"/>
      <c r="S2039" s="48"/>
      <c r="W2039" s="11"/>
      <c r="Z2039" s="48"/>
      <c r="AA2039" s="48"/>
      <c r="AB2039" s="48"/>
      <c r="AC2039" s="48"/>
      <c r="AD2039" s="48"/>
      <c r="AE2039" s="48"/>
      <c r="AF2039" s="48"/>
      <c r="AG2039" s="48"/>
      <c r="AH2039" s="48"/>
      <c r="AI2039" s="48"/>
      <c r="AJ2039" s="48"/>
      <c r="AK2039" s="48"/>
      <c r="AL2039" s="48"/>
      <c r="AN2039" s="48"/>
      <c r="AP2039" s="48"/>
      <c r="AQ2039" s="48"/>
      <c r="AS2039" s="48"/>
      <c r="AU2039" s="48"/>
      <c r="AV2039" s="48"/>
      <c r="AX2039" s="48"/>
      <c r="AY2039" s="48"/>
      <c r="BA2039" s="48"/>
      <c r="BB2039" s="48"/>
      <c r="BF2039" s="48"/>
      <c r="BH2039" s="48"/>
      <c r="BI2039" s="48"/>
      <c r="BK2039" s="48"/>
      <c r="BL2039" s="48"/>
      <c r="BM2039" s="48"/>
      <c r="BN2039" s="48"/>
      <c r="BO2039" s="48"/>
      <c r="BP2039" s="48"/>
      <c r="BQ2039" s="48"/>
      <c r="BR2039" s="48"/>
      <c r="BS2039" s="48"/>
      <c r="BT2039" s="48"/>
      <c r="BU2039" s="48"/>
      <c r="BV2039" s="48"/>
      <c r="BW2039" s="48"/>
      <c r="BX2039" s="48"/>
      <c r="BY2039" s="48"/>
      <c r="BZ2039" s="48"/>
      <c r="CA2039" s="48"/>
      <c r="CB2039" s="48"/>
      <c r="CC2039" s="48"/>
      <c r="CD2039" s="48"/>
      <c r="CE2039" s="48"/>
    </row>
    <row r="2040">
      <c r="E2040" s="60"/>
      <c r="F2040" s="218"/>
      <c r="I2040" s="48"/>
      <c r="J2040" s="65"/>
      <c r="K2040" s="65"/>
      <c r="L2040" s="11"/>
      <c r="M2040" s="11"/>
      <c r="P2040" s="48"/>
      <c r="Q2040" s="48"/>
      <c r="R2040" s="48"/>
      <c r="S2040" s="48"/>
      <c r="W2040" s="11"/>
      <c r="Z2040" s="48"/>
      <c r="AA2040" s="48"/>
      <c r="AB2040" s="48"/>
      <c r="AC2040" s="48"/>
      <c r="AD2040" s="48"/>
      <c r="AE2040" s="48"/>
      <c r="AF2040" s="48"/>
      <c r="AG2040" s="48"/>
      <c r="AH2040" s="48"/>
      <c r="AI2040" s="48"/>
      <c r="AJ2040" s="48"/>
      <c r="AK2040" s="48"/>
      <c r="AL2040" s="48"/>
      <c r="AN2040" s="48"/>
      <c r="AP2040" s="48"/>
      <c r="AQ2040" s="48"/>
      <c r="AS2040" s="48"/>
      <c r="AU2040" s="48"/>
      <c r="AV2040" s="48"/>
      <c r="AX2040" s="48"/>
      <c r="AY2040" s="48"/>
      <c r="BA2040" s="48"/>
      <c r="BB2040" s="48"/>
      <c r="BF2040" s="48"/>
      <c r="BH2040" s="48"/>
      <c r="BI2040" s="48"/>
      <c r="BK2040" s="48"/>
      <c r="BL2040" s="48"/>
      <c r="BM2040" s="48"/>
      <c r="BN2040" s="48"/>
      <c r="BO2040" s="48"/>
      <c r="BP2040" s="48"/>
      <c r="BQ2040" s="48"/>
      <c r="BR2040" s="48"/>
      <c r="BS2040" s="48"/>
      <c r="BT2040" s="48"/>
      <c r="BU2040" s="48"/>
      <c r="BV2040" s="48"/>
      <c r="BW2040" s="48"/>
      <c r="BX2040" s="48"/>
      <c r="BY2040" s="48"/>
      <c r="BZ2040" s="48"/>
      <c r="CA2040" s="48"/>
      <c r="CB2040" s="48"/>
      <c r="CC2040" s="48"/>
      <c r="CD2040" s="48"/>
      <c r="CE2040" s="48"/>
    </row>
    <row r="2041">
      <c r="E2041" s="60"/>
      <c r="F2041" s="218"/>
      <c r="I2041" s="48"/>
      <c r="J2041" s="65"/>
      <c r="K2041" s="65"/>
      <c r="L2041" s="11"/>
      <c r="M2041" s="11"/>
      <c r="P2041" s="48"/>
      <c r="Q2041" s="48"/>
      <c r="R2041" s="48"/>
      <c r="S2041" s="48"/>
      <c r="W2041" s="11"/>
      <c r="Z2041" s="48"/>
      <c r="AA2041" s="48"/>
      <c r="AB2041" s="48"/>
      <c r="AC2041" s="48"/>
      <c r="AD2041" s="48"/>
      <c r="AE2041" s="48"/>
      <c r="AF2041" s="48"/>
      <c r="AG2041" s="48"/>
      <c r="AH2041" s="48"/>
      <c r="AI2041" s="48"/>
      <c r="AJ2041" s="48"/>
      <c r="AK2041" s="48"/>
      <c r="AL2041" s="48"/>
      <c r="AN2041" s="48"/>
      <c r="AP2041" s="48"/>
      <c r="AQ2041" s="48"/>
      <c r="AS2041" s="48"/>
      <c r="AU2041" s="48"/>
      <c r="AV2041" s="48"/>
      <c r="AX2041" s="48"/>
      <c r="AY2041" s="48"/>
      <c r="BA2041" s="48"/>
      <c r="BB2041" s="48"/>
      <c r="BF2041" s="48"/>
      <c r="BH2041" s="48"/>
      <c r="BI2041" s="48"/>
      <c r="BK2041" s="48"/>
      <c r="BL2041" s="48"/>
      <c r="BM2041" s="48"/>
      <c r="BN2041" s="48"/>
      <c r="BO2041" s="48"/>
      <c r="BP2041" s="48"/>
      <c r="BQ2041" s="48"/>
      <c r="BR2041" s="48"/>
      <c r="BS2041" s="48"/>
      <c r="BT2041" s="48"/>
      <c r="BU2041" s="48"/>
      <c r="BV2041" s="48"/>
      <c r="BW2041" s="48"/>
      <c r="BX2041" s="48"/>
      <c r="BY2041" s="48"/>
      <c r="BZ2041" s="48"/>
      <c r="CA2041" s="48"/>
      <c r="CB2041" s="48"/>
      <c r="CC2041" s="48"/>
      <c r="CD2041" s="48"/>
      <c r="CE2041" s="48"/>
    </row>
    <row r="2042">
      <c r="E2042" s="60"/>
      <c r="F2042" s="218"/>
      <c r="I2042" s="48"/>
      <c r="J2042" s="65"/>
      <c r="K2042" s="65"/>
      <c r="L2042" s="11"/>
      <c r="M2042" s="11"/>
      <c r="P2042" s="48"/>
      <c r="Q2042" s="48"/>
      <c r="R2042" s="48"/>
      <c r="S2042" s="48"/>
      <c r="W2042" s="11"/>
      <c r="Z2042" s="48"/>
      <c r="AA2042" s="48"/>
      <c r="AB2042" s="48"/>
      <c r="AC2042" s="48"/>
      <c r="AD2042" s="48"/>
      <c r="AE2042" s="48"/>
      <c r="AF2042" s="48"/>
      <c r="AG2042" s="48"/>
      <c r="AH2042" s="48"/>
      <c r="AI2042" s="48"/>
      <c r="AJ2042" s="48"/>
      <c r="AK2042" s="48"/>
      <c r="AL2042" s="48"/>
      <c r="AN2042" s="48"/>
      <c r="AP2042" s="48"/>
      <c r="AQ2042" s="48"/>
      <c r="AS2042" s="48"/>
      <c r="AU2042" s="48"/>
      <c r="AV2042" s="48"/>
      <c r="AX2042" s="48"/>
      <c r="AY2042" s="48"/>
      <c r="BA2042" s="48"/>
      <c r="BB2042" s="48"/>
      <c r="BF2042" s="48"/>
      <c r="BH2042" s="48"/>
      <c r="BI2042" s="48"/>
      <c r="BK2042" s="48"/>
      <c r="BL2042" s="48"/>
      <c r="BM2042" s="48"/>
      <c r="BN2042" s="48"/>
      <c r="BO2042" s="48"/>
      <c r="BP2042" s="48"/>
      <c r="BQ2042" s="48"/>
      <c r="BR2042" s="48"/>
      <c r="BS2042" s="48"/>
      <c r="BT2042" s="48"/>
      <c r="BU2042" s="48"/>
      <c r="BV2042" s="48"/>
      <c r="BW2042" s="48"/>
      <c r="BX2042" s="48"/>
      <c r="BY2042" s="48"/>
      <c r="BZ2042" s="48"/>
      <c r="CA2042" s="48"/>
      <c r="CB2042" s="48"/>
      <c r="CC2042" s="48"/>
      <c r="CD2042" s="48"/>
      <c r="CE2042" s="48"/>
    </row>
    <row r="2043">
      <c r="E2043" s="60"/>
      <c r="F2043" s="218"/>
      <c r="I2043" s="48"/>
      <c r="J2043" s="65"/>
      <c r="K2043" s="65"/>
      <c r="L2043" s="11"/>
      <c r="M2043" s="11"/>
      <c r="P2043" s="48"/>
      <c r="Q2043" s="48"/>
      <c r="R2043" s="48"/>
      <c r="S2043" s="48"/>
      <c r="W2043" s="11"/>
      <c r="Z2043" s="48"/>
      <c r="AA2043" s="48"/>
      <c r="AB2043" s="48"/>
      <c r="AC2043" s="48"/>
      <c r="AD2043" s="48"/>
      <c r="AE2043" s="48"/>
      <c r="AF2043" s="48"/>
      <c r="AG2043" s="48"/>
      <c r="AH2043" s="48"/>
      <c r="AI2043" s="48"/>
      <c r="AJ2043" s="48"/>
      <c r="AK2043" s="48"/>
      <c r="AL2043" s="48"/>
      <c r="AN2043" s="48"/>
      <c r="AP2043" s="48"/>
      <c r="AQ2043" s="48"/>
      <c r="AS2043" s="48"/>
      <c r="AU2043" s="48"/>
      <c r="AV2043" s="48"/>
      <c r="AX2043" s="48"/>
      <c r="AY2043" s="48"/>
      <c r="BA2043" s="48"/>
      <c r="BB2043" s="48"/>
      <c r="BF2043" s="48"/>
      <c r="BH2043" s="48"/>
      <c r="BI2043" s="48"/>
      <c r="BK2043" s="48"/>
      <c r="BL2043" s="48"/>
      <c r="BM2043" s="48"/>
      <c r="BN2043" s="48"/>
      <c r="BO2043" s="48"/>
      <c r="BP2043" s="48"/>
      <c r="BQ2043" s="48"/>
      <c r="BR2043" s="48"/>
      <c r="BS2043" s="48"/>
      <c r="BT2043" s="48"/>
      <c r="BU2043" s="48"/>
      <c r="BV2043" s="48"/>
      <c r="BW2043" s="48"/>
      <c r="BX2043" s="48"/>
      <c r="BY2043" s="48"/>
      <c r="BZ2043" s="48"/>
      <c r="CA2043" s="48"/>
      <c r="CB2043" s="48"/>
      <c r="CC2043" s="48"/>
      <c r="CD2043" s="48"/>
      <c r="CE2043" s="48"/>
    </row>
    <row r="2044">
      <c r="E2044" s="60"/>
      <c r="F2044" s="218"/>
      <c r="I2044" s="48"/>
      <c r="J2044" s="65"/>
      <c r="K2044" s="65"/>
      <c r="L2044" s="11"/>
      <c r="M2044" s="11"/>
      <c r="P2044" s="48"/>
      <c r="Q2044" s="48"/>
      <c r="R2044" s="48"/>
      <c r="S2044" s="48"/>
      <c r="W2044" s="11"/>
      <c r="Z2044" s="48"/>
      <c r="AA2044" s="48"/>
      <c r="AB2044" s="48"/>
      <c r="AC2044" s="48"/>
      <c r="AD2044" s="48"/>
      <c r="AE2044" s="48"/>
      <c r="AF2044" s="48"/>
      <c r="AG2044" s="48"/>
      <c r="AH2044" s="48"/>
      <c r="AI2044" s="48"/>
      <c r="AJ2044" s="48"/>
      <c r="AK2044" s="48"/>
      <c r="AL2044" s="48"/>
      <c r="AN2044" s="48"/>
      <c r="AP2044" s="48"/>
      <c r="AQ2044" s="48"/>
      <c r="AS2044" s="48"/>
      <c r="AU2044" s="48"/>
      <c r="AV2044" s="48"/>
      <c r="AX2044" s="48"/>
      <c r="AY2044" s="48"/>
      <c r="BA2044" s="48"/>
      <c r="BB2044" s="48"/>
      <c r="BF2044" s="48"/>
      <c r="BH2044" s="48"/>
      <c r="BI2044" s="48"/>
      <c r="BK2044" s="48"/>
      <c r="BL2044" s="48"/>
      <c r="BM2044" s="48"/>
      <c r="BN2044" s="48"/>
      <c r="BO2044" s="48"/>
      <c r="BP2044" s="48"/>
      <c r="BQ2044" s="48"/>
      <c r="BR2044" s="48"/>
      <c r="BS2044" s="48"/>
      <c r="BT2044" s="48"/>
      <c r="BU2044" s="48"/>
      <c r="BV2044" s="48"/>
      <c r="BW2044" s="48"/>
      <c r="BX2044" s="48"/>
      <c r="BY2044" s="48"/>
      <c r="BZ2044" s="48"/>
      <c r="CA2044" s="48"/>
      <c r="CB2044" s="48"/>
      <c r="CC2044" s="48"/>
      <c r="CD2044" s="48"/>
      <c r="CE2044" s="48"/>
    </row>
    <row r="2045">
      <c r="E2045" s="60"/>
      <c r="F2045" s="218"/>
      <c r="I2045" s="48"/>
      <c r="J2045" s="65"/>
      <c r="K2045" s="65"/>
      <c r="L2045" s="11"/>
      <c r="M2045" s="11"/>
      <c r="P2045" s="48"/>
      <c r="Q2045" s="48"/>
      <c r="R2045" s="48"/>
      <c r="S2045" s="48"/>
      <c r="W2045" s="11"/>
      <c r="Z2045" s="48"/>
      <c r="AA2045" s="48"/>
      <c r="AB2045" s="48"/>
      <c r="AC2045" s="48"/>
      <c r="AD2045" s="48"/>
      <c r="AE2045" s="48"/>
      <c r="AF2045" s="48"/>
      <c r="AG2045" s="48"/>
      <c r="AH2045" s="48"/>
      <c r="AI2045" s="48"/>
      <c r="AJ2045" s="48"/>
      <c r="AK2045" s="48"/>
      <c r="AL2045" s="48"/>
      <c r="AN2045" s="48"/>
      <c r="AP2045" s="48"/>
      <c r="AQ2045" s="48"/>
      <c r="AS2045" s="48"/>
      <c r="AU2045" s="48"/>
      <c r="AV2045" s="48"/>
      <c r="AX2045" s="48"/>
      <c r="AY2045" s="48"/>
      <c r="BA2045" s="48"/>
      <c r="BB2045" s="48"/>
      <c r="BF2045" s="48"/>
      <c r="BH2045" s="48"/>
      <c r="BI2045" s="48"/>
      <c r="BK2045" s="48"/>
      <c r="BL2045" s="48"/>
      <c r="BM2045" s="48"/>
      <c r="BN2045" s="48"/>
      <c r="BO2045" s="48"/>
      <c r="BP2045" s="48"/>
      <c r="BQ2045" s="48"/>
      <c r="BR2045" s="48"/>
      <c r="BS2045" s="48"/>
      <c r="BT2045" s="48"/>
      <c r="BU2045" s="48"/>
      <c r="BV2045" s="48"/>
      <c r="BW2045" s="48"/>
      <c r="BX2045" s="48"/>
      <c r="BY2045" s="48"/>
      <c r="BZ2045" s="48"/>
      <c r="CA2045" s="48"/>
      <c r="CB2045" s="48"/>
      <c r="CC2045" s="48"/>
      <c r="CD2045" s="48"/>
      <c r="CE2045" s="48"/>
    </row>
    <row r="2046">
      <c r="E2046" s="60"/>
      <c r="F2046" s="218"/>
      <c r="I2046" s="48"/>
      <c r="J2046" s="65"/>
      <c r="K2046" s="65"/>
      <c r="L2046" s="11"/>
      <c r="M2046" s="11"/>
      <c r="P2046" s="48"/>
      <c r="Q2046" s="48"/>
      <c r="R2046" s="48"/>
      <c r="S2046" s="48"/>
      <c r="W2046" s="11"/>
      <c r="Z2046" s="48"/>
      <c r="AA2046" s="48"/>
      <c r="AB2046" s="48"/>
      <c r="AC2046" s="48"/>
      <c r="AD2046" s="48"/>
      <c r="AE2046" s="48"/>
      <c r="AF2046" s="48"/>
      <c r="AG2046" s="48"/>
      <c r="AH2046" s="48"/>
      <c r="AI2046" s="48"/>
      <c r="AJ2046" s="48"/>
      <c r="AK2046" s="48"/>
      <c r="AL2046" s="48"/>
      <c r="AN2046" s="48"/>
      <c r="AP2046" s="48"/>
      <c r="AQ2046" s="48"/>
      <c r="AS2046" s="48"/>
      <c r="AU2046" s="48"/>
      <c r="AV2046" s="48"/>
      <c r="AX2046" s="48"/>
      <c r="AY2046" s="48"/>
      <c r="BA2046" s="48"/>
      <c r="BB2046" s="48"/>
      <c r="BF2046" s="48"/>
      <c r="BH2046" s="48"/>
      <c r="BI2046" s="48"/>
      <c r="BK2046" s="48"/>
      <c r="BL2046" s="48"/>
      <c r="BM2046" s="48"/>
      <c r="BN2046" s="48"/>
      <c r="BO2046" s="48"/>
      <c r="BP2046" s="48"/>
      <c r="BQ2046" s="48"/>
      <c r="BR2046" s="48"/>
      <c r="BS2046" s="48"/>
      <c r="BT2046" s="48"/>
      <c r="BU2046" s="48"/>
      <c r="BV2046" s="48"/>
      <c r="BW2046" s="48"/>
      <c r="BX2046" s="48"/>
      <c r="BY2046" s="48"/>
      <c r="BZ2046" s="48"/>
      <c r="CA2046" s="48"/>
      <c r="CB2046" s="48"/>
      <c r="CC2046" s="48"/>
      <c r="CD2046" s="48"/>
      <c r="CE2046" s="48"/>
    </row>
    <row r="2047">
      <c r="E2047" s="60"/>
      <c r="F2047" s="218"/>
      <c r="I2047" s="48"/>
      <c r="J2047" s="65"/>
      <c r="K2047" s="65"/>
      <c r="L2047" s="11"/>
      <c r="M2047" s="11"/>
      <c r="P2047" s="48"/>
      <c r="Q2047" s="48"/>
      <c r="R2047" s="48"/>
      <c r="S2047" s="48"/>
      <c r="W2047" s="11"/>
      <c r="Z2047" s="48"/>
      <c r="AA2047" s="48"/>
      <c r="AB2047" s="48"/>
      <c r="AC2047" s="48"/>
      <c r="AD2047" s="48"/>
      <c r="AE2047" s="48"/>
      <c r="AF2047" s="48"/>
      <c r="AG2047" s="48"/>
      <c r="AH2047" s="48"/>
      <c r="AI2047" s="48"/>
      <c r="AJ2047" s="48"/>
      <c r="AK2047" s="48"/>
      <c r="AL2047" s="48"/>
      <c r="AN2047" s="48"/>
      <c r="AP2047" s="48"/>
      <c r="AQ2047" s="48"/>
      <c r="AS2047" s="48"/>
      <c r="AU2047" s="48"/>
      <c r="AV2047" s="48"/>
      <c r="AX2047" s="48"/>
      <c r="AY2047" s="48"/>
      <c r="BA2047" s="48"/>
      <c r="BB2047" s="48"/>
      <c r="BF2047" s="48"/>
      <c r="BH2047" s="48"/>
      <c r="BI2047" s="48"/>
      <c r="BK2047" s="48"/>
      <c r="BL2047" s="48"/>
      <c r="BM2047" s="48"/>
      <c r="BN2047" s="48"/>
      <c r="BO2047" s="48"/>
      <c r="BP2047" s="48"/>
      <c r="BQ2047" s="48"/>
      <c r="BR2047" s="48"/>
      <c r="BS2047" s="48"/>
      <c r="BT2047" s="48"/>
      <c r="BU2047" s="48"/>
      <c r="BV2047" s="48"/>
      <c r="BW2047" s="48"/>
      <c r="BX2047" s="48"/>
      <c r="BY2047" s="48"/>
      <c r="BZ2047" s="48"/>
      <c r="CA2047" s="48"/>
      <c r="CB2047" s="48"/>
      <c r="CC2047" s="48"/>
      <c r="CD2047" s="48"/>
      <c r="CE2047" s="48"/>
    </row>
    <row r="2048">
      <c r="E2048" s="60"/>
      <c r="F2048" s="218"/>
      <c r="I2048" s="48"/>
      <c r="J2048" s="65"/>
      <c r="K2048" s="65"/>
      <c r="L2048" s="11"/>
      <c r="M2048" s="11"/>
      <c r="P2048" s="48"/>
      <c r="Q2048" s="48"/>
      <c r="R2048" s="48"/>
      <c r="S2048" s="48"/>
      <c r="W2048" s="11"/>
      <c r="Z2048" s="48"/>
      <c r="AA2048" s="48"/>
      <c r="AB2048" s="48"/>
      <c r="AC2048" s="48"/>
      <c r="AD2048" s="48"/>
      <c r="AE2048" s="48"/>
      <c r="AF2048" s="48"/>
      <c r="AG2048" s="48"/>
      <c r="AH2048" s="48"/>
      <c r="AI2048" s="48"/>
      <c r="AJ2048" s="48"/>
      <c r="AK2048" s="48"/>
      <c r="AL2048" s="48"/>
      <c r="AN2048" s="48"/>
      <c r="AP2048" s="48"/>
      <c r="AQ2048" s="48"/>
      <c r="AS2048" s="48"/>
      <c r="AU2048" s="48"/>
      <c r="AV2048" s="48"/>
      <c r="AX2048" s="48"/>
      <c r="AY2048" s="48"/>
      <c r="BA2048" s="48"/>
      <c r="BB2048" s="48"/>
      <c r="BF2048" s="48"/>
      <c r="BH2048" s="48"/>
      <c r="BI2048" s="48"/>
      <c r="BK2048" s="48"/>
      <c r="BL2048" s="48"/>
      <c r="BM2048" s="48"/>
      <c r="BN2048" s="48"/>
      <c r="BO2048" s="48"/>
      <c r="BP2048" s="48"/>
      <c r="BQ2048" s="48"/>
      <c r="BR2048" s="48"/>
      <c r="BS2048" s="48"/>
      <c r="BT2048" s="48"/>
      <c r="BU2048" s="48"/>
      <c r="BV2048" s="48"/>
      <c r="BW2048" s="48"/>
      <c r="BX2048" s="48"/>
      <c r="BY2048" s="48"/>
      <c r="BZ2048" s="48"/>
      <c r="CA2048" s="48"/>
      <c r="CB2048" s="48"/>
      <c r="CC2048" s="48"/>
      <c r="CD2048" s="48"/>
      <c r="CE2048" s="48"/>
    </row>
    <row r="2049">
      <c r="E2049" s="60"/>
      <c r="F2049" s="218"/>
      <c r="I2049" s="48"/>
      <c r="J2049" s="65"/>
      <c r="K2049" s="65"/>
      <c r="L2049" s="11"/>
      <c r="M2049" s="11"/>
      <c r="P2049" s="48"/>
      <c r="Q2049" s="48"/>
      <c r="R2049" s="48"/>
      <c r="S2049" s="48"/>
      <c r="W2049" s="11"/>
      <c r="Z2049" s="48"/>
      <c r="AA2049" s="48"/>
      <c r="AB2049" s="48"/>
      <c r="AC2049" s="48"/>
      <c r="AD2049" s="48"/>
      <c r="AE2049" s="48"/>
      <c r="AF2049" s="48"/>
      <c r="AG2049" s="48"/>
      <c r="AH2049" s="48"/>
      <c r="AI2049" s="48"/>
      <c r="AJ2049" s="48"/>
      <c r="AK2049" s="48"/>
      <c r="AL2049" s="48"/>
      <c r="AN2049" s="48"/>
      <c r="AP2049" s="48"/>
      <c r="AQ2049" s="48"/>
      <c r="AS2049" s="48"/>
      <c r="AU2049" s="48"/>
      <c r="AV2049" s="48"/>
      <c r="AX2049" s="48"/>
      <c r="AY2049" s="48"/>
      <c r="BA2049" s="48"/>
      <c r="BB2049" s="48"/>
      <c r="BF2049" s="48"/>
      <c r="BH2049" s="48"/>
      <c r="BI2049" s="48"/>
      <c r="BK2049" s="48"/>
      <c r="BL2049" s="48"/>
      <c r="BM2049" s="48"/>
      <c r="BN2049" s="48"/>
      <c r="BO2049" s="48"/>
      <c r="BP2049" s="48"/>
      <c r="BQ2049" s="48"/>
      <c r="BR2049" s="48"/>
      <c r="BS2049" s="48"/>
      <c r="BT2049" s="48"/>
      <c r="BU2049" s="48"/>
      <c r="BV2049" s="48"/>
      <c r="BW2049" s="48"/>
      <c r="BX2049" s="48"/>
      <c r="BY2049" s="48"/>
      <c r="BZ2049" s="48"/>
      <c r="CA2049" s="48"/>
      <c r="CB2049" s="48"/>
      <c r="CC2049" s="48"/>
      <c r="CD2049" s="48"/>
      <c r="CE2049" s="48"/>
    </row>
    <row r="2050">
      <c r="E2050" s="60"/>
      <c r="F2050" s="218"/>
      <c r="I2050" s="48"/>
      <c r="J2050" s="65"/>
      <c r="K2050" s="65"/>
      <c r="L2050" s="11"/>
      <c r="M2050" s="11"/>
      <c r="P2050" s="48"/>
      <c r="Q2050" s="48"/>
      <c r="R2050" s="48"/>
      <c r="S2050" s="48"/>
      <c r="W2050" s="11"/>
      <c r="Z2050" s="48"/>
      <c r="AA2050" s="48"/>
      <c r="AB2050" s="48"/>
      <c r="AC2050" s="48"/>
      <c r="AD2050" s="48"/>
      <c r="AE2050" s="48"/>
      <c r="AF2050" s="48"/>
      <c r="AG2050" s="48"/>
      <c r="AH2050" s="48"/>
      <c r="AI2050" s="48"/>
      <c r="AJ2050" s="48"/>
      <c r="AK2050" s="48"/>
      <c r="AL2050" s="48"/>
      <c r="AN2050" s="48"/>
      <c r="AP2050" s="48"/>
      <c r="AQ2050" s="48"/>
      <c r="AS2050" s="48"/>
      <c r="AU2050" s="48"/>
      <c r="AV2050" s="48"/>
      <c r="AX2050" s="48"/>
      <c r="AY2050" s="48"/>
      <c r="BA2050" s="48"/>
      <c r="BB2050" s="48"/>
      <c r="BF2050" s="48"/>
      <c r="BH2050" s="48"/>
      <c r="BI2050" s="48"/>
      <c r="BK2050" s="48"/>
      <c r="BL2050" s="48"/>
      <c r="BM2050" s="48"/>
      <c r="BN2050" s="48"/>
      <c r="BO2050" s="48"/>
      <c r="BP2050" s="48"/>
      <c r="BQ2050" s="48"/>
      <c r="BR2050" s="48"/>
      <c r="BS2050" s="48"/>
      <c r="BT2050" s="48"/>
      <c r="BU2050" s="48"/>
      <c r="BV2050" s="48"/>
      <c r="BW2050" s="48"/>
      <c r="BX2050" s="48"/>
      <c r="BY2050" s="48"/>
      <c r="BZ2050" s="48"/>
      <c r="CA2050" s="48"/>
      <c r="CB2050" s="48"/>
      <c r="CC2050" s="48"/>
      <c r="CD2050" s="48"/>
      <c r="CE2050" s="48"/>
    </row>
    <row r="2051">
      <c r="E2051" s="60"/>
      <c r="F2051" s="218"/>
      <c r="I2051" s="48"/>
      <c r="J2051" s="65"/>
      <c r="K2051" s="65"/>
      <c r="L2051" s="11"/>
      <c r="M2051" s="11"/>
      <c r="P2051" s="48"/>
      <c r="Q2051" s="48"/>
      <c r="R2051" s="48"/>
      <c r="S2051" s="48"/>
      <c r="W2051" s="11"/>
      <c r="Z2051" s="48"/>
      <c r="AA2051" s="48"/>
      <c r="AB2051" s="48"/>
      <c r="AC2051" s="48"/>
      <c r="AD2051" s="48"/>
      <c r="AE2051" s="48"/>
      <c r="AF2051" s="48"/>
      <c r="AG2051" s="48"/>
      <c r="AH2051" s="48"/>
      <c r="AI2051" s="48"/>
      <c r="AJ2051" s="48"/>
      <c r="AK2051" s="48"/>
      <c r="AL2051" s="48"/>
      <c r="AN2051" s="48"/>
      <c r="AP2051" s="48"/>
      <c r="AQ2051" s="48"/>
      <c r="AS2051" s="48"/>
      <c r="AU2051" s="48"/>
      <c r="AV2051" s="48"/>
      <c r="AX2051" s="48"/>
      <c r="AY2051" s="48"/>
      <c r="BA2051" s="48"/>
      <c r="BB2051" s="48"/>
      <c r="BF2051" s="48"/>
      <c r="BH2051" s="48"/>
      <c r="BI2051" s="48"/>
      <c r="BK2051" s="48"/>
      <c r="BL2051" s="48"/>
      <c r="BM2051" s="48"/>
      <c r="BN2051" s="48"/>
      <c r="BO2051" s="48"/>
      <c r="BP2051" s="48"/>
      <c r="BQ2051" s="48"/>
      <c r="BR2051" s="48"/>
      <c r="BS2051" s="48"/>
      <c r="BT2051" s="48"/>
      <c r="BU2051" s="48"/>
      <c r="BV2051" s="48"/>
      <c r="BW2051" s="48"/>
      <c r="BX2051" s="48"/>
      <c r="BY2051" s="48"/>
      <c r="BZ2051" s="48"/>
      <c r="CA2051" s="48"/>
      <c r="CB2051" s="48"/>
      <c r="CC2051" s="48"/>
      <c r="CD2051" s="48"/>
      <c r="CE2051" s="48"/>
    </row>
    <row r="2052">
      <c r="E2052" s="60"/>
      <c r="F2052" s="218"/>
      <c r="I2052" s="48"/>
      <c r="J2052" s="65"/>
      <c r="K2052" s="65"/>
      <c r="L2052" s="11"/>
      <c r="M2052" s="11"/>
      <c r="P2052" s="48"/>
      <c r="Q2052" s="48"/>
      <c r="R2052" s="48"/>
      <c r="S2052" s="48"/>
      <c r="W2052" s="11"/>
      <c r="Z2052" s="48"/>
      <c r="AA2052" s="48"/>
      <c r="AB2052" s="48"/>
      <c r="AC2052" s="48"/>
      <c r="AD2052" s="48"/>
      <c r="AE2052" s="48"/>
      <c r="AF2052" s="48"/>
      <c r="AG2052" s="48"/>
      <c r="AH2052" s="48"/>
      <c r="AI2052" s="48"/>
      <c r="AJ2052" s="48"/>
      <c r="AK2052" s="48"/>
      <c r="AL2052" s="48"/>
      <c r="AN2052" s="48"/>
      <c r="AP2052" s="48"/>
      <c r="AQ2052" s="48"/>
      <c r="AS2052" s="48"/>
      <c r="AU2052" s="48"/>
      <c r="AV2052" s="48"/>
      <c r="AX2052" s="48"/>
      <c r="AY2052" s="48"/>
      <c r="BA2052" s="48"/>
      <c r="BB2052" s="48"/>
      <c r="BF2052" s="48"/>
      <c r="BH2052" s="48"/>
      <c r="BI2052" s="48"/>
      <c r="BK2052" s="48"/>
      <c r="BL2052" s="48"/>
      <c r="BM2052" s="48"/>
      <c r="BN2052" s="48"/>
      <c r="BO2052" s="48"/>
      <c r="BP2052" s="48"/>
      <c r="BQ2052" s="48"/>
      <c r="BR2052" s="48"/>
      <c r="BS2052" s="48"/>
      <c r="BT2052" s="48"/>
      <c r="BU2052" s="48"/>
      <c r="BV2052" s="48"/>
      <c r="BW2052" s="48"/>
      <c r="BX2052" s="48"/>
      <c r="BY2052" s="48"/>
      <c r="BZ2052" s="48"/>
      <c r="CA2052" s="48"/>
      <c r="CB2052" s="48"/>
      <c r="CC2052" s="48"/>
      <c r="CD2052" s="48"/>
      <c r="CE2052" s="48"/>
    </row>
    <row r="2053">
      <c r="E2053" s="60"/>
      <c r="F2053" s="218"/>
      <c r="I2053" s="48"/>
      <c r="J2053" s="65"/>
      <c r="K2053" s="65"/>
      <c r="L2053" s="11"/>
      <c r="M2053" s="11"/>
      <c r="P2053" s="48"/>
      <c r="Q2053" s="48"/>
      <c r="R2053" s="48"/>
      <c r="S2053" s="48"/>
      <c r="W2053" s="11"/>
      <c r="Z2053" s="48"/>
      <c r="AA2053" s="48"/>
      <c r="AB2053" s="48"/>
      <c r="AC2053" s="48"/>
      <c r="AD2053" s="48"/>
      <c r="AE2053" s="48"/>
      <c r="AF2053" s="48"/>
      <c r="AG2053" s="48"/>
      <c r="AH2053" s="48"/>
      <c r="AI2053" s="48"/>
      <c r="AJ2053" s="48"/>
      <c r="AK2053" s="48"/>
      <c r="AL2053" s="48"/>
      <c r="AN2053" s="48"/>
      <c r="AP2053" s="48"/>
      <c r="AQ2053" s="48"/>
      <c r="AS2053" s="48"/>
      <c r="AU2053" s="48"/>
      <c r="AV2053" s="48"/>
      <c r="AX2053" s="48"/>
      <c r="AY2053" s="48"/>
      <c r="BA2053" s="48"/>
      <c r="BB2053" s="48"/>
      <c r="BF2053" s="48"/>
      <c r="BH2053" s="48"/>
      <c r="BI2053" s="48"/>
      <c r="BK2053" s="48"/>
      <c r="BL2053" s="48"/>
      <c r="BM2053" s="48"/>
      <c r="BN2053" s="48"/>
      <c r="BO2053" s="48"/>
      <c r="BP2053" s="48"/>
      <c r="BQ2053" s="48"/>
      <c r="BR2053" s="48"/>
      <c r="BS2053" s="48"/>
      <c r="BT2053" s="48"/>
      <c r="BU2053" s="48"/>
      <c r="BV2053" s="48"/>
      <c r="BW2053" s="48"/>
      <c r="BX2053" s="48"/>
      <c r="BY2053" s="48"/>
      <c r="BZ2053" s="48"/>
      <c r="CA2053" s="48"/>
      <c r="CB2053" s="48"/>
      <c r="CC2053" s="48"/>
      <c r="CD2053" s="48"/>
      <c r="CE2053" s="48"/>
    </row>
    <row r="2054">
      <c r="E2054" s="60"/>
      <c r="F2054" s="218"/>
      <c r="I2054" s="48"/>
      <c r="J2054" s="65"/>
      <c r="K2054" s="65"/>
      <c r="L2054" s="11"/>
      <c r="M2054" s="11"/>
      <c r="P2054" s="48"/>
      <c r="Q2054" s="48"/>
      <c r="R2054" s="48"/>
      <c r="S2054" s="48"/>
      <c r="W2054" s="11"/>
      <c r="Z2054" s="48"/>
      <c r="AA2054" s="48"/>
      <c r="AB2054" s="48"/>
      <c r="AC2054" s="48"/>
      <c r="AD2054" s="48"/>
      <c r="AE2054" s="48"/>
      <c r="AF2054" s="48"/>
      <c r="AG2054" s="48"/>
      <c r="AH2054" s="48"/>
      <c r="AI2054" s="48"/>
      <c r="AJ2054" s="48"/>
      <c r="AK2054" s="48"/>
      <c r="AL2054" s="48"/>
      <c r="AN2054" s="48"/>
      <c r="AP2054" s="48"/>
      <c r="AQ2054" s="48"/>
      <c r="AS2054" s="48"/>
      <c r="AU2054" s="48"/>
      <c r="AV2054" s="48"/>
      <c r="AX2054" s="48"/>
      <c r="AY2054" s="48"/>
      <c r="BA2054" s="48"/>
      <c r="BB2054" s="48"/>
      <c r="BF2054" s="48"/>
      <c r="BH2054" s="48"/>
      <c r="BI2054" s="48"/>
      <c r="BK2054" s="48"/>
      <c r="BL2054" s="48"/>
      <c r="BM2054" s="48"/>
      <c r="BN2054" s="48"/>
      <c r="BO2054" s="48"/>
      <c r="BP2054" s="48"/>
      <c r="BQ2054" s="48"/>
      <c r="BR2054" s="48"/>
      <c r="BS2054" s="48"/>
      <c r="BT2054" s="48"/>
      <c r="BU2054" s="48"/>
      <c r="BV2054" s="48"/>
      <c r="BW2054" s="48"/>
      <c r="BX2054" s="48"/>
      <c r="BY2054" s="48"/>
      <c r="BZ2054" s="48"/>
      <c r="CA2054" s="48"/>
      <c r="CB2054" s="48"/>
      <c r="CC2054" s="48"/>
      <c r="CD2054" s="48"/>
      <c r="CE2054" s="48"/>
    </row>
    <row r="2055">
      <c r="E2055" s="60"/>
      <c r="F2055" s="218"/>
      <c r="I2055" s="48"/>
      <c r="J2055" s="65"/>
      <c r="K2055" s="65"/>
      <c r="L2055" s="11"/>
      <c r="M2055" s="11"/>
      <c r="P2055" s="48"/>
      <c r="Q2055" s="48"/>
      <c r="R2055" s="48"/>
      <c r="S2055" s="48"/>
      <c r="W2055" s="11"/>
      <c r="Z2055" s="48"/>
      <c r="AA2055" s="48"/>
      <c r="AB2055" s="48"/>
      <c r="AC2055" s="48"/>
      <c r="AD2055" s="48"/>
      <c r="AE2055" s="48"/>
      <c r="AF2055" s="48"/>
      <c r="AG2055" s="48"/>
      <c r="AH2055" s="48"/>
      <c r="AI2055" s="48"/>
      <c r="AJ2055" s="48"/>
      <c r="AK2055" s="48"/>
      <c r="AL2055" s="48"/>
      <c r="AN2055" s="48"/>
      <c r="AP2055" s="48"/>
      <c r="AQ2055" s="48"/>
      <c r="AS2055" s="48"/>
      <c r="AU2055" s="48"/>
      <c r="AV2055" s="48"/>
      <c r="AX2055" s="48"/>
      <c r="AY2055" s="48"/>
      <c r="BA2055" s="48"/>
      <c r="BB2055" s="48"/>
      <c r="BF2055" s="48"/>
      <c r="BH2055" s="48"/>
      <c r="BI2055" s="48"/>
      <c r="BK2055" s="48"/>
      <c r="BL2055" s="48"/>
      <c r="BM2055" s="48"/>
      <c r="BN2055" s="48"/>
      <c r="BO2055" s="48"/>
      <c r="BP2055" s="48"/>
      <c r="BQ2055" s="48"/>
      <c r="BR2055" s="48"/>
      <c r="BS2055" s="48"/>
      <c r="BT2055" s="48"/>
      <c r="BU2055" s="48"/>
      <c r="BV2055" s="48"/>
      <c r="BW2055" s="48"/>
      <c r="BX2055" s="48"/>
      <c r="BY2055" s="48"/>
      <c r="BZ2055" s="48"/>
      <c r="CA2055" s="48"/>
      <c r="CB2055" s="48"/>
      <c r="CC2055" s="48"/>
      <c r="CD2055" s="48"/>
      <c r="CE2055" s="48"/>
    </row>
    <row r="2056">
      <c r="E2056" s="60"/>
      <c r="F2056" s="218"/>
      <c r="I2056" s="48"/>
      <c r="J2056" s="65"/>
      <c r="K2056" s="65"/>
      <c r="L2056" s="11"/>
      <c r="M2056" s="11"/>
      <c r="P2056" s="48"/>
      <c r="Q2056" s="48"/>
      <c r="R2056" s="48"/>
      <c r="S2056" s="48"/>
      <c r="W2056" s="11"/>
      <c r="Z2056" s="48"/>
      <c r="AA2056" s="48"/>
      <c r="AB2056" s="48"/>
      <c r="AC2056" s="48"/>
      <c r="AD2056" s="48"/>
      <c r="AE2056" s="48"/>
      <c r="AF2056" s="48"/>
      <c r="AG2056" s="48"/>
      <c r="AH2056" s="48"/>
      <c r="AI2056" s="48"/>
      <c r="AJ2056" s="48"/>
      <c r="AK2056" s="48"/>
      <c r="AL2056" s="48"/>
      <c r="AN2056" s="48"/>
      <c r="AP2056" s="48"/>
      <c r="AQ2056" s="48"/>
      <c r="AS2056" s="48"/>
      <c r="AU2056" s="48"/>
      <c r="AV2056" s="48"/>
      <c r="AX2056" s="48"/>
      <c r="AY2056" s="48"/>
      <c r="BA2056" s="48"/>
      <c r="BB2056" s="48"/>
      <c r="BF2056" s="48"/>
      <c r="BH2056" s="48"/>
      <c r="BI2056" s="48"/>
      <c r="BK2056" s="48"/>
      <c r="BL2056" s="48"/>
      <c r="BM2056" s="48"/>
      <c r="BN2056" s="48"/>
      <c r="BO2056" s="48"/>
      <c r="BP2056" s="48"/>
      <c r="BQ2056" s="48"/>
      <c r="BR2056" s="48"/>
      <c r="BS2056" s="48"/>
      <c r="BT2056" s="48"/>
      <c r="BU2056" s="48"/>
      <c r="BV2056" s="48"/>
      <c r="BW2056" s="48"/>
      <c r="BX2056" s="48"/>
      <c r="BY2056" s="48"/>
      <c r="BZ2056" s="48"/>
      <c r="CA2056" s="48"/>
      <c r="CB2056" s="48"/>
      <c r="CC2056" s="48"/>
      <c r="CD2056" s="48"/>
      <c r="CE2056" s="48"/>
    </row>
    <row r="2057">
      <c r="E2057" s="60"/>
      <c r="F2057" s="218"/>
      <c r="I2057" s="48"/>
      <c r="J2057" s="65"/>
      <c r="K2057" s="65"/>
      <c r="L2057" s="11"/>
      <c r="M2057" s="11"/>
      <c r="P2057" s="48"/>
      <c r="Q2057" s="48"/>
      <c r="R2057" s="48"/>
      <c r="S2057" s="48"/>
      <c r="W2057" s="11"/>
      <c r="Z2057" s="48"/>
      <c r="AA2057" s="48"/>
      <c r="AB2057" s="48"/>
      <c r="AC2057" s="48"/>
      <c r="AD2057" s="48"/>
      <c r="AE2057" s="48"/>
      <c r="AF2057" s="48"/>
      <c r="AG2057" s="48"/>
      <c r="AH2057" s="48"/>
      <c r="AI2057" s="48"/>
      <c r="AJ2057" s="48"/>
      <c r="AK2057" s="48"/>
      <c r="AL2057" s="48"/>
      <c r="AN2057" s="48"/>
      <c r="AP2057" s="48"/>
      <c r="AQ2057" s="48"/>
      <c r="AS2057" s="48"/>
      <c r="AU2057" s="48"/>
      <c r="AV2057" s="48"/>
      <c r="AX2057" s="48"/>
      <c r="AY2057" s="48"/>
      <c r="BA2057" s="48"/>
      <c r="BB2057" s="48"/>
      <c r="BF2057" s="48"/>
      <c r="BH2057" s="48"/>
      <c r="BI2057" s="48"/>
      <c r="BK2057" s="48"/>
      <c r="BL2057" s="48"/>
      <c r="BM2057" s="48"/>
      <c r="BN2057" s="48"/>
      <c r="BO2057" s="48"/>
      <c r="BP2057" s="48"/>
      <c r="BQ2057" s="48"/>
      <c r="BR2057" s="48"/>
      <c r="BS2057" s="48"/>
      <c r="BT2057" s="48"/>
      <c r="BU2057" s="48"/>
      <c r="BV2057" s="48"/>
      <c r="BW2057" s="48"/>
      <c r="BX2057" s="48"/>
      <c r="BY2057" s="48"/>
      <c r="BZ2057" s="48"/>
      <c r="CA2057" s="48"/>
      <c r="CB2057" s="48"/>
      <c r="CC2057" s="48"/>
      <c r="CD2057" s="48"/>
      <c r="CE2057" s="48"/>
    </row>
    <row r="2058">
      <c r="E2058" s="60"/>
      <c r="F2058" s="218"/>
      <c r="I2058" s="48"/>
      <c r="J2058" s="65"/>
      <c r="K2058" s="65"/>
      <c r="L2058" s="11"/>
      <c r="M2058" s="11"/>
      <c r="P2058" s="48"/>
      <c r="Q2058" s="48"/>
      <c r="R2058" s="48"/>
      <c r="S2058" s="48"/>
      <c r="W2058" s="11"/>
      <c r="Z2058" s="48"/>
      <c r="AA2058" s="48"/>
      <c r="AB2058" s="48"/>
      <c r="AC2058" s="48"/>
      <c r="AD2058" s="48"/>
      <c r="AE2058" s="48"/>
      <c r="AF2058" s="48"/>
      <c r="AG2058" s="48"/>
      <c r="AH2058" s="48"/>
      <c r="AI2058" s="48"/>
      <c r="AJ2058" s="48"/>
      <c r="AK2058" s="48"/>
      <c r="AL2058" s="48"/>
      <c r="AN2058" s="48"/>
      <c r="AP2058" s="48"/>
      <c r="AQ2058" s="48"/>
      <c r="AS2058" s="48"/>
      <c r="AU2058" s="48"/>
      <c r="AV2058" s="48"/>
      <c r="AX2058" s="48"/>
      <c r="AY2058" s="48"/>
      <c r="BA2058" s="48"/>
      <c r="BB2058" s="48"/>
      <c r="BF2058" s="48"/>
      <c r="BH2058" s="48"/>
      <c r="BI2058" s="48"/>
      <c r="BK2058" s="48"/>
      <c r="BL2058" s="48"/>
      <c r="BM2058" s="48"/>
      <c r="BN2058" s="48"/>
      <c r="BO2058" s="48"/>
      <c r="BP2058" s="48"/>
      <c r="BQ2058" s="48"/>
      <c r="BR2058" s="48"/>
      <c r="BS2058" s="48"/>
      <c r="BT2058" s="48"/>
      <c r="BU2058" s="48"/>
      <c r="BV2058" s="48"/>
      <c r="BW2058" s="48"/>
      <c r="BX2058" s="48"/>
      <c r="BY2058" s="48"/>
      <c r="BZ2058" s="48"/>
      <c r="CA2058" s="48"/>
      <c r="CB2058" s="48"/>
      <c r="CC2058" s="48"/>
      <c r="CD2058" s="48"/>
      <c r="CE2058" s="48"/>
    </row>
    <row r="2059">
      <c r="E2059" s="60"/>
      <c r="F2059" s="218"/>
      <c r="I2059" s="48"/>
      <c r="J2059" s="65"/>
      <c r="K2059" s="65"/>
      <c r="L2059" s="11"/>
      <c r="M2059" s="11"/>
      <c r="P2059" s="48"/>
      <c r="Q2059" s="48"/>
      <c r="R2059" s="48"/>
      <c r="S2059" s="48"/>
      <c r="W2059" s="11"/>
      <c r="Z2059" s="48"/>
      <c r="AA2059" s="48"/>
      <c r="AB2059" s="48"/>
      <c r="AC2059" s="48"/>
      <c r="AD2059" s="48"/>
      <c r="AE2059" s="48"/>
      <c r="AF2059" s="48"/>
      <c r="AG2059" s="48"/>
      <c r="AH2059" s="48"/>
      <c r="AI2059" s="48"/>
      <c r="AJ2059" s="48"/>
      <c r="AK2059" s="48"/>
      <c r="AL2059" s="48"/>
      <c r="AN2059" s="48"/>
      <c r="AP2059" s="48"/>
      <c r="AQ2059" s="48"/>
      <c r="AS2059" s="48"/>
      <c r="AU2059" s="48"/>
      <c r="AV2059" s="48"/>
      <c r="AX2059" s="48"/>
      <c r="AY2059" s="48"/>
      <c r="BA2059" s="48"/>
      <c r="BB2059" s="48"/>
      <c r="BF2059" s="48"/>
      <c r="BH2059" s="48"/>
      <c r="BI2059" s="48"/>
      <c r="BK2059" s="48"/>
      <c r="BL2059" s="48"/>
      <c r="BM2059" s="48"/>
      <c r="BN2059" s="48"/>
      <c r="BO2059" s="48"/>
      <c r="BP2059" s="48"/>
      <c r="BQ2059" s="48"/>
      <c r="BR2059" s="48"/>
      <c r="BS2059" s="48"/>
      <c r="BT2059" s="48"/>
      <c r="BU2059" s="48"/>
      <c r="BV2059" s="48"/>
      <c r="BW2059" s="48"/>
      <c r="BX2059" s="48"/>
      <c r="BY2059" s="48"/>
      <c r="BZ2059" s="48"/>
      <c r="CA2059" s="48"/>
      <c r="CB2059" s="48"/>
      <c r="CC2059" s="48"/>
      <c r="CD2059" s="48"/>
      <c r="CE2059" s="48"/>
    </row>
    <row r="2060">
      <c r="E2060" s="60"/>
      <c r="F2060" s="218"/>
      <c r="I2060" s="48"/>
      <c r="J2060" s="65"/>
      <c r="K2060" s="65"/>
      <c r="L2060" s="11"/>
      <c r="M2060" s="11"/>
      <c r="P2060" s="48"/>
      <c r="Q2060" s="48"/>
      <c r="R2060" s="48"/>
      <c r="S2060" s="48"/>
      <c r="W2060" s="11"/>
      <c r="Z2060" s="48"/>
      <c r="AA2060" s="48"/>
      <c r="AB2060" s="48"/>
      <c r="AC2060" s="48"/>
      <c r="AD2060" s="48"/>
      <c r="AE2060" s="48"/>
      <c r="AF2060" s="48"/>
      <c r="AG2060" s="48"/>
      <c r="AH2060" s="48"/>
      <c r="AI2060" s="48"/>
      <c r="AJ2060" s="48"/>
      <c r="AK2060" s="48"/>
      <c r="AL2060" s="48"/>
      <c r="AN2060" s="48"/>
      <c r="AP2060" s="48"/>
      <c r="AQ2060" s="48"/>
      <c r="AS2060" s="48"/>
      <c r="AU2060" s="48"/>
      <c r="AV2060" s="48"/>
      <c r="AX2060" s="48"/>
      <c r="AY2060" s="48"/>
      <c r="BA2060" s="48"/>
      <c r="BB2060" s="48"/>
      <c r="BF2060" s="48"/>
      <c r="BH2060" s="48"/>
      <c r="BI2060" s="48"/>
      <c r="BK2060" s="48"/>
      <c r="BL2060" s="48"/>
      <c r="BM2060" s="48"/>
      <c r="BN2060" s="48"/>
      <c r="BO2060" s="48"/>
      <c r="BP2060" s="48"/>
      <c r="BQ2060" s="48"/>
      <c r="BR2060" s="48"/>
      <c r="BS2060" s="48"/>
      <c r="BT2060" s="48"/>
      <c r="BU2060" s="48"/>
      <c r="BV2060" s="48"/>
      <c r="BW2060" s="48"/>
      <c r="BX2060" s="48"/>
      <c r="BY2060" s="48"/>
      <c r="BZ2060" s="48"/>
      <c r="CA2060" s="48"/>
      <c r="CB2060" s="48"/>
      <c r="CC2060" s="48"/>
      <c r="CD2060" s="48"/>
      <c r="CE2060" s="48"/>
    </row>
    <row r="2061">
      <c r="E2061" s="60"/>
      <c r="F2061" s="218"/>
      <c r="I2061" s="48"/>
      <c r="J2061" s="65"/>
      <c r="K2061" s="65"/>
      <c r="L2061" s="11"/>
      <c r="M2061" s="11"/>
      <c r="P2061" s="48"/>
      <c r="Q2061" s="48"/>
      <c r="R2061" s="48"/>
      <c r="S2061" s="48"/>
      <c r="W2061" s="11"/>
      <c r="Z2061" s="48"/>
      <c r="AA2061" s="48"/>
      <c r="AB2061" s="48"/>
      <c r="AC2061" s="48"/>
      <c r="AD2061" s="48"/>
      <c r="AE2061" s="48"/>
      <c r="AF2061" s="48"/>
      <c r="AG2061" s="48"/>
      <c r="AH2061" s="48"/>
      <c r="AI2061" s="48"/>
      <c r="AJ2061" s="48"/>
      <c r="AK2061" s="48"/>
      <c r="AL2061" s="48"/>
      <c r="AN2061" s="48"/>
      <c r="AP2061" s="48"/>
      <c r="AQ2061" s="48"/>
      <c r="AS2061" s="48"/>
      <c r="AU2061" s="48"/>
      <c r="AV2061" s="48"/>
      <c r="AX2061" s="48"/>
      <c r="AY2061" s="48"/>
      <c r="BA2061" s="48"/>
      <c r="BB2061" s="48"/>
      <c r="BF2061" s="48"/>
      <c r="BH2061" s="48"/>
      <c r="BI2061" s="48"/>
      <c r="BK2061" s="48"/>
      <c r="BL2061" s="48"/>
      <c r="BM2061" s="48"/>
      <c r="BN2061" s="48"/>
      <c r="BO2061" s="48"/>
      <c r="BP2061" s="48"/>
      <c r="BQ2061" s="48"/>
      <c r="BR2061" s="48"/>
      <c r="BS2061" s="48"/>
      <c r="BT2061" s="48"/>
      <c r="BU2061" s="48"/>
      <c r="BV2061" s="48"/>
      <c r="BW2061" s="48"/>
      <c r="BX2061" s="48"/>
      <c r="BY2061" s="48"/>
      <c r="BZ2061" s="48"/>
      <c r="CA2061" s="48"/>
      <c r="CB2061" s="48"/>
      <c r="CC2061" s="48"/>
      <c r="CD2061" s="48"/>
      <c r="CE2061" s="48"/>
    </row>
    <row r="2062">
      <c r="E2062" s="60"/>
      <c r="F2062" s="218"/>
      <c r="I2062" s="48"/>
      <c r="J2062" s="65"/>
      <c r="K2062" s="65"/>
      <c r="L2062" s="11"/>
      <c r="M2062" s="11"/>
      <c r="P2062" s="48"/>
      <c r="Q2062" s="48"/>
      <c r="R2062" s="48"/>
      <c r="S2062" s="48"/>
      <c r="W2062" s="11"/>
      <c r="Z2062" s="48"/>
      <c r="AA2062" s="48"/>
      <c r="AB2062" s="48"/>
      <c r="AC2062" s="48"/>
      <c r="AD2062" s="48"/>
      <c r="AE2062" s="48"/>
      <c r="AF2062" s="48"/>
      <c r="AG2062" s="48"/>
      <c r="AH2062" s="48"/>
      <c r="AI2062" s="48"/>
      <c r="AJ2062" s="48"/>
      <c r="AK2062" s="48"/>
      <c r="AL2062" s="48"/>
      <c r="AN2062" s="48"/>
      <c r="AP2062" s="48"/>
      <c r="AQ2062" s="48"/>
      <c r="AS2062" s="48"/>
      <c r="AU2062" s="48"/>
      <c r="AV2062" s="48"/>
      <c r="AX2062" s="48"/>
      <c r="AY2062" s="48"/>
      <c r="BA2062" s="48"/>
      <c r="BB2062" s="48"/>
      <c r="BF2062" s="48"/>
      <c r="BH2062" s="48"/>
      <c r="BI2062" s="48"/>
      <c r="BK2062" s="48"/>
      <c r="BL2062" s="48"/>
      <c r="BM2062" s="48"/>
      <c r="BN2062" s="48"/>
      <c r="BO2062" s="48"/>
      <c r="BP2062" s="48"/>
      <c r="BQ2062" s="48"/>
      <c r="BR2062" s="48"/>
      <c r="BS2062" s="48"/>
      <c r="BT2062" s="48"/>
      <c r="BU2062" s="48"/>
      <c r="BV2062" s="48"/>
      <c r="BW2062" s="48"/>
      <c r="BX2062" s="48"/>
      <c r="BY2062" s="48"/>
      <c r="BZ2062" s="48"/>
      <c r="CA2062" s="48"/>
      <c r="CB2062" s="48"/>
      <c r="CC2062" s="48"/>
      <c r="CD2062" s="48"/>
      <c r="CE2062" s="48"/>
    </row>
    <row r="2063">
      <c r="E2063" s="60"/>
      <c r="F2063" s="218"/>
      <c r="I2063" s="48"/>
      <c r="J2063" s="65"/>
      <c r="K2063" s="65"/>
      <c r="L2063" s="11"/>
      <c r="M2063" s="11"/>
      <c r="P2063" s="48"/>
      <c r="Q2063" s="48"/>
      <c r="R2063" s="48"/>
      <c r="S2063" s="48"/>
      <c r="W2063" s="11"/>
      <c r="Z2063" s="48"/>
      <c r="AA2063" s="48"/>
      <c r="AB2063" s="48"/>
      <c r="AC2063" s="48"/>
      <c r="AD2063" s="48"/>
      <c r="AE2063" s="48"/>
      <c r="AF2063" s="48"/>
      <c r="AG2063" s="48"/>
      <c r="AH2063" s="48"/>
      <c r="AI2063" s="48"/>
      <c r="AJ2063" s="48"/>
      <c r="AK2063" s="48"/>
      <c r="AL2063" s="48"/>
      <c r="AN2063" s="48"/>
      <c r="AP2063" s="48"/>
      <c r="AQ2063" s="48"/>
      <c r="AS2063" s="48"/>
      <c r="AU2063" s="48"/>
      <c r="AV2063" s="48"/>
      <c r="AX2063" s="48"/>
      <c r="AY2063" s="48"/>
      <c r="BA2063" s="48"/>
      <c r="BB2063" s="48"/>
      <c r="BF2063" s="48"/>
      <c r="BH2063" s="48"/>
      <c r="BI2063" s="48"/>
      <c r="BK2063" s="48"/>
      <c r="BL2063" s="48"/>
      <c r="BM2063" s="48"/>
      <c r="BN2063" s="48"/>
      <c r="BO2063" s="48"/>
      <c r="BP2063" s="48"/>
      <c r="BQ2063" s="48"/>
      <c r="BR2063" s="48"/>
      <c r="BS2063" s="48"/>
      <c r="BT2063" s="48"/>
      <c r="BU2063" s="48"/>
      <c r="BV2063" s="48"/>
      <c r="BW2063" s="48"/>
      <c r="BX2063" s="48"/>
      <c r="BY2063" s="48"/>
      <c r="BZ2063" s="48"/>
      <c r="CA2063" s="48"/>
      <c r="CB2063" s="48"/>
      <c r="CC2063" s="48"/>
      <c r="CD2063" s="48"/>
      <c r="CE2063" s="48"/>
    </row>
    <row r="2064">
      <c r="E2064" s="60"/>
      <c r="F2064" s="218"/>
      <c r="I2064" s="48"/>
      <c r="J2064" s="65"/>
      <c r="K2064" s="65"/>
      <c r="L2064" s="11"/>
      <c r="M2064" s="11"/>
      <c r="P2064" s="48"/>
      <c r="Q2064" s="48"/>
      <c r="R2064" s="48"/>
      <c r="S2064" s="48"/>
      <c r="W2064" s="11"/>
      <c r="Z2064" s="48"/>
      <c r="AA2064" s="48"/>
      <c r="AB2064" s="48"/>
      <c r="AC2064" s="48"/>
      <c r="AD2064" s="48"/>
      <c r="AE2064" s="48"/>
      <c r="AF2064" s="48"/>
      <c r="AG2064" s="48"/>
      <c r="AH2064" s="48"/>
      <c r="AI2064" s="48"/>
      <c r="AJ2064" s="48"/>
      <c r="AK2064" s="48"/>
      <c r="AL2064" s="48"/>
      <c r="AN2064" s="48"/>
      <c r="AP2064" s="48"/>
      <c r="AQ2064" s="48"/>
      <c r="AS2064" s="48"/>
      <c r="AU2064" s="48"/>
      <c r="AV2064" s="48"/>
      <c r="AX2064" s="48"/>
      <c r="AY2064" s="48"/>
      <c r="BA2064" s="48"/>
      <c r="BB2064" s="48"/>
      <c r="BF2064" s="48"/>
      <c r="BH2064" s="48"/>
      <c r="BI2064" s="48"/>
      <c r="BK2064" s="48"/>
      <c r="BL2064" s="48"/>
      <c r="BM2064" s="48"/>
      <c r="BN2064" s="48"/>
      <c r="BO2064" s="48"/>
      <c r="BP2064" s="48"/>
      <c r="BQ2064" s="48"/>
      <c r="BR2064" s="48"/>
      <c r="BS2064" s="48"/>
      <c r="BT2064" s="48"/>
      <c r="BU2064" s="48"/>
      <c r="BV2064" s="48"/>
      <c r="BW2064" s="48"/>
      <c r="BX2064" s="48"/>
      <c r="BY2064" s="48"/>
      <c r="BZ2064" s="48"/>
      <c r="CA2064" s="48"/>
      <c r="CB2064" s="48"/>
      <c r="CC2064" s="48"/>
      <c r="CD2064" s="48"/>
      <c r="CE2064" s="48"/>
    </row>
    <row r="2065">
      <c r="E2065" s="60"/>
      <c r="F2065" s="218"/>
      <c r="I2065" s="48"/>
      <c r="J2065" s="65"/>
      <c r="K2065" s="65"/>
      <c r="L2065" s="11"/>
      <c r="M2065" s="11"/>
      <c r="P2065" s="48"/>
      <c r="Q2065" s="48"/>
      <c r="R2065" s="48"/>
      <c r="S2065" s="48"/>
      <c r="W2065" s="11"/>
      <c r="Z2065" s="48"/>
      <c r="AA2065" s="48"/>
      <c r="AB2065" s="48"/>
      <c r="AC2065" s="48"/>
      <c r="AD2065" s="48"/>
      <c r="AE2065" s="48"/>
      <c r="AF2065" s="48"/>
      <c r="AG2065" s="48"/>
      <c r="AH2065" s="48"/>
      <c r="AI2065" s="48"/>
      <c r="AJ2065" s="48"/>
      <c r="AK2065" s="48"/>
      <c r="AL2065" s="48"/>
      <c r="AN2065" s="48"/>
      <c r="AP2065" s="48"/>
      <c r="AQ2065" s="48"/>
      <c r="AS2065" s="48"/>
      <c r="AU2065" s="48"/>
      <c r="AV2065" s="48"/>
      <c r="AX2065" s="48"/>
      <c r="AY2065" s="48"/>
      <c r="BA2065" s="48"/>
      <c r="BB2065" s="48"/>
      <c r="BF2065" s="48"/>
      <c r="BH2065" s="48"/>
      <c r="BI2065" s="48"/>
      <c r="BK2065" s="48"/>
      <c r="BL2065" s="48"/>
      <c r="BM2065" s="48"/>
      <c r="BN2065" s="48"/>
      <c r="BO2065" s="48"/>
      <c r="BP2065" s="48"/>
      <c r="BQ2065" s="48"/>
      <c r="BR2065" s="48"/>
      <c r="BS2065" s="48"/>
      <c r="BT2065" s="48"/>
      <c r="BU2065" s="48"/>
      <c r="BV2065" s="48"/>
      <c r="BW2065" s="48"/>
      <c r="BX2065" s="48"/>
      <c r="BY2065" s="48"/>
      <c r="BZ2065" s="48"/>
      <c r="CA2065" s="48"/>
      <c r="CB2065" s="48"/>
      <c r="CC2065" s="48"/>
      <c r="CD2065" s="48"/>
      <c r="CE2065" s="48"/>
    </row>
    <row r="2066">
      <c r="E2066" s="60"/>
      <c r="F2066" s="218"/>
      <c r="I2066" s="48"/>
      <c r="J2066" s="65"/>
      <c r="K2066" s="65"/>
      <c r="L2066" s="11"/>
      <c r="M2066" s="11"/>
      <c r="P2066" s="48"/>
      <c r="Q2066" s="48"/>
      <c r="R2066" s="48"/>
      <c r="S2066" s="48"/>
      <c r="W2066" s="11"/>
      <c r="Z2066" s="48"/>
      <c r="AA2066" s="48"/>
      <c r="AB2066" s="48"/>
      <c r="AC2066" s="48"/>
      <c r="AD2066" s="48"/>
      <c r="AE2066" s="48"/>
      <c r="AF2066" s="48"/>
      <c r="AG2066" s="48"/>
      <c r="AH2066" s="48"/>
      <c r="AI2066" s="48"/>
      <c r="AJ2066" s="48"/>
      <c r="AK2066" s="48"/>
      <c r="AL2066" s="48"/>
      <c r="AN2066" s="48"/>
      <c r="AP2066" s="48"/>
      <c r="AQ2066" s="48"/>
      <c r="AS2066" s="48"/>
      <c r="AU2066" s="48"/>
      <c r="AV2066" s="48"/>
      <c r="AX2066" s="48"/>
      <c r="AY2066" s="48"/>
      <c r="BA2066" s="48"/>
      <c r="BB2066" s="48"/>
      <c r="BF2066" s="48"/>
      <c r="BH2066" s="48"/>
      <c r="BI2066" s="48"/>
      <c r="BK2066" s="48"/>
      <c r="BL2066" s="48"/>
      <c r="BM2066" s="48"/>
      <c r="BN2066" s="48"/>
      <c r="BO2066" s="48"/>
      <c r="BP2066" s="48"/>
      <c r="BQ2066" s="48"/>
      <c r="BR2066" s="48"/>
      <c r="BS2066" s="48"/>
      <c r="BT2066" s="48"/>
      <c r="BU2066" s="48"/>
      <c r="BV2066" s="48"/>
      <c r="BW2066" s="48"/>
      <c r="BX2066" s="48"/>
      <c r="BY2066" s="48"/>
      <c r="BZ2066" s="48"/>
      <c r="CA2066" s="48"/>
      <c r="CB2066" s="48"/>
      <c r="CC2066" s="48"/>
      <c r="CD2066" s="48"/>
      <c r="CE2066" s="48"/>
    </row>
    <row r="2067">
      <c r="E2067" s="60"/>
      <c r="F2067" s="218"/>
      <c r="I2067" s="48"/>
      <c r="J2067" s="65"/>
      <c r="K2067" s="65"/>
      <c r="L2067" s="11"/>
      <c r="M2067" s="11"/>
      <c r="P2067" s="48"/>
      <c r="Q2067" s="48"/>
      <c r="R2067" s="48"/>
      <c r="S2067" s="48"/>
      <c r="W2067" s="11"/>
      <c r="Z2067" s="48"/>
      <c r="AA2067" s="48"/>
      <c r="AB2067" s="48"/>
      <c r="AC2067" s="48"/>
      <c r="AD2067" s="48"/>
      <c r="AE2067" s="48"/>
      <c r="AF2067" s="48"/>
      <c r="AG2067" s="48"/>
      <c r="AH2067" s="48"/>
      <c r="AI2067" s="48"/>
      <c r="AJ2067" s="48"/>
      <c r="AK2067" s="48"/>
      <c r="AL2067" s="48"/>
      <c r="AN2067" s="48"/>
      <c r="AP2067" s="48"/>
      <c r="AQ2067" s="48"/>
      <c r="AS2067" s="48"/>
      <c r="AU2067" s="48"/>
      <c r="AV2067" s="48"/>
      <c r="AX2067" s="48"/>
      <c r="AY2067" s="48"/>
      <c r="BA2067" s="48"/>
      <c r="BB2067" s="48"/>
      <c r="BF2067" s="48"/>
      <c r="BH2067" s="48"/>
      <c r="BI2067" s="48"/>
      <c r="BK2067" s="48"/>
      <c r="BL2067" s="48"/>
      <c r="BM2067" s="48"/>
      <c r="BN2067" s="48"/>
      <c r="BO2067" s="48"/>
      <c r="BP2067" s="48"/>
      <c r="BQ2067" s="48"/>
      <c r="BR2067" s="48"/>
      <c r="BS2067" s="48"/>
      <c r="BT2067" s="48"/>
      <c r="BU2067" s="48"/>
      <c r="BV2067" s="48"/>
      <c r="BW2067" s="48"/>
      <c r="BX2067" s="48"/>
      <c r="BY2067" s="48"/>
      <c r="BZ2067" s="48"/>
      <c r="CA2067" s="48"/>
      <c r="CB2067" s="48"/>
      <c r="CC2067" s="48"/>
      <c r="CD2067" s="48"/>
      <c r="CE2067" s="48"/>
    </row>
    <row r="2068">
      <c r="E2068" s="60"/>
      <c r="F2068" s="218"/>
      <c r="I2068" s="48"/>
      <c r="J2068" s="65"/>
      <c r="K2068" s="65"/>
      <c r="L2068" s="11"/>
      <c r="M2068" s="11"/>
      <c r="P2068" s="48"/>
      <c r="Q2068" s="48"/>
      <c r="R2068" s="48"/>
      <c r="S2068" s="48"/>
      <c r="W2068" s="11"/>
      <c r="Z2068" s="48"/>
      <c r="AA2068" s="48"/>
      <c r="AB2068" s="48"/>
      <c r="AC2068" s="48"/>
      <c r="AD2068" s="48"/>
      <c r="AE2068" s="48"/>
      <c r="AF2068" s="48"/>
      <c r="AG2068" s="48"/>
      <c r="AH2068" s="48"/>
      <c r="AI2068" s="48"/>
      <c r="AJ2068" s="48"/>
      <c r="AK2068" s="48"/>
      <c r="AL2068" s="48"/>
      <c r="AN2068" s="48"/>
      <c r="AP2068" s="48"/>
      <c r="AQ2068" s="48"/>
      <c r="AS2068" s="48"/>
      <c r="AU2068" s="48"/>
      <c r="AV2068" s="48"/>
      <c r="AX2068" s="48"/>
      <c r="AY2068" s="48"/>
      <c r="BA2068" s="48"/>
      <c r="BB2068" s="48"/>
      <c r="BF2068" s="48"/>
      <c r="BH2068" s="48"/>
      <c r="BI2068" s="48"/>
      <c r="BK2068" s="48"/>
      <c r="BL2068" s="48"/>
      <c r="BM2068" s="48"/>
      <c r="BN2068" s="48"/>
      <c r="BO2068" s="48"/>
      <c r="BP2068" s="48"/>
      <c r="BQ2068" s="48"/>
      <c r="BR2068" s="48"/>
      <c r="BS2068" s="48"/>
      <c r="BT2068" s="48"/>
      <c r="BU2068" s="48"/>
      <c r="BV2068" s="48"/>
      <c r="BW2068" s="48"/>
      <c r="BX2068" s="48"/>
      <c r="BY2068" s="48"/>
      <c r="BZ2068" s="48"/>
      <c r="CA2068" s="48"/>
      <c r="CB2068" s="48"/>
      <c r="CC2068" s="48"/>
      <c r="CD2068" s="48"/>
      <c r="CE2068" s="48"/>
    </row>
    <row r="2069">
      <c r="E2069" s="60"/>
      <c r="F2069" s="218"/>
      <c r="I2069" s="48"/>
      <c r="J2069" s="65"/>
      <c r="K2069" s="65"/>
      <c r="L2069" s="11"/>
      <c r="M2069" s="11"/>
      <c r="P2069" s="48"/>
      <c r="Q2069" s="48"/>
      <c r="R2069" s="48"/>
      <c r="S2069" s="48"/>
      <c r="W2069" s="11"/>
      <c r="Z2069" s="48"/>
      <c r="AA2069" s="48"/>
      <c r="AB2069" s="48"/>
      <c r="AC2069" s="48"/>
      <c r="AD2069" s="48"/>
      <c r="AE2069" s="48"/>
      <c r="AF2069" s="48"/>
      <c r="AG2069" s="48"/>
      <c r="AH2069" s="48"/>
      <c r="AI2069" s="48"/>
      <c r="AJ2069" s="48"/>
      <c r="AK2069" s="48"/>
      <c r="AL2069" s="48"/>
      <c r="AN2069" s="48"/>
      <c r="AP2069" s="48"/>
      <c r="AQ2069" s="48"/>
      <c r="AS2069" s="48"/>
      <c r="AU2069" s="48"/>
      <c r="AV2069" s="48"/>
      <c r="AX2069" s="48"/>
      <c r="AY2069" s="48"/>
      <c r="BA2069" s="48"/>
      <c r="BB2069" s="48"/>
      <c r="BF2069" s="48"/>
      <c r="BH2069" s="48"/>
      <c r="BI2069" s="48"/>
      <c r="BK2069" s="48"/>
      <c r="BL2069" s="48"/>
      <c r="BM2069" s="48"/>
      <c r="BN2069" s="48"/>
      <c r="BO2069" s="48"/>
      <c r="BP2069" s="48"/>
      <c r="BQ2069" s="48"/>
      <c r="BR2069" s="48"/>
      <c r="BS2069" s="48"/>
      <c r="BT2069" s="48"/>
      <c r="BU2069" s="48"/>
      <c r="BV2069" s="48"/>
      <c r="BW2069" s="48"/>
      <c r="BX2069" s="48"/>
      <c r="BY2069" s="48"/>
      <c r="BZ2069" s="48"/>
      <c r="CA2069" s="48"/>
      <c r="CB2069" s="48"/>
      <c r="CC2069" s="48"/>
      <c r="CD2069" s="48"/>
      <c r="CE2069" s="48"/>
    </row>
    <row r="2070">
      <c r="E2070" s="60"/>
      <c r="F2070" s="218"/>
      <c r="I2070" s="48"/>
      <c r="J2070" s="65"/>
      <c r="K2070" s="65"/>
      <c r="L2070" s="11"/>
      <c r="M2070" s="11"/>
      <c r="P2070" s="48"/>
      <c r="Q2070" s="48"/>
      <c r="R2070" s="48"/>
      <c r="S2070" s="48"/>
      <c r="W2070" s="11"/>
      <c r="Z2070" s="48"/>
      <c r="AA2070" s="48"/>
      <c r="AB2070" s="48"/>
      <c r="AC2070" s="48"/>
      <c r="AD2070" s="48"/>
      <c r="AE2070" s="48"/>
      <c r="AF2070" s="48"/>
      <c r="AG2070" s="48"/>
      <c r="AH2070" s="48"/>
      <c r="AI2070" s="48"/>
      <c r="AJ2070" s="48"/>
      <c r="AK2070" s="48"/>
      <c r="AL2070" s="48"/>
      <c r="AN2070" s="48"/>
      <c r="AP2070" s="48"/>
      <c r="AQ2070" s="48"/>
      <c r="AS2070" s="48"/>
      <c r="AU2070" s="48"/>
      <c r="AV2070" s="48"/>
      <c r="AX2070" s="48"/>
      <c r="AY2070" s="48"/>
      <c r="BA2070" s="48"/>
      <c r="BB2070" s="48"/>
      <c r="BF2070" s="48"/>
      <c r="BH2070" s="48"/>
      <c r="BI2070" s="48"/>
      <c r="BK2070" s="48"/>
      <c r="BL2070" s="48"/>
      <c r="BM2070" s="48"/>
      <c r="BN2070" s="48"/>
      <c r="BO2070" s="48"/>
      <c r="BP2070" s="48"/>
      <c r="BQ2070" s="48"/>
      <c r="BR2070" s="48"/>
      <c r="BS2070" s="48"/>
      <c r="BT2070" s="48"/>
      <c r="BU2070" s="48"/>
      <c r="BV2070" s="48"/>
      <c r="BW2070" s="48"/>
      <c r="BX2070" s="48"/>
      <c r="BY2070" s="48"/>
      <c r="BZ2070" s="48"/>
      <c r="CA2070" s="48"/>
      <c r="CB2070" s="48"/>
      <c r="CC2070" s="48"/>
      <c r="CD2070" s="48"/>
      <c r="CE2070" s="48"/>
    </row>
    <row r="2071">
      <c r="E2071" s="60"/>
      <c r="F2071" s="218"/>
      <c r="I2071" s="48"/>
      <c r="J2071" s="65"/>
      <c r="K2071" s="65"/>
      <c r="L2071" s="11"/>
      <c r="M2071" s="11"/>
      <c r="P2071" s="48"/>
      <c r="Q2071" s="48"/>
      <c r="R2071" s="48"/>
      <c r="S2071" s="48"/>
      <c r="W2071" s="11"/>
      <c r="Z2071" s="48"/>
      <c r="AA2071" s="48"/>
      <c r="AB2071" s="48"/>
      <c r="AC2071" s="48"/>
      <c r="AD2071" s="48"/>
      <c r="AE2071" s="48"/>
      <c r="AF2071" s="48"/>
      <c r="AG2071" s="48"/>
      <c r="AH2071" s="48"/>
      <c r="AI2071" s="48"/>
      <c r="AJ2071" s="48"/>
      <c r="AK2071" s="48"/>
      <c r="AL2071" s="48"/>
      <c r="AN2071" s="48"/>
      <c r="AP2071" s="48"/>
      <c r="AQ2071" s="48"/>
      <c r="AS2071" s="48"/>
      <c r="AU2071" s="48"/>
      <c r="AV2071" s="48"/>
      <c r="AX2071" s="48"/>
      <c r="AY2071" s="48"/>
      <c r="BA2071" s="48"/>
      <c r="BB2071" s="48"/>
      <c r="BF2071" s="48"/>
      <c r="BH2071" s="48"/>
      <c r="BI2071" s="48"/>
      <c r="BK2071" s="48"/>
      <c r="BL2071" s="48"/>
      <c r="BM2071" s="48"/>
      <c r="BN2071" s="48"/>
      <c r="BO2071" s="48"/>
      <c r="BP2071" s="48"/>
      <c r="BQ2071" s="48"/>
      <c r="BR2071" s="48"/>
      <c r="BS2071" s="48"/>
      <c r="BT2071" s="48"/>
      <c r="BU2071" s="48"/>
      <c r="BV2071" s="48"/>
      <c r="BW2071" s="48"/>
      <c r="BX2071" s="48"/>
      <c r="BY2071" s="48"/>
      <c r="BZ2071" s="48"/>
      <c r="CA2071" s="48"/>
      <c r="CB2071" s="48"/>
      <c r="CC2071" s="48"/>
      <c r="CD2071" s="48"/>
      <c r="CE2071" s="48"/>
    </row>
    <row r="2072">
      <c r="E2072" s="60"/>
      <c r="F2072" s="218"/>
      <c r="I2072" s="48"/>
      <c r="J2072" s="65"/>
      <c r="K2072" s="65"/>
      <c r="L2072" s="11"/>
      <c r="M2072" s="11"/>
      <c r="P2072" s="48"/>
      <c r="Q2072" s="48"/>
      <c r="R2072" s="48"/>
      <c r="S2072" s="48"/>
      <c r="W2072" s="11"/>
      <c r="Z2072" s="48"/>
      <c r="AA2072" s="48"/>
      <c r="AB2072" s="48"/>
      <c r="AC2072" s="48"/>
      <c r="AD2072" s="48"/>
      <c r="AE2072" s="48"/>
      <c r="AF2072" s="48"/>
      <c r="AG2072" s="48"/>
      <c r="AH2072" s="48"/>
      <c r="AI2072" s="48"/>
      <c r="AJ2072" s="48"/>
      <c r="AK2072" s="48"/>
      <c r="AL2072" s="48"/>
      <c r="AN2072" s="48"/>
      <c r="AP2072" s="48"/>
      <c r="AQ2072" s="48"/>
      <c r="AS2072" s="48"/>
      <c r="AU2072" s="48"/>
      <c r="AV2072" s="48"/>
      <c r="AX2072" s="48"/>
      <c r="AY2072" s="48"/>
      <c r="BA2072" s="48"/>
      <c r="BB2072" s="48"/>
      <c r="BF2072" s="48"/>
      <c r="BH2072" s="48"/>
      <c r="BI2072" s="48"/>
      <c r="BK2072" s="48"/>
      <c r="BL2072" s="48"/>
      <c r="BM2072" s="48"/>
      <c r="BN2072" s="48"/>
      <c r="BO2072" s="48"/>
      <c r="BP2072" s="48"/>
      <c r="BQ2072" s="48"/>
      <c r="BR2072" s="48"/>
      <c r="BS2072" s="48"/>
      <c r="BT2072" s="48"/>
      <c r="BU2072" s="48"/>
      <c r="BV2072" s="48"/>
      <c r="BW2072" s="48"/>
      <c r="BX2072" s="48"/>
      <c r="BY2072" s="48"/>
      <c r="BZ2072" s="48"/>
      <c r="CA2072" s="48"/>
      <c r="CB2072" s="48"/>
      <c r="CC2072" s="48"/>
      <c r="CD2072" s="48"/>
      <c r="CE2072" s="48"/>
    </row>
    <row r="2073">
      <c r="E2073" s="60"/>
      <c r="F2073" s="218"/>
      <c r="I2073" s="48"/>
      <c r="J2073" s="65"/>
      <c r="K2073" s="65"/>
      <c r="L2073" s="11"/>
      <c r="M2073" s="11"/>
      <c r="P2073" s="48"/>
      <c r="Q2073" s="48"/>
      <c r="R2073" s="48"/>
      <c r="S2073" s="48"/>
      <c r="W2073" s="11"/>
      <c r="Z2073" s="48"/>
      <c r="AA2073" s="48"/>
      <c r="AB2073" s="48"/>
      <c r="AC2073" s="48"/>
      <c r="AD2073" s="48"/>
      <c r="AE2073" s="48"/>
      <c r="AF2073" s="48"/>
      <c r="AG2073" s="48"/>
      <c r="AH2073" s="48"/>
      <c r="AI2073" s="48"/>
      <c r="AJ2073" s="48"/>
      <c r="AK2073" s="48"/>
      <c r="AL2073" s="48"/>
      <c r="AN2073" s="48"/>
      <c r="AP2073" s="48"/>
      <c r="AQ2073" s="48"/>
      <c r="AS2073" s="48"/>
      <c r="AU2073" s="48"/>
      <c r="AV2073" s="48"/>
      <c r="AX2073" s="48"/>
      <c r="AY2073" s="48"/>
      <c r="BA2073" s="48"/>
      <c r="BB2073" s="48"/>
      <c r="BF2073" s="48"/>
      <c r="BH2073" s="48"/>
      <c r="BI2073" s="48"/>
      <c r="BK2073" s="48"/>
      <c r="BL2073" s="48"/>
      <c r="BM2073" s="48"/>
      <c r="BN2073" s="48"/>
      <c r="BO2073" s="48"/>
      <c r="BP2073" s="48"/>
      <c r="BQ2073" s="48"/>
      <c r="BR2073" s="48"/>
      <c r="BS2073" s="48"/>
      <c r="BT2073" s="48"/>
      <c r="BU2073" s="48"/>
      <c r="BV2073" s="48"/>
      <c r="BW2073" s="48"/>
      <c r="BX2073" s="48"/>
      <c r="BY2073" s="48"/>
      <c r="BZ2073" s="48"/>
      <c r="CA2073" s="48"/>
      <c r="CB2073" s="48"/>
      <c r="CC2073" s="48"/>
      <c r="CD2073" s="48"/>
      <c r="CE2073" s="48"/>
    </row>
    <row r="2074">
      <c r="E2074" s="60"/>
      <c r="F2074" s="218"/>
      <c r="I2074" s="48"/>
      <c r="J2074" s="65"/>
      <c r="K2074" s="65"/>
      <c r="L2074" s="11"/>
      <c r="M2074" s="11"/>
      <c r="P2074" s="48"/>
      <c r="Q2074" s="48"/>
      <c r="R2074" s="48"/>
      <c r="S2074" s="48"/>
      <c r="W2074" s="11"/>
      <c r="Z2074" s="48"/>
      <c r="AA2074" s="48"/>
      <c r="AB2074" s="48"/>
      <c r="AC2074" s="48"/>
      <c r="AD2074" s="48"/>
      <c r="AE2074" s="48"/>
      <c r="AF2074" s="48"/>
      <c r="AG2074" s="48"/>
      <c r="AH2074" s="48"/>
      <c r="AI2074" s="48"/>
      <c r="AJ2074" s="48"/>
      <c r="AK2074" s="48"/>
      <c r="AL2074" s="48"/>
      <c r="AN2074" s="48"/>
      <c r="AP2074" s="48"/>
      <c r="AQ2074" s="48"/>
      <c r="AS2074" s="48"/>
      <c r="AU2074" s="48"/>
      <c r="AV2074" s="48"/>
      <c r="AX2074" s="48"/>
      <c r="AY2074" s="48"/>
      <c r="BA2074" s="48"/>
      <c r="BB2074" s="48"/>
      <c r="BF2074" s="48"/>
      <c r="BH2074" s="48"/>
      <c r="BI2074" s="48"/>
      <c r="BK2074" s="48"/>
      <c r="BL2074" s="48"/>
      <c r="BM2074" s="48"/>
      <c r="BN2074" s="48"/>
      <c r="BO2074" s="48"/>
      <c r="BP2074" s="48"/>
      <c r="BQ2074" s="48"/>
      <c r="BR2074" s="48"/>
      <c r="BS2074" s="48"/>
      <c r="BT2074" s="48"/>
      <c r="BU2074" s="48"/>
      <c r="BV2074" s="48"/>
      <c r="BW2074" s="48"/>
      <c r="BX2074" s="48"/>
      <c r="BY2074" s="48"/>
      <c r="BZ2074" s="48"/>
      <c r="CA2074" s="48"/>
      <c r="CB2074" s="48"/>
      <c r="CC2074" s="48"/>
      <c r="CD2074" s="48"/>
      <c r="CE2074" s="48"/>
    </row>
    <row r="2075">
      <c r="E2075" s="60"/>
      <c r="F2075" s="218"/>
      <c r="I2075" s="48"/>
      <c r="J2075" s="65"/>
      <c r="K2075" s="65"/>
      <c r="L2075" s="11"/>
      <c r="M2075" s="11"/>
      <c r="P2075" s="48"/>
      <c r="Q2075" s="48"/>
      <c r="R2075" s="48"/>
      <c r="S2075" s="48"/>
      <c r="W2075" s="11"/>
      <c r="Z2075" s="48"/>
      <c r="AA2075" s="48"/>
      <c r="AB2075" s="48"/>
      <c r="AC2075" s="48"/>
      <c r="AD2075" s="48"/>
      <c r="AE2075" s="48"/>
      <c r="AF2075" s="48"/>
      <c r="AG2075" s="48"/>
      <c r="AH2075" s="48"/>
      <c r="AI2075" s="48"/>
      <c r="AJ2075" s="48"/>
      <c r="AK2075" s="48"/>
      <c r="AL2075" s="48"/>
      <c r="AN2075" s="48"/>
      <c r="AP2075" s="48"/>
      <c r="AQ2075" s="48"/>
      <c r="AS2075" s="48"/>
      <c r="AU2075" s="48"/>
      <c r="AV2075" s="48"/>
      <c r="AX2075" s="48"/>
      <c r="AY2075" s="48"/>
      <c r="BA2075" s="48"/>
      <c r="BB2075" s="48"/>
      <c r="BF2075" s="48"/>
      <c r="BH2075" s="48"/>
      <c r="BI2075" s="48"/>
      <c r="BK2075" s="48"/>
      <c r="BL2075" s="48"/>
      <c r="BM2075" s="48"/>
      <c r="BN2075" s="48"/>
      <c r="BO2075" s="48"/>
      <c r="BP2075" s="48"/>
      <c r="BQ2075" s="48"/>
      <c r="BR2075" s="48"/>
      <c r="BS2075" s="48"/>
      <c r="BT2075" s="48"/>
      <c r="BU2075" s="48"/>
      <c r="BV2075" s="48"/>
      <c r="BW2075" s="48"/>
      <c r="BX2075" s="48"/>
      <c r="BY2075" s="48"/>
      <c r="BZ2075" s="48"/>
      <c r="CA2075" s="48"/>
      <c r="CB2075" s="48"/>
      <c r="CC2075" s="48"/>
      <c r="CD2075" s="48"/>
      <c r="CE2075" s="48"/>
    </row>
    <row r="2076">
      <c r="E2076" s="60"/>
      <c r="F2076" s="218"/>
      <c r="I2076" s="48"/>
      <c r="J2076" s="65"/>
      <c r="K2076" s="65"/>
      <c r="L2076" s="11"/>
      <c r="M2076" s="11"/>
      <c r="P2076" s="48"/>
      <c r="Q2076" s="48"/>
      <c r="R2076" s="48"/>
      <c r="S2076" s="48"/>
      <c r="W2076" s="11"/>
      <c r="Z2076" s="48"/>
      <c r="AA2076" s="48"/>
      <c r="AB2076" s="48"/>
      <c r="AC2076" s="48"/>
      <c r="AD2076" s="48"/>
      <c r="AE2076" s="48"/>
      <c r="AF2076" s="48"/>
      <c r="AG2076" s="48"/>
      <c r="AH2076" s="48"/>
      <c r="AI2076" s="48"/>
      <c r="AJ2076" s="48"/>
      <c r="AK2076" s="48"/>
      <c r="AL2076" s="48"/>
      <c r="AN2076" s="48"/>
      <c r="AP2076" s="48"/>
      <c r="AQ2076" s="48"/>
      <c r="AS2076" s="48"/>
      <c r="AU2076" s="48"/>
      <c r="AV2076" s="48"/>
      <c r="AX2076" s="48"/>
      <c r="AY2076" s="48"/>
      <c r="BA2076" s="48"/>
      <c r="BB2076" s="48"/>
      <c r="BF2076" s="48"/>
      <c r="BH2076" s="48"/>
      <c r="BI2076" s="48"/>
      <c r="BK2076" s="48"/>
      <c r="BL2076" s="48"/>
      <c r="BM2076" s="48"/>
      <c r="BN2076" s="48"/>
      <c r="BO2076" s="48"/>
      <c r="BP2076" s="48"/>
      <c r="BQ2076" s="48"/>
      <c r="BR2076" s="48"/>
      <c r="BS2076" s="48"/>
      <c r="BT2076" s="48"/>
      <c r="BU2076" s="48"/>
      <c r="BV2076" s="48"/>
      <c r="BW2076" s="48"/>
      <c r="BX2076" s="48"/>
      <c r="BY2076" s="48"/>
      <c r="BZ2076" s="48"/>
      <c r="CA2076" s="48"/>
      <c r="CB2076" s="48"/>
      <c r="CC2076" s="48"/>
      <c r="CD2076" s="48"/>
      <c r="CE2076" s="48"/>
    </row>
    <row r="2077">
      <c r="E2077" s="60"/>
      <c r="F2077" s="218"/>
      <c r="I2077" s="48"/>
      <c r="J2077" s="65"/>
      <c r="K2077" s="65"/>
      <c r="L2077" s="11"/>
      <c r="M2077" s="11"/>
      <c r="P2077" s="48"/>
      <c r="Q2077" s="48"/>
      <c r="R2077" s="48"/>
      <c r="S2077" s="48"/>
      <c r="W2077" s="11"/>
      <c r="Z2077" s="48"/>
      <c r="AA2077" s="48"/>
      <c r="AB2077" s="48"/>
      <c r="AC2077" s="48"/>
      <c r="AD2077" s="48"/>
      <c r="AE2077" s="48"/>
      <c r="AF2077" s="48"/>
      <c r="AG2077" s="48"/>
      <c r="AH2077" s="48"/>
      <c r="AI2077" s="48"/>
      <c r="AJ2077" s="48"/>
      <c r="AK2077" s="48"/>
      <c r="AL2077" s="48"/>
      <c r="AN2077" s="48"/>
      <c r="AP2077" s="48"/>
      <c r="AQ2077" s="48"/>
      <c r="AS2077" s="48"/>
      <c r="AU2077" s="48"/>
      <c r="AV2077" s="48"/>
      <c r="AX2077" s="48"/>
      <c r="AY2077" s="48"/>
      <c r="BA2077" s="48"/>
      <c r="BB2077" s="48"/>
      <c r="BF2077" s="48"/>
      <c r="BH2077" s="48"/>
      <c r="BI2077" s="48"/>
      <c r="BK2077" s="48"/>
      <c r="BL2077" s="48"/>
      <c r="BM2077" s="48"/>
      <c r="BN2077" s="48"/>
      <c r="BO2077" s="48"/>
      <c r="BP2077" s="48"/>
      <c r="BQ2077" s="48"/>
      <c r="BR2077" s="48"/>
      <c r="BS2077" s="48"/>
      <c r="BT2077" s="48"/>
      <c r="BU2077" s="48"/>
      <c r="BV2077" s="48"/>
      <c r="BW2077" s="48"/>
      <c r="BX2077" s="48"/>
      <c r="BY2077" s="48"/>
      <c r="BZ2077" s="48"/>
      <c r="CA2077" s="48"/>
      <c r="CB2077" s="48"/>
      <c r="CC2077" s="48"/>
      <c r="CD2077" s="48"/>
      <c r="CE2077" s="48"/>
    </row>
    <row r="2078">
      <c r="E2078" s="60"/>
      <c r="F2078" s="218"/>
      <c r="I2078" s="48"/>
      <c r="J2078" s="65"/>
      <c r="K2078" s="65"/>
      <c r="L2078" s="11"/>
      <c r="M2078" s="11"/>
      <c r="P2078" s="48"/>
      <c r="Q2078" s="48"/>
      <c r="R2078" s="48"/>
      <c r="S2078" s="48"/>
      <c r="W2078" s="11"/>
      <c r="Z2078" s="48"/>
      <c r="AA2078" s="48"/>
      <c r="AB2078" s="48"/>
      <c r="AC2078" s="48"/>
      <c r="AD2078" s="48"/>
      <c r="AE2078" s="48"/>
      <c r="AF2078" s="48"/>
      <c r="AG2078" s="48"/>
      <c r="AH2078" s="48"/>
      <c r="AI2078" s="48"/>
      <c r="AJ2078" s="48"/>
      <c r="AK2078" s="48"/>
      <c r="AL2078" s="48"/>
      <c r="AN2078" s="48"/>
      <c r="AP2078" s="48"/>
      <c r="AQ2078" s="48"/>
      <c r="AS2078" s="48"/>
      <c r="AU2078" s="48"/>
      <c r="AV2078" s="48"/>
      <c r="AX2078" s="48"/>
      <c r="AY2078" s="48"/>
      <c r="BA2078" s="48"/>
      <c r="BB2078" s="48"/>
      <c r="BF2078" s="48"/>
      <c r="BH2078" s="48"/>
      <c r="BI2078" s="48"/>
      <c r="BK2078" s="48"/>
      <c r="BL2078" s="48"/>
      <c r="BM2078" s="48"/>
      <c r="BN2078" s="48"/>
      <c r="BO2078" s="48"/>
      <c r="BP2078" s="48"/>
      <c r="BQ2078" s="48"/>
      <c r="BR2078" s="48"/>
      <c r="BS2078" s="48"/>
      <c r="BT2078" s="48"/>
      <c r="BU2078" s="48"/>
      <c r="BV2078" s="48"/>
      <c r="BW2078" s="48"/>
      <c r="BX2078" s="48"/>
      <c r="BY2078" s="48"/>
      <c r="BZ2078" s="48"/>
      <c r="CA2078" s="48"/>
      <c r="CB2078" s="48"/>
      <c r="CC2078" s="48"/>
      <c r="CD2078" s="48"/>
      <c r="CE2078" s="48"/>
    </row>
    <row r="2079">
      <c r="E2079" s="60"/>
      <c r="F2079" s="218"/>
      <c r="I2079" s="48"/>
      <c r="J2079" s="65"/>
      <c r="K2079" s="65"/>
      <c r="L2079" s="11"/>
      <c r="M2079" s="11"/>
      <c r="P2079" s="48"/>
      <c r="Q2079" s="48"/>
      <c r="R2079" s="48"/>
      <c r="S2079" s="48"/>
      <c r="W2079" s="11"/>
      <c r="Z2079" s="48"/>
      <c r="AA2079" s="48"/>
      <c r="AB2079" s="48"/>
      <c r="AC2079" s="48"/>
      <c r="AD2079" s="48"/>
      <c r="AE2079" s="48"/>
      <c r="AF2079" s="48"/>
      <c r="AG2079" s="48"/>
      <c r="AH2079" s="48"/>
      <c r="AI2079" s="48"/>
      <c r="AJ2079" s="48"/>
      <c r="AK2079" s="48"/>
      <c r="AL2079" s="48"/>
      <c r="AN2079" s="48"/>
      <c r="AP2079" s="48"/>
      <c r="AQ2079" s="48"/>
      <c r="AS2079" s="48"/>
      <c r="AU2079" s="48"/>
      <c r="AV2079" s="48"/>
      <c r="AX2079" s="48"/>
      <c r="AY2079" s="48"/>
      <c r="BA2079" s="48"/>
      <c r="BB2079" s="48"/>
      <c r="BF2079" s="48"/>
      <c r="BH2079" s="48"/>
      <c r="BI2079" s="48"/>
      <c r="BK2079" s="48"/>
      <c r="BL2079" s="48"/>
      <c r="BM2079" s="48"/>
      <c r="BN2079" s="48"/>
      <c r="BO2079" s="48"/>
      <c r="BP2079" s="48"/>
      <c r="BQ2079" s="48"/>
      <c r="BR2079" s="48"/>
      <c r="BS2079" s="48"/>
      <c r="BT2079" s="48"/>
      <c r="BU2079" s="48"/>
      <c r="BV2079" s="48"/>
      <c r="BW2079" s="48"/>
      <c r="BX2079" s="48"/>
      <c r="BY2079" s="48"/>
      <c r="BZ2079" s="48"/>
      <c r="CA2079" s="48"/>
      <c r="CB2079" s="48"/>
      <c r="CC2079" s="48"/>
      <c r="CD2079" s="48"/>
      <c r="CE2079" s="48"/>
    </row>
    <row r="2080">
      <c r="E2080" s="60"/>
      <c r="F2080" s="218"/>
      <c r="I2080" s="48"/>
      <c r="J2080" s="65"/>
      <c r="K2080" s="65"/>
      <c r="L2080" s="11"/>
      <c r="M2080" s="11"/>
      <c r="P2080" s="48"/>
      <c r="Q2080" s="48"/>
      <c r="R2080" s="48"/>
      <c r="S2080" s="48"/>
      <c r="W2080" s="11"/>
      <c r="Z2080" s="48"/>
      <c r="AA2080" s="48"/>
      <c r="AB2080" s="48"/>
      <c r="AC2080" s="48"/>
      <c r="AD2080" s="48"/>
      <c r="AE2080" s="48"/>
      <c r="AF2080" s="48"/>
      <c r="AG2080" s="48"/>
      <c r="AH2080" s="48"/>
      <c r="AI2080" s="48"/>
      <c r="AJ2080" s="48"/>
      <c r="AK2080" s="48"/>
      <c r="AL2080" s="48"/>
      <c r="AN2080" s="48"/>
      <c r="AP2080" s="48"/>
      <c r="AQ2080" s="48"/>
      <c r="AS2080" s="48"/>
      <c r="AU2080" s="48"/>
      <c r="AV2080" s="48"/>
      <c r="AX2080" s="48"/>
      <c r="AY2080" s="48"/>
      <c r="BA2080" s="48"/>
      <c r="BB2080" s="48"/>
      <c r="BF2080" s="48"/>
      <c r="BH2080" s="48"/>
      <c r="BI2080" s="48"/>
      <c r="BK2080" s="48"/>
      <c r="BL2080" s="48"/>
      <c r="BM2080" s="48"/>
      <c r="BN2080" s="48"/>
      <c r="BO2080" s="48"/>
      <c r="BP2080" s="48"/>
      <c r="BQ2080" s="48"/>
      <c r="BR2080" s="48"/>
      <c r="BS2080" s="48"/>
      <c r="BT2080" s="48"/>
      <c r="BU2080" s="48"/>
      <c r="BV2080" s="48"/>
      <c r="BW2080" s="48"/>
      <c r="BX2080" s="48"/>
      <c r="BY2080" s="48"/>
      <c r="BZ2080" s="48"/>
      <c r="CA2080" s="48"/>
      <c r="CB2080" s="48"/>
      <c r="CC2080" s="48"/>
      <c r="CD2080" s="48"/>
      <c r="CE2080" s="48"/>
    </row>
    <row r="2081">
      <c r="E2081" s="60"/>
      <c r="F2081" s="218"/>
      <c r="I2081" s="48"/>
      <c r="J2081" s="65"/>
      <c r="K2081" s="65"/>
      <c r="L2081" s="11"/>
      <c r="M2081" s="11"/>
      <c r="P2081" s="48"/>
      <c r="Q2081" s="48"/>
      <c r="R2081" s="48"/>
      <c r="S2081" s="48"/>
      <c r="W2081" s="11"/>
      <c r="Z2081" s="48"/>
      <c r="AA2081" s="48"/>
      <c r="AB2081" s="48"/>
      <c r="AC2081" s="48"/>
      <c r="AD2081" s="48"/>
      <c r="AE2081" s="48"/>
      <c r="AF2081" s="48"/>
      <c r="AG2081" s="48"/>
      <c r="AH2081" s="48"/>
      <c r="AI2081" s="48"/>
      <c r="AJ2081" s="48"/>
      <c r="AK2081" s="48"/>
      <c r="AL2081" s="48"/>
      <c r="AN2081" s="48"/>
      <c r="AP2081" s="48"/>
      <c r="AQ2081" s="48"/>
      <c r="AS2081" s="48"/>
      <c r="AU2081" s="48"/>
      <c r="AV2081" s="48"/>
      <c r="AX2081" s="48"/>
      <c r="AY2081" s="48"/>
      <c r="BA2081" s="48"/>
      <c r="BB2081" s="48"/>
      <c r="BF2081" s="48"/>
      <c r="BH2081" s="48"/>
      <c r="BI2081" s="48"/>
      <c r="BK2081" s="48"/>
      <c r="BL2081" s="48"/>
      <c r="BM2081" s="48"/>
      <c r="BN2081" s="48"/>
      <c r="BO2081" s="48"/>
      <c r="BP2081" s="48"/>
      <c r="BQ2081" s="48"/>
      <c r="BR2081" s="48"/>
      <c r="BS2081" s="48"/>
      <c r="BT2081" s="48"/>
      <c r="BU2081" s="48"/>
      <c r="BV2081" s="48"/>
      <c r="BW2081" s="48"/>
      <c r="BX2081" s="48"/>
      <c r="BY2081" s="48"/>
      <c r="BZ2081" s="48"/>
      <c r="CA2081" s="48"/>
      <c r="CB2081" s="48"/>
      <c r="CC2081" s="48"/>
      <c r="CD2081" s="48"/>
      <c r="CE2081" s="48"/>
    </row>
    <row r="2082">
      <c r="E2082" s="60"/>
      <c r="F2082" s="218"/>
      <c r="I2082" s="48"/>
      <c r="J2082" s="65"/>
      <c r="K2082" s="65"/>
      <c r="L2082" s="11"/>
      <c r="M2082" s="11"/>
      <c r="P2082" s="48"/>
      <c r="Q2082" s="48"/>
      <c r="R2082" s="48"/>
      <c r="S2082" s="48"/>
      <c r="W2082" s="11"/>
      <c r="Z2082" s="48"/>
      <c r="AA2082" s="48"/>
      <c r="AB2082" s="48"/>
      <c r="AC2082" s="48"/>
      <c r="AD2082" s="48"/>
      <c r="AE2082" s="48"/>
      <c r="AF2082" s="48"/>
      <c r="AG2082" s="48"/>
      <c r="AH2082" s="48"/>
      <c r="AI2082" s="48"/>
      <c r="AJ2082" s="48"/>
      <c r="AK2082" s="48"/>
      <c r="AL2082" s="48"/>
      <c r="AN2082" s="48"/>
      <c r="AP2082" s="48"/>
      <c r="AQ2082" s="48"/>
      <c r="AS2082" s="48"/>
      <c r="AU2082" s="48"/>
      <c r="AV2082" s="48"/>
      <c r="AX2082" s="48"/>
      <c r="AY2082" s="48"/>
      <c r="BA2082" s="48"/>
      <c r="BB2082" s="48"/>
      <c r="BF2082" s="48"/>
      <c r="BH2082" s="48"/>
      <c r="BI2082" s="48"/>
      <c r="BK2082" s="48"/>
      <c r="BL2082" s="48"/>
      <c r="BM2082" s="48"/>
      <c r="BN2082" s="48"/>
      <c r="BO2082" s="48"/>
      <c r="BP2082" s="48"/>
      <c r="BQ2082" s="48"/>
      <c r="BR2082" s="48"/>
      <c r="BS2082" s="48"/>
      <c r="BT2082" s="48"/>
      <c r="BU2082" s="48"/>
      <c r="BV2082" s="48"/>
      <c r="BW2082" s="48"/>
      <c r="BX2082" s="48"/>
      <c r="BY2082" s="48"/>
      <c r="BZ2082" s="48"/>
      <c r="CA2082" s="48"/>
      <c r="CB2082" s="48"/>
      <c r="CC2082" s="48"/>
      <c r="CD2082" s="48"/>
      <c r="CE2082" s="48"/>
    </row>
    <row r="2083">
      <c r="E2083" s="60"/>
      <c r="F2083" s="218"/>
      <c r="I2083" s="48"/>
      <c r="J2083" s="65"/>
      <c r="K2083" s="65"/>
      <c r="L2083" s="11"/>
      <c r="M2083" s="11"/>
      <c r="P2083" s="48"/>
      <c r="Q2083" s="48"/>
      <c r="R2083" s="48"/>
      <c r="S2083" s="48"/>
      <c r="W2083" s="11"/>
      <c r="Z2083" s="48"/>
      <c r="AA2083" s="48"/>
      <c r="AB2083" s="48"/>
      <c r="AC2083" s="48"/>
      <c r="AD2083" s="48"/>
      <c r="AE2083" s="48"/>
      <c r="AF2083" s="48"/>
      <c r="AG2083" s="48"/>
      <c r="AH2083" s="48"/>
      <c r="AI2083" s="48"/>
      <c r="AJ2083" s="48"/>
      <c r="AK2083" s="48"/>
      <c r="AL2083" s="48"/>
      <c r="AN2083" s="48"/>
      <c r="AP2083" s="48"/>
      <c r="AQ2083" s="48"/>
      <c r="AS2083" s="48"/>
      <c r="AU2083" s="48"/>
      <c r="AV2083" s="48"/>
      <c r="AX2083" s="48"/>
      <c r="AY2083" s="48"/>
      <c r="BA2083" s="48"/>
      <c r="BB2083" s="48"/>
      <c r="BF2083" s="48"/>
      <c r="BH2083" s="48"/>
      <c r="BI2083" s="48"/>
      <c r="BK2083" s="48"/>
      <c r="BL2083" s="48"/>
      <c r="BM2083" s="48"/>
      <c r="BN2083" s="48"/>
      <c r="BO2083" s="48"/>
      <c r="BP2083" s="48"/>
      <c r="BQ2083" s="48"/>
      <c r="BR2083" s="48"/>
      <c r="BS2083" s="48"/>
      <c r="BT2083" s="48"/>
      <c r="BU2083" s="48"/>
      <c r="BV2083" s="48"/>
      <c r="BW2083" s="48"/>
      <c r="BX2083" s="48"/>
      <c r="BY2083" s="48"/>
      <c r="BZ2083" s="48"/>
      <c r="CA2083" s="48"/>
      <c r="CB2083" s="48"/>
      <c r="CC2083" s="48"/>
      <c r="CD2083" s="48"/>
      <c r="CE2083" s="48"/>
    </row>
    <row r="2084">
      <c r="E2084" s="60"/>
      <c r="F2084" s="218"/>
      <c r="I2084" s="48"/>
      <c r="J2084" s="65"/>
      <c r="K2084" s="65"/>
      <c r="L2084" s="11"/>
      <c r="M2084" s="11"/>
      <c r="P2084" s="48"/>
      <c r="Q2084" s="48"/>
      <c r="R2084" s="48"/>
      <c r="S2084" s="48"/>
      <c r="W2084" s="11"/>
      <c r="Z2084" s="48"/>
      <c r="AA2084" s="48"/>
      <c r="AB2084" s="48"/>
      <c r="AC2084" s="48"/>
      <c r="AD2084" s="48"/>
      <c r="AE2084" s="48"/>
      <c r="AF2084" s="48"/>
      <c r="AG2084" s="48"/>
      <c r="AH2084" s="48"/>
      <c r="AI2084" s="48"/>
      <c r="AJ2084" s="48"/>
      <c r="AK2084" s="48"/>
      <c r="AL2084" s="48"/>
      <c r="AN2084" s="48"/>
      <c r="AP2084" s="48"/>
      <c r="AQ2084" s="48"/>
      <c r="AS2084" s="48"/>
      <c r="AU2084" s="48"/>
      <c r="AV2084" s="48"/>
      <c r="AX2084" s="48"/>
      <c r="AY2084" s="48"/>
      <c r="BA2084" s="48"/>
      <c r="BB2084" s="48"/>
      <c r="BF2084" s="48"/>
      <c r="BH2084" s="48"/>
      <c r="BI2084" s="48"/>
      <c r="BK2084" s="48"/>
      <c r="BL2084" s="48"/>
      <c r="BM2084" s="48"/>
      <c r="BN2084" s="48"/>
      <c r="BO2084" s="48"/>
      <c r="BP2084" s="48"/>
      <c r="BQ2084" s="48"/>
      <c r="BR2084" s="48"/>
      <c r="BS2084" s="48"/>
      <c r="BT2084" s="48"/>
      <c r="BU2084" s="48"/>
      <c r="BV2084" s="48"/>
      <c r="BW2084" s="48"/>
      <c r="BX2084" s="48"/>
      <c r="BY2084" s="48"/>
      <c r="BZ2084" s="48"/>
      <c r="CA2084" s="48"/>
      <c r="CB2084" s="48"/>
      <c r="CC2084" s="48"/>
      <c r="CD2084" s="48"/>
      <c r="CE2084" s="48"/>
    </row>
    <row r="2085">
      <c r="E2085" s="60"/>
      <c r="F2085" s="218"/>
      <c r="I2085" s="48"/>
      <c r="J2085" s="65"/>
      <c r="K2085" s="65"/>
      <c r="L2085" s="11"/>
      <c r="M2085" s="11"/>
      <c r="P2085" s="48"/>
      <c r="Q2085" s="48"/>
      <c r="R2085" s="48"/>
      <c r="S2085" s="48"/>
      <c r="W2085" s="11"/>
      <c r="Z2085" s="48"/>
      <c r="AA2085" s="48"/>
      <c r="AB2085" s="48"/>
      <c r="AC2085" s="48"/>
      <c r="AD2085" s="48"/>
      <c r="AE2085" s="48"/>
      <c r="AF2085" s="48"/>
      <c r="AG2085" s="48"/>
      <c r="AH2085" s="48"/>
      <c r="AI2085" s="48"/>
      <c r="AJ2085" s="48"/>
      <c r="AK2085" s="48"/>
      <c r="AL2085" s="48"/>
      <c r="AN2085" s="48"/>
      <c r="AP2085" s="48"/>
      <c r="AQ2085" s="48"/>
      <c r="AS2085" s="48"/>
      <c r="AU2085" s="48"/>
      <c r="AV2085" s="48"/>
      <c r="AX2085" s="48"/>
      <c r="AY2085" s="48"/>
      <c r="BA2085" s="48"/>
      <c r="BB2085" s="48"/>
      <c r="BF2085" s="48"/>
      <c r="BH2085" s="48"/>
      <c r="BI2085" s="48"/>
      <c r="BK2085" s="48"/>
      <c r="BL2085" s="48"/>
      <c r="BM2085" s="48"/>
      <c r="BN2085" s="48"/>
      <c r="BO2085" s="48"/>
      <c r="BP2085" s="48"/>
      <c r="BQ2085" s="48"/>
      <c r="BR2085" s="48"/>
      <c r="BS2085" s="48"/>
      <c r="BT2085" s="48"/>
      <c r="BU2085" s="48"/>
      <c r="BV2085" s="48"/>
      <c r="BW2085" s="48"/>
      <c r="BX2085" s="48"/>
      <c r="BY2085" s="48"/>
      <c r="BZ2085" s="48"/>
      <c r="CA2085" s="48"/>
      <c r="CB2085" s="48"/>
      <c r="CC2085" s="48"/>
      <c r="CD2085" s="48"/>
      <c r="CE2085" s="48"/>
    </row>
    <row r="2086">
      <c r="E2086" s="60"/>
      <c r="F2086" s="218"/>
      <c r="I2086" s="48"/>
      <c r="J2086" s="65"/>
      <c r="K2086" s="65"/>
      <c r="L2086" s="11"/>
      <c r="M2086" s="11"/>
      <c r="P2086" s="48"/>
      <c r="Q2086" s="48"/>
      <c r="R2086" s="48"/>
      <c r="S2086" s="48"/>
      <c r="W2086" s="11"/>
      <c r="Z2086" s="48"/>
      <c r="AA2086" s="48"/>
      <c r="AB2086" s="48"/>
      <c r="AC2086" s="48"/>
      <c r="AD2086" s="48"/>
      <c r="AE2086" s="48"/>
      <c r="AF2086" s="48"/>
      <c r="AG2086" s="48"/>
      <c r="AH2086" s="48"/>
      <c r="AI2086" s="48"/>
      <c r="AJ2086" s="48"/>
      <c r="AK2086" s="48"/>
      <c r="AL2086" s="48"/>
      <c r="AN2086" s="48"/>
      <c r="AP2086" s="48"/>
      <c r="AQ2086" s="48"/>
      <c r="AS2086" s="48"/>
      <c r="AU2086" s="48"/>
      <c r="AV2086" s="48"/>
      <c r="AX2086" s="48"/>
      <c r="AY2086" s="48"/>
      <c r="BA2086" s="48"/>
      <c r="BB2086" s="48"/>
      <c r="BF2086" s="48"/>
      <c r="BH2086" s="48"/>
      <c r="BI2086" s="48"/>
      <c r="BK2086" s="48"/>
      <c r="BL2086" s="48"/>
      <c r="BM2086" s="48"/>
      <c r="BN2086" s="48"/>
      <c r="BO2086" s="48"/>
      <c r="BP2086" s="48"/>
      <c r="BQ2086" s="48"/>
      <c r="BR2086" s="48"/>
      <c r="BS2086" s="48"/>
      <c r="BT2086" s="48"/>
      <c r="BU2086" s="48"/>
      <c r="BV2086" s="48"/>
      <c r="BW2086" s="48"/>
      <c r="BX2086" s="48"/>
      <c r="BY2086" s="48"/>
      <c r="BZ2086" s="48"/>
      <c r="CA2086" s="48"/>
      <c r="CB2086" s="48"/>
      <c r="CC2086" s="48"/>
      <c r="CD2086" s="48"/>
      <c r="CE2086" s="48"/>
    </row>
    <row r="2087">
      <c r="E2087" s="60"/>
      <c r="F2087" s="218"/>
      <c r="I2087" s="48"/>
      <c r="J2087" s="65"/>
      <c r="K2087" s="65"/>
      <c r="L2087" s="11"/>
      <c r="M2087" s="11"/>
      <c r="P2087" s="48"/>
      <c r="Q2087" s="48"/>
      <c r="R2087" s="48"/>
      <c r="S2087" s="48"/>
      <c r="W2087" s="11"/>
      <c r="Z2087" s="48"/>
      <c r="AA2087" s="48"/>
      <c r="AB2087" s="48"/>
      <c r="AC2087" s="48"/>
      <c r="AD2087" s="48"/>
      <c r="AE2087" s="48"/>
      <c r="AF2087" s="48"/>
      <c r="AG2087" s="48"/>
      <c r="AH2087" s="48"/>
      <c r="AI2087" s="48"/>
      <c r="AJ2087" s="48"/>
      <c r="AK2087" s="48"/>
      <c r="AL2087" s="48"/>
      <c r="AN2087" s="48"/>
      <c r="AP2087" s="48"/>
      <c r="AQ2087" s="48"/>
      <c r="AS2087" s="48"/>
      <c r="AU2087" s="48"/>
      <c r="AV2087" s="48"/>
      <c r="AX2087" s="48"/>
      <c r="AY2087" s="48"/>
      <c r="BA2087" s="48"/>
      <c r="BB2087" s="48"/>
      <c r="BF2087" s="48"/>
      <c r="BH2087" s="48"/>
      <c r="BI2087" s="48"/>
      <c r="BK2087" s="48"/>
      <c r="BL2087" s="48"/>
      <c r="BM2087" s="48"/>
      <c r="BN2087" s="48"/>
      <c r="BO2087" s="48"/>
      <c r="BP2087" s="48"/>
      <c r="BQ2087" s="48"/>
      <c r="BR2087" s="48"/>
      <c r="BS2087" s="48"/>
      <c r="BT2087" s="48"/>
      <c r="BU2087" s="48"/>
      <c r="BV2087" s="48"/>
      <c r="BW2087" s="48"/>
      <c r="BX2087" s="48"/>
      <c r="BY2087" s="48"/>
      <c r="BZ2087" s="48"/>
      <c r="CA2087" s="48"/>
      <c r="CB2087" s="48"/>
      <c r="CC2087" s="48"/>
      <c r="CD2087" s="48"/>
      <c r="CE2087" s="48"/>
    </row>
    <row r="2088">
      <c r="E2088" s="60"/>
      <c r="F2088" s="218"/>
      <c r="I2088" s="48"/>
      <c r="J2088" s="65"/>
      <c r="K2088" s="65"/>
      <c r="L2088" s="11"/>
      <c r="M2088" s="11"/>
      <c r="P2088" s="48"/>
      <c r="Q2088" s="48"/>
      <c r="R2088" s="48"/>
      <c r="S2088" s="48"/>
      <c r="W2088" s="11"/>
      <c r="Z2088" s="48"/>
      <c r="AA2088" s="48"/>
      <c r="AB2088" s="48"/>
      <c r="AC2088" s="48"/>
      <c r="AD2088" s="48"/>
      <c r="AE2088" s="48"/>
      <c r="AF2088" s="48"/>
      <c r="AG2088" s="48"/>
      <c r="AH2088" s="48"/>
      <c r="AI2088" s="48"/>
      <c r="AJ2088" s="48"/>
      <c r="AK2088" s="48"/>
      <c r="AL2088" s="48"/>
      <c r="AN2088" s="48"/>
      <c r="AP2088" s="48"/>
      <c r="AQ2088" s="48"/>
      <c r="AS2088" s="48"/>
      <c r="AU2088" s="48"/>
      <c r="AV2088" s="48"/>
      <c r="AX2088" s="48"/>
      <c r="AY2088" s="48"/>
      <c r="BA2088" s="48"/>
      <c r="BB2088" s="48"/>
      <c r="BF2088" s="48"/>
      <c r="BH2088" s="48"/>
      <c r="BI2088" s="48"/>
      <c r="BK2088" s="48"/>
      <c r="BL2088" s="48"/>
      <c r="BM2088" s="48"/>
      <c r="BN2088" s="48"/>
      <c r="BO2088" s="48"/>
      <c r="BP2088" s="48"/>
      <c r="BQ2088" s="48"/>
      <c r="BR2088" s="48"/>
      <c r="BS2088" s="48"/>
      <c r="BT2088" s="48"/>
      <c r="BU2088" s="48"/>
      <c r="BV2088" s="48"/>
      <c r="BW2088" s="48"/>
      <c r="BX2088" s="48"/>
      <c r="BY2088" s="48"/>
      <c r="BZ2088" s="48"/>
      <c r="CA2088" s="48"/>
      <c r="CB2088" s="48"/>
      <c r="CC2088" s="48"/>
      <c r="CD2088" s="48"/>
      <c r="CE2088" s="48"/>
    </row>
    <row r="2089">
      <c r="E2089" s="60"/>
      <c r="F2089" s="218"/>
      <c r="I2089" s="48"/>
      <c r="J2089" s="65"/>
      <c r="K2089" s="65"/>
      <c r="L2089" s="11"/>
      <c r="M2089" s="11"/>
      <c r="P2089" s="48"/>
      <c r="Q2089" s="48"/>
      <c r="R2089" s="48"/>
      <c r="S2089" s="48"/>
      <c r="W2089" s="11"/>
      <c r="Z2089" s="48"/>
      <c r="AA2089" s="48"/>
      <c r="AB2089" s="48"/>
      <c r="AC2089" s="48"/>
      <c r="AD2089" s="48"/>
      <c r="AE2089" s="48"/>
      <c r="AF2089" s="48"/>
      <c r="AG2089" s="48"/>
      <c r="AH2089" s="48"/>
      <c r="AI2089" s="48"/>
      <c r="AJ2089" s="48"/>
      <c r="AK2089" s="48"/>
      <c r="AL2089" s="48"/>
      <c r="AN2089" s="48"/>
      <c r="AP2089" s="48"/>
      <c r="AQ2089" s="48"/>
      <c r="AS2089" s="48"/>
      <c r="AU2089" s="48"/>
      <c r="AV2089" s="48"/>
      <c r="AX2089" s="48"/>
      <c r="AY2089" s="48"/>
      <c r="BA2089" s="48"/>
      <c r="BB2089" s="48"/>
      <c r="BF2089" s="48"/>
      <c r="BH2089" s="48"/>
      <c r="BI2089" s="48"/>
      <c r="BK2089" s="48"/>
      <c r="BL2089" s="48"/>
      <c r="BM2089" s="48"/>
      <c r="BN2089" s="48"/>
      <c r="BO2089" s="48"/>
      <c r="BP2089" s="48"/>
      <c r="BQ2089" s="48"/>
      <c r="BR2089" s="48"/>
      <c r="BS2089" s="48"/>
      <c r="BT2089" s="48"/>
      <c r="BU2089" s="48"/>
      <c r="BV2089" s="48"/>
      <c r="BW2089" s="48"/>
      <c r="BX2089" s="48"/>
      <c r="BY2089" s="48"/>
      <c r="BZ2089" s="48"/>
      <c r="CA2089" s="48"/>
      <c r="CB2089" s="48"/>
      <c r="CC2089" s="48"/>
      <c r="CD2089" s="48"/>
      <c r="CE2089" s="48"/>
    </row>
    <row r="2090">
      <c r="E2090" s="60"/>
      <c r="F2090" s="218"/>
      <c r="I2090" s="48"/>
      <c r="J2090" s="65"/>
      <c r="K2090" s="65"/>
      <c r="L2090" s="11"/>
      <c r="M2090" s="11"/>
      <c r="P2090" s="48"/>
      <c r="Q2090" s="48"/>
      <c r="R2090" s="48"/>
      <c r="S2090" s="48"/>
      <c r="W2090" s="11"/>
      <c r="Z2090" s="48"/>
      <c r="AA2090" s="48"/>
      <c r="AB2090" s="48"/>
      <c r="AC2090" s="48"/>
      <c r="AD2090" s="48"/>
      <c r="AE2090" s="48"/>
      <c r="AF2090" s="48"/>
      <c r="AG2090" s="48"/>
      <c r="AH2090" s="48"/>
      <c r="AI2090" s="48"/>
      <c r="AJ2090" s="48"/>
      <c r="AK2090" s="48"/>
      <c r="AL2090" s="48"/>
      <c r="AN2090" s="48"/>
      <c r="AP2090" s="48"/>
      <c r="AQ2090" s="48"/>
      <c r="AS2090" s="48"/>
      <c r="AU2090" s="48"/>
      <c r="AV2090" s="48"/>
      <c r="AX2090" s="48"/>
      <c r="AY2090" s="48"/>
      <c r="BA2090" s="48"/>
      <c r="BB2090" s="48"/>
      <c r="BF2090" s="48"/>
      <c r="BH2090" s="48"/>
      <c r="BI2090" s="48"/>
      <c r="BK2090" s="48"/>
      <c r="BL2090" s="48"/>
      <c r="BM2090" s="48"/>
      <c r="BN2090" s="48"/>
      <c r="BO2090" s="48"/>
      <c r="BP2090" s="48"/>
      <c r="BQ2090" s="48"/>
      <c r="BR2090" s="48"/>
      <c r="BS2090" s="48"/>
      <c r="BT2090" s="48"/>
      <c r="BU2090" s="48"/>
      <c r="BV2090" s="48"/>
      <c r="BW2090" s="48"/>
      <c r="BX2090" s="48"/>
      <c r="BY2090" s="48"/>
      <c r="BZ2090" s="48"/>
      <c r="CA2090" s="48"/>
      <c r="CB2090" s="48"/>
      <c r="CC2090" s="48"/>
      <c r="CD2090" s="48"/>
      <c r="CE2090" s="48"/>
    </row>
    <row r="2091">
      <c r="E2091" s="60"/>
      <c r="F2091" s="218"/>
      <c r="I2091" s="48"/>
      <c r="J2091" s="65"/>
      <c r="K2091" s="65"/>
      <c r="L2091" s="11"/>
      <c r="M2091" s="11"/>
      <c r="P2091" s="48"/>
      <c r="Q2091" s="48"/>
      <c r="R2091" s="48"/>
      <c r="S2091" s="48"/>
      <c r="W2091" s="11"/>
      <c r="Z2091" s="48"/>
      <c r="AA2091" s="48"/>
      <c r="AB2091" s="48"/>
      <c r="AC2091" s="48"/>
      <c r="AD2091" s="48"/>
      <c r="AE2091" s="48"/>
      <c r="AF2091" s="48"/>
      <c r="AG2091" s="48"/>
      <c r="AH2091" s="48"/>
      <c r="AI2091" s="48"/>
      <c r="AJ2091" s="48"/>
      <c r="AK2091" s="48"/>
      <c r="AL2091" s="48"/>
      <c r="AN2091" s="48"/>
      <c r="AP2091" s="48"/>
      <c r="AQ2091" s="48"/>
      <c r="AS2091" s="48"/>
      <c r="AU2091" s="48"/>
      <c r="AV2091" s="48"/>
      <c r="AX2091" s="48"/>
      <c r="AY2091" s="48"/>
      <c r="BA2091" s="48"/>
      <c r="BB2091" s="48"/>
      <c r="BF2091" s="48"/>
      <c r="BH2091" s="48"/>
      <c r="BI2091" s="48"/>
      <c r="BK2091" s="48"/>
      <c r="BL2091" s="48"/>
      <c r="BM2091" s="48"/>
      <c r="BN2091" s="48"/>
      <c r="BO2091" s="48"/>
      <c r="BP2091" s="48"/>
      <c r="BQ2091" s="48"/>
      <c r="BR2091" s="48"/>
      <c r="BS2091" s="48"/>
      <c r="BT2091" s="48"/>
      <c r="BU2091" s="48"/>
      <c r="BV2091" s="48"/>
      <c r="BW2091" s="48"/>
      <c r="BX2091" s="48"/>
      <c r="BY2091" s="48"/>
      <c r="BZ2091" s="48"/>
      <c r="CA2091" s="48"/>
      <c r="CB2091" s="48"/>
      <c r="CC2091" s="48"/>
      <c r="CD2091" s="48"/>
      <c r="CE2091" s="48"/>
    </row>
    <row r="2092">
      <c r="E2092" s="60"/>
      <c r="F2092" s="218"/>
      <c r="I2092" s="48"/>
      <c r="J2092" s="65"/>
      <c r="K2092" s="65"/>
      <c r="L2092" s="11"/>
      <c r="M2092" s="11"/>
      <c r="P2092" s="48"/>
      <c r="Q2092" s="48"/>
      <c r="R2092" s="48"/>
      <c r="S2092" s="48"/>
      <c r="W2092" s="11"/>
      <c r="Z2092" s="48"/>
      <c r="AA2092" s="48"/>
      <c r="AB2092" s="48"/>
      <c r="AC2092" s="48"/>
      <c r="AD2092" s="48"/>
      <c r="AE2092" s="48"/>
      <c r="AF2092" s="48"/>
      <c r="AG2092" s="48"/>
      <c r="AH2092" s="48"/>
      <c r="AI2092" s="48"/>
      <c r="AJ2092" s="48"/>
      <c r="AK2092" s="48"/>
      <c r="AL2092" s="48"/>
      <c r="AN2092" s="48"/>
      <c r="AP2092" s="48"/>
      <c r="AQ2092" s="48"/>
      <c r="AS2092" s="48"/>
      <c r="AU2092" s="48"/>
      <c r="AV2092" s="48"/>
      <c r="AX2092" s="48"/>
      <c r="AY2092" s="48"/>
      <c r="BA2092" s="48"/>
      <c r="BB2092" s="48"/>
      <c r="BF2092" s="48"/>
      <c r="BH2092" s="48"/>
      <c r="BI2092" s="48"/>
      <c r="BK2092" s="48"/>
      <c r="BL2092" s="48"/>
      <c r="BM2092" s="48"/>
      <c r="BN2092" s="48"/>
      <c r="BO2092" s="48"/>
      <c r="BP2092" s="48"/>
      <c r="BQ2092" s="48"/>
      <c r="BR2092" s="48"/>
      <c r="BS2092" s="48"/>
      <c r="BT2092" s="48"/>
      <c r="BU2092" s="48"/>
      <c r="BV2092" s="48"/>
      <c r="BW2092" s="48"/>
      <c r="BX2092" s="48"/>
      <c r="BY2092" s="48"/>
      <c r="BZ2092" s="48"/>
      <c r="CA2092" s="48"/>
      <c r="CB2092" s="48"/>
      <c r="CC2092" s="48"/>
      <c r="CD2092" s="48"/>
      <c r="CE2092" s="48"/>
    </row>
    <row r="2093">
      <c r="E2093" s="60"/>
      <c r="F2093" s="218"/>
      <c r="I2093" s="48"/>
      <c r="J2093" s="65"/>
      <c r="K2093" s="65"/>
      <c r="L2093" s="11"/>
      <c r="M2093" s="11"/>
      <c r="P2093" s="48"/>
      <c r="Q2093" s="48"/>
      <c r="R2093" s="48"/>
      <c r="S2093" s="48"/>
      <c r="W2093" s="11"/>
      <c r="Z2093" s="48"/>
      <c r="AA2093" s="48"/>
      <c r="AB2093" s="48"/>
      <c r="AC2093" s="48"/>
      <c r="AD2093" s="48"/>
      <c r="AE2093" s="48"/>
      <c r="AF2093" s="48"/>
      <c r="AG2093" s="48"/>
      <c r="AH2093" s="48"/>
      <c r="AI2093" s="48"/>
      <c r="AJ2093" s="48"/>
      <c r="AK2093" s="48"/>
      <c r="AL2093" s="48"/>
      <c r="AN2093" s="48"/>
      <c r="AP2093" s="48"/>
      <c r="AQ2093" s="48"/>
      <c r="AS2093" s="48"/>
      <c r="AU2093" s="48"/>
      <c r="AV2093" s="48"/>
      <c r="AX2093" s="48"/>
      <c r="AY2093" s="48"/>
      <c r="BA2093" s="48"/>
      <c r="BB2093" s="48"/>
      <c r="BF2093" s="48"/>
      <c r="BH2093" s="48"/>
      <c r="BI2093" s="48"/>
      <c r="BK2093" s="48"/>
      <c r="BL2093" s="48"/>
      <c r="BM2093" s="48"/>
      <c r="BN2093" s="48"/>
      <c r="BO2093" s="48"/>
      <c r="BP2093" s="48"/>
      <c r="BQ2093" s="48"/>
      <c r="BR2093" s="48"/>
      <c r="BS2093" s="48"/>
      <c r="BT2093" s="48"/>
      <c r="BU2093" s="48"/>
      <c r="BV2093" s="48"/>
      <c r="BW2093" s="48"/>
      <c r="BX2093" s="48"/>
      <c r="BY2093" s="48"/>
      <c r="BZ2093" s="48"/>
      <c r="CA2093" s="48"/>
      <c r="CB2093" s="48"/>
      <c r="CC2093" s="48"/>
      <c r="CD2093" s="48"/>
      <c r="CE2093" s="48"/>
    </row>
    <row r="2094">
      <c r="E2094" s="60"/>
      <c r="F2094" s="218"/>
      <c r="I2094" s="48"/>
      <c r="J2094" s="65"/>
      <c r="K2094" s="65"/>
      <c r="L2094" s="11"/>
      <c r="M2094" s="11"/>
      <c r="P2094" s="48"/>
      <c r="Q2094" s="48"/>
      <c r="R2094" s="48"/>
      <c r="S2094" s="48"/>
      <c r="W2094" s="11"/>
      <c r="Z2094" s="48"/>
      <c r="AA2094" s="48"/>
      <c r="AB2094" s="48"/>
      <c r="AC2094" s="48"/>
      <c r="AD2094" s="48"/>
      <c r="AE2094" s="48"/>
      <c r="AF2094" s="48"/>
      <c r="AG2094" s="48"/>
      <c r="AH2094" s="48"/>
      <c r="AI2094" s="48"/>
      <c r="AJ2094" s="48"/>
      <c r="AK2094" s="48"/>
      <c r="AL2094" s="48"/>
      <c r="AN2094" s="48"/>
      <c r="AP2094" s="48"/>
      <c r="AQ2094" s="48"/>
      <c r="AS2094" s="48"/>
      <c r="AU2094" s="48"/>
      <c r="AV2094" s="48"/>
      <c r="AX2094" s="48"/>
      <c r="AY2094" s="48"/>
      <c r="BA2094" s="48"/>
      <c r="BB2094" s="48"/>
      <c r="BF2094" s="48"/>
      <c r="BH2094" s="48"/>
      <c r="BI2094" s="48"/>
      <c r="BK2094" s="48"/>
      <c r="BL2094" s="48"/>
      <c r="BM2094" s="48"/>
      <c r="BN2094" s="48"/>
      <c r="BO2094" s="48"/>
      <c r="BP2094" s="48"/>
      <c r="BQ2094" s="48"/>
      <c r="BR2094" s="48"/>
      <c r="BS2094" s="48"/>
      <c r="BT2094" s="48"/>
      <c r="BU2094" s="48"/>
      <c r="BV2094" s="48"/>
      <c r="BW2094" s="48"/>
      <c r="BX2094" s="48"/>
      <c r="BY2094" s="48"/>
      <c r="BZ2094" s="48"/>
      <c r="CA2094" s="48"/>
      <c r="CB2094" s="48"/>
      <c r="CC2094" s="48"/>
      <c r="CD2094" s="48"/>
      <c r="CE2094" s="48"/>
    </row>
    <row r="2095">
      <c r="E2095" s="60"/>
      <c r="F2095" s="218"/>
      <c r="I2095" s="48"/>
      <c r="J2095" s="65"/>
      <c r="K2095" s="65"/>
      <c r="L2095" s="11"/>
      <c r="M2095" s="11"/>
      <c r="P2095" s="48"/>
      <c r="Q2095" s="48"/>
      <c r="R2095" s="48"/>
      <c r="S2095" s="48"/>
      <c r="W2095" s="11"/>
      <c r="Z2095" s="48"/>
      <c r="AA2095" s="48"/>
      <c r="AB2095" s="48"/>
      <c r="AC2095" s="48"/>
      <c r="AD2095" s="48"/>
      <c r="AE2095" s="48"/>
      <c r="AF2095" s="48"/>
      <c r="AG2095" s="48"/>
      <c r="AH2095" s="48"/>
      <c r="AI2095" s="48"/>
      <c r="AJ2095" s="48"/>
      <c r="AK2095" s="48"/>
      <c r="AL2095" s="48"/>
      <c r="AN2095" s="48"/>
      <c r="AP2095" s="48"/>
      <c r="AQ2095" s="48"/>
      <c r="AS2095" s="48"/>
      <c r="AU2095" s="48"/>
      <c r="AV2095" s="48"/>
      <c r="AX2095" s="48"/>
      <c r="AY2095" s="48"/>
      <c r="BA2095" s="48"/>
      <c r="BB2095" s="48"/>
      <c r="BF2095" s="48"/>
      <c r="BH2095" s="48"/>
      <c r="BI2095" s="48"/>
      <c r="BK2095" s="48"/>
      <c r="BL2095" s="48"/>
      <c r="BM2095" s="48"/>
      <c r="BN2095" s="48"/>
      <c r="BO2095" s="48"/>
      <c r="BP2095" s="48"/>
      <c r="BQ2095" s="48"/>
      <c r="BR2095" s="48"/>
      <c r="BS2095" s="48"/>
      <c r="BT2095" s="48"/>
      <c r="BU2095" s="48"/>
      <c r="BV2095" s="48"/>
      <c r="BW2095" s="48"/>
      <c r="BX2095" s="48"/>
      <c r="BY2095" s="48"/>
      <c r="BZ2095" s="48"/>
      <c r="CA2095" s="48"/>
      <c r="CB2095" s="48"/>
      <c r="CC2095" s="48"/>
      <c r="CD2095" s="48"/>
      <c r="CE2095" s="48"/>
    </row>
    <row r="2096">
      <c r="E2096" s="60"/>
      <c r="F2096" s="218"/>
      <c r="I2096" s="48"/>
      <c r="J2096" s="65"/>
      <c r="K2096" s="65"/>
      <c r="L2096" s="11"/>
      <c r="M2096" s="11"/>
      <c r="P2096" s="48"/>
      <c r="Q2096" s="48"/>
      <c r="R2096" s="48"/>
      <c r="S2096" s="48"/>
      <c r="W2096" s="11"/>
      <c r="Z2096" s="48"/>
      <c r="AA2096" s="48"/>
      <c r="AB2096" s="48"/>
      <c r="AC2096" s="48"/>
      <c r="AD2096" s="48"/>
      <c r="AE2096" s="48"/>
      <c r="AF2096" s="48"/>
      <c r="AG2096" s="48"/>
      <c r="AH2096" s="48"/>
      <c r="AI2096" s="48"/>
      <c r="AJ2096" s="48"/>
      <c r="AK2096" s="48"/>
      <c r="AL2096" s="48"/>
      <c r="AN2096" s="48"/>
      <c r="AP2096" s="48"/>
      <c r="AQ2096" s="48"/>
      <c r="AS2096" s="48"/>
      <c r="AU2096" s="48"/>
      <c r="AV2096" s="48"/>
      <c r="AX2096" s="48"/>
      <c r="AY2096" s="48"/>
      <c r="BA2096" s="48"/>
      <c r="BB2096" s="48"/>
      <c r="BF2096" s="48"/>
      <c r="BH2096" s="48"/>
      <c r="BI2096" s="48"/>
      <c r="BK2096" s="48"/>
      <c r="BL2096" s="48"/>
      <c r="BM2096" s="48"/>
      <c r="BN2096" s="48"/>
      <c r="BO2096" s="48"/>
      <c r="BP2096" s="48"/>
      <c r="BQ2096" s="48"/>
      <c r="BR2096" s="48"/>
      <c r="BS2096" s="48"/>
      <c r="BT2096" s="48"/>
      <c r="BU2096" s="48"/>
      <c r="BV2096" s="48"/>
      <c r="BW2096" s="48"/>
      <c r="BX2096" s="48"/>
      <c r="BY2096" s="48"/>
      <c r="BZ2096" s="48"/>
      <c r="CA2096" s="48"/>
      <c r="CB2096" s="48"/>
      <c r="CC2096" s="48"/>
      <c r="CD2096" s="48"/>
      <c r="CE2096" s="48"/>
    </row>
    <row r="2097">
      <c r="E2097" s="60"/>
      <c r="F2097" s="218"/>
      <c r="I2097" s="48"/>
      <c r="J2097" s="65"/>
      <c r="K2097" s="65"/>
      <c r="L2097" s="11"/>
      <c r="M2097" s="11"/>
      <c r="P2097" s="48"/>
      <c r="Q2097" s="48"/>
      <c r="R2097" s="48"/>
      <c r="S2097" s="48"/>
      <c r="W2097" s="11"/>
      <c r="Z2097" s="48"/>
      <c r="AA2097" s="48"/>
      <c r="AB2097" s="48"/>
      <c r="AC2097" s="48"/>
      <c r="AD2097" s="48"/>
      <c r="AE2097" s="48"/>
      <c r="AF2097" s="48"/>
      <c r="AG2097" s="48"/>
      <c r="AH2097" s="48"/>
      <c r="AI2097" s="48"/>
      <c r="AJ2097" s="48"/>
      <c r="AK2097" s="48"/>
      <c r="AL2097" s="48"/>
      <c r="AN2097" s="48"/>
      <c r="AP2097" s="48"/>
      <c r="AQ2097" s="48"/>
      <c r="AS2097" s="48"/>
      <c r="AU2097" s="48"/>
      <c r="AV2097" s="48"/>
      <c r="AX2097" s="48"/>
      <c r="AY2097" s="48"/>
      <c r="BA2097" s="48"/>
      <c r="BB2097" s="48"/>
      <c r="BF2097" s="48"/>
      <c r="BH2097" s="48"/>
      <c r="BI2097" s="48"/>
      <c r="BK2097" s="48"/>
      <c r="BL2097" s="48"/>
      <c r="BM2097" s="48"/>
      <c r="BN2097" s="48"/>
      <c r="BO2097" s="48"/>
      <c r="BP2097" s="48"/>
      <c r="BQ2097" s="48"/>
      <c r="BR2097" s="48"/>
      <c r="BS2097" s="48"/>
      <c r="BT2097" s="48"/>
      <c r="BU2097" s="48"/>
      <c r="BV2097" s="48"/>
      <c r="BW2097" s="48"/>
      <c r="BX2097" s="48"/>
      <c r="BY2097" s="48"/>
      <c r="BZ2097" s="48"/>
      <c r="CA2097" s="48"/>
      <c r="CB2097" s="48"/>
      <c r="CC2097" s="48"/>
      <c r="CD2097" s="48"/>
      <c r="CE2097" s="48"/>
    </row>
    <row r="2098">
      <c r="E2098" s="60"/>
      <c r="F2098" s="218"/>
      <c r="I2098" s="48"/>
      <c r="J2098" s="65"/>
      <c r="K2098" s="65"/>
      <c r="L2098" s="11"/>
      <c r="M2098" s="11"/>
      <c r="P2098" s="48"/>
      <c r="Q2098" s="48"/>
      <c r="R2098" s="48"/>
      <c r="S2098" s="48"/>
      <c r="W2098" s="11"/>
      <c r="Z2098" s="48"/>
      <c r="AA2098" s="48"/>
      <c r="AB2098" s="48"/>
      <c r="AC2098" s="48"/>
      <c r="AD2098" s="48"/>
      <c r="AE2098" s="48"/>
      <c r="AF2098" s="48"/>
      <c r="AG2098" s="48"/>
      <c r="AH2098" s="48"/>
      <c r="AI2098" s="48"/>
      <c r="AJ2098" s="48"/>
      <c r="AK2098" s="48"/>
      <c r="AL2098" s="48"/>
      <c r="AN2098" s="48"/>
      <c r="AP2098" s="48"/>
      <c r="AQ2098" s="48"/>
      <c r="AS2098" s="48"/>
      <c r="AU2098" s="48"/>
      <c r="AV2098" s="48"/>
      <c r="AX2098" s="48"/>
      <c r="AY2098" s="48"/>
      <c r="BA2098" s="48"/>
      <c r="BB2098" s="48"/>
      <c r="BF2098" s="48"/>
      <c r="BH2098" s="48"/>
      <c r="BI2098" s="48"/>
      <c r="BK2098" s="48"/>
      <c r="BL2098" s="48"/>
      <c r="BM2098" s="48"/>
      <c r="BN2098" s="48"/>
      <c r="BO2098" s="48"/>
      <c r="BP2098" s="48"/>
      <c r="BQ2098" s="48"/>
      <c r="BR2098" s="48"/>
      <c r="BS2098" s="48"/>
      <c r="BT2098" s="48"/>
      <c r="BU2098" s="48"/>
      <c r="BV2098" s="48"/>
      <c r="BW2098" s="48"/>
      <c r="BX2098" s="48"/>
      <c r="BY2098" s="48"/>
      <c r="BZ2098" s="48"/>
      <c r="CA2098" s="48"/>
      <c r="CB2098" s="48"/>
      <c r="CC2098" s="48"/>
      <c r="CD2098" s="48"/>
      <c r="CE2098" s="48"/>
    </row>
    <row r="2099">
      <c r="E2099" s="60"/>
      <c r="F2099" s="218"/>
      <c r="I2099" s="48"/>
      <c r="J2099" s="65"/>
      <c r="K2099" s="65"/>
      <c r="L2099" s="11"/>
      <c r="M2099" s="11"/>
      <c r="P2099" s="48"/>
      <c r="Q2099" s="48"/>
      <c r="R2099" s="48"/>
      <c r="S2099" s="48"/>
      <c r="W2099" s="11"/>
      <c r="Z2099" s="48"/>
      <c r="AA2099" s="48"/>
      <c r="AB2099" s="48"/>
      <c r="AC2099" s="48"/>
      <c r="AD2099" s="48"/>
      <c r="AE2099" s="48"/>
      <c r="AF2099" s="48"/>
      <c r="AG2099" s="48"/>
      <c r="AH2099" s="48"/>
      <c r="AI2099" s="48"/>
      <c r="AJ2099" s="48"/>
      <c r="AK2099" s="48"/>
      <c r="AL2099" s="48"/>
      <c r="AN2099" s="48"/>
      <c r="AP2099" s="48"/>
      <c r="AQ2099" s="48"/>
      <c r="AS2099" s="48"/>
      <c r="AU2099" s="48"/>
      <c r="AV2099" s="48"/>
      <c r="AX2099" s="48"/>
      <c r="AY2099" s="48"/>
      <c r="BA2099" s="48"/>
      <c r="BB2099" s="48"/>
      <c r="BF2099" s="48"/>
      <c r="BH2099" s="48"/>
      <c r="BI2099" s="48"/>
      <c r="BK2099" s="48"/>
      <c r="BL2099" s="48"/>
      <c r="BM2099" s="48"/>
      <c r="BN2099" s="48"/>
      <c r="BO2099" s="48"/>
      <c r="BP2099" s="48"/>
      <c r="BQ2099" s="48"/>
      <c r="BR2099" s="48"/>
      <c r="BS2099" s="48"/>
      <c r="BT2099" s="48"/>
      <c r="BU2099" s="48"/>
      <c r="BV2099" s="48"/>
      <c r="BW2099" s="48"/>
      <c r="BX2099" s="48"/>
      <c r="BY2099" s="48"/>
      <c r="BZ2099" s="48"/>
      <c r="CA2099" s="48"/>
      <c r="CB2099" s="48"/>
      <c r="CC2099" s="48"/>
      <c r="CD2099" s="48"/>
      <c r="CE2099" s="48"/>
    </row>
    <row r="2100">
      <c r="E2100" s="60"/>
      <c r="F2100" s="218"/>
      <c r="I2100" s="48"/>
      <c r="J2100" s="65"/>
      <c r="K2100" s="65"/>
      <c r="L2100" s="11"/>
      <c r="M2100" s="11"/>
      <c r="P2100" s="48"/>
      <c r="Q2100" s="48"/>
      <c r="R2100" s="48"/>
      <c r="S2100" s="48"/>
      <c r="W2100" s="11"/>
      <c r="Z2100" s="48"/>
      <c r="AA2100" s="48"/>
      <c r="AB2100" s="48"/>
      <c r="AC2100" s="48"/>
      <c r="AD2100" s="48"/>
      <c r="AE2100" s="48"/>
      <c r="AF2100" s="48"/>
      <c r="AG2100" s="48"/>
      <c r="AH2100" s="48"/>
      <c r="AI2100" s="48"/>
      <c r="AJ2100" s="48"/>
      <c r="AK2100" s="48"/>
      <c r="AL2100" s="48"/>
      <c r="AN2100" s="48"/>
      <c r="AP2100" s="48"/>
      <c r="AQ2100" s="48"/>
      <c r="AS2100" s="48"/>
      <c r="AU2100" s="48"/>
      <c r="AV2100" s="48"/>
      <c r="AX2100" s="48"/>
      <c r="AY2100" s="48"/>
      <c r="BA2100" s="48"/>
      <c r="BB2100" s="48"/>
      <c r="BF2100" s="48"/>
      <c r="BH2100" s="48"/>
      <c r="BI2100" s="48"/>
      <c r="BK2100" s="48"/>
      <c r="BL2100" s="48"/>
      <c r="BM2100" s="48"/>
      <c r="BN2100" s="48"/>
      <c r="BO2100" s="48"/>
      <c r="BP2100" s="48"/>
      <c r="BQ2100" s="48"/>
      <c r="BR2100" s="48"/>
      <c r="BS2100" s="48"/>
      <c r="BT2100" s="48"/>
      <c r="BU2100" s="48"/>
      <c r="BV2100" s="48"/>
      <c r="BW2100" s="48"/>
      <c r="BX2100" s="48"/>
      <c r="BY2100" s="48"/>
      <c r="BZ2100" s="48"/>
      <c r="CA2100" s="48"/>
      <c r="CB2100" s="48"/>
      <c r="CC2100" s="48"/>
      <c r="CD2100" s="48"/>
      <c r="CE2100" s="48"/>
    </row>
    <row r="2101">
      <c r="E2101" s="60"/>
      <c r="F2101" s="218"/>
      <c r="I2101" s="48"/>
      <c r="J2101" s="65"/>
      <c r="K2101" s="65"/>
      <c r="L2101" s="11"/>
      <c r="M2101" s="11"/>
      <c r="P2101" s="48"/>
      <c r="Q2101" s="48"/>
      <c r="R2101" s="48"/>
      <c r="S2101" s="48"/>
      <c r="W2101" s="11"/>
      <c r="Z2101" s="48"/>
      <c r="AA2101" s="48"/>
      <c r="AB2101" s="48"/>
      <c r="AC2101" s="48"/>
      <c r="AD2101" s="48"/>
      <c r="AE2101" s="48"/>
      <c r="AF2101" s="48"/>
      <c r="AG2101" s="48"/>
      <c r="AH2101" s="48"/>
      <c r="AI2101" s="48"/>
      <c r="AJ2101" s="48"/>
      <c r="AK2101" s="48"/>
      <c r="AL2101" s="48"/>
      <c r="AN2101" s="48"/>
      <c r="AP2101" s="48"/>
      <c r="AQ2101" s="48"/>
      <c r="AS2101" s="48"/>
      <c r="AU2101" s="48"/>
      <c r="AV2101" s="48"/>
      <c r="AX2101" s="48"/>
      <c r="AY2101" s="48"/>
      <c r="BA2101" s="48"/>
      <c r="BB2101" s="48"/>
      <c r="BF2101" s="48"/>
      <c r="BH2101" s="48"/>
      <c r="BI2101" s="48"/>
      <c r="BK2101" s="48"/>
      <c r="BL2101" s="48"/>
      <c r="BM2101" s="48"/>
      <c r="BN2101" s="48"/>
      <c r="BO2101" s="48"/>
      <c r="BP2101" s="48"/>
      <c r="BQ2101" s="48"/>
      <c r="BR2101" s="48"/>
      <c r="BS2101" s="48"/>
      <c r="BT2101" s="48"/>
      <c r="BU2101" s="48"/>
      <c r="BV2101" s="48"/>
      <c r="BW2101" s="48"/>
      <c r="BX2101" s="48"/>
      <c r="BY2101" s="48"/>
      <c r="BZ2101" s="48"/>
      <c r="CA2101" s="48"/>
      <c r="CB2101" s="48"/>
      <c r="CC2101" s="48"/>
      <c r="CD2101" s="48"/>
      <c r="CE2101" s="48"/>
    </row>
    <row r="2102">
      <c r="E2102" s="60"/>
      <c r="F2102" s="218"/>
      <c r="I2102" s="48"/>
      <c r="J2102" s="65"/>
      <c r="K2102" s="65"/>
      <c r="L2102" s="11"/>
      <c r="M2102" s="11"/>
      <c r="P2102" s="48"/>
      <c r="Q2102" s="48"/>
      <c r="R2102" s="48"/>
      <c r="S2102" s="48"/>
      <c r="W2102" s="11"/>
      <c r="Z2102" s="48"/>
      <c r="AA2102" s="48"/>
      <c r="AB2102" s="48"/>
      <c r="AC2102" s="48"/>
      <c r="AD2102" s="48"/>
      <c r="AE2102" s="48"/>
      <c r="AF2102" s="48"/>
      <c r="AG2102" s="48"/>
      <c r="AH2102" s="48"/>
      <c r="AI2102" s="48"/>
      <c r="AJ2102" s="48"/>
      <c r="AK2102" s="48"/>
      <c r="AL2102" s="48"/>
      <c r="AN2102" s="48"/>
      <c r="AP2102" s="48"/>
      <c r="AQ2102" s="48"/>
      <c r="AS2102" s="48"/>
      <c r="AU2102" s="48"/>
      <c r="AV2102" s="48"/>
      <c r="AX2102" s="48"/>
      <c r="AY2102" s="48"/>
      <c r="BA2102" s="48"/>
      <c r="BB2102" s="48"/>
      <c r="BF2102" s="48"/>
      <c r="BH2102" s="48"/>
      <c r="BI2102" s="48"/>
      <c r="BK2102" s="48"/>
      <c r="BL2102" s="48"/>
      <c r="BM2102" s="48"/>
      <c r="BN2102" s="48"/>
      <c r="BO2102" s="48"/>
      <c r="BP2102" s="48"/>
      <c r="BQ2102" s="48"/>
      <c r="BR2102" s="48"/>
      <c r="BS2102" s="48"/>
      <c r="BT2102" s="48"/>
      <c r="BU2102" s="48"/>
      <c r="BV2102" s="48"/>
      <c r="BW2102" s="48"/>
      <c r="BX2102" s="48"/>
      <c r="BY2102" s="48"/>
      <c r="BZ2102" s="48"/>
      <c r="CA2102" s="48"/>
      <c r="CB2102" s="48"/>
      <c r="CC2102" s="48"/>
      <c r="CD2102" s="48"/>
      <c r="CE2102" s="48"/>
    </row>
    <row r="2103">
      <c r="E2103" s="60"/>
      <c r="F2103" s="218"/>
      <c r="I2103" s="48"/>
      <c r="J2103" s="65"/>
      <c r="K2103" s="65"/>
      <c r="L2103" s="11"/>
      <c r="M2103" s="11"/>
      <c r="P2103" s="48"/>
      <c r="Q2103" s="48"/>
      <c r="R2103" s="48"/>
      <c r="S2103" s="48"/>
      <c r="W2103" s="11"/>
      <c r="Z2103" s="48"/>
      <c r="AA2103" s="48"/>
      <c r="AB2103" s="48"/>
      <c r="AC2103" s="48"/>
      <c r="AD2103" s="48"/>
      <c r="AE2103" s="48"/>
      <c r="AF2103" s="48"/>
      <c r="AG2103" s="48"/>
      <c r="AH2103" s="48"/>
      <c r="AI2103" s="48"/>
      <c r="AJ2103" s="48"/>
      <c r="AK2103" s="48"/>
      <c r="AL2103" s="48"/>
      <c r="AN2103" s="48"/>
      <c r="AP2103" s="48"/>
      <c r="AQ2103" s="48"/>
      <c r="AS2103" s="48"/>
      <c r="AU2103" s="48"/>
      <c r="AV2103" s="48"/>
      <c r="AX2103" s="48"/>
      <c r="AY2103" s="48"/>
      <c r="BA2103" s="48"/>
      <c r="BB2103" s="48"/>
      <c r="BF2103" s="48"/>
      <c r="BH2103" s="48"/>
      <c r="BI2103" s="48"/>
      <c r="BK2103" s="48"/>
      <c r="BL2103" s="48"/>
      <c r="BM2103" s="48"/>
      <c r="BN2103" s="48"/>
      <c r="BO2103" s="48"/>
      <c r="BP2103" s="48"/>
      <c r="BQ2103" s="48"/>
      <c r="BR2103" s="48"/>
      <c r="BS2103" s="48"/>
      <c r="BT2103" s="48"/>
      <c r="BU2103" s="48"/>
      <c r="BV2103" s="48"/>
      <c r="BW2103" s="48"/>
      <c r="BX2103" s="48"/>
      <c r="BY2103" s="48"/>
      <c r="BZ2103" s="48"/>
      <c r="CA2103" s="48"/>
      <c r="CB2103" s="48"/>
      <c r="CC2103" s="48"/>
      <c r="CD2103" s="48"/>
      <c r="CE2103" s="48"/>
    </row>
    <row r="2104">
      <c r="E2104" s="60"/>
      <c r="F2104" s="218"/>
      <c r="I2104" s="48"/>
      <c r="J2104" s="65"/>
      <c r="K2104" s="65"/>
      <c r="L2104" s="11"/>
      <c r="M2104" s="11"/>
      <c r="P2104" s="48"/>
      <c r="Q2104" s="48"/>
      <c r="R2104" s="48"/>
      <c r="S2104" s="48"/>
      <c r="W2104" s="11"/>
      <c r="Z2104" s="48"/>
      <c r="AA2104" s="48"/>
      <c r="AB2104" s="48"/>
      <c r="AC2104" s="48"/>
      <c r="AD2104" s="48"/>
      <c r="AE2104" s="48"/>
      <c r="AF2104" s="48"/>
      <c r="AG2104" s="48"/>
      <c r="AH2104" s="48"/>
      <c r="AI2104" s="48"/>
      <c r="AJ2104" s="48"/>
      <c r="AK2104" s="48"/>
      <c r="AL2104" s="48"/>
      <c r="AN2104" s="48"/>
      <c r="AP2104" s="48"/>
      <c r="AQ2104" s="48"/>
      <c r="AS2104" s="48"/>
      <c r="AU2104" s="48"/>
      <c r="AV2104" s="48"/>
      <c r="AX2104" s="48"/>
      <c r="AY2104" s="48"/>
      <c r="BA2104" s="48"/>
      <c r="BB2104" s="48"/>
      <c r="BF2104" s="48"/>
      <c r="BH2104" s="48"/>
      <c r="BI2104" s="48"/>
      <c r="BK2104" s="48"/>
      <c r="BL2104" s="48"/>
      <c r="BM2104" s="48"/>
      <c r="BN2104" s="48"/>
      <c r="BO2104" s="48"/>
      <c r="BP2104" s="48"/>
      <c r="BQ2104" s="48"/>
      <c r="BR2104" s="48"/>
      <c r="BS2104" s="48"/>
      <c r="BT2104" s="48"/>
      <c r="BU2104" s="48"/>
      <c r="BV2104" s="48"/>
      <c r="BW2104" s="48"/>
      <c r="BX2104" s="48"/>
      <c r="BY2104" s="48"/>
      <c r="BZ2104" s="48"/>
      <c r="CA2104" s="48"/>
      <c r="CB2104" s="48"/>
      <c r="CC2104" s="48"/>
      <c r="CD2104" s="48"/>
      <c r="CE2104" s="48"/>
    </row>
    <row r="2105">
      <c r="E2105" s="60"/>
      <c r="F2105" s="218"/>
      <c r="I2105" s="48"/>
      <c r="J2105" s="65"/>
      <c r="K2105" s="65"/>
      <c r="L2105" s="11"/>
      <c r="M2105" s="11"/>
      <c r="P2105" s="48"/>
      <c r="Q2105" s="48"/>
      <c r="R2105" s="48"/>
      <c r="S2105" s="48"/>
      <c r="W2105" s="11"/>
      <c r="Z2105" s="48"/>
      <c r="AA2105" s="48"/>
      <c r="AB2105" s="48"/>
      <c r="AC2105" s="48"/>
      <c r="AD2105" s="48"/>
      <c r="AE2105" s="48"/>
      <c r="AF2105" s="48"/>
      <c r="AG2105" s="48"/>
      <c r="AH2105" s="48"/>
      <c r="AI2105" s="48"/>
      <c r="AJ2105" s="48"/>
      <c r="AK2105" s="48"/>
      <c r="AL2105" s="48"/>
      <c r="AN2105" s="48"/>
      <c r="AP2105" s="48"/>
      <c r="AQ2105" s="48"/>
      <c r="AS2105" s="48"/>
      <c r="AU2105" s="48"/>
      <c r="AV2105" s="48"/>
      <c r="AX2105" s="48"/>
      <c r="AY2105" s="48"/>
      <c r="BA2105" s="48"/>
      <c r="BB2105" s="48"/>
      <c r="BF2105" s="48"/>
      <c r="BH2105" s="48"/>
      <c r="BI2105" s="48"/>
      <c r="BK2105" s="48"/>
      <c r="BL2105" s="48"/>
      <c r="BM2105" s="48"/>
      <c r="BN2105" s="48"/>
      <c r="BO2105" s="48"/>
      <c r="BP2105" s="48"/>
      <c r="BQ2105" s="48"/>
      <c r="BR2105" s="48"/>
      <c r="BS2105" s="48"/>
      <c r="BT2105" s="48"/>
      <c r="BU2105" s="48"/>
      <c r="BV2105" s="48"/>
      <c r="BW2105" s="48"/>
      <c r="BX2105" s="48"/>
      <c r="BY2105" s="48"/>
      <c r="BZ2105" s="48"/>
      <c r="CA2105" s="48"/>
      <c r="CB2105" s="48"/>
      <c r="CC2105" s="48"/>
      <c r="CD2105" s="48"/>
      <c r="CE2105" s="48"/>
    </row>
    <row r="2106">
      <c r="E2106" s="60"/>
      <c r="F2106" s="218"/>
      <c r="I2106" s="48"/>
      <c r="J2106" s="65"/>
      <c r="K2106" s="65"/>
      <c r="L2106" s="11"/>
      <c r="M2106" s="11"/>
      <c r="P2106" s="48"/>
      <c r="Q2106" s="48"/>
      <c r="R2106" s="48"/>
      <c r="S2106" s="48"/>
      <c r="W2106" s="11"/>
      <c r="Z2106" s="48"/>
      <c r="AA2106" s="48"/>
      <c r="AB2106" s="48"/>
      <c r="AC2106" s="48"/>
      <c r="AD2106" s="48"/>
      <c r="AE2106" s="48"/>
      <c r="AF2106" s="48"/>
      <c r="AG2106" s="48"/>
      <c r="AH2106" s="48"/>
      <c r="AI2106" s="48"/>
      <c r="AJ2106" s="48"/>
      <c r="AK2106" s="48"/>
      <c r="AL2106" s="48"/>
      <c r="AN2106" s="48"/>
      <c r="AP2106" s="48"/>
      <c r="AQ2106" s="48"/>
      <c r="AS2106" s="48"/>
      <c r="AU2106" s="48"/>
      <c r="AV2106" s="48"/>
      <c r="AX2106" s="48"/>
      <c r="AY2106" s="48"/>
      <c r="BA2106" s="48"/>
      <c r="BB2106" s="48"/>
      <c r="BF2106" s="48"/>
      <c r="BH2106" s="48"/>
      <c r="BI2106" s="48"/>
      <c r="BK2106" s="48"/>
      <c r="BL2106" s="48"/>
      <c r="BM2106" s="48"/>
      <c r="BN2106" s="48"/>
      <c r="BO2106" s="48"/>
      <c r="BP2106" s="48"/>
      <c r="BQ2106" s="48"/>
      <c r="BR2106" s="48"/>
      <c r="BS2106" s="48"/>
      <c r="BT2106" s="48"/>
      <c r="BU2106" s="48"/>
      <c r="BV2106" s="48"/>
      <c r="BW2106" s="48"/>
      <c r="BX2106" s="48"/>
      <c r="BY2106" s="48"/>
      <c r="BZ2106" s="48"/>
      <c r="CA2106" s="48"/>
      <c r="CB2106" s="48"/>
      <c r="CC2106" s="48"/>
      <c r="CD2106" s="48"/>
      <c r="CE2106" s="48"/>
    </row>
    <row r="2107">
      <c r="E2107" s="60"/>
      <c r="F2107" s="218"/>
      <c r="I2107" s="48"/>
      <c r="J2107" s="65"/>
      <c r="K2107" s="65"/>
      <c r="L2107" s="11"/>
      <c r="M2107" s="11"/>
      <c r="P2107" s="48"/>
      <c r="Q2107" s="48"/>
      <c r="R2107" s="48"/>
      <c r="S2107" s="48"/>
      <c r="W2107" s="11"/>
      <c r="Z2107" s="48"/>
      <c r="AA2107" s="48"/>
      <c r="AB2107" s="48"/>
      <c r="AC2107" s="48"/>
      <c r="AD2107" s="48"/>
      <c r="AE2107" s="48"/>
      <c r="AF2107" s="48"/>
      <c r="AG2107" s="48"/>
      <c r="AH2107" s="48"/>
      <c r="AI2107" s="48"/>
      <c r="AJ2107" s="48"/>
      <c r="AK2107" s="48"/>
      <c r="AL2107" s="48"/>
      <c r="AN2107" s="48"/>
      <c r="AP2107" s="48"/>
      <c r="AQ2107" s="48"/>
      <c r="AS2107" s="48"/>
      <c r="AU2107" s="48"/>
      <c r="AV2107" s="48"/>
      <c r="AX2107" s="48"/>
      <c r="AY2107" s="48"/>
      <c r="BA2107" s="48"/>
      <c r="BB2107" s="48"/>
      <c r="BF2107" s="48"/>
      <c r="BH2107" s="48"/>
      <c r="BI2107" s="48"/>
      <c r="BK2107" s="48"/>
      <c r="BL2107" s="48"/>
      <c r="BM2107" s="48"/>
      <c r="BN2107" s="48"/>
      <c r="BO2107" s="48"/>
      <c r="BP2107" s="48"/>
      <c r="BQ2107" s="48"/>
      <c r="BR2107" s="48"/>
      <c r="BS2107" s="48"/>
      <c r="BT2107" s="48"/>
      <c r="BU2107" s="48"/>
      <c r="BV2107" s="48"/>
      <c r="BW2107" s="48"/>
      <c r="BX2107" s="48"/>
      <c r="BY2107" s="48"/>
      <c r="BZ2107" s="48"/>
      <c r="CA2107" s="48"/>
      <c r="CB2107" s="48"/>
      <c r="CC2107" s="48"/>
      <c r="CD2107" s="48"/>
      <c r="CE2107" s="48"/>
    </row>
    <row r="2108">
      <c r="E2108" s="60"/>
      <c r="F2108" s="218"/>
      <c r="I2108" s="48"/>
      <c r="J2108" s="65"/>
      <c r="K2108" s="65"/>
      <c r="L2108" s="11"/>
      <c r="M2108" s="11"/>
      <c r="P2108" s="48"/>
      <c r="Q2108" s="48"/>
      <c r="R2108" s="48"/>
      <c r="S2108" s="48"/>
      <c r="W2108" s="11"/>
      <c r="Z2108" s="48"/>
      <c r="AA2108" s="48"/>
      <c r="AB2108" s="48"/>
      <c r="AC2108" s="48"/>
      <c r="AD2108" s="48"/>
      <c r="AE2108" s="48"/>
      <c r="AF2108" s="48"/>
      <c r="AG2108" s="48"/>
      <c r="AH2108" s="48"/>
      <c r="AI2108" s="48"/>
      <c r="AJ2108" s="48"/>
      <c r="AK2108" s="48"/>
      <c r="AL2108" s="48"/>
      <c r="AN2108" s="48"/>
      <c r="AP2108" s="48"/>
      <c r="AQ2108" s="48"/>
      <c r="AS2108" s="48"/>
      <c r="AU2108" s="48"/>
      <c r="AV2108" s="48"/>
      <c r="AX2108" s="48"/>
      <c r="AY2108" s="48"/>
      <c r="BA2108" s="48"/>
      <c r="BB2108" s="48"/>
      <c r="BF2108" s="48"/>
      <c r="BH2108" s="48"/>
      <c r="BI2108" s="48"/>
      <c r="BK2108" s="48"/>
      <c r="BL2108" s="48"/>
      <c r="BM2108" s="48"/>
      <c r="BN2108" s="48"/>
      <c r="BO2108" s="48"/>
      <c r="BP2108" s="48"/>
      <c r="BQ2108" s="48"/>
      <c r="BR2108" s="48"/>
      <c r="BS2108" s="48"/>
      <c r="BT2108" s="48"/>
      <c r="BU2108" s="48"/>
      <c r="BV2108" s="48"/>
      <c r="BW2108" s="48"/>
      <c r="BX2108" s="48"/>
      <c r="BY2108" s="48"/>
      <c r="BZ2108" s="48"/>
      <c r="CA2108" s="48"/>
      <c r="CB2108" s="48"/>
      <c r="CC2108" s="48"/>
      <c r="CD2108" s="48"/>
      <c r="CE2108" s="48"/>
    </row>
    <row r="2109">
      <c r="E2109" s="60"/>
      <c r="F2109" s="218"/>
      <c r="I2109" s="48"/>
      <c r="J2109" s="65"/>
      <c r="K2109" s="65"/>
      <c r="L2109" s="11"/>
      <c r="M2109" s="11"/>
      <c r="P2109" s="48"/>
      <c r="Q2109" s="48"/>
      <c r="R2109" s="48"/>
      <c r="S2109" s="48"/>
      <c r="W2109" s="11"/>
      <c r="Z2109" s="48"/>
      <c r="AA2109" s="48"/>
      <c r="AB2109" s="48"/>
      <c r="AC2109" s="48"/>
      <c r="AD2109" s="48"/>
      <c r="AE2109" s="48"/>
      <c r="AF2109" s="48"/>
      <c r="AG2109" s="48"/>
      <c r="AH2109" s="48"/>
      <c r="AI2109" s="48"/>
      <c r="AJ2109" s="48"/>
      <c r="AK2109" s="48"/>
      <c r="AL2109" s="48"/>
      <c r="AN2109" s="48"/>
      <c r="AP2109" s="48"/>
      <c r="AQ2109" s="48"/>
      <c r="AS2109" s="48"/>
      <c r="AU2109" s="48"/>
      <c r="AV2109" s="48"/>
      <c r="AX2109" s="48"/>
      <c r="AY2109" s="48"/>
      <c r="BA2109" s="48"/>
      <c r="BB2109" s="48"/>
      <c r="BF2109" s="48"/>
      <c r="BH2109" s="48"/>
      <c r="BI2109" s="48"/>
      <c r="BK2109" s="48"/>
      <c r="BL2109" s="48"/>
      <c r="BM2109" s="48"/>
      <c r="BN2109" s="48"/>
      <c r="BO2109" s="48"/>
      <c r="BP2109" s="48"/>
      <c r="BQ2109" s="48"/>
      <c r="BR2109" s="48"/>
      <c r="BS2109" s="48"/>
      <c r="BT2109" s="48"/>
      <c r="BU2109" s="48"/>
      <c r="BV2109" s="48"/>
      <c r="BW2109" s="48"/>
      <c r="BX2109" s="48"/>
      <c r="BY2109" s="48"/>
      <c r="BZ2109" s="48"/>
      <c r="CA2109" s="48"/>
      <c r="CB2109" s="48"/>
      <c r="CC2109" s="48"/>
      <c r="CD2109" s="48"/>
      <c r="CE2109" s="48"/>
    </row>
    <row r="2110">
      <c r="E2110" s="60"/>
      <c r="F2110" s="218"/>
      <c r="I2110" s="48"/>
      <c r="J2110" s="65"/>
      <c r="K2110" s="65"/>
      <c r="L2110" s="11"/>
      <c r="M2110" s="11"/>
      <c r="P2110" s="48"/>
      <c r="Q2110" s="48"/>
      <c r="R2110" s="48"/>
      <c r="S2110" s="48"/>
      <c r="W2110" s="11"/>
      <c r="Z2110" s="48"/>
      <c r="AA2110" s="48"/>
      <c r="AB2110" s="48"/>
      <c r="AC2110" s="48"/>
      <c r="AD2110" s="48"/>
      <c r="AE2110" s="48"/>
      <c r="AF2110" s="48"/>
      <c r="AG2110" s="48"/>
      <c r="AH2110" s="48"/>
      <c r="AI2110" s="48"/>
      <c r="AJ2110" s="48"/>
      <c r="AK2110" s="48"/>
      <c r="AL2110" s="48"/>
      <c r="AN2110" s="48"/>
      <c r="AP2110" s="48"/>
      <c r="AQ2110" s="48"/>
      <c r="AS2110" s="48"/>
      <c r="AU2110" s="48"/>
      <c r="AV2110" s="48"/>
      <c r="AX2110" s="48"/>
      <c r="AY2110" s="48"/>
      <c r="BA2110" s="48"/>
      <c r="BB2110" s="48"/>
      <c r="BF2110" s="48"/>
      <c r="BH2110" s="48"/>
      <c r="BI2110" s="48"/>
      <c r="BK2110" s="48"/>
      <c r="BL2110" s="48"/>
      <c r="BM2110" s="48"/>
      <c r="BN2110" s="48"/>
      <c r="BO2110" s="48"/>
      <c r="BP2110" s="48"/>
      <c r="BQ2110" s="48"/>
      <c r="BR2110" s="48"/>
      <c r="BS2110" s="48"/>
      <c r="BT2110" s="48"/>
      <c r="BU2110" s="48"/>
      <c r="BV2110" s="48"/>
      <c r="BW2110" s="48"/>
      <c r="BX2110" s="48"/>
      <c r="BY2110" s="48"/>
      <c r="BZ2110" s="48"/>
      <c r="CA2110" s="48"/>
      <c r="CB2110" s="48"/>
      <c r="CC2110" s="48"/>
      <c r="CD2110" s="48"/>
      <c r="CE2110" s="48"/>
    </row>
    <row r="2111">
      <c r="E2111" s="60"/>
      <c r="F2111" s="218"/>
      <c r="I2111" s="48"/>
      <c r="J2111" s="65"/>
      <c r="K2111" s="65"/>
      <c r="L2111" s="11"/>
      <c r="M2111" s="11"/>
      <c r="P2111" s="48"/>
      <c r="Q2111" s="48"/>
      <c r="R2111" s="48"/>
      <c r="S2111" s="48"/>
      <c r="W2111" s="11"/>
      <c r="Z2111" s="48"/>
      <c r="AA2111" s="48"/>
      <c r="AB2111" s="48"/>
      <c r="AC2111" s="48"/>
      <c r="AD2111" s="48"/>
      <c r="AE2111" s="48"/>
      <c r="AF2111" s="48"/>
      <c r="AG2111" s="48"/>
      <c r="AH2111" s="48"/>
      <c r="AI2111" s="48"/>
      <c r="AJ2111" s="48"/>
      <c r="AK2111" s="48"/>
      <c r="AL2111" s="48"/>
      <c r="AN2111" s="48"/>
      <c r="AP2111" s="48"/>
      <c r="AQ2111" s="48"/>
      <c r="AS2111" s="48"/>
      <c r="AU2111" s="48"/>
      <c r="AV2111" s="48"/>
      <c r="AX2111" s="48"/>
      <c r="AY2111" s="48"/>
      <c r="BA2111" s="48"/>
      <c r="BB2111" s="48"/>
      <c r="BF2111" s="48"/>
      <c r="BH2111" s="48"/>
      <c r="BI2111" s="48"/>
      <c r="BK2111" s="48"/>
      <c r="BL2111" s="48"/>
      <c r="BM2111" s="48"/>
      <c r="BN2111" s="48"/>
      <c r="BO2111" s="48"/>
      <c r="BP2111" s="48"/>
      <c r="BQ2111" s="48"/>
      <c r="BR2111" s="48"/>
      <c r="BS2111" s="48"/>
      <c r="BT2111" s="48"/>
      <c r="BU2111" s="48"/>
      <c r="BV2111" s="48"/>
      <c r="BW2111" s="48"/>
      <c r="BX2111" s="48"/>
      <c r="BY2111" s="48"/>
      <c r="BZ2111" s="48"/>
      <c r="CA2111" s="48"/>
      <c r="CB2111" s="48"/>
      <c r="CC2111" s="48"/>
      <c r="CD2111" s="48"/>
      <c r="CE2111" s="48"/>
    </row>
    <row r="2112">
      <c r="E2112" s="60"/>
      <c r="F2112" s="218"/>
      <c r="I2112" s="48"/>
      <c r="J2112" s="65"/>
      <c r="K2112" s="65"/>
      <c r="L2112" s="11"/>
      <c r="M2112" s="11"/>
      <c r="P2112" s="48"/>
      <c r="Q2112" s="48"/>
      <c r="R2112" s="48"/>
      <c r="S2112" s="48"/>
      <c r="W2112" s="11"/>
      <c r="Z2112" s="48"/>
      <c r="AA2112" s="48"/>
      <c r="AB2112" s="48"/>
      <c r="AC2112" s="48"/>
      <c r="AD2112" s="48"/>
      <c r="AE2112" s="48"/>
      <c r="AF2112" s="48"/>
      <c r="AG2112" s="48"/>
      <c r="AH2112" s="48"/>
      <c r="AI2112" s="48"/>
      <c r="AJ2112" s="48"/>
      <c r="AK2112" s="48"/>
      <c r="AL2112" s="48"/>
      <c r="AN2112" s="48"/>
      <c r="AP2112" s="48"/>
      <c r="AQ2112" s="48"/>
      <c r="AS2112" s="48"/>
      <c r="AU2112" s="48"/>
      <c r="AV2112" s="48"/>
      <c r="AX2112" s="48"/>
      <c r="AY2112" s="48"/>
      <c r="BA2112" s="48"/>
      <c r="BB2112" s="48"/>
      <c r="BF2112" s="48"/>
      <c r="BH2112" s="48"/>
      <c r="BI2112" s="48"/>
      <c r="BK2112" s="48"/>
      <c r="BL2112" s="48"/>
      <c r="BM2112" s="48"/>
      <c r="BN2112" s="48"/>
      <c r="BO2112" s="48"/>
      <c r="BP2112" s="48"/>
      <c r="BQ2112" s="48"/>
      <c r="BR2112" s="48"/>
      <c r="BS2112" s="48"/>
      <c r="BT2112" s="48"/>
      <c r="BU2112" s="48"/>
      <c r="BV2112" s="48"/>
      <c r="BW2112" s="48"/>
      <c r="BX2112" s="48"/>
      <c r="BY2112" s="48"/>
      <c r="BZ2112" s="48"/>
      <c r="CA2112" s="48"/>
      <c r="CB2112" s="48"/>
      <c r="CC2112" s="48"/>
      <c r="CD2112" s="48"/>
      <c r="CE2112" s="48"/>
    </row>
    <row r="2113">
      <c r="E2113" s="60"/>
      <c r="F2113" s="218"/>
      <c r="I2113" s="48"/>
      <c r="J2113" s="65"/>
      <c r="K2113" s="65"/>
      <c r="L2113" s="11"/>
      <c r="M2113" s="11"/>
      <c r="P2113" s="48"/>
      <c r="Q2113" s="48"/>
      <c r="R2113" s="48"/>
      <c r="S2113" s="48"/>
      <c r="W2113" s="11"/>
      <c r="Z2113" s="48"/>
      <c r="AA2113" s="48"/>
      <c r="AB2113" s="48"/>
      <c r="AC2113" s="48"/>
      <c r="AD2113" s="48"/>
      <c r="AE2113" s="48"/>
      <c r="AF2113" s="48"/>
      <c r="AG2113" s="48"/>
      <c r="AH2113" s="48"/>
      <c r="AI2113" s="48"/>
      <c r="AJ2113" s="48"/>
      <c r="AK2113" s="48"/>
      <c r="AL2113" s="48"/>
      <c r="AN2113" s="48"/>
      <c r="AP2113" s="48"/>
      <c r="AQ2113" s="48"/>
      <c r="AS2113" s="48"/>
      <c r="AU2113" s="48"/>
      <c r="AV2113" s="48"/>
      <c r="AX2113" s="48"/>
      <c r="AY2113" s="48"/>
      <c r="BA2113" s="48"/>
      <c r="BB2113" s="48"/>
      <c r="BF2113" s="48"/>
      <c r="BH2113" s="48"/>
      <c r="BI2113" s="48"/>
      <c r="BK2113" s="48"/>
      <c r="BL2113" s="48"/>
      <c r="BM2113" s="48"/>
      <c r="BN2113" s="48"/>
      <c r="BO2113" s="48"/>
      <c r="BP2113" s="48"/>
      <c r="BQ2113" s="48"/>
      <c r="BR2113" s="48"/>
      <c r="BS2113" s="48"/>
      <c r="BT2113" s="48"/>
      <c r="BU2113" s="48"/>
      <c r="BV2113" s="48"/>
      <c r="BW2113" s="48"/>
      <c r="BX2113" s="48"/>
      <c r="BY2113" s="48"/>
      <c r="BZ2113" s="48"/>
      <c r="CA2113" s="48"/>
      <c r="CB2113" s="48"/>
      <c r="CC2113" s="48"/>
      <c r="CD2113" s="48"/>
      <c r="CE2113" s="48"/>
    </row>
    <row r="2114">
      <c r="E2114" s="60"/>
      <c r="F2114" s="218"/>
      <c r="I2114" s="48"/>
      <c r="J2114" s="65"/>
      <c r="K2114" s="65"/>
      <c r="L2114" s="11"/>
      <c r="M2114" s="11"/>
      <c r="P2114" s="48"/>
      <c r="Q2114" s="48"/>
      <c r="R2114" s="48"/>
      <c r="S2114" s="48"/>
      <c r="W2114" s="11"/>
      <c r="Z2114" s="48"/>
      <c r="AA2114" s="48"/>
      <c r="AB2114" s="48"/>
      <c r="AC2114" s="48"/>
      <c r="AD2114" s="48"/>
      <c r="AE2114" s="48"/>
      <c r="AF2114" s="48"/>
      <c r="AG2114" s="48"/>
      <c r="AH2114" s="48"/>
      <c r="AI2114" s="48"/>
      <c r="AJ2114" s="48"/>
      <c r="AK2114" s="48"/>
      <c r="AL2114" s="48"/>
      <c r="AN2114" s="48"/>
      <c r="AP2114" s="48"/>
      <c r="AQ2114" s="48"/>
      <c r="AS2114" s="48"/>
      <c r="AU2114" s="48"/>
      <c r="AV2114" s="48"/>
      <c r="AX2114" s="48"/>
      <c r="AY2114" s="48"/>
      <c r="BA2114" s="48"/>
      <c r="BB2114" s="48"/>
      <c r="BF2114" s="48"/>
      <c r="BH2114" s="48"/>
      <c r="BI2114" s="48"/>
      <c r="BK2114" s="48"/>
      <c r="BL2114" s="48"/>
      <c r="BM2114" s="48"/>
      <c r="BN2114" s="48"/>
      <c r="BO2114" s="48"/>
      <c r="BP2114" s="48"/>
      <c r="BQ2114" s="48"/>
      <c r="BR2114" s="48"/>
      <c r="BS2114" s="48"/>
      <c r="BT2114" s="48"/>
      <c r="BU2114" s="48"/>
      <c r="BV2114" s="48"/>
      <c r="BW2114" s="48"/>
      <c r="BX2114" s="48"/>
      <c r="BY2114" s="48"/>
      <c r="BZ2114" s="48"/>
      <c r="CA2114" s="48"/>
      <c r="CB2114" s="48"/>
      <c r="CC2114" s="48"/>
      <c r="CD2114" s="48"/>
      <c r="CE2114" s="48"/>
    </row>
    <row r="2115">
      <c r="E2115" s="60"/>
      <c r="F2115" s="218"/>
      <c r="I2115" s="48"/>
      <c r="J2115" s="65"/>
      <c r="K2115" s="65"/>
      <c r="L2115" s="11"/>
      <c r="M2115" s="11"/>
      <c r="P2115" s="48"/>
      <c r="Q2115" s="48"/>
      <c r="R2115" s="48"/>
      <c r="S2115" s="48"/>
      <c r="W2115" s="11"/>
      <c r="Z2115" s="48"/>
      <c r="AA2115" s="48"/>
      <c r="AB2115" s="48"/>
      <c r="AC2115" s="48"/>
      <c r="AD2115" s="48"/>
      <c r="AE2115" s="48"/>
      <c r="AF2115" s="48"/>
      <c r="AG2115" s="48"/>
      <c r="AH2115" s="48"/>
      <c r="AI2115" s="48"/>
      <c r="AJ2115" s="48"/>
      <c r="AK2115" s="48"/>
      <c r="AL2115" s="48"/>
      <c r="AN2115" s="48"/>
      <c r="AP2115" s="48"/>
      <c r="AQ2115" s="48"/>
      <c r="AS2115" s="48"/>
      <c r="AU2115" s="48"/>
      <c r="AV2115" s="48"/>
      <c r="AX2115" s="48"/>
      <c r="AY2115" s="48"/>
      <c r="BA2115" s="48"/>
      <c r="BB2115" s="48"/>
      <c r="BF2115" s="48"/>
      <c r="BH2115" s="48"/>
      <c r="BI2115" s="48"/>
      <c r="BK2115" s="48"/>
      <c r="BL2115" s="48"/>
      <c r="BM2115" s="48"/>
      <c r="BN2115" s="48"/>
      <c r="BO2115" s="48"/>
      <c r="BP2115" s="48"/>
      <c r="BQ2115" s="48"/>
      <c r="BR2115" s="48"/>
      <c r="BS2115" s="48"/>
      <c r="BT2115" s="48"/>
      <c r="BU2115" s="48"/>
      <c r="BV2115" s="48"/>
      <c r="BW2115" s="48"/>
      <c r="BX2115" s="48"/>
      <c r="BY2115" s="48"/>
      <c r="BZ2115" s="48"/>
      <c r="CA2115" s="48"/>
      <c r="CB2115" s="48"/>
      <c r="CC2115" s="48"/>
      <c r="CD2115" s="48"/>
      <c r="CE2115" s="48"/>
    </row>
    <row r="2116">
      <c r="E2116" s="60"/>
      <c r="F2116" s="218"/>
      <c r="I2116" s="48"/>
      <c r="J2116" s="65"/>
      <c r="K2116" s="65"/>
      <c r="L2116" s="11"/>
      <c r="M2116" s="11"/>
      <c r="P2116" s="48"/>
      <c r="Q2116" s="48"/>
      <c r="R2116" s="48"/>
      <c r="S2116" s="48"/>
      <c r="W2116" s="11"/>
      <c r="Z2116" s="48"/>
      <c r="AA2116" s="48"/>
      <c r="AB2116" s="48"/>
      <c r="AC2116" s="48"/>
      <c r="AD2116" s="48"/>
      <c r="AE2116" s="48"/>
      <c r="AF2116" s="48"/>
      <c r="AG2116" s="48"/>
      <c r="AH2116" s="48"/>
      <c r="AI2116" s="48"/>
      <c r="AJ2116" s="48"/>
      <c r="AK2116" s="48"/>
      <c r="AL2116" s="48"/>
      <c r="AN2116" s="48"/>
      <c r="AP2116" s="48"/>
      <c r="AQ2116" s="48"/>
      <c r="AS2116" s="48"/>
      <c r="AU2116" s="48"/>
      <c r="AV2116" s="48"/>
      <c r="AX2116" s="48"/>
      <c r="AY2116" s="48"/>
      <c r="BA2116" s="48"/>
      <c r="BB2116" s="48"/>
      <c r="BF2116" s="48"/>
      <c r="BH2116" s="48"/>
      <c r="BI2116" s="48"/>
      <c r="BK2116" s="48"/>
      <c r="BL2116" s="48"/>
      <c r="BM2116" s="48"/>
      <c r="BN2116" s="48"/>
      <c r="BO2116" s="48"/>
      <c r="BP2116" s="48"/>
      <c r="BQ2116" s="48"/>
      <c r="BR2116" s="48"/>
      <c r="BS2116" s="48"/>
      <c r="BT2116" s="48"/>
      <c r="BU2116" s="48"/>
      <c r="BV2116" s="48"/>
      <c r="BW2116" s="48"/>
      <c r="BX2116" s="48"/>
      <c r="BY2116" s="48"/>
      <c r="BZ2116" s="48"/>
      <c r="CA2116" s="48"/>
      <c r="CB2116" s="48"/>
      <c r="CC2116" s="48"/>
      <c r="CD2116" s="48"/>
      <c r="CE2116" s="48"/>
    </row>
    <row r="2117">
      <c r="E2117" s="60"/>
      <c r="F2117" s="218"/>
      <c r="I2117" s="48"/>
      <c r="J2117" s="65"/>
      <c r="K2117" s="65"/>
      <c r="L2117" s="11"/>
      <c r="M2117" s="11"/>
      <c r="P2117" s="48"/>
      <c r="Q2117" s="48"/>
      <c r="R2117" s="48"/>
      <c r="S2117" s="48"/>
      <c r="W2117" s="11"/>
      <c r="Z2117" s="48"/>
      <c r="AA2117" s="48"/>
      <c r="AB2117" s="48"/>
      <c r="AC2117" s="48"/>
      <c r="AD2117" s="48"/>
      <c r="AE2117" s="48"/>
      <c r="AF2117" s="48"/>
      <c r="AG2117" s="48"/>
      <c r="AH2117" s="48"/>
      <c r="AI2117" s="48"/>
      <c r="AJ2117" s="48"/>
      <c r="AK2117" s="48"/>
      <c r="AL2117" s="48"/>
      <c r="AN2117" s="48"/>
      <c r="AP2117" s="48"/>
      <c r="AQ2117" s="48"/>
      <c r="AS2117" s="48"/>
      <c r="AU2117" s="48"/>
      <c r="AV2117" s="48"/>
      <c r="AX2117" s="48"/>
      <c r="AY2117" s="48"/>
      <c r="BA2117" s="48"/>
      <c r="BB2117" s="48"/>
      <c r="BF2117" s="48"/>
      <c r="BH2117" s="48"/>
      <c r="BI2117" s="48"/>
      <c r="BK2117" s="48"/>
      <c r="BL2117" s="48"/>
      <c r="BM2117" s="48"/>
      <c r="BN2117" s="48"/>
      <c r="BO2117" s="48"/>
      <c r="BP2117" s="48"/>
      <c r="BQ2117" s="48"/>
      <c r="BR2117" s="48"/>
      <c r="BS2117" s="48"/>
      <c r="BT2117" s="48"/>
      <c r="BU2117" s="48"/>
      <c r="BV2117" s="48"/>
      <c r="BW2117" s="48"/>
      <c r="BX2117" s="48"/>
      <c r="BY2117" s="48"/>
      <c r="BZ2117" s="48"/>
      <c r="CA2117" s="48"/>
      <c r="CB2117" s="48"/>
      <c r="CC2117" s="48"/>
      <c r="CD2117" s="48"/>
      <c r="CE2117" s="48"/>
    </row>
    <row r="2118">
      <c r="E2118" s="60"/>
      <c r="F2118" s="218"/>
      <c r="I2118" s="48"/>
      <c r="J2118" s="65"/>
      <c r="K2118" s="65"/>
      <c r="L2118" s="11"/>
      <c r="M2118" s="11"/>
      <c r="P2118" s="48"/>
      <c r="Q2118" s="48"/>
      <c r="R2118" s="48"/>
      <c r="S2118" s="48"/>
      <c r="W2118" s="11"/>
      <c r="Z2118" s="48"/>
      <c r="AA2118" s="48"/>
      <c r="AB2118" s="48"/>
      <c r="AC2118" s="48"/>
      <c r="AD2118" s="48"/>
      <c r="AE2118" s="48"/>
      <c r="AF2118" s="48"/>
      <c r="AG2118" s="48"/>
      <c r="AH2118" s="48"/>
      <c r="AI2118" s="48"/>
      <c r="AJ2118" s="48"/>
      <c r="AK2118" s="48"/>
      <c r="AL2118" s="48"/>
      <c r="AN2118" s="48"/>
      <c r="AP2118" s="48"/>
      <c r="AQ2118" s="48"/>
      <c r="AS2118" s="48"/>
      <c r="AU2118" s="48"/>
      <c r="AV2118" s="48"/>
      <c r="AX2118" s="48"/>
      <c r="AY2118" s="48"/>
      <c r="BA2118" s="48"/>
      <c r="BB2118" s="48"/>
      <c r="BF2118" s="48"/>
      <c r="BH2118" s="48"/>
      <c r="BI2118" s="48"/>
      <c r="BK2118" s="48"/>
      <c r="BL2118" s="48"/>
      <c r="BM2118" s="48"/>
      <c r="BN2118" s="48"/>
      <c r="BO2118" s="48"/>
      <c r="BP2118" s="48"/>
      <c r="BQ2118" s="48"/>
      <c r="BR2118" s="48"/>
      <c r="BS2118" s="48"/>
      <c r="BT2118" s="48"/>
      <c r="BU2118" s="48"/>
      <c r="BV2118" s="48"/>
      <c r="BW2118" s="48"/>
      <c r="BX2118" s="48"/>
      <c r="BY2118" s="48"/>
      <c r="BZ2118" s="48"/>
      <c r="CA2118" s="48"/>
      <c r="CB2118" s="48"/>
      <c r="CC2118" s="48"/>
      <c r="CD2118" s="48"/>
      <c r="CE2118" s="48"/>
    </row>
    <row r="2119">
      <c r="E2119" s="60"/>
      <c r="F2119" s="218"/>
      <c r="I2119" s="48"/>
      <c r="J2119" s="65"/>
      <c r="K2119" s="65"/>
      <c r="L2119" s="11"/>
      <c r="M2119" s="11"/>
      <c r="P2119" s="48"/>
      <c r="Q2119" s="48"/>
      <c r="R2119" s="48"/>
      <c r="S2119" s="48"/>
      <c r="W2119" s="11"/>
      <c r="Z2119" s="48"/>
      <c r="AA2119" s="48"/>
      <c r="AB2119" s="48"/>
      <c r="AC2119" s="48"/>
      <c r="AD2119" s="48"/>
      <c r="AE2119" s="48"/>
      <c r="AF2119" s="48"/>
      <c r="AG2119" s="48"/>
      <c r="AH2119" s="48"/>
      <c r="AI2119" s="48"/>
      <c r="AJ2119" s="48"/>
      <c r="AK2119" s="48"/>
      <c r="AL2119" s="48"/>
      <c r="AN2119" s="48"/>
      <c r="AP2119" s="48"/>
      <c r="AQ2119" s="48"/>
      <c r="AS2119" s="48"/>
      <c r="AU2119" s="48"/>
      <c r="AV2119" s="48"/>
      <c r="AX2119" s="48"/>
      <c r="AY2119" s="48"/>
      <c r="BA2119" s="48"/>
      <c r="BB2119" s="48"/>
      <c r="BF2119" s="48"/>
      <c r="BH2119" s="48"/>
      <c r="BI2119" s="48"/>
      <c r="BK2119" s="48"/>
      <c r="BL2119" s="48"/>
      <c r="BM2119" s="48"/>
      <c r="BN2119" s="48"/>
      <c r="BO2119" s="48"/>
      <c r="BP2119" s="48"/>
      <c r="BQ2119" s="48"/>
      <c r="BR2119" s="48"/>
      <c r="BS2119" s="48"/>
      <c r="BT2119" s="48"/>
      <c r="BU2119" s="48"/>
      <c r="BV2119" s="48"/>
      <c r="BW2119" s="48"/>
      <c r="BX2119" s="48"/>
      <c r="BY2119" s="48"/>
      <c r="BZ2119" s="48"/>
      <c r="CA2119" s="48"/>
      <c r="CB2119" s="48"/>
      <c r="CC2119" s="48"/>
      <c r="CD2119" s="48"/>
      <c r="CE2119" s="48"/>
    </row>
    <row r="2120">
      <c r="E2120" s="60"/>
      <c r="F2120" s="218"/>
      <c r="I2120" s="48"/>
      <c r="J2120" s="65"/>
      <c r="K2120" s="65"/>
      <c r="L2120" s="11"/>
      <c r="M2120" s="11"/>
      <c r="P2120" s="48"/>
      <c r="Q2120" s="48"/>
      <c r="R2120" s="48"/>
      <c r="S2120" s="48"/>
      <c r="W2120" s="11"/>
      <c r="Z2120" s="48"/>
      <c r="AA2120" s="48"/>
      <c r="AB2120" s="48"/>
      <c r="AC2120" s="48"/>
      <c r="AD2120" s="48"/>
      <c r="AE2120" s="48"/>
      <c r="AF2120" s="48"/>
      <c r="AG2120" s="48"/>
      <c r="AH2120" s="48"/>
      <c r="AI2120" s="48"/>
      <c r="AJ2120" s="48"/>
      <c r="AK2120" s="48"/>
      <c r="AL2120" s="48"/>
      <c r="AN2120" s="48"/>
      <c r="AP2120" s="48"/>
      <c r="AQ2120" s="48"/>
      <c r="AS2120" s="48"/>
      <c r="AU2120" s="48"/>
      <c r="AV2120" s="48"/>
      <c r="AX2120" s="48"/>
      <c r="AY2120" s="48"/>
      <c r="BA2120" s="48"/>
      <c r="BB2120" s="48"/>
      <c r="BF2120" s="48"/>
      <c r="BH2120" s="48"/>
      <c r="BI2120" s="48"/>
      <c r="BK2120" s="48"/>
      <c r="BL2120" s="48"/>
      <c r="BM2120" s="48"/>
      <c r="BN2120" s="48"/>
      <c r="BO2120" s="48"/>
      <c r="BP2120" s="48"/>
      <c r="BQ2120" s="48"/>
      <c r="BR2120" s="48"/>
      <c r="BS2120" s="48"/>
      <c r="BT2120" s="48"/>
      <c r="BU2120" s="48"/>
      <c r="BV2120" s="48"/>
      <c r="BW2120" s="48"/>
      <c r="BX2120" s="48"/>
      <c r="BY2120" s="48"/>
      <c r="BZ2120" s="48"/>
      <c r="CA2120" s="48"/>
      <c r="CB2120" s="48"/>
      <c r="CC2120" s="48"/>
      <c r="CD2120" s="48"/>
      <c r="CE2120" s="48"/>
    </row>
    <row r="2121">
      <c r="E2121" s="60"/>
      <c r="F2121" s="218"/>
      <c r="I2121" s="48"/>
      <c r="J2121" s="65"/>
      <c r="K2121" s="65"/>
      <c r="L2121" s="11"/>
      <c r="M2121" s="11"/>
      <c r="P2121" s="48"/>
      <c r="Q2121" s="48"/>
      <c r="R2121" s="48"/>
      <c r="S2121" s="48"/>
      <c r="W2121" s="11"/>
      <c r="Z2121" s="48"/>
      <c r="AA2121" s="48"/>
      <c r="AB2121" s="48"/>
      <c r="AC2121" s="48"/>
      <c r="AD2121" s="48"/>
      <c r="AE2121" s="48"/>
      <c r="AF2121" s="48"/>
      <c r="AG2121" s="48"/>
      <c r="AH2121" s="48"/>
      <c r="AI2121" s="48"/>
      <c r="AJ2121" s="48"/>
      <c r="AK2121" s="48"/>
      <c r="AL2121" s="48"/>
      <c r="AN2121" s="48"/>
      <c r="AP2121" s="48"/>
      <c r="AQ2121" s="48"/>
      <c r="AS2121" s="48"/>
      <c r="AU2121" s="48"/>
      <c r="AV2121" s="48"/>
      <c r="AX2121" s="48"/>
      <c r="AY2121" s="48"/>
      <c r="BA2121" s="48"/>
      <c r="BB2121" s="48"/>
      <c r="BF2121" s="48"/>
      <c r="BH2121" s="48"/>
      <c r="BI2121" s="48"/>
      <c r="BK2121" s="48"/>
      <c r="BL2121" s="48"/>
      <c r="BM2121" s="48"/>
      <c r="BN2121" s="48"/>
      <c r="BO2121" s="48"/>
      <c r="BP2121" s="48"/>
      <c r="BQ2121" s="48"/>
      <c r="BR2121" s="48"/>
      <c r="BS2121" s="48"/>
      <c r="BT2121" s="48"/>
      <c r="BU2121" s="48"/>
      <c r="BV2121" s="48"/>
      <c r="BW2121" s="48"/>
      <c r="BX2121" s="48"/>
      <c r="BY2121" s="48"/>
      <c r="BZ2121" s="48"/>
      <c r="CA2121" s="48"/>
      <c r="CB2121" s="48"/>
      <c r="CC2121" s="48"/>
      <c r="CD2121" s="48"/>
      <c r="CE2121" s="48"/>
    </row>
    <row r="2122">
      <c r="E2122" s="60"/>
      <c r="F2122" s="218"/>
      <c r="I2122" s="48"/>
      <c r="J2122" s="65"/>
      <c r="K2122" s="65"/>
      <c r="L2122" s="11"/>
      <c r="M2122" s="11"/>
      <c r="P2122" s="48"/>
      <c r="Q2122" s="48"/>
      <c r="R2122" s="48"/>
      <c r="S2122" s="48"/>
      <c r="W2122" s="11"/>
      <c r="Z2122" s="48"/>
      <c r="AA2122" s="48"/>
      <c r="AB2122" s="48"/>
      <c r="AC2122" s="48"/>
      <c r="AD2122" s="48"/>
      <c r="AE2122" s="48"/>
      <c r="AF2122" s="48"/>
      <c r="AG2122" s="48"/>
      <c r="AH2122" s="48"/>
      <c r="AI2122" s="48"/>
      <c r="AJ2122" s="48"/>
      <c r="AK2122" s="48"/>
      <c r="AL2122" s="48"/>
      <c r="AN2122" s="48"/>
      <c r="AP2122" s="48"/>
      <c r="AQ2122" s="48"/>
      <c r="AS2122" s="48"/>
      <c r="AU2122" s="48"/>
      <c r="AV2122" s="48"/>
      <c r="AX2122" s="48"/>
      <c r="AY2122" s="48"/>
      <c r="BA2122" s="48"/>
      <c r="BB2122" s="48"/>
      <c r="BF2122" s="48"/>
      <c r="BH2122" s="48"/>
      <c r="BI2122" s="48"/>
      <c r="BK2122" s="48"/>
      <c r="BL2122" s="48"/>
      <c r="BM2122" s="48"/>
      <c r="BN2122" s="48"/>
      <c r="BO2122" s="48"/>
      <c r="BP2122" s="48"/>
      <c r="BQ2122" s="48"/>
      <c r="BR2122" s="48"/>
      <c r="BS2122" s="48"/>
      <c r="BT2122" s="48"/>
      <c r="BU2122" s="48"/>
      <c r="BV2122" s="48"/>
      <c r="BW2122" s="48"/>
      <c r="BX2122" s="48"/>
      <c r="BY2122" s="48"/>
      <c r="BZ2122" s="48"/>
      <c r="CA2122" s="48"/>
      <c r="CB2122" s="48"/>
      <c r="CC2122" s="48"/>
      <c r="CD2122" s="48"/>
      <c r="CE2122" s="48"/>
    </row>
    <row r="2123">
      <c r="E2123" s="60"/>
      <c r="F2123" s="218"/>
      <c r="I2123" s="48"/>
      <c r="J2123" s="65"/>
      <c r="K2123" s="65"/>
      <c r="L2123" s="11"/>
      <c r="M2123" s="11"/>
      <c r="P2123" s="48"/>
      <c r="Q2123" s="48"/>
      <c r="R2123" s="48"/>
      <c r="S2123" s="48"/>
      <c r="W2123" s="11"/>
      <c r="Z2123" s="48"/>
      <c r="AA2123" s="48"/>
      <c r="AB2123" s="48"/>
      <c r="AC2123" s="48"/>
      <c r="AD2123" s="48"/>
      <c r="AE2123" s="48"/>
      <c r="AF2123" s="48"/>
      <c r="AG2123" s="48"/>
      <c r="AH2123" s="48"/>
      <c r="AI2123" s="48"/>
      <c r="AJ2123" s="48"/>
      <c r="AK2123" s="48"/>
      <c r="AL2123" s="48"/>
      <c r="AN2123" s="48"/>
      <c r="AP2123" s="48"/>
      <c r="AQ2123" s="48"/>
      <c r="AS2123" s="48"/>
      <c r="AU2123" s="48"/>
      <c r="AV2123" s="48"/>
      <c r="AX2123" s="48"/>
      <c r="AY2123" s="48"/>
      <c r="BA2123" s="48"/>
      <c r="BB2123" s="48"/>
      <c r="BF2123" s="48"/>
      <c r="BH2123" s="48"/>
      <c r="BI2123" s="48"/>
      <c r="BK2123" s="48"/>
      <c r="BL2123" s="48"/>
      <c r="BM2123" s="48"/>
      <c r="BN2123" s="48"/>
      <c r="BO2123" s="48"/>
      <c r="BP2123" s="48"/>
      <c r="BQ2123" s="48"/>
      <c r="BR2123" s="48"/>
      <c r="BS2123" s="48"/>
      <c r="BT2123" s="48"/>
      <c r="BU2123" s="48"/>
      <c r="BV2123" s="48"/>
      <c r="BW2123" s="48"/>
      <c r="BX2123" s="48"/>
      <c r="BY2123" s="48"/>
      <c r="BZ2123" s="48"/>
      <c r="CA2123" s="48"/>
      <c r="CB2123" s="48"/>
      <c r="CC2123" s="48"/>
      <c r="CD2123" s="48"/>
      <c r="CE2123" s="48"/>
    </row>
    <row r="2124">
      <c r="E2124" s="60"/>
      <c r="F2124" s="218"/>
      <c r="I2124" s="48"/>
      <c r="J2124" s="65"/>
      <c r="K2124" s="65"/>
      <c r="L2124" s="11"/>
      <c r="M2124" s="11"/>
      <c r="P2124" s="48"/>
      <c r="Q2124" s="48"/>
      <c r="R2124" s="48"/>
      <c r="S2124" s="48"/>
      <c r="W2124" s="11"/>
      <c r="Z2124" s="48"/>
      <c r="AA2124" s="48"/>
      <c r="AB2124" s="48"/>
      <c r="AC2124" s="48"/>
      <c r="AD2124" s="48"/>
      <c r="AE2124" s="48"/>
      <c r="AF2124" s="48"/>
      <c r="AG2124" s="48"/>
      <c r="AH2124" s="48"/>
      <c r="AI2124" s="48"/>
      <c r="AJ2124" s="48"/>
      <c r="AK2124" s="48"/>
      <c r="AL2124" s="48"/>
      <c r="AN2124" s="48"/>
      <c r="AP2124" s="48"/>
      <c r="AQ2124" s="48"/>
      <c r="AS2124" s="48"/>
      <c r="AU2124" s="48"/>
      <c r="AV2124" s="48"/>
      <c r="AX2124" s="48"/>
      <c r="AY2124" s="48"/>
      <c r="BA2124" s="48"/>
      <c r="BB2124" s="48"/>
      <c r="BF2124" s="48"/>
      <c r="BH2124" s="48"/>
      <c r="BI2124" s="48"/>
      <c r="BK2124" s="48"/>
      <c r="BL2124" s="48"/>
      <c r="BM2124" s="48"/>
      <c r="BN2124" s="48"/>
      <c r="BO2124" s="48"/>
      <c r="BP2124" s="48"/>
      <c r="BQ2124" s="48"/>
      <c r="BR2124" s="48"/>
      <c r="BS2124" s="48"/>
      <c r="BT2124" s="48"/>
      <c r="BU2124" s="48"/>
      <c r="BV2124" s="48"/>
      <c r="BW2124" s="48"/>
      <c r="BX2124" s="48"/>
      <c r="BY2124" s="48"/>
      <c r="BZ2124" s="48"/>
      <c r="CA2124" s="48"/>
      <c r="CB2124" s="48"/>
      <c r="CC2124" s="48"/>
      <c r="CD2124" s="48"/>
      <c r="CE2124" s="48"/>
    </row>
    <row r="2125">
      <c r="E2125" s="60"/>
      <c r="F2125" s="218"/>
      <c r="I2125" s="48"/>
      <c r="J2125" s="65"/>
      <c r="K2125" s="65"/>
      <c r="L2125" s="11"/>
      <c r="M2125" s="11"/>
      <c r="P2125" s="48"/>
      <c r="Q2125" s="48"/>
      <c r="R2125" s="48"/>
      <c r="S2125" s="48"/>
      <c r="W2125" s="11"/>
      <c r="Z2125" s="48"/>
      <c r="AA2125" s="48"/>
      <c r="AB2125" s="48"/>
      <c r="AC2125" s="48"/>
      <c r="AD2125" s="48"/>
      <c r="AE2125" s="48"/>
      <c r="AF2125" s="48"/>
      <c r="AG2125" s="48"/>
      <c r="AH2125" s="48"/>
      <c r="AI2125" s="48"/>
      <c r="AJ2125" s="48"/>
      <c r="AK2125" s="48"/>
      <c r="AL2125" s="48"/>
      <c r="AN2125" s="48"/>
      <c r="AP2125" s="48"/>
      <c r="AQ2125" s="48"/>
      <c r="AS2125" s="48"/>
      <c r="AU2125" s="48"/>
      <c r="AV2125" s="48"/>
      <c r="AX2125" s="48"/>
      <c r="AY2125" s="48"/>
      <c r="BA2125" s="48"/>
      <c r="BB2125" s="48"/>
      <c r="BF2125" s="48"/>
      <c r="BH2125" s="48"/>
      <c r="BI2125" s="48"/>
      <c r="BK2125" s="48"/>
      <c r="BL2125" s="48"/>
      <c r="BM2125" s="48"/>
      <c r="BN2125" s="48"/>
      <c r="BO2125" s="48"/>
      <c r="BP2125" s="48"/>
      <c r="BQ2125" s="48"/>
      <c r="BR2125" s="48"/>
      <c r="BS2125" s="48"/>
      <c r="BT2125" s="48"/>
      <c r="BU2125" s="48"/>
      <c r="BV2125" s="48"/>
      <c r="BW2125" s="48"/>
      <c r="BX2125" s="48"/>
      <c r="BY2125" s="48"/>
      <c r="BZ2125" s="48"/>
      <c r="CA2125" s="48"/>
      <c r="CB2125" s="48"/>
      <c r="CC2125" s="48"/>
      <c r="CD2125" s="48"/>
      <c r="CE2125" s="48"/>
    </row>
    <row r="2126">
      <c r="E2126" s="60"/>
      <c r="F2126" s="218"/>
      <c r="I2126" s="48"/>
      <c r="J2126" s="65"/>
      <c r="K2126" s="65"/>
      <c r="L2126" s="11"/>
      <c r="M2126" s="11"/>
      <c r="P2126" s="48"/>
      <c r="Q2126" s="48"/>
      <c r="R2126" s="48"/>
      <c r="S2126" s="48"/>
      <c r="W2126" s="11"/>
      <c r="Z2126" s="48"/>
      <c r="AA2126" s="48"/>
      <c r="AB2126" s="48"/>
      <c r="AC2126" s="48"/>
      <c r="AD2126" s="48"/>
      <c r="AE2126" s="48"/>
      <c r="AF2126" s="48"/>
      <c r="AG2126" s="48"/>
      <c r="AH2126" s="48"/>
      <c r="AI2126" s="48"/>
      <c r="AJ2126" s="48"/>
      <c r="AK2126" s="48"/>
      <c r="AL2126" s="48"/>
      <c r="AN2126" s="48"/>
      <c r="AP2126" s="48"/>
      <c r="AQ2126" s="48"/>
      <c r="AS2126" s="48"/>
      <c r="AU2126" s="48"/>
      <c r="AV2126" s="48"/>
      <c r="AX2126" s="48"/>
      <c r="AY2126" s="48"/>
      <c r="BA2126" s="48"/>
      <c r="BB2126" s="48"/>
      <c r="BF2126" s="48"/>
      <c r="BH2126" s="48"/>
      <c r="BI2126" s="48"/>
      <c r="BK2126" s="48"/>
      <c r="BL2126" s="48"/>
      <c r="BM2126" s="48"/>
      <c r="BN2126" s="48"/>
      <c r="BO2126" s="48"/>
      <c r="BP2126" s="48"/>
      <c r="BQ2126" s="48"/>
      <c r="BR2126" s="48"/>
      <c r="BS2126" s="48"/>
      <c r="BT2126" s="48"/>
      <c r="BU2126" s="48"/>
      <c r="BV2126" s="48"/>
      <c r="BW2126" s="48"/>
      <c r="BX2126" s="48"/>
      <c r="BY2126" s="48"/>
      <c r="BZ2126" s="48"/>
      <c r="CA2126" s="48"/>
      <c r="CB2126" s="48"/>
      <c r="CC2126" s="48"/>
      <c r="CD2126" s="48"/>
      <c r="CE2126" s="48"/>
    </row>
    <row r="2127">
      <c r="E2127" s="60"/>
      <c r="F2127" s="218"/>
      <c r="I2127" s="48"/>
      <c r="J2127" s="65"/>
      <c r="K2127" s="65"/>
      <c r="L2127" s="11"/>
      <c r="M2127" s="11"/>
      <c r="P2127" s="48"/>
      <c r="Q2127" s="48"/>
      <c r="R2127" s="48"/>
      <c r="S2127" s="48"/>
      <c r="W2127" s="11"/>
      <c r="Z2127" s="48"/>
      <c r="AA2127" s="48"/>
      <c r="AB2127" s="48"/>
      <c r="AC2127" s="48"/>
      <c r="AD2127" s="48"/>
      <c r="AE2127" s="48"/>
      <c r="AF2127" s="48"/>
      <c r="AG2127" s="48"/>
      <c r="AH2127" s="48"/>
      <c r="AI2127" s="48"/>
      <c r="AJ2127" s="48"/>
      <c r="AK2127" s="48"/>
      <c r="AL2127" s="48"/>
      <c r="AN2127" s="48"/>
      <c r="AP2127" s="48"/>
      <c r="AQ2127" s="48"/>
      <c r="AS2127" s="48"/>
      <c r="AU2127" s="48"/>
      <c r="AV2127" s="48"/>
      <c r="AX2127" s="48"/>
      <c r="AY2127" s="48"/>
      <c r="BA2127" s="48"/>
      <c r="BB2127" s="48"/>
      <c r="BF2127" s="48"/>
      <c r="BH2127" s="48"/>
      <c r="BI2127" s="48"/>
      <c r="BK2127" s="48"/>
      <c r="BL2127" s="48"/>
      <c r="BM2127" s="48"/>
      <c r="BN2127" s="48"/>
      <c r="BO2127" s="48"/>
      <c r="BP2127" s="48"/>
      <c r="BQ2127" s="48"/>
      <c r="BR2127" s="48"/>
      <c r="BS2127" s="48"/>
      <c r="BT2127" s="48"/>
      <c r="BU2127" s="48"/>
      <c r="BV2127" s="48"/>
      <c r="BW2127" s="48"/>
      <c r="BX2127" s="48"/>
      <c r="BY2127" s="48"/>
      <c r="BZ2127" s="48"/>
      <c r="CA2127" s="48"/>
      <c r="CB2127" s="48"/>
      <c r="CC2127" s="48"/>
      <c r="CD2127" s="48"/>
      <c r="CE2127" s="48"/>
    </row>
    <row r="2128">
      <c r="E2128" s="60"/>
      <c r="F2128" s="218"/>
      <c r="I2128" s="48"/>
      <c r="J2128" s="65"/>
      <c r="K2128" s="65"/>
      <c r="L2128" s="11"/>
      <c r="M2128" s="11"/>
      <c r="P2128" s="48"/>
      <c r="Q2128" s="48"/>
      <c r="R2128" s="48"/>
      <c r="S2128" s="48"/>
      <c r="W2128" s="11"/>
      <c r="Z2128" s="48"/>
      <c r="AA2128" s="48"/>
      <c r="AB2128" s="48"/>
      <c r="AC2128" s="48"/>
      <c r="AD2128" s="48"/>
      <c r="AE2128" s="48"/>
      <c r="AF2128" s="48"/>
      <c r="AG2128" s="48"/>
      <c r="AH2128" s="48"/>
      <c r="AI2128" s="48"/>
      <c r="AJ2128" s="48"/>
      <c r="AK2128" s="48"/>
      <c r="AL2128" s="48"/>
      <c r="AN2128" s="48"/>
      <c r="AP2128" s="48"/>
      <c r="AQ2128" s="48"/>
      <c r="AS2128" s="48"/>
      <c r="AU2128" s="48"/>
      <c r="AV2128" s="48"/>
      <c r="AX2128" s="48"/>
      <c r="AY2128" s="48"/>
      <c r="BA2128" s="48"/>
      <c r="BB2128" s="48"/>
      <c r="BF2128" s="48"/>
      <c r="BH2128" s="48"/>
      <c r="BI2128" s="48"/>
      <c r="BK2128" s="48"/>
      <c r="BL2128" s="48"/>
      <c r="BM2128" s="48"/>
      <c r="BN2128" s="48"/>
      <c r="BO2128" s="48"/>
      <c r="BP2128" s="48"/>
      <c r="BQ2128" s="48"/>
      <c r="BR2128" s="48"/>
      <c r="BS2128" s="48"/>
      <c r="BT2128" s="48"/>
      <c r="BU2128" s="48"/>
      <c r="BV2128" s="48"/>
      <c r="BW2128" s="48"/>
      <c r="BX2128" s="48"/>
      <c r="BY2128" s="48"/>
      <c r="BZ2128" s="48"/>
      <c r="CA2128" s="48"/>
      <c r="CB2128" s="48"/>
      <c r="CC2128" s="48"/>
      <c r="CD2128" s="48"/>
      <c r="CE2128" s="48"/>
    </row>
    <row r="2129">
      <c r="E2129" s="60"/>
      <c r="F2129" s="218"/>
      <c r="I2129" s="48"/>
      <c r="J2129" s="65"/>
      <c r="K2129" s="65"/>
      <c r="L2129" s="11"/>
      <c r="M2129" s="11"/>
      <c r="P2129" s="48"/>
      <c r="Q2129" s="48"/>
      <c r="R2129" s="48"/>
      <c r="S2129" s="48"/>
      <c r="W2129" s="11"/>
      <c r="Z2129" s="48"/>
      <c r="AA2129" s="48"/>
      <c r="AB2129" s="48"/>
      <c r="AC2129" s="48"/>
      <c r="AD2129" s="48"/>
      <c r="AE2129" s="48"/>
      <c r="AF2129" s="48"/>
      <c r="AG2129" s="48"/>
      <c r="AH2129" s="48"/>
      <c r="AI2129" s="48"/>
      <c r="AJ2129" s="48"/>
      <c r="AK2129" s="48"/>
      <c r="AL2129" s="48"/>
      <c r="AN2129" s="48"/>
      <c r="AP2129" s="48"/>
      <c r="AQ2129" s="48"/>
      <c r="AS2129" s="48"/>
      <c r="AU2129" s="48"/>
      <c r="AV2129" s="48"/>
      <c r="AX2129" s="48"/>
      <c r="AY2129" s="48"/>
      <c r="BA2129" s="48"/>
      <c r="BB2129" s="48"/>
      <c r="BF2129" s="48"/>
      <c r="BH2129" s="48"/>
      <c r="BI2129" s="48"/>
      <c r="BK2129" s="48"/>
      <c r="BL2129" s="48"/>
      <c r="BM2129" s="48"/>
      <c r="BN2129" s="48"/>
      <c r="BO2129" s="48"/>
      <c r="BP2129" s="48"/>
      <c r="BQ2129" s="48"/>
      <c r="BR2129" s="48"/>
      <c r="BS2129" s="48"/>
      <c r="BT2129" s="48"/>
      <c r="BU2129" s="48"/>
      <c r="BV2129" s="48"/>
      <c r="BW2129" s="48"/>
      <c r="BX2129" s="48"/>
      <c r="BY2129" s="48"/>
      <c r="BZ2129" s="48"/>
      <c r="CA2129" s="48"/>
      <c r="CB2129" s="48"/>
      <c r="CC2129" s="48"/>
      <c r="CD2129" s="48"/>
      <c r="CE2129" s="48"/>
    </row>
    <row r="2130">
      <c r="E2130" s="60"/>
      <c r="F2130" s="218"/>
      <c r="I2130" s="48"/>
      <c r="J2130" s="65"/>
      <c r="K2130" s="65"/>
      <c r="L2130" s="11"/>
      <c r="M2130" s="11"/>
      <c r="P2130" s="48"/>
      <c r="Q2130" s="48"/>
      <c r="R2130" s="48"/>
      <c r="S2130" s="48"/>
      <c r="W2130" s="11"/>
      <c r="Z2130" s="48"/>
      <c r="AA2130" s="48"/>
      <c r="AB2130" s="48"/>
      <c r="AC2130" s="48"/>
      <c r="AD2130" s="48"/>
      <c r="AE2130" s="48"/>
      <c r="AF2130" s="48"/>
      <c r="AG2130" s="48"/>
      <c r="AH2130" s="48"/>
      <c r="AI2130" s="48"/>
      <c r="AJ2130" s="48"/>
      <c r="AK2130" s="48"/>
      <c r="AL2130" s="48"/>
      <c r="AN2130" s="48"/>
      <c r="AP2130" s="48"/>
      <c r="AQ2130" s="48"/>
      <c r="AS2130" s="48"/>
      <c r="AU2130" s="48"/>
      <c r="AV2130" s="48"/>
      <c r="AX2130" s="48"/>
      <c r="AY2130" s="48"/>
      <c r="BA2130" s="48"/>
      <c r="BB2130" s="48"/>
      <c r="BF2130" s="48"/>
      <c r="BH2130" s="48"/>
      <c r="BI2130" s="48"/>
      <c r="BK2130" s="48"/>
      <c r="BL2130" s="48"/>
      <c r="BM2130" s="48"/>
      <c r="BN2130" s="48"/>
      <c r="BO2130" s="48"/>
      <c r="BP2130" s="48"/>
      <c r="BQ2130" s="48"/>
      <c r="BR2130" s="48"/>
      <c r="BS2130" s="48"/>
      <c r="BT2130" s="48"/>
      <c r="BU2130" s="48"/>
      <c r="BV2130" s="48"/>
      <c r="BW2130" s="48"/>
      <c r="BX2130" s="48"/>
      <c r="BY2130" s="48"/>
      <c r="BZ2130" s="48"/>
      <c r="CA2130" s="48"/>
      <c r="CB2130" s="48"/>
      <c r="CC2130" s="48"/>
      <c r="CD2130" s="48"/>
      <c r="CE2130" s="48"/>
    </row>
    <row r="2131">
      <c r="E2131" s="60"/>
      <c r="F2131" s="218"/>
      <c r="I2131" s="48"/>
      <c r="J2131" s="65"/>
      <c r="K2131" s="65"/>
      <c r="L2131" s="11"/>
      <c r="M2131" s="11"/>
      <c r="P2131" s="48"/>
      <c r="Q2131" s="48"/>
      <c r="R2131" s="48"/>
      <c r="S2131" s="48"/>
      <c r="W2131" s="11"/>
      <c r="Z2131" s="48"/>
      <c r="AA2131" s="48"/>
      <c r="AB2131" s="48"/>
      <c r="AC2131" s="48"/>
      <c r="AD2131" s="48"/>
      <c r="AE2131" s="48"/>
      <c r="AF2131" s="48"/>
      <c r="AG2131" s="48"/>
      <c r="AH2131" s="48"/>
      <c r="AI2131" s="48"/>
      <c r="AJ2131" s="48"/>
      <c r="AK2131" s="48"/>
      <c r="AL2131" s="48"/>
      <c r="AN2131" s="48"/>
      <c r="AP2131" s="48"/>
      <c r="AQ2131" s="48"/>
      <c r="AS2131" s="48"/>
      <c r="AU2131" s="48"/>
      <c r="AV2131" s="48"/>
      <c r="AX2131" s="48"/>
      <c r="AY2131" s="48"/>
      <c r="BA2131" s="48"/>
      <c r="BB2131" s="48"/>
      <c r="BF2131" s="48"/>
      <c r="BH2131" s="48"/>
      <c r="BI2131" s="48"/>
      <c r="BK2131" s="48"/>
      <c r="BL2131" s="48"/>
      <c r="BM2131" s="48"/>
      <c r="BN2131" s="48"/>
      <c r="BO2131" s="48"/>
      <c r="BP2131" s="48"/>
      <c r="BQ2131" s="48"/>
      <c r="BR2131" s="48"/>
      <c r="BS2131" s="48"/>
      <c r="BT2131" s="48"/>
      <c r="BU2131" s="48"/>
      <c r="BV2131" s="48"/>
      <c r="BW2131" s="48"/>
      <c r="BX2131" s="48"/>
      <c r="BY2131" s="48"/>
      <c r="BZ2131" s="48"/>
      <c r="CA2131" s="48"/>
      <c r="CB2131" s="48"/>
      <c r="CC2131" s="48"/>
      <c r="CD2131" s="48"/>
      <c r="CE2131" s="48"/>
    </row>
    <row r="2132">
      <c r="E2132" s="60"/>
      <c r="F2132" s="218"/>
      <c r="I2132" s="48"/>
      <c r="J2132" s="65"/>
      <c r="K2132" s="65"/>
      <c r="L2132" s="11"/>
      <c r="M2132" s="11"/>
      <c r="P2132" s="48"/>
      <c r="Q2132" s="48"/>
      <c r="R2132" s="48"/>
      <c r="S2132" s="48"/>
      <c r="W2132" s="11"/>
      <c r="Z2132" s="48"/>
      <c r="AA2132" s="48"/>
      <c r="AB2132" s="48"/>
      <c r="AC2132" s="48"/>
      <c r="AD2132" s="48"/>
      <c r="AE2132" s="48"/>
      <c r="AF2132" s="48"/>
      <c r="AG2132" s="48"/>
      <c r="AH2132" s="48"/>
      <c r="AI2132" s="48"/>
      <c r="AJ2132" s="48"/>
      <c r="AK2132" s="48"/>
      <c r="AL2132" s="48"/>
      <c r="AN2132" s="48"/>
      <c r="AP2132" s="48"/>
      <c r="AQ2132" s="48"/>
      <c r="AS2132" s="48"/>
      <c r="AU2132" s="48"/>
      <c r="AV2132" s="48"/>
      <c r="AX2132" s="48"/>
      <c r="AY2132" s="48"/>
      <c r="BA2132" s="48"/>
      <c r="BB2132" s="48"/>
      <c r="BF2132" s="48"/>
      <c r="BH2132" s="48"/>
      <c r="BI2132" s="48"/>
      <c r="BK2132" s="48"/>
      <c r="BL2132" s="48"/>
      <c r="BM2132" s="48"/>
      <c r="BN2132" s="48"/>
      <c r="BO2132" s="48"/>
      <c r="BP2132" s="48"/>
      <c r="BQ2132" s="48"/>
      <c r="BR2132" s="48"/>
      <c r="BS2132" s="48"/>
      <c r="BT2132" s="48"/>
      <c r="BU2132" s="48"/>
      <c r="BV2132" s="48"/>
      <c r="BW2132" s="48"/>
      <c r="BX2132" s="48"/>
      <c r="BY2132" s="48"/>
      <c r="BZ2132" s="48"/>
      <c r="CA2132" s="48"/>
      <c r="CB2132" s="48"/>
      <c r="CC2132" s="48"/>
      <c r="CD2132" s="48"/>
      <c r="CE2132" s="48"/>
    </row>
    <row r="2133">
      <c r="E2133" s="60"/>
      <c r="F2133" s="218"/>
      <c r="I2133" s="48"/>
      <c r="J2133" s="65"/>
      <c r="K2133" s="65"/>
      <c r="L2133" s="11"/>
      <c r="M2133" s="11"/>
      <c r="P2133" s="48"/>
      <c r="Q2133" s="48"/>
      <c r="R2133" s="48"/>
      <c r="S2133" s="48"/>
      <c r="W2133" s="11"/>
      <c r="Z2133" s="48"/>
      <c r="AA2133" s="48"/>
      <c r="AB2133" s="48"/>
      <c r="AC2133" s="48"/>
      <c r="AD2133" s="48"/>
      <c r="AE2133" s="48"/>
      <c r="AF2133" s="48"/>
      <c r="AG2133" s="48"/>
      <c r="AH2133" s="48"/>
      <c r="AI2133" s="48"/>
      <c r="AJ2133" s="48"/>
      <c r="AK2133" s="48"/>
      <c r="AL2133" s="48"/>
      <c r="AN2133" s="48"/>
      <c r="AP2133" s="48"/>
      <c r="AQ2133" s="48"/>
      <c r="AS2133" s="48"/>
      <c r="AU2133" s="48"/>
      <c r="AV2133" s="48"/>
      <c r="AX2133" s="48"/>
      <c r="AY2133" s="48"/>
      <c r="BA2133" s="48"/>
      <c r="BB2133" s="48"/>
      <c r="BF2133" s="48"/>
      <c r="BH2133" s="48"/>
      <c r="BI2133" s="48"/>
      <c r="BK2133" s="48"/>
      <c r="BL2133" s="48"/>
      <c r="BM2133" s="48"/>
      <c r="BN2133" s="48"/>
      <c r="BO2133" s="48"/>
      <c r="BP2133" s="48"/>
      <c r="BQ2133" s="48"/>
      <c r="BR2133" s="48"/>
      <c r="BS2133" s="48"/>
      <c r="BT2133" s="48"/>
      <c r="BU2133" s="48"/>
      <c r="BV2133" s="48"/>
      <c r="BW2133" s="48"/>
      <c r="BX2133" s="48"/>
      <c r="BY2133" s="48"/>
      <c r="BZ2133" s="48"/>
      <c r="CA2133" s="48"/>
      <c r="CB2133" s="48"/>
      <c r="CC2133" s="48"/>
      <c r="CD2133" s="48"/>
      <c r="CE2133" s="48"/>
    </row>
    <row r="2134">
      <c r="E2134" s="60"/>
      <c r="F2134" s="218"/>
      <c r="I2134" s="48"/>
      <c r="J2134" s="65"/>
      <c r="K2134" s="65"/>
      <c r="L2134" s="11"/>
      <c r="M2134" s="11"/>
      <c r="P2134" s="48"/>
      <c r="Q2134" s="48"/>
      <c r="R2134" s="48"/>
      <c r="S2134" s="48"/>
      <c r="W2134" s="11"/>
      <c r="Z2134" s="48"/>
      <c r="AA2134" s="48"/>
      <c r="AB2134" s="48"/>
      <c r="AC2134" s="48"/>
      <c r="AD2134" s="48"/>
      <c r="AE2134" s="48"/>
      <c r="AF2134" s="48"/>
      <c r="AG2134" s="48"/>
      <c r="AH2134" s="48"/>
      <c r="AI2134" s="48"/>
      <c r="AJ2134" s="48"/>
      <c r="AK2134" s="48"/>
      <c r="AL2134" s="48"/>
      <c r="AN2134" s="48"/>
      <c r="AP2134" s="48"/>
      <c r="AQ2134" s="48"/>
      <c r="AS2134" s="48"/>
      <c r="AU2134" s="48"/>
      <c r="AV2134" s="48"/>
      <c r="AX2134" s="48"/>
      <c r="AY2134" s="48"/>
      <c r="BA2134" s="48"/>
      <c r="BB2134" s="48"/>
      <c r="BF2134" s="48"/>
      <c r="BH2134" s="48"/>
      <c r="BI2134" s="48"/>
      <c r="BK2134" s="48"/>
      <c r="BL2134" s="48"/>
      <c r="BM2134" s="48"/>
      <c r="BN2134" s="48"/>
      <c r="BO2134" s="48"/>
      <c r="BP2134" s="48"/>
      <c r="BQ2134" s="48"/>
      <c r="BR2134" s="48"/>
      <c r="BS2134" s="48"/>
      <c r="BT2134" s="48"/>
      <c r="BU2134" s="48"/>
      <c r="BV2134" s="48"/>
      <c r="BW2134" s="48"/>
      <c r="BX2134" s="48"/>
      <c r="BY2134" s="48"/>
      <c r="BZ2134" s="48"/>
      <c r="CA2134" s="48"/>
      <c r="CB2134" s="48"/>
      <c r="CC2134" s="48"/>
      <c r="CD2134" s="48"/>
      <c r="CE2134" s="48"/>
    </row>
    <row r="2135">
      <c r="E2135" s="60"/>
      <c r="F2135" s="218"/>
      <c r="I2135" s="48"/>
      <c r="J2135" s="65"/>
      <c r="K2135" s="65"/>
      <c r="L2135" s="11"/>
      <c r="M2135" s="11"/>
      <c r="P2135" s="48"/>
      <c r="Q2135" s="48"/>
      <c r="R2135" s="48"/>
      <c r="S2135" s="48"/>
      <c r="W2135" s="11"/>
      <c r="Z2135" s="48"/>
      <c r="AA2135" s="48"/>
      <c r="AB2135" s="48"/>
      <c r="AC2135" s="48"/>
      <c r="AD2135" s="48"/>
      <c r="AE2135" s="48"/>
      <c r="AF2135" s="48"/>
      <c r="AG2135" s="48"/>
      <c r="AH2135" s="48"/>
      <c r="AI2135" s="48"/>
      <c r="AJ2135" s="48"/>
      <c r="AK2135" s="48"/>
      <c r="AL2135" s="48"/>
      <c r="AN2135" s="48"/>
      <c r="AP2135" s="48"/>
      <c r="AQ2135" s="48"/>
      <c r="AS2135" s="48"/>
      <c r="AU2135" s="48"/>
      <c r="AV2135" s="48"/>
      <c r="AX2135" s="48"/>
      <c r="AY2135" s="48"/>
      <c r="BA2135" s="48"/>
      <c r="BB2135" s="48"/>
      <c r="BF2135" s="48"/>
      <c r="BH2135" s="48"/>
      <c r="BI2135" s="48"/>
      <c r="BK2135" s="48"/>
      <c r="BL2135" s="48"/>
      <c r="BM2135" s="48"/>
      <c r="BN2135" s="48"/>
      <c r="BO2135" s="48"/>
      <c r="BP2135" s="48"/>
      <c r="BQ2135" s="48"/>
      <c r="BR2135" s="48"/>
      <c r="BS2135" s="48"/>
      <c r="BT2135" s="48"/>
      <c r="BU2135" s="48"/>
      <c r="BV2135" s="48"/>
      <c r="BW2135" s="48"/>
      <c r="BX2135" s="48"/>
      <c r="BY2135" s="48"/>
      <c r="BZ2135" s="48"/>
      <c r="CA2135" s="48"/>
      <c r="CB2135" s="48"/>
      <c r="CC2135" s="48"/>
      <c r="CD2135" s="48"/>
      <c r="CE2135" s="48"/>
    </row>
    <row r="2136">
      <c r="E2136" s="60"/>
      <c r="F2136" s="218"/>
      <c r="I2136" s="48"/>
      <c r="J2136" s="65"/>
      <c r="K2136" s="65"/>
      <c r="L2136" s="11"/>
      <c r="M2136" s="11"/>
      <c r="P2136" s="48"/>
      <c r="Q2136" s="48"/>
      <c r="R2136" s="48"/>
      <c r="S2136" s="48"/>
      <c r="W2136" s="11"/>
      <c r="Z2136" s="48"/>
      <c r="AA2136" s="48"/>
      <c r="AB2136" s="48"/>
      <c r="AC2136" s="48"/>
      <c r="AD2136" s="48"/>
      <c r="AE2136" s="48"/>
      <c r="AF2136" s="48"/>
      <c r="AG2136" s="48"/>
      <c r="AH2136" s="48"/>
      <c r="AI2136" s="48"/>
      <c r="AJ2136" s="48"/>
      <c r="AK2136" s="48"/>
      <c r="AL2136" s="48"/>
      <c r="AN2136" s="48"/>
      <c r="AP2136" s="48"/>
      <c r="AQ2136" s="48"/>
      <c r="AS2136" s="48"/>
      <c r="AU2136" s="48"/>
      <c r="AV2136" s="48"/>
      <c r="AX2136" s="48"/>
      <c r="AY2136" s="48"/>
      <c r="BA2136" s="48"/>
      <c r="BB2136" s="48"/>
      <c r="BF2136" s="48"/>
      <c r="BH2136" s="48"/>
      <c r="BI2136" s="48"/>
      <c r="BK2136" s="48"/>
      <c r="BL2136" s="48"/>
      <c r="BM2136" s="48"/>
      <c r="BN2136" s="48"/>
      <c r="BO2136" s="48"/>
      <c r="BP2136" s="48"/>
      <c r="BQ2136" s="48"/>
      <c r="BR2136" s="48"/>
      <c r="BS2136" s="48"/>
      <c r="BT2136" s="48"/>
      <c r="BU2136" s="48"/>
      <c r="BV2136" s="48"/>
      <c r="BW2136" s="48"/>
      <c r="BX2136" s="48"/>
      <c r="BY2136" s="48"/>
      <c r="BZ2136" s="48"/>
      <c r="CA2136" s="48"/>
      <c r="CB2136" s="48"/>
      <c r="CC2136" s="48"/>
      <c r="CD2136" s="48"/>
      <c r="CE2136" s="48"/>
    </row>
    <row r="2137">
      <c r="E2137" s="60"/>
      <c r="F2137" s="218"/>
      <c r="I2137" s="48"/>
      <c r="J2137" s="65"/>
      <c r="K2137" s="65"/>
      <c r="L2137" s="11"/>
      <c r="M2137" s="11"/>
      <c r="P2137" s="48"/>
      <c r="Q2137" s="48"/>
      <c r="R2137" s="48"/>
      <c r="S2137" s="48"/>
      <c r="W2137" s="11"/>
      <c r="Z2137" s="48"/>
      <c r="AA2137" s="48"/>
      <c r="AB2137" s="48"/>
      <c r="AC2137" s="48"/>
      <c r="AD2137" s="48"/>
      <c r="AE2137" s="48"/>
      <c r="AF2137" s="48"/>
      <c r="AG2137" s="48"/>
      <c r="AH2137" s="48"/>
      <c r="AI2137" s="48"/>
      <c r="AJ2137" s="48"/>
      <c r="AK2137" s="48"/>
      <c r="AL2137" s="48"/>
      <c r="AN2137" s="48"/>
      <c r="AP2137" s="48"/>
      <c r="AQ2137" s="48"/>
      <c r="AS2137" s="48"/>
      <c r="AU2137" s="48"/>
      <c r="AV2137" s="48"/>
      <c r="AX2137" s="48"/>
      <c r="AY2137" s="48"/>
      <c r="BA2137" s="48"/>
      <c r="BB2137" s="48"/>
      <c r="BF2137" s="48"/>
      <c r="BH2137" s="48"/>
      <c r="BI2137" s="48"/>
      <c r="BK2137" s="48"/>
      <c r="BL2137" s="48"/>
      <c r="BM2137" s="48"/>
      <c r="BN2137" s="48"/>
      <c r="BO2137" s="48"/>
      <c r="BP2137" s="48"/>
      <c r="BQ2137" s="48"/>
      <c r="BR2137" s="48"/>
      <c r="BS2137" s="48"/>
      <c r="BT2137" s="48"/>
      <c r="BU2137" s="48"/>
      <c r="BV2137" s="48"/>
      <c r="BW2137" s="48"/>
      <c r="BX2137" s="48"/>
      <c r="BY2137" s="48"/>
      <c r="BZ2137" s="48"/>
      <c r="CA2137" s="48"/>
      <c r="CB2137" s="48"/>
      <c r="CC2137" s="48"/>
      <c r="CD2137" s="48"/>
      <c r="CE2137" s="48"/>
    </row>
    <row r="2138">
      <c r="E2138" s="60"/>
      <c r="F2138" s="218"/>
      <c r="I2138" s="48"/>
      <c r="J2138" s="65"/>
      <c r="K2138" s="65"/>
      <c r="L2138" s="11"/>
      <c r="M2138" s="11"/>
      <c r="P2138" s="48"/>
      <c r="Q2138" s="48"/>
      <c r="R2138" s="48"/>
      <c r="S2138" s="48"/>
      <c r="W2138" s="11"/>
      <c r="Z2138" s="48"/>
      <c r="AA2138" s="48"/>
      <c r="AB2138" s="48"/>
      <c r="AC2138" s="48"/>
      <c r="AD2138" s="48"/>
      <c r="AE2138" s="48"/>
      <c r="AF2138" s="48"/>
      <c r="AG2138" s="48"/>
      <c r="AH2138" s="48"/>
      <c r="AI2138" s="48"/>
      <c r="AJ2138" s="48"/>
      <c r="AK2138" s="48"/>
      <c r="AL2138" s="48"/>
      <c r="AN2138" s="48"/>
      <c r="AP2138" s="48"/>
      <c r="AQ2138" s="48"/>
      <c r="AS2138" s="48"/>
      <c r="AU2138" s="48"/>
      <c r="AV2138" s="48"/>
      <c r="AX2138" s="48"/>
      <c r="AY2138" s="48"/>
      <c r="BA2138" s="48"/>
      <c r="BB2138" s="48"/>
      <c r="BF2138" s="48"/>
      <c r="BH2138" s="48"/>
      <c r="BI2138" s="48"/>
      <c r="BK2138" s="48"/>
      <c r="BL2138" s="48"/>
      <c r="BM2138" s="48"/>
      <c r="BN2138" s="48"/>
      <c r="BO2138" s="48"/>
      <c r="BP2138" s="48"/>
      <c r="BQ2138" s="48"/>
      <c r="BR2138" s="48"/>
      <c r="BS2138" s="48"/>
      <c r="BT2138" s="48"/>
      <c r="BU2138" s="48"/>
      <c r="BV2138" s="48"/>
      <c r="BW2138" s="48"/>
      <c r="BX2138" s="48"/>
      <c r="BY2138" s="48"/>
      <c r="BZ2138" s="48"/>
      <c r="CA2138" s="48"/>
      <c r="CB2138" s="48"/>
      <c r="CC2138" s="48"/>
      <c r="CD2138" s="48"/>
      <c r="CE2138" s="48"/>
    </row>
    <row r="2139">
      <c r="E2139" s="60"/>
      <c r="F2139" s="218"/>
      <c r="I2139" s="48"/>
      <c r="J2139" s="65"/>
      <c r="K2139" s="65"/>
      <c r="L2139" s="11"/>
      <c r="M2139" s="11"/>
      <c r="P2139" s="48"/>
      <c r="Q2139" s="48"/>
      <c r="R2139" s="48"/>
      <c r="S2139" s="48"/>
      <c r="W2139" s="11"/>
      <c r="Z2139" s="48"/>
      <c r="AA2139" s="48"/>
      <c r="AB2139" s="48"/>
      <c r="AC2139" s="48"/>
      <c r="AD2139" s="48"/>
      <c r="AE2139" s="48"/>
      <c r="AF2139" s="48"/>
      <c r="AG2139" s="48"/>
      <c r="AH2139" s="48"/>
      <c r="AI2139" s="48"/>
      <c r="AJ2139" s="48"/>
      <c r="AK2139" s="48"/>
      <c r="AL2139" s="48"/>
      <c r="AN2139" s="48"/>
      <c r="AP2139" s="48"/>
      <c r="AQ2139" s="48"/>
      <c r="AS2139" s="48"/>
      <c r="AU2139" s="48"/>
      <c r="AV2139" s="48"/>
      <c r="AX2139" s="48"/>
      <c r="AY2139" s="48"/>
      <c r="BA2139" s="48"/>
      <c r="BB2139" s="48"/>
      <c r="BF2139" s="48"/>
      <c r="BH2139" s="48"/>
      <c r="BI2139" s="48"/>
      <c r="BK2139" s="48"/>
      <c r="BL2139" s="48"/>
      <c r="BM2139" s="48"/>
      <c r="BN2139" s="48"/>
      <c r="BO2139" s="48"/>
      <c r="BP2139" s="48"/>
      <c r="BQ2139" s="48"/>
      <c r="BR2139" s="48"/>
      <c r="BS2139" s="48"/>
      <c r="BT2139" s="48"/>
      <c r="BU2139" s="48"/>
      <c r="BV2139" s="48"/>
      <c r="BW2139" s="48"/>
      <c r="BX2139" s="48"/>
      <c r="BY2139" s="48"/>
      <c r="BZ2139" s="48"/>
      <c r="CA2139" s="48"/>
      <c r="CB2139" s="48"/>
      <c r="CC2139" s="48"/>
      <c r="CD2139" s="48"/>
      <c r="CE2139" s="48"/>
    </row>
    <row r="2140">
      <c r="E2140" s="60"/>
      <c r="F2140" s="218"/>
      <c r="I2140" s="48"/>
      <c r="J2140" s="65"/>
      <c r="K2140" s="65"/>
      <c r="L2140" s="11"/>
      <c r="M2140" s="11"/>
      <c r="P2140" s="48"/>
      <c r="Q2140" s="48"/>
      <c r="R2140" s="48"/>
      <c r="S2140" s="48"/>
      <c r="W2140" s="11"/>
      <c r="Z2140" s="48"/>
      <c r="AA2140" s="48"/>
      <c r="AB2140" s="48"/>
      <c r="AC2140" s="48"/>
      <c r="AD2140" s="48"/>
      <c r="AE2140" s="48"/>
      <c r="AF2140" s="48"/>
      <c r="AG2140" s="48"/>
      <c r="AH2140" s="48"/>
      <c r="AI2140" s="48"/>
      <c r="AJ2140" s="48"/>
      <c r="AK2140" s="48"/>
      <c r="AL2140" s="48"/>
      <c r="AN2140" s="48"/>
      <c r="AP2140" s="48"/>
      <c r="AQ2140" s="48"/>
      <c r="AS2140" s="48"/>
      <c r="AU2140" s="48"/>
      <c r="AV2140" s="48"/>
      <c r="AX2140" s="48"/>
      <c r="AY2140" s="48"/>
      <c r="BA2140" s="48"/>
      <c r="BB2140" s="48"/>
      <c r="BF2140" s="48"/>
      <c r="BH2140" s="48"/>
      <c r="BI2140" s="48"/>
      <c r="BK2140" s="48"/>
      <c r="BL2140" s="48"/>
      <c r="BM2140" s="48"/>
      <c r="BN2140" s="48"/>
      <c r="BO2140" s="48"/>
      <c r="BP2140" s="48"/>
      <c r="BQ2140" s="48"/>
      <c r="BR2140" s="48"/>
      <c r="BS2140" s="48"/>
      <c r="BT2140" s="48"/>
      <c r="BU2140" s="48"/>
      <c r="BV2140" s="48"/>
      <c r="BW2140" s="48"/>
      <c r="BX2140" s="48"/>
      <c r="BY2140" s="48"/>
      <c r="BZ2140" s="48"/>
      <c r="CA2140" s="48"/>
      <c r="CB2140" s="48"/>
      <c r="CC2140" s="48"/>
      <c r="CD2140" s="48"/>
      <c r="CE2140" s="48"/>
    </row>
    <row r="2141">
      <c r="E2141" s="60"/>
      <c r="F2141" s="218"/>
      <c r="I2141" s="48"/>
      <c r="J2141" s="65"/>
      <c r="K2141" s="65"/>
      <c r="L2141" s="11"/>
      <c r="M2141" s="11"/>
      <c r="P2141" s="48"/>
      <c r="Q2141" s="48"/>
      <c r="R2141" s="48"/>
      <c r="S2141" s="48"/>
      <c r="W2141" s="11"/>
      <c r="Z2141" s="48"/>
      <c r="AA2141" s="48"/>
      <c r="AB2141" s="48"/>
      <c r="AC2141" s="48"/>
      <c r="AD2141" s="48"/>
      <c r="AE2141" s="48"/>
      <c r="AF2141" s="48"/>
      <c r="AG2141" s="48"/>
      <c r="AH2141" s="48"/>
      <c r="AI2141" s="48"/>
      <c r="AJ2141" s="48"/>
      <c r="AK2141" s="48"/>
      <c r="AL2141" s="48"/>
      <c r="AN2141" s="48"/>
      <c r="AP2141" s="48"/>
      <c r="AQ2141" s="48"/>
      <c r="AS2141" s="48"/>
      <c r="AU2141" s="48"/>
      <c r="AV2141" s="48"/>
      <c r="AX2141" s="48"/>
      <c r="AY2141" s="48"/>
      <c r="BA2141" s="48"/>
      <c r="BB2141" s="48"/>
      <c r="BF2141" s="48"/>
      <c r="BH2141" s="48"/>
      <c r="BI2141" s="48"/>
      <c r="BK2141" s="48"/>
      <c r="BL2141" s="48"/>
      <c r="BM2141" s="48"/>
      <c r="BN2141" s="48"/>
      <c r="BO2141" s="48"/>
      <c r="BP2141" s="48"/>
      <c r="BQ2141" s="48"/>
      <c r="BR2141" s="48"/>
      <c r="BS2141" s="48"/>
      <c r="BT2141" s="48"/>
      <c r="BU2141" s="48"/>
      <c r="BV2141" s="48"/>
      <c r="BW2141" s="48"/>
      <c r="BX2141" s="48"/>
      <c r="BY2141" s="48"/>
      <c r="BZ2141" s="48"/>
      <c r="CA2141" s="48"/>
      <c r="CB2141" s="48"/>
      <c r="CC2141" s="48"/>
      <c r="CD2141" s="48"/>
      <c r="CE2141" s="48"/>
    </row>
    <row r="2142">
      <c r="E2142" s="60"/>
      <c r="F2142" s="218"/>
      <c r="I2142" s="48"/>
      <c r="J2142" s="65"/>
      <c r="K2142" s="65"/>
      <c r="L2142" s="11"/>
      <c r="M2142" s="11"/>
      <c r="P2142" s="48"/>
      <c r="Q2142" s="48"/>
      <c r="R2142" s="48"/>
      <c r="S2142" s="48"/>
      <c r="W2142" s="11"/>
      <c r="Z2142" s="48"/>
      <c r="AA2142" s="48"/>
      <c r="AB2142" s="48"/>
      <c r="AC2142" s="48"/>
      <c r="AD2142" s="48"/>
      <c r="AE2142" s="48"/>
      <c r="AF2142" s="48"/>
      <c r="AG2142" s="48"/>
      <c r="AH2142" s="48"/>
      <c r="AI2142" s="48"/>
      <c r="AJ2142" s="48"/>
      <c r="AK2142" s="48"/>
      <c r="AL2142" s="48"/>
      <c r="AN2142" s="48"/>
      <c r="AP2142" s="48"/>
      <c r="AQ2142" s="48"/>
      <c r="AS2142" s="48"/>
      <c r="AU2142" s="48"/>
      <c r="AV2142" s="48"/>
      <c r="AX2142" s="48"/>
      <c r="AY2142" s="48"/>
      <c r="BA2142" s="48"/>
      <c r="BB2142" s="48"/>
      <c r="BF2142" s="48"/>
      <c r="BH2142" s="48"/>
      <c r="BI2142" s="48"/>
      <c r="BK2142" s="48"/>
      <c r="BL2142" s="48"/>
      <c r="BM2142" s="48"/>
      <c r="BN2142" s="48"/>
      <c r="BO2142" s="48"/>
      <c r="BP2142" s="48"/>
      <c r="BQ2142" s="48"/>
      <c r="BR2142" s="48"/>
      <c r="BS2142" s="48"/>
      <c r="BT2142" s="48"/>
      <c r="BU2142" s="48"/>
      <c r="BV2142" s="48"/>
      <c r="BW2142" s="48"/>
      <c r="BX2142" s="48"/>
      <c r="BY2142" s="48"/>
      <c r="BZ2142" s="48"/>
      <c r="CA2142" s="48"/>
      <c r="CB2142" s="48"/>
      <c r="CC2142" s="48"/>
      <c r="CD2142" s="48"/>
      <c r="CE2142" s="48"/>
    </row>
    <row r="2143">
      <c r="E2143" s="60"/>
      <c r="F2143" s="218"/>
      <c r="I2143" s="48"/>
      <c r="J2143" s="65"/>
      <c r="K2143" s="65"/>
      <c r="L2143" s="11"/>
      <c r="M2143" s="11"/>
      <c r="P2143" s="48"/>
      <c r="Q2143" s="48"/>
      <c r="R2143" s="48"/>
      <c r="S2143" s="48"/>
      <c r="W2143" s="11"/>
      <c r="Z2143" s="48"/>
      <c r="AA2143" s="48"/>
      <c r="AB2143" s="48"/>
      <c r="AC2143" s="48"/>
      <c r="AD2143" s="48"/>
      <c r="AE2143" s="48"/>
      <c r="AF2143" s="48"/>
      <c r="AG2143" s="48"/>
      <c r="AH2143" s="48"/>
      <c r="AI2143" s="48"/>
      <c r="AJ2143" s="48"/>
      <c r="AK2143" s="48"/>
      <c r="AL2143" s="48"/>
      <c r="AN2143" s="48"/>
      <c r="AP2143" s="48"/>
      <c r="AQ2143" s="48"/>
      <c r="AS2143" s="48"/>
      <c r="AU2143" s="48"/>
      <c r="AV2143" s="48"/>
      <c r="AX2143" s="48"/>
      <c r="AY2143" s="48"/>
      <c r="BA2143" s="48"/>
      <c r="BB2143" s="48"/>
      <c r="BF2143" s="48"/>
      <c r="BH2143" s="48"/>
      <c r="BI2143" s="48"/>
      <c r="BK2143" s="48"/>
      <c r="BL2143" s="48"/>
      <c r="BM2143" s="48"/>
      <c r="BN2143" s="48"/>
      <c r="BO2143" s="48"/>
      <c r="BP2143" s="48"/>
      <c r="BQ2143" s="48"/>
      <c r="BR2143" s="48"/>
      <c r="BS2143" s="48"/>
      <c r="BT2143" s="48"/>
      <c r="BU2143" s="48"/>
      <c r="BV2143" s="48"/>
      <c r="BW2143" s="48"/>
      <c r="BX2143" s="48"/>
      <c r="BY2143" s="48"/>
      <c r="BZ2143" s="48"/>
      <c r="CA2143" s="48"/>
      <c r="CB2143" s="48"/>
      <c r="CC2143" s="48"/>
      <c r="CD2143" s="48"/>
      <c r="CE2143" s="48"/>
    </row>
    <row r="2144">
      <c r="E2144" s="60"/>
      <c r="F2144" s="218"/>
      <c r="I2144" s="48"/>
      <c r="J2144" s="65"/>
      <c r="K2144" s="65"/>
      <c r="L2144" s="11"/>
      <c r="M2144" s="11"/>
      <c r="P2144" s="48"/>
      <c r="Q2144" s="48"/>
      <c r="R2144" s="48"/>
      <c r="S2144" s="48"/>
      <c r="W2144" s="11"/>
      <c r="Z2144" s="48"/>
      <c r="AA2144" s="48"/>
      <c r="AB2144" s="48"/>
      <c r="AC2144" s="48"/>
      <c r="AD2144" s="48"/>
      <c r="AE2144" s="48"/>
      <c r="AF2144" s="48"/>
      <c r="AG2144" s="48"/>
      <c r="AH2144" s="48"/>
      <c r="AI2144" s="48"/>
      <c r="AJ2144" s="48"/>
      <c r="AK2144" s="48"/>
      <c r="AL2144" s="48"/>
      <c r="AN2144" s="48"/>
      <c r="AP2144" s="48"/>
      <c r="AQ2144" s="48"/>
      <c r="AS2144" s="48"/>
      <c r="AU2144" s="48"/>
      <c r="AV2144" s="48"/>
      <c r="AX2144" s="48"/>
      <c r="AY2144" s="48"/>
      <c r="BA2144" s="48"/>
      <c r="BB2144" s="48"/>
      <c r="BF2144" s="48"/>
      <c r="BH2144" s="48"/>
      <c r="BI2144" s="48"/>
      <c r="BK2144" s="48"/>
      <c r="BL2144" s="48"/>
      <c r="BM2144" s="48"/>
      <c r="BN2144" s="48"/>
      <c r="BO2144" s="48"/>
      <c r="BP2144" s="48"/>
      <c r="BQ2144" s="48"/>
      <c r="BR2144" s="48"/>
      <c r="BS2144" s="48"/>
      <c r="BT2144" s="48"/>
      <c r="BU2144" s="48"/>
      <c r="BV2144" s="48"/>
      <c r="BW2144" s="48"/>
      <c r="BX2144" s="48"/>
      <c r="BY2144" s="48"/>
      <c r="BZ2144" s="48"/>
      <c r="CA2144" s="48"/>
      <c r="CB2144" s="48"/>
      <c r="CC2144" s="48"/>
      <c r="CD2144" s="48"/>
      <c r="CE2144" s="48"/>
    </row>
    <row r="2145">
      <c r="E2145" s="60"/>
      <c r="F2145" s="218"/>
      <c r="I2145" s="48"/>
      <c r="J2145" s="65"/>
      <c r="K2145" s="65"/>
      <c r="L2145" s="11"/>
      <c r="M2145" s="11"/>
      <c r="P2145" s="48"/>
      <c r="Q2145" s="48"/>
      <c r="R2145" s="48"/>
      <c r="S2145" s="48"/>
      <c r="W2145" s="11"/>
      <c r="Z2145" s="48"/>
      <c r="AA2145" s="48"/>
      <c r="AB2145" s="48"/>
      <c r="AC2145" s="48"/>
      <c r="AD2145" s="48"/>
      <c r="AE2145" s="48"/>
      <c r="AF2145" s="48"/>
      <c r="AG2145" s="48"/>
      <c r="AH2145" s="48"/>
      <c r="AI2145" s="48"/>
      <c r="AJ2145" s="48"/>
      <c r="AK2145" s="48"/>
      <c r="AL2145" s="48"/>
      <c r="AN2145" s="48"/>
      <c r="AP2145" s="48"/>
      <c r="AQ2145" s="48"/>
      <c r="AS2145" s="48"/>
      <c r="AU2145" s="48"/>
      <c r="AV2145" s="48"/>
      <c r="AX2145" s="48"/>
      <c r="AY2145" s="48"/>
      <c r="BA2145" s="48"/>
      <c r="BB2145" s="48"/>
      <c r="BF2145" s="48"/>
      <c r="BH2145" s="48"/>
      <c r="BI2145" s="48"/>
      <c r="BK2145" s="48"/>
      <c r="BL2145" s="48"/>
      <c r="BM2145" s="48"/>
      <c r="BN2145" s="48"/>
      <c r="BO2145" s="48"/>
      <c r="BP2145" s="48"/>
      <c r="BQ2145" s="48"/>
      <c r="BR2145" s="48"/>
      <c r="BS2145" s="48"/>
      <c r="BT2145" s="48"/>
      <c r="BU2145" s="48"/>
      <c r="BV2145" s="48"/>
      <c r="BW2145" s="48"/>
      <c r="BX2145" s="48"/>
      <c r="BY2145" s="48"/>
      <c r="BZ2145" s="48"/>
      <c r="CA2145" s="48"/>
      <c r="CB2145" s="48"/>
      <c r="CC2145" s="48"/>
      <c r="CD2145" s="48"/>
      <c r="CE2145" s="48"/>
    </row>
    <row r="2146">
      <c r="E2146" s="60"/>
      <c r="F2146" s="218"/>
      <c r="I2146" s="48"/>
      <c r="J2146" s="65"/>
      <c r="K2146" s="65"/>
      <c r="L2146" s="11"/>
      <c r="M2146" s="11"/>
      <c r="P2146" s="48"/>
      <c r="Q2146" s="48"/>
      <c r="R2146" s="48"/>
      <c r="S2146" s="48"/>
      <c r="W2146" s="11"/>
      <c r="Z2146" s="48"/>
      <c r="AA2146" s="48"/>
      <c r="AB2146" s="48"/>
      <c r="AC2146" s="48"/>
      <c r="AD2146" s="48"/>
      <c r="AE2146" s="48"/>
      <c r="AF2146" s="48"/>
      <c r="AG2146" s="48"/>
      <c r="AH2146" s="48"/>
      <c r="AI2146" s="48"/>
      <c r="AJ2146" s="48"/>
      <c r="AK2146" s="48"/>
      <c r="AL2146" s="48"/>
      <c r="AN2146" s="48"/>
      <c r="AP2146" s="48"/>
      <c r="AQ2146" s="48"/>
      <c r="AS2146" s="48"/>
      <c r="AU2146" s="48"/>
      <c r="AV2146" s="48"/>
      <c r="AX2146" s="48"/>
      <c r="AY2146" s="48"/>
      <c r="BA2146" s="48"/>
      <c r="BB2146" s="48"/>
      <c r="BF2146" s="48"/>
      <c r="BH2146" s="48"/>
      <c r="BI2146" s="48"/>
      <c r="BK2146" s="48"/>
      <c r="BL2146" s="48"/>
      <c r="BM2146" s="48"/>
      <c r="BN2146" s="48"/>
      <c r="BO2146" s="48"/>
      <c r="BP2146" s="48"/>
      <c r="BQ2146" s="48"/>
      <c r="BR2146" s="48"/>
      <c r="BS2146" s="48"/>
      <c r="BT2146" s="48"/>
      <c r="BU2146" s="48"/>
      <c r="BV2146" s="48"/>
      <c r="BW2146" s="48"/>
      <c r="BX2146" s="48"/>
      <c r="BY2146" s="48"/>
      <c r="BZ2146" s="48"/>
      <c r="CA2146" s="48"/>
      <c r="CB2146" s="48"/>
      <c r="CC2146" s="48"/>
      <c r="CD2146" s="48"/>
      <c r="CE2146" s="48"/>
    </row>
    <row r="2147">
      <c r="E2147" s="60"/>
      <c r="F2147" s="218"/>
      <c r="I2147" s="48"/>
      <c r="J2147" s="65"/>
      <c r="K2147" s="65"/>
      <c r="L2147" s="11"/>
      <c r="M2147" s="11"/>
      <c r="P2147" s="48"/>
      <c r="Q2147" s="48"/>
      <c r="R2147" s="48"/>
      <c r="S2147" s="48"/>
      <c r="W2147" s="11"/>
      <c r="Z2147" s="48"/>
      <c r="AA2147" s="48"/>
      <c r="AB2147" s="48"/>
      <c r="AC2147" s="48"/>
      <c r="AD2147" s="48"/>
      <c r="AE2147" s="48"/>
      <c r="AF2147" s="48"/>
      <c r="AG2147" s="48"/>
      <c r="AH2147" s="48"/>
      <c r="AI2147" s="48"/>
      <c r="AJ2147" s="48"/>
      <c r="AK2147" s="48"/>
      <c r="AL2147" s="48"/>
      <c r="AN2147" s="48"/>
      <c r="AP2147" s="48"/>
      <c r="AQ2147" s="48"/>
      <c r="AS2147" s="48"/>
      <c r="AU2147" s="48"/>
      <c r="AV2147" s="48"/>
      <c r="AX2147" s="48"/>
      <c r="AY2147" s="48"/>
      <c r="BA2147" s="48"/>
      <c r="BB2147" s="48"/>
      <c r="BF2147" s="48"/>
      <c r="BH2147" s="48"/>
      <c r="BI2147" s="48"/>
      <c r="BK2147" s="48"/>
      <c r="BL2147" s="48"/>
      <c r="BM2147" s="48"/>
      <c r="BN2147" s="48"/>
      <c r="BO2147" s="48"/>
      <c r="BP2147" s="48"/>
      <c r="BQ2147" s="48"/>
      <c r="BR2147" s="48"/>
      <c r="BS2147" s="48"/>
      <c r="BT2147" s="48"/>
      <c r="BU2147" s="48"/>
      <c r="BV2147" s="48"/>
      <c r="BW2147" s="48"/>
      <c r="BX2147" s="48"/>
      <c r="BY2147" s="48"/>
      <c r="BZ2147" s="48"/>
      <c r="CA2147" s="48"/>
      <c r="CB2147" s="48"/>
      <c r="CC2147" s="48"/>
      <c r="CD2147" s="48"/>
      <c r="CE2147" s="48"/>
    </row>
    <row r="2148">
      <c r="E2148" s="60"/>
      <c r="F2148" s="218"/>
      <c r="I2148" s="48"/>
      <c r="J2148" s="65"/>
      <c r="K2148" s="65"/>
      <c r="L2148" s="11"/>
      <c r="M2148" s="11"/>
      <c r="P2148" s="48"/>
      <c r="Q2148" s="48"/>
      <c r="R2148" s="48"/>
      <c r="S2148" s="48"/>
      <c r="W2148" s="11"/>
      <c r="Z2148" s="48"/>
      <c r="AA2148" s="48"/>
      <c r="AB2148" s="48"/>
      <c r="AC2148" s="48"/>
      <c r="AD2148" s="48"/>
      <c r="AE2148" s="48"/>
      <c r="AF2148" s="48"/>
      <c r="AG2148" s="48"/>
      <c r="AH2148" s="48"/>
      <c r="AI2148" s="48"/>
      <c r="AJ2148" s="48"/>
      <c r="AK2148" s="48"/>
      <c r="AL2148" s="48"/>
      <c r="AN2148" s="48"/>
      <c r="AP2148" s="48"/>
      <c r="AQ2148" s="48"/>
      <c r="AS2148" s="48"/>
      <c r="AU2148" s="48"/>
      <c r="AV2148" s="48"/>
      <c r="AX2148" s="48"/>
      <c r="AY2148" s="48"/>
      <c r="BA2148" s="48"/>
      <c r="BB2148" s="48"/>
      <c r="BF2148" s="48"/>
      <c r="BH2148" s="48"/>
      <c r="BI2148" s="48"/>
      <c r="BK2148" s="48"/>
      <c r="BL2148" s="48"/>
      <c r="BM2148" s="48"/>
      <c r="BN2148" s="48"/>
      <c r="BO2148" s="48"/>
      <c r="BP2148" s="48"/>
      <c r="BQ2148" s="48"/>
      <c r="BR2148" s="48"/>
      <c r="BS2148" s="48"/>
      <c r="BT2148" s="48"/>
      <c r="BU2148" s="48"/>
      <c r="BV2148" s="48"/>
      <c r="BW2148" s="48"/>
      <c r="BX2148" s="48"/>
      <c r="BY2148" s="48"/>
      <c r="BZ2148" s="48"/>
      <c r="CA2148" s="48"/>
      <c r="CB2148" s="48"/>
      <c r="CC2148" s="48"/>
      <c r="CD2148" s="48"/>
      <c r="CE2148" s="48"/>
    </row>
    <row r="2149">
      <c r="E2149" s="60"/>
      <c r="F2149" s="218"/>
      <c r="I2149" s="48"/>
      <c r="J2149" s="65"/>
      <c r="K2149" s="65"/>
      <c r="L2149" s="11"/>
      <c r="M2149" s="11"/>
      <c r="P2149" s="48"/>
      <c r="Q2149" s="48"/>
      <c r="R2149" s="48"/>
      <c r="S2149" s="48"/>
      <c r="W2149" s="11"/>
      <c r="Z2149" s="48"/>
      <c r="AA2149" s="48"/>
      <c r="AB2149" s="48"/>
      <c r="AC2149" s="48"/>
      <c r="AD2149" s="48"/>
      <c r="AE2149" s="48"/>
      <c r="AF2149" s="48"/>
      <c r="AG2149" s="48"/>
      <c r="AH2149" s="48"/>
      <c r="AI2149" s="48"/>
      <c r="AJ2149" s="48"/>
      <c r="AK2149" s="48"/>
      <c r="AL2149" s="48"/>
      <c r="AN2149" s="48"/>
      <c r="AP2149" s="48"/>
      <c r="AQ2149" s="48"/>
      <c r="AS2149" s="48"/>
      <c r="AU2149" s="48"/>
      <c r="AV2149" s="48"/>
      <c r="AX2149" s="48"/>
      <c r="AY2149" s="48"/>
      <c r="BA2149" s="48"/>
      <c r="BB2149" s="48"/>
      <c r="BF2149" s="48"/>
      <c r="BH2149" s="48"/>
      <c r="BI2149" s="48"/>
      <c r="BK2149" s="48"/>
      <c r="BL2149" s="48"/>
      <c r="BM2149" s="48"/>
      <c r="BN2149" s="48"/>
      <c r="BO2149" s="48"/>
      <c r="BP2149" s="48"/>
      <c r="BQ2149" s="48"/>
      <c r="BR2149" s="48"/>
      <c r="BS2149" s="48"/>
      <c r="BT2149" s="48"/>
      <c r="BU2149" s="48"/>
      <c r="BV2149" s="48"/>
      <c r="BW2149" s="48"/>
      <c r="BX2149" s="48"/>
      <c r="BY2149" s="48"/>
      <c r="BZ2149" s="48"/>
      <c r="CA2149" s="48"/>
      <c r="CB2149" s="48"/>
      <c r="CC2149" s="48"/>
      <c r="CD2149" s="48"/>
      <c r="CE2149" s="48"/>
    </row>
    <row r="2150">
      <c r="E2150" s="60"/>
      <c r="F2150" s="218"/>
      <c r="I2150" s="48"/>
      <c r="J2150" s="65"/>
      <c r="K2150" s="65"/>
      <c r="L2150" s="11"/>
      <c r="M2150" s="11"/>
      <c r="P2150" s="48"/>
      <c r="Q2150" s="48"/>
      <c r="R2150" s="48"/>
      <c r="S2150" s="48"/>
      <c r="W2150" s="11"/>
      <c r="Z2150" s="48"/>
      <c r="AA2150" s="48"/>
      <c r="AB2150" s="48"/>
      <c r="AC2150" s="48"/>
      <c r="AD2150" s="48"/>
      <c r="AE2150" s="48"/>
      <c r="AF2150" s="48"/>
      <c r="AG2150" s="48"/>
      <c r="AH2150" s="48"/>
      <c r="AI2150" s="48"/>
      <c r="AJ2150" s="48"/>
      <c r="AK2150" s="48"/>
      <c r="AL2150" s="48"/>
      <c r="AN2150" s="48"/>
      <c r="AP2150" s="48"/>
      <c r="AQ2150" s="48"/>
      <c r="AS2150" s="48"/>
      <c r="AU2150" s="48"/>
      <c r="AV2150" s="48"/>
      <c r="AX2150" s="48"/>
      <c r="AY2150" s="48"/>
      <c r="BA2150" s="48"/>
      <c r="BB2150" s="48"/>
      <c r="BF2150" s="48"/>
      <c r="BH2150" s="48"/>
      <c r="BI2150" s="48"/>
      <c r="BK2150" s="48"/>
      <c r="BL2150" s="48"/>
      <c r="BM2150" s="48"/>
      <c r="BN2150" s="48"/>
      <c r="BO2150" s="48"/>
      <c r="BP2150" s="48"/>
      <c r="BQ2150" s="48"/>
      <c r="BR2150" s="48"/>
      <c r="BS2150" s="48"/>
      <c r="BT2150" s="48"/>
      <c r="BU2150" s="48"/>
      <c r="BV2150" s="48"/>
      <c r="BW2150" s="48"/>
      <c r="BX2150" s="48"/>
      <c r="BY2150" s="48"/>
      <c r="BZ2150" s="48"/>
      <c r="CA2150" s="48"/>
      <c r="CB2150" s="48"/>
      <c r="CC2150" s="48"/>
      <c r="CD2150" s="48"/>
      <c r="CE2150" s="48"/>
    </row>
    <row r="2151">
      <c r="E2151" s="60"/>
      <c r="F2151" s="218"/>
      <c r="I2151" s="48"/>
      <c r="J2151" s="65"/>
      <c r="K2151" s="65"/>
      <c r="L2151" s="11"/>
      <c r="M2151" s="11"/>
      <c r="P2151" s="48"/>
      <c r="Q2151" s="48"/>
      <c r="R2151" s="48"/>
      <c r="S2151" s="48"/>
      <c r="W2151" s="11"/>
      <c r="Z2151" s="48"/>
      <c r="AA2151" s="48"/>
      <c r="AB2151" s="48"/>
      <c r="AC2151" s="48"/>
      <c r="AD2151" s="48"/>
      <c r="AE2151" s="48"/>
      <c r="AF2151" s="48"/>
      <c r="AG2151" s="48"/>
      <c r="AH2151" s="48"/>
      <c r="AI2151" s="48"/>
      <c r="AJ2151" s="48"/>
      <c r="AK2151" s="48"/>
      <c r="AL2151" s="48"/>
      <c r="AN2151" s="48"/>
      <c r="AP2151" s="48"/>
      <c r="AQ2151" s="48"/>
      <c r="AS2151" s="48"/>
      <c r="AU2151" s="48"/>
      <c r="AV2151" s="48"/>
      <c r="AX2151" s="48"/>
      <c r="AY2151" s="48"/>
      <c r="BA2151" s="48"/>
      <c r="BB2151" s="48"/>
      <c r="BF2151" s="48"/>
      <c r="BH2151" s="48"/>
      <c r="BI2151" s="48"/>
      <c r="BK2151" s="48"/>
      <c r="BL2151" s="48"/>
      <c r="BM2151" s="48"/>
      <c r="BN2151" s="48"/>
      <c r="BO2151" s="48"/>
      <c r="BP2151" s="48"/>
      <c r="BQ2151" s="48"/>
      <c r="BR2151" s="48"/>
      <c r="BS2151" s="48"/>
      <c r="BT2151" s="48"/>
      <c r="BU2151" s="48"/>
      <c r="BV2151" s="48"/>
      <c r="BW2151" s="48"/>
      <c r="BX2151" s="48"/>
      <c r="BY2151" s="48"/>
      <c r="BZ2151" s="48"/>
      <c r="CA2151" s="48"/>
      <c r="CB2151" s="48"/>
      <c r="CC2151" s="48"/>
      <c r="CD2151" s="48"/>
      <c r="CE2151" s="48"/>
    </row>
    <row r="2152">
      <c r="E2152" s="60"/>
      <c r="F2152" s="218"/>
      <c r="I2152" s="48"/>
      <c r="J2152" s="65"/>
      <c r="K2152" s="65"/>
      <c r="L2152" s="11"/>
      <c r="M2152" s="11"/>
      <c r="P2152" s="48"/>
      <c r="Q2152" s="48"/>
      <c r="R2152" s="48"/>
      <c r="S2152" s="48"/>
      <c r="W2152" s="11"/>
      <c r="Z2152" s="48"/>
      <c r="AA2152" s="48"/>
      <c r="AB2152" s="48"/>
      <c r="AC2152" s="48"/>
      <c r="AD2152" s="48"/>
      <c r="AE2152" s="48"/>
      <c r="AF2152" s="48"/>
      <c r="AG2152" s="48"/>
      <c r="AH2152" s="48"/>
      <c r="AI2152" s="48"/>
      <c r="AJ2152" s="48"/>
      <c r="AK2152" s="48"/>
      <c r="AL2152" s="48"/>
      <c r="AN2152" s="48"/>
      <c r="AP2152" s="48"/>
      <c r="AQ2152" s="48"/>
      <c r="AS2152" s="48"/>
      <c r="AU2152" s="48"/>
      <c r="AV2152" s="48"/>
      <c r="AX2152" s="48"/>
      <c r="AY2152" s="48"/>
      <c r="BA2152" s="48"/>
      <c r="BB2152" s="48"/>
      <c r="BF2152" s="48"/>
      <c r="BH2152" s="48"/>
      <c r="BI2152" s="48"/>
      <c r="BK2152" s="48"/>
      <c r="BL2152" s="48"/>
      <c r="BM2152" s="48"/>
      <c r="BN2152" s="48"/>
      <c r="BO2152" s="48"/>
      <c r="BP2152" s="48"/>
      <c r="BQ2152" s="48"/>
      <c r="BR2152" s="48"/>
      <c r="BS2152" s="48"/>
      <c r="BT2152" s="48"/>
      <c r="BU2152" s="48"/>
      <c r="BV2152" s="48"/>
      <c r="BW2152" s="48"/>
      <c r="BX2152" s="48"/>
      <c r="BY2152" s="48"/>
      <c r="BZ2152" s="48"/>
      <c r="CA2152" s="48"/>
      <c r="CB2152" s="48"/>
      <c r="CC2152" s="48"/>
      <c r="CD2152" s="48"/>
      <c r="CE2152" s="48"/>
    </row>
    <row r="2153">
      <c r="E2153" s="60"/>
      <c r="F2153" s="218"/>
      <c r="I2153" s="48"/>
      <c r="J2153" s="65"/>
      <c r="K2153" s="65"/>
      <c r="L2153" s="11"/>
      <c r="M2153" s="11"/>
      <c r="P2153" s="48"/>
      <c r="Q2153" s="48"/>
      <c r="R2153" s="48"/>
      <c r="S2153" s="48"/>
      <c r="W2153" s="11"/>
      <c r="Z2153" s="48"/>
      <c r="AA2153" s="48"/>
      <c r="AB2153" s="48"/>
      <c r="AC2153" s="48"/>
      <c r="AD2153" s="48"/>
      <c r="AE2153" s="48"/>
      <c r="AF2153" s="48"/>
      <c r="AG2153" s="48"/>
      <c r="AH2153" s="48"/>
      <c r="AI2153" s="48"/>
      <c r="AJ2153" s="48"/>
      <c r="AK2153" s="48"/>
      <c r="AL2153" s="48"/>
      <c r="AN2153" s="48"/>
      <c r="AP2153" s="48"/>
      <c r="AQ2153" s="48"/>
      <c r="AS2153" s="48"/>
      <c r="AU2153" s="48"/>
      <c r="AV2153" s="48"/>
      <c r="AX2153" s="48"/>
      <c r="AY2153" s="48"/>
      <c r="BA2153" s="48"/>
      <c r="BB2153" s="48"/>
      <c r="BF2153" s="48"/>
      <c r="BH2153" s="48"/>
      <c r="BI2153" s="48"/>
      <c r="BK2153" s="48"/>
      <c r="BL2153" s="48"/>
      <c r="BM2153" s="48"/>
      <c r="BN2153" s="48"/>
      <c r="BO2153" s="48"/>
      <c r="BP2153" s="48"/>
      <c r="BQ2153" s="48"/>
      <c r="BR2153" s="48"/>
      <c r="BS2153" s="48"/>
      <c r="BT2153" s="48"/>
      <c r="BU2153" s="48"/>
      <c r="BV2153" s="48"/>
      <c r="BW2153" s="48"/>
      <c r="BX2153" s="48"/>
      <c r="BY2153" s="48"/>
      <c r="BZ2153" s="48"/>
      <c r="CA2153" s="48"/>
      <c r="CB2153" s="48"/>
      <c r="CC2153" s="48"/>
      <c r="CD2153" s="48"/>
      <c r="CE2153" s="48"/>
    </row>
    <row r="2154">
      <c r="E2154" s="60"/>
      <c r="F2154" s="218"/>
      <c r="I2154" s="48"/>
      <c r="J2154" s="65"/>
      <c r="K2154" s="65"/>
      <c r="L2154" s="11"/>
      <c r="M2154" s="11"/>
      <c r="P2154" s="48"/>
      <c r="Q2154" s="48"/>
      <c r="R2154" s="48"/>
      <c r="S2154" s="48"/>
      <c r="W2154" s="11"/>
      <c r="Z2154" s="48"/>
      <c r="AA2154" s="48"/>
      <c r="AB2154" s="48"/>
      <c r="AC2154" s="48"/>
      <c r="AD2154" s="48"/>
      <c r="AE2154" s="48"/>
      <c r="AF2154" s="48"/>
      <c r="AG2154" s="48"/>
      <c r="AH2154" s="48"/>
      <c r="AI2154" s="48"/>
      <c r="AJ2154" s="48"/>
      <c r="AK2154" s="48"/>
      <c r="AL2154" s="48"/>
      <c r="AN2154" s="48"/>
      <c r="AP2154" s="48"/>
      <c r="AQ2154" s="48"/>
      <c r="AS2154" s="48"/>
      <c r="AU2154" s="48"/>
      <c r="AV2154" s="48"/>
      <c r="AX2154" s="48"/>
      <c r="AY2154" s="48"/>
      <c r="BA2154" s="48"/>
      <c r="BB2154" s="48"/>
      <c r="BF2154" s="48"/>
      <c r="BH2154" s="48"/>
      <c r="BI2154" s="48"/>
      <c r="BK2154" s="48"/>
      <c r="BL2154" s="48"/>
      <c r="BM2154" s="48"/>
      <c r="BN2154" s="48"/>
      <c r="BO2154" s="48"/>
      <c r="BP2154" s="48"/>
      <c r="BQ2154" s="48"/>
      <c r="BR2154" s="48"/>
      <c r="BS2154" s="48"/>
      <c r="BT2154" s="48"/>
      <c r="BU2154" s="48"/>
      <c r="BV2154" s="48"/>
      <c r="BW2154" s="48"/>
      <c r="BX2154" s="48"/>
      <c r="BY2154" s="48"/>
      <c r="BZ2154" s="48"/>
      <c r="CA2154" s="48"/>
      <c r="CB2154" s="48"/>
      <c r="CC2154" s="48"/>
      <c r="CD2154" s="48"/>
      <c r="CE2154" s="48"/>
    </row>
    <row r="2155">
      <c r="E2155" s="60"/>
      <c r="F2155" s="218"/>
      <c r="I2155" s="48"/>
      <c r="J2155" s="65"/>
      <c r="K2155" s="65"/>
      <c r="L2155" s="11"/>
      <c r="M2155" s="11"/>
      <c r="P2155" s="48"/>
      <c r="Q2155" s="48"/>
      <c r="R2155" s="48"/>
      <c r="S2155" s="48"/>
      <c r="W2155" s="11"/>
      <c r="Z2155" s="48"/>
      <c r="AA2155" s="48"/>
      <c r="AB2155" s="48"/>
      <c r="AC2155" s="48"/>
      <c r="AD2155" s="48"/>
      <c r="AE2155" s="48"/>
      <c r="AF2155" s="48"/>
      <c r="AG2155" s="48"/>
      <c r="AH2155" s="48"/>
      <c r="AI2155" s="48"/>
      <c r="AJ2155" s="48"/>
      <c r="AK2155" s="48"/>
      <c r="AL2155" s="48"/>
      <c r="AN2155" s="48"/>
      <c r="AP2155" s="48"/>
      <c r="AQ2155" s="48"/>
      <c r="AS2155" s="48"/>
      <c r="AU2155" s="48"/>
      <c r="AV2155" s="48"/>
      <c r="AX2155" s="48"/>
      <c r="AY2155" s="48"/>
      <c r="BA2155" s="48"/>
      <c r="BB2155" s="48"/>
      <c r="BF2155" s="48"/>
      <c r="BH2155" s="48"/>
      <c r="BI2155" s="48"/>
      <c r="BK2155" s="48"/>
      <c r="BL2155" s="48"/>
      <c r="BM2155" s="48"/>
      <c r="BN2155" s="48"/>
      <c r="BO2155" s="48"/>
      <c r="BP2155" s="48"/>
      <c r="BQ2155" s="48"/>
      <c r="BR2155" s="48"/>
      <c r="BS2155" s="48"/>
      <c r="BT2155" s="48"/>
      <c r="BU2155" s="48"/>
      <c r="BV2155" s="48"/>
      <c r="BW2155" s="48"/>
      <c r="BX2155" s="48"/>
      <c r="BY2155" s="48"/>
      <c r="BZ2155" s="48"/>
      <c r="CA2155" s="48"/>
      <c r="CB2155" s="48"/>
      <c r="CC2155" s="48"/>
      <c r="CD2155" s="48"/>
      <c r="CE2155" s="48"/>
    </row>
    <row r="2156">
      <c r="E2156" s="60"/>
      <c r="F2156" s="218"/>
      <c r="I2156" s="48"/>
      <c r="J2156" s="65"/>
      <c r="K2156" s="65"/>
      <c r="L2156" s="11"/>
      <c r="M2156" s="11"/>
      <c r="P2156" s="48"/>
      <c r="Q2156" s="48"/>
      <c r="R2156" s="48"/>
      <c r="S2156" s="48"/>
      <c r="W2156" s="11"/>
      <c r="Z2156" s="48"/>
      <c r="AA2156" s="48"/>
      <c r="AB2156" s="48"/>
      <c r="AC2156" s="48"/>
      <c r="AD2156" s="48"/>
      <c r="AE2156" s="48"/>
      <c r="AF2156" s="48"/>
      <c r="AG2156" s="48"/>
      <c r="AH2156" s="48"/>
      <c r="AI2156" s="48"/>
      <c r="AJ2156" s="48"/>
      <c r="AK2156" s="48"/>
      <c r="AL2156" s="48"/>
      <c r="AN2156" s="48"/>
      <c r="AP2156" s="48"/>
      <c r="AQ2156" s="48"/>
      <c r="AS2156" s="48"/>
      <c r="AU2156" s="48"/>
      <c r="AV2156" s="48"/>
      <c r="AX2156" s="48"/>
      <c r="AY2156" s="48"/>
      <c r="BA2156" s="48"/>
      <c r="BB2156" s="48"/>
      <c r="BF2156" s="48"/>
      <c r="BH2156" s="48"/>
      <c r="BI2156" s="48"/>
      <c r="BK2156" s="48"/>
      <c r="BL2156" s="48"/>
      <c r="BM2156" s="48"/>
      <c r="BN2156" s="48"/>
      <c r="BO2156" s="48"/>
      <c r="BP2156" s="48"/>
      <c r="BQ2156" s="48"/>
      <c r="BR2156" s="48"/>
      <c r="BS2156" s="48"/>
      <c r="BT2156" s="48"/>
      <c r="BU2156" s="48"/>
      <c r="BV2156" s="48"/>
      <c r="BW2156" s="48"/>
      <c r="BX2156" s="48"/>
      <c r="BY2156" s="48"/>
      <c r="BZ2156" s="48"/>
      <c r="CA2156" s="48"/>
      <c r="CB2156" s="48"/>
      <c r="CC2156" s="48"/>
      <c r="CD2156" s="48"/>
      <c r="CE2156" s="48"/>
    </row>
    <row r="2157">
      <c r="E2157" s="60"/>
      <c r="F2157" s="218"/>
      <c r="I2157" s="48"/>
      <c r="J2157" s="65"/>
      <c r="K2157" s="65"/>
      <c r="L2157" s="11"/>
      <c r="M2157" s="11"/>
      <c r="P2157" s="48"/>
      <c r="Q2157" s="48"/>
      <c r="R2157" s="48"/>
      <c r="S2157" s="48"/>
      <c r="W2157" s="11"/>
      <c r="Z2157" s="48"/>
      <c r="AA2157" s="48"/>
      <c r="AB2157" s="48"/>
      <c r="AC2157" s="48"/>
      <c r="AD2157" s="48"/>
      <c r="AE2157" s="48"/>
      <c r="AF2157" s="48"/>
      <c r="AG2157" s="48"/>
      <c r="AH2157" s="48"/>
      <c r="AI2157" s="48"/>
      <c r="AJ2157" s="48"/>
      <c r="AK2157" s="48"/>
      <c r="AL2157" s="48"/>
      <c r="AN2157" s="48"/>
      <c r="AP2157" s="48"/>
      <c r="AQ2157" s="48"/>
      <c r="AS2157" s="48"/>
      <c r="AU2157" s="48"/>
      <c r="AV2157" s="48"/>
      <c r="AX2157" s="48"/>
      <c r="AY2157" s="48"/>
      <c r="BA2157" s="48"/>
      <c r="BB2157" s="48"/>
      <c r="BF2157" s="48"/>
      <c r="BH2157" s="48"/>
      <c r="BI2157" s="48"/>
      <c r="BK2157" s="48"/>
      <c r="BL2157" s="48"/>
      <c r="BM2157" s="48"/>
      <c r="BN2157" s="48"/>
      <c r="BO2157" s="48"/>
      <c r="BP2157" s="48"/>
      <c r="BQ2157" s="48"/>
      <c r="BR2157" s="48"/>
      <c r="BS2157" s="48"/>
      <c r="BT2157" s="48"/>
      <c r="BU2157" s="48"/>
      <c r="BV2157" s="48"/>
      <c r="BW2157" s="48"/>
      <c r="BX2157" s="48"/>
      <c r="BY2157" s="48"/>
      <c r="BZ2157" s="48"/>
      <c r="CA2157" s="48"/>
      <c r="CB2157" s="48"/>
      <c r="CC2157" s="48"/>
      <c r="CD2157" s="48"/>
      <c r="CE2157" s="48"/>
    </row>
    <row r="2158">
      <c r="E2158" s="60"/>
      <c r="F2158" s="218"/>
      <c r="I2158" s="48"/>
      <c r="J2158" s="65"/>
      <c r="K2158" s="65"/>
      <c r="L2158" s="11"/>
      <c r="M2158" s="11"/>
      <c r="P2158" s="48"/>
      <c r="Q2158" s="48"/>
      <c r="R2158" s="48"/>
      <c r="S2158" s="48"/>
      <c r="W2158" s="11"/>
      <c r="Z2158" s="48"/>
      <c r="AA2158" s="48"/>
      <c r="AB2158" s="48"/>
      <c r="AC2158" s="48"/>
      <c r="AD2158" s="48"/>
      <c r="AE2158" s="48"/>
      <c r="AF2158" s="48"/>
      <c r="AG2158" s="48"/>
      <c r="AH2158" s="48"/>
      <c r="AI2158" s="48"/>
      <c r="AJ2158" s="48"/>
      <c r="AK2158" s="48"/>
      <c r="AL2158" s="48"/>
      <c r="AN2158" s="48"/>
      <c r="AP2158" s="48"/>
      <c r="AQ2158" s="48"/>
      <c r="AS2158" s="48"/>
      <c r="AU2158" s="48"/>
      <c r="AV2158" s="48"/>
      <c r="AX2158" s="48"/>
      <c r="AY2158" s="48"/>
      <c r="BA2158" s="48"/>
      <c r="BB2158" s="48"/>
      <c r="BF2158" s="48"/>
      <c r="BH2158" s="48"/>
      <c r="BI2158" s="48"/>
      <c r="BK2158" s="48"/>
      <c r="BL2158" s="48"/>
      <c r="BM2158" s="48"/>
      <c r="BN2158" s="48"/>
      <c r="BO2158" s="48"/>
      <c r="BP2158" s="48"/>
      <c r="BQ2158" s="48"/>
      <c r="BR2158" s="48"/>
      <c r="BS2158" s="48"/>
      <c r="BT2158" s="48"/>
      <c r="BU2158" s="48"/>
      <c r="BV2158" s="48"/>
      <c r="BW2158" s="48"/>
      <c r="BX2158" s="48"/>
      <c r="BY2158" s="48"/>
      <c r="BZ2158" s="48"/>
      <c r="CA2158" s="48"/>
      <c r="CB2158" s="48"/>
      <c r="CC2158" s="48"/>
      <c r="CD2158" s="48"/>
      <c r="CE2158" s="48"/>
    </row>
    <row r="2159">
      <c r="E2159" s="60"/>
      <c r="F2159" s="218"/>
      <c r="I2159" s="48"/>
      <c r="J2159" s="65"/>
      <c r="K2159" s="65"/>
      <c r="L2159" s="11"/>
      <c r="M2159" s="11"/>
      <c r="P2159" s="48"/>
      <c r="Q2159" s="48"/>
      <c r="R2159" s="48"/>
      <c r="S2159" s="48"/>
      <c r="W2159" s="11"/>
      <c r="Z2159" s="48"/>
      <c r="AA2159" s="48"/>
      <c r="AB2159" s="48"/>
      <c r="AC2159" s="48"/>
      <c r="AD2159" s="48"/>
      <c r="AE2159" s="48"/>
      <c r="AF2159" s="48"/>
      <c r="AG2159" s="48"/>
      <c r="AH2159" s="48"/>
      <c r="AI2159" s="48"/>
      <c r="AJ2159" s="48"/>
      <c r="AK2159" s="48"/>
      <c r="AL2159" s="48"/>
      <c r="AN2159" s="48"/>
      <c r="AP2159" s="48"/>
      <c r="AQ2159" s="48"/>
      <c r="AS2159" s="48"/>
      <c r="AU2159" s="48"/>
      <c r="AV2159" s="48"/>
      <c r="AX2159" s="48"/>
      <c r="AY2159" s="48"/>
      <c r="BA2159" s="48"/>
      <c r="BB2159" s="48"/>
      <c r="BF2159" s="48"/>
      <c r="BH2159" s="48"/>
      <c r="BI2159" s="48"/>
      <c r="BK2159" s="48"/>
      <c r="BL2159" s="48"/>
      <c r="BM2159" s="48"/>
      <c r="BN2159" s="48"/>
      <c r="BO2159" s="48"/>
      <c r="BP2159" s="48"/>
      <c r="BQ2159" s="48"/>
      <c r="BR2159" s="48"/>
      <c r="BS2159" s="48"/>
      <c r="BT2159" s="48"/>
      <c r="BU2159" s="48"/>
      <c r="BV2159" s="48"/>
      <c r="BW2159" s="48"/>
      <c r="BX2159" s="48"/>
      <c r="BY2159" s="48"/>
      <c r="BZ2159" s="48"/>
      <c r="CA2159" s="48"/>
      <c r="CB2159" s="48"/>
      <c r="CC2159" s="48"/>
      <c r="CD2159" s="48"/>
      <c r="CE2159" s="48"/>
    </row>
    <row r="2160">
      <c r="E2160" s="60"/>
      <c r="F2160" s="218"/>
      <c r="I2160" s="48"/>
      <c r="J2160" s="65"/>
      <c r="K2160" s="65"/>
      <c r="L2160" s="11"/>
      <c r="M2160" s="11"/>
      <c r="P2160" s="48"/>
      <c r="Q2160" s="48"/>
      <c r="R2160" s="48"/>
      <c r="S2160" s="48"/>
      <c r="W2160" s="11"/>
      <c r="Z2160" s="48"/>
      <c r="AA2160" s="48"/>
      <c r="AB2160" s="48"/>
      <c r="AC2160" s="48"/>
      <c r="AD2160" s="48"/>
      <c r="AE2160" s="48"/>
      <c r="AF2160" s="48"/>
      <c r="AG2160" s="48"/>
      <c r="AH2160" s="48"/>
      <c r="AI2160" s="48"/>
      <c r="AJ2160" s="48"/>
      <c r="AK2160" s="48"/>
      <c r="AL2160" s="48"/>
      <c r="AN2160" s="48"/>
      <c r="AP2160" s="48"/>
      <c r="AQ2160" s="48"/>
      <c r="AS2160" s="48"/>
      <c r="AU2160" s="48"/>
      <c r="AV2160" s="48"/>
      <c r="AX2160" s="48"/>
      <c r="AY2160" s="48"/>
      <c r="BA2160" s="48"/>
      <c r="BB2160" s="48"/>
      <c r="BF2160" s="48"/>
      <c r="BH2160" s="48"/>
      <c r="BI2160" s="48"/>
      <c r="BK2160" s="48"/>
      <c r="BL2160" s="48"/>
      <c r="BM2160" s="48"/>
      <c r="BN2160" s="48"/>
      <c r="BO2160" s="48"/>
      <c r="BP2160" s="48"/>
      <c r="BQ2160" s="48"/>
      <c r="BR2160" s="48"/>
      <c r="BS2160" s="48"/>
      <c r="BT2160" s="48"/>
      <c r="BU2160" s="48"/>
      <c r="BV2160" s="48"/>
      <c r="BW2160" s="48"/>
      <c r="BX2160" s="48"/>
      <c r="BY2160" s="48"/>
      <c r="BZ2160" s="48"/>
      <c r="CA2160" s="48"/>
      <c r="CB2160" s="48"/>
      <c r="CC2160" s="48"/>
      <c r="CD2160" s="48"/>
      <c r="CE2160" s="48"/>
    </row>
    <row r="2161">
      <c r="E2161" s="60"/>
      <c r="F2161" s="218"/>
      <c r="I2161" s="48"/>
      <c r="J2161" s="65"/>
      <c r="K2161" s="65"/>
      <c r="L2161" s="11"/>
      <c r="M2161" s="11"/>
      <c r="P2161" s="48"/>
      <c r="Q2161" s="48"/>
      <c r="R2161" s="48"/>
      <c r="S2161" s="48"/>
      <c r="W2161" s="11"/>
      <c r="Z2161" s="48"/>
      <c r="AA2161" s="48"/>
      <c r="AB2161" s="48"/>
      <c r="AC2161" s="48"/>
      <c r="AD2161" s="48"/>
      <c r="AE2161" s="48"/>
      <c r="AF2161" s="48"/>
      <c r="AG2161" s="48"/>
      <c r="AH2161" s="48"/>
      <c r="AI2161" s="48"/>
      <c r="AJ2161" s="48"/>
      <c r="AK2161" s="48"/>
      <c r="AL2161" s="48"/>
      <c r="AN2161" s="48"/>
      <c r="AP2161" s="48"/>
      <c r="AQ2161" s="48"/>
      <c r="AS2161" s="48"/>
      <c r="AU2161" s="48"/>
      <c r="AV2161" s="48"/>
      <c r="AX2161" s="48"/>
      <c r="AY2161" s="48"/>
      <c r="BA2161" s="48"/>
      <c r="BB2161" s="48"/>
      <c r="BF2161" s="48"/>
      <c r="BH2161" s="48"/>
      <c r="BI2161" s="48"/>
      <c r="BK2161" s="48"/>
      <c r="BL2161" s="48"/>
      <c r="BM2161" s="48"/>
      <c r="BN2161" s="48"/>
      <c r="BO2161" s="48"/>
      <c r="BP2161" s="48"/>
      <c r="BQ2161" s="48"/>
      <c r="BR2161" s="48"/>
      <c r="BS2161" s="48"/>
      <c r="BT2161" s="48"/>
      <c r="BU2161" s="48"/>
      <c r="BV2161" s="48"/>
      <c r="BW2161" s="48"/>
      <c r="BX2161" s="48"/>
      <c r="BY2161" s="48"/>
      <c r="BZ2161" s="48"/>
      <c r="CA2161" s="48"/>
      <c r="CB2161" s="48"/>
      <c r="CC2161" s="48"/>
      <c r="CD2161" s="48"/>
      <c r="CE2161" s="48"/>
    </row>
    <row r="2162">
      <c r="E2162" s="60"/>
      <c r="F2162" s="218"/>
      <c r="I2162" s="48"/>
      <c r="J2162" s="65"/>
      <c r="K2162" s="65"/>
      <c r="L2162" s="11"/>
      <c r="M2162" s="11"/>
      <c r="P2162" s="48"/>
      <c r="Q2162" s="48"/>
      <c r="R2162" s="48"/>
      <c r="S2162" s="48"/>
      <c r="W2162" s="11"/>
      <c r="Z2162" s="48"/>
      <c r="AA2162" s="48"/>
      <c r="AB2162" s="48"/>
      <c r="AC2162" s="48"/>
      <c r="AD2162" s="48"/>
      <c r="AE2162" s="48"/>
      <c r="AF2162" s="48"/>
      <c r="AG2162" s="48"/>
      <c r="AH2162" s="48"/>
      <c r="AI2162" s="48"/>
      <c r="AJ2162" s="48"/>
      <c r="AK2162" s="48"/>
      <c r="AL2162" s="48"/>
      <c r="AN2162" s="48"/>
      <c r="AP2162" s="48"/>
      <c r="AQ2162" s="48"/>
      <c r="AS2162" s="48"/>
      <c r="AU2162" s="48"/>
      <c r="AV2162" s="48"/>
      <c r="AX2162" s="48"/>
      <c r="AY2162" s="48"/>
      <c r="BA2162" s="48"/>
      <c r="BB2162" s="48"/>
      <c r="BF2162" s="48"/>
      <c r="BH2162" s="48"/>
      <c r="BI2162" s="48"/>
      <c r="BK2162" s="48"/>
      <c r="BL2162" s="48"/>
      <c r="BM2162" s="48"/>
      <c r="BN2162" s="48"/>
      <c r="BO2162" s="48"/>
      <c r="BP2162" s="48"/>
      <c r="BQ2162" s="48"/>
      <c r="BR2162" s="48"/>
      <c r="BS2162" s="48"/>
      <c r="BT2162" s="48"/>
      <c r="BU2162" s="48"/>
      <c r="BV2162" s="48"/>
      <c r="BW2162" s="48"/>
      <c r="BX2162" s="48"/>
      <c r="BY2162" s="48"/>
      <c r="BZ2162" s="48"/>
      <c r="CA2162" s="48"/>
      <c r="CB2162" s="48"/>
      <c r="CC2162" s="48"/>
      <c r="CD2162" s="48"/>
      <c r="CE2162" s="48"/>
    </row>
    <row r="2163">
      <c r="E2163" s="60"/>
      <c r="F2163" s="218"/>
      <c r="I2163" s="48"/>
      <c r="J2163" s="65"/>
      <c r="K2163" s="65"/>
      <c r="L2163" s="11"/>
      <c r="M2163" s="11"/>
      <c r="P2163" s="48"/>
      <c r="Q2163" s="48"/>
      <c r="R2163" s="48"/>
      <c r="S2163" s="48"/>
      <c r="W2163" s="11"/>
      <c r="Z2163" s="48"/>
      <c r="AA2163" s="48"/>
      <c r="AB2163" s="48"/>
      <c r="AC2163" s="48"/>
      <c r="AD2163" s="48"/>
      <c r="AE2163" s="48"/>
      <c r="AF2163" s="48"/>
      <c r="AG2163" s="48"/>
      <c r="AH2163" s="48"/>
      <c r="AI2163" s="48"/>
      <c r="AJ2163" s="48"/>
      <c r="AK2163" s="48"/>
      <c r="AL2163" s="48"/>
      <c r="AN2163" s="48"/>
      <c r="AP2163" s="48"/>
      <c r="AQ2163" s="48"/>
      <c r="AS2163" s="48"/>
      <c r="AU2163" s="48"/>
      <c r="AV2163" s="48"/>
      <c r="AX2163" s="48"/>
      <c r="AY2163" s="48"/>
      <c r="BA2163" s="48"/>
      <c r="BB2163" s="48"/>
      <c r="BF2163" s="48"/>
      <c r="BH2163" s="48"/>
      <c r="BI2163" s="48"/>
      <c r="BK2163" s="48"/>
      <c r="BL2163" s="48"/>
      <c r="BM2163" s="48"/>
      <c r="BN2163" s="48"/>
      <c r="BO2163" s="48"/>
      <c r="BP2163" s="48"/>
      <c r="BQ2163" s="48"/>
      <c r="BR2163" s="48"/>
      <c r="BS2163" s="48"/>
      <c r="BT2163" s="48"/>
      <c r="BU2163" s="48"/>
      <c r="BV2163" s="48"/>
      <c r="BW2163" s="48"/>
      <c r="BX2163" s="48"/>
      <c r="BY2163" s="48"/>
      <c r="BZ2163" s="48"/>
      <c r="CA2163" s="48"/>
      <c r="CB2163" s="48"/>
      <c r="CC2163" s="48"/>
      <c r="CD2163" s="48"/>
      <c r="CE2163" s="48"/>
    </row>
    <row r="2164">
      <c r="E2164" s="60"/>
      <c r="F2164" s="218"/>
      <c r="I2164" s="48"/>
      <c r="J2164" s="65"/>
      <c r="K2164" s="65"/>
      <c r="L2164" s="11"/>
      <c r="M2164" s="11"/>
      <c r="P2164" s="48"/>
      <c r="Q2164" s="48"/>
      <c r="R2164" s="48"/>
      <c r="S2164" s="48"/>
      <c r="W2164" s="11"/>
      <c r="Z2164" s="48"/>
      <c r="AA2164" s="48"/>
      <c r="AB2164" s="48"/>
      <c r="AC2164" s="48"/>
      <c r="AD2164" s="48"/>
      <c r="AE2164" s="48"/>
      <c r="AF2164" s="48"/>
      <c r="AG2164" s="48"/>
      <c r="AH2164" s="48"/>
      <c r="AI2164" s="48"/>
      <c r="AJ2164" s="48"/>
      <c r="AK2164" s="48"/>
      <c r="AL2164" s="48"/>
      <c r="AN2164" s="48"/>
      <c r="AP2164" s="48"/>
      <c r="AQ2164" s="48"/>
      <c r="AS2164" s="48"/>
      <c r="AU2164" s="48"/>
      <c r="AV2164" s="48"/>
      <c r="AX2164" s="48"/>
      <c r="AY2164" s="48"/>
      <c r="BA2164" s="48"/>
      <c r="BB2164" s="48"/>
      <c r="BF2164" s="48"/>
      <c r="BH2164" s="48"/>
      <c r="BI2164" s="48"/>
      <c r="BK2164" s="48"/>
      <c r="BL2164" s="48"/>
      <c r="BM2164" s="48"/>
      <c r="BN2164" s="48"/>
      <c r="BO2164" s="48"/>
      <c r="BP2164" s="48"/>
      <c r="BQ2164" s="48"/>
      <c r="BR2164" s="48"/>
      <c r="BS2164" s="48"/>
      <c r="BT2164" s="48"/>
      <c r="BU2164" s="48"/>
      <c r="BV2164" s="48"/>
      <c r="BW2164" s="48"/>
      <c r="BX2164" s="48"/>
      <c r="BY2164" s="48"/>
      <c r="BZ2164" s="48"/>
      <c r="CA2164" s="48"/>
      <c r="CB2164" s="48"/>
      <c r="CC2164" s="48"/>
      <c r="CD2164" s="48"/>
      <c r="CE2164" s="48"/>
    </row>
    <row r="2165">
      <c r="E2165" s="60"/>
      <c r="F2165" s="218"/>
      <c r="I2165" s="48"/>
      <c r="J2165" s="65"/>
      <c r="K2165" s="65"/>
      <c r="L2165" s="11"/>
      <c r="M2165" s="11"/>
      <c r="P2165" s="48"/>
      <c r="Q2165" s="48"/>
      <c r="R2165" s="48"/>
      <c r="S2165" s="48"/>
      <c r="W2165" s="11"/>
      <c r="Z2165" s="48"/>
      <c r="AA2165" s="48"/>
      <c r="AB2165" s="48"/>
      <c r="AC2165" s="48"/>
      <c r="AD2165" s="48"/>
      <c r="AE2165" s="48"/>
      <c r="AF2165" s="48"/>
      <c r="AG2165" s="48"/>
      <c r="AH2165" s="48"/>
      <c r="AI2165" s="48"/>
      <c r="AJ2165" s="48"/>
      <c r="AK2165" s="48"/>
      <c r="AL2165" s="48"/>
      <c r="AN2165" s="48"/>
      <c r="AP2165" s="48"/>
      <c r="AQ2165" s="48"/>
      <c r="AS2165" s="48"/>
      <c r="AU2165" s="48"/>
      <c r="AV2165" s="48"/>
      <c r="AX2165" s="48"/>
      <c r="AY2165" s="48"/>
      <c r="BA2165" s="48"/>
      <c r="BB2165" s="48"/>
      <c r="BF2165" s="48"/>
      <c r="BH2165" s="48"/>
      <c r="BI2165" s="48"/>
      <c r="BK2165" s="48"/>
      <c r="BL2165" s="48"/>
      <c r="BM2165" s="48"/>
      <c r="BN2165" s="48"/>
      <c r="BO2165" s="48"/>
      <c r="BP2165" s="48"/>
      <c r="BQ2165" s="48"/>
      <c r="BR2165" s="48"/>
      <c r="BS2165" s="48"/>
      <c r="BT2165" s="48"/>
      <c r="BU2165" s="48"/>
      <c r="BV2165" s="48"/>
      <c r="BW2165" s="48"/>
      <c r="BX2165" s="48"/>
      <c r="BY2165" s="48"/>
      <c r="BZ2165" s="48"/>
      <c r="CA2165" s="48"/>
      <c r="CB2165" s="48"/>
      <c r="CC2165" s="48"/>
      <c r="CD2165" s="48"/>
      <c r="CE2165" s="48"/>
    </row>
    <row r="2166">
      <c r="E2166" s="60"/>
      <c r="F2166" s="218"/>
      <c r="I2166" s="48"/>
      <c r="J2166" s="65"/>
      <c r="K2166" s="65"/>
      <c r="L2166" s="11"/>
      <c r="M2166" s="11"/>
      <c r="P2166" s="48"/>
      <c r="Q2166" s="48"/>
      <c r="R2166" s="48"/>
      <c r="S2166" s="48"/>
      <c r="W2166" s="11"/>
      <c r="Z2166" s="48"/>
      <c r="AA2166" s="48"/>
      <c r="AB2166" s="48"/>
      <c r="AC2166" s="48"/>
      <c r="AD2166" s="48"/>
      <c r="AE2166" s="48"/>
      <c r="AF2166" s="48"/>
      <c r="AG2166" s="48"/>
      <c r="AH2166" s="48"/>
      <c r="AI2166" s="48"/>
      <c r="AJ2166" s="48"/>
      <c r="AK2166" s="48"/>
      <c r="AL2166" s="48"/>
      <c r="AN2166" s="48"/>
      <c r="AP2166" s="48"/>
      <c r="AQ2166" s="48"/>
      <c r="AS2166" s="48"/>
      <c r="AU2166" s="48"/>
      <c r="AV2166" s="48"/>
      <c r="AX2166" s="48"/>
      <c r="AY2166" s="48"/>
      <c r="BA2166" s="48"/>
      <c r="BB2166" s="48"/>
      <c r="BF2166" s="48"/>
      <c r="BH2166" s="48"/>
      <c r="BI2166" s="48"/>
      <c r="BK2166" s="48"/>
      <c r="BL2166" s="48"/>
      <c r="BM2166" s="48"/>
      <c r="BN2166" s="48"/>
      <c r="BO2166" s="48"/>
      <c r="BP2166" s="48"/>
      <c r="BQ2166" s="48"/>
      <c r="BR2166" s="48"/>
      <c r="BS2166" s="48"/>
      <c r="BT2166" s="48"/>
      <c r="BU2166" s="48"/>
      <c r="BV2166" s="48"/>
      <c r="BW2166" s="48"/>
      <c r="BX2166" s="48"/>
      <c r="BY2166" s="48"/>
      <c r="BZ2166" s="48"/>
      <c r="CA2166" s="48"/>
      <c r="CB2166" s="48"/>
      <c r="CC2166" s="48"/>
      <c r="CD2166" s="48"/>
      <c r="CE2166" s="48"/>
    </row>
    <row r="2167">
      <c r="E2167" s="60"/>
      <c r="F2167" s="218"/>
      <c r="I2167" s="48"/>
      <c r="J2167" s="65"/>
      <c r="K2167" s="65"/>
      <c r="L2167" s="11"/>
      <c r="M2167" s="11"/>
      <c r="P2167" s="48"/>
      <c r="Q2167" s="48"/>
      <c r="R2167" s="48"/>
      <c r="S2167" s="48"/>
      <c r="W2167" s="11"/>
      <c r="Z2167" s="48"/>
      <c r="AA2167" s="48"/>
      <c r="AB2167" s="48"/>
      <c r="AC2167" s="48"/>
      <c r="AD2167" s="48"/>
      <c r="AE2167" s="48"/>
      <c r="AF2167" s="48"/>
      <c r="AG2167" s="48"/>
      <c r="AH2167" s="48"/>
      <c r="AI2167" s="48"/>
      <c r="AJ2167" s="48"/>
      <c r="AK2167" s="48"/>
      <c r="AL2167" s="48"/>
      <c r="AN2167" s="48"/>
      <c r="AP2167" s="48"/>
      <c r="AQ2167" s="48"/>
      <c r="AS2167" s="48"/>
      <c r="AU2167" s="48"/>
      <c r="AV2167" s="48"/>
      <c r="AX2167" s="48"/>
      <c r="AY2167" s="48"/>
      <c r="BA2167" s="48"/>
      <c r="BB2167" s="48"/>
      <c r="BF2167" s="48"/>
      <c r="BH2167" s="48"/>
      <c r="BI2167" s="48"/>
      <c r="BK2167" s="48"/>
      <c r="BL2167" s="48"/>
      <c r="BM2167" s="48"/>
      <c r="BN2167" s="48"/>
      <c r="BO2167" s="48"/>
      <c r="BP2167" s="48"/>
      <c r="BQ2167" s="48"/>
      <c r="BR2167" s="48"/>
      <c r="BS2167" s="48"/>
      <c r="BT2167" s="48"/>
      <c r="BU2167" s="48"/>
      <c r="BV2167" s="48"/>
      <c r="BW2167" s="48"/>
      <c r="BX2167" s="48"/>
      <c r="BY2167" s="48"/>
      <c r="BZ2167" s="48"/>
      <c r="CA2167" s="48"/>
      <c r="CB2167" s="48"/>
      <c r="CC2167" s="48"/>
      <c r="CD2167" s="48"/>
      <c r="CE2167" s="48"/>
    </row>
    <row r="2168">
      <c r="E2168" s="60"/>
      <c r="F2168" s="218"/>
      <c r="I2168" s="48"/>
      <c r="J2168" s="65"/>
      <c r="K2168" s="65"/>
      <c r="L2168" s="11"/>
      <c r="M2168" s="11"/>
      <c r="P2168" s="48"/>
      <c r="Q2168" s="48"/>
      <c r="R2168" s="48"/>
      <c r="S2168" s="48"/>
      <c r="W2168" s="11"/>
      <c r="Z2168" s="48"/>
      <c r="AA2168" s="48"/>
      <c r="AB2168" s="48"/>
      <c r="AC2168" s="48"/>
      <c r="AD2168" s="48"/>
      <c r="AE2168" s="48"/>
      <c r="AF2168" s="48"/>
      <c r="AG2168" s="48"/>
      <c r="AH2168" s="48"/>
      <c r="AI2168" s="48"/>
      <c r="AJ2168" s="48"/>
      <c r="AK2168" s="48"/>
      <c r="AL2168" s="48"/>
      <c r="AN2168" s="48"/>
      <c r="AP2168" s="48"/>
      <c r="AQ2168" s="48"/>
      <c r="AS2168" s="48"/>
      <c r="AU2168" s="48"/>
      <c r="AV2168" s="48"/>
      <c r="AX2168" s="48"/>
      <c r="AY2168" s="48"/>
      <c r="BA2168" s="48"/>
      <c r="BB2168" s="48"/>
      <c r="BF2168" s="48"/>
      <c r="BH2168" s="48"/>
      <c r="BI2168" s="48"/>
      <c r="BK2168" s="48"/>
      <c r="BL2168" s="48"/>
      <c r="BM2168" s="48"/>
      <c r="BN2168" s="48"/>
      <c r="BO2168" s="48"/>
      <c r="BP2168" s="48"/>
      <c r="BQ2168" s="48"/>
      <c r="BR2168" s="48"/>
      <c r="BS2168" s="48"/>
      <c r="BT2168" s="48"/>
      <c r="BU2168" s="48"/>
      <c r="BV2168" s="48"/>
      <c r="BW2168" s="48"/>
      <c r="BX2168" s="48"/>
      <c r="BY2168" s="48"/>
      <c r="BZ2168" s="48"/>
      <c r="CA2168" s="48"/>
      <c r="CB2168" s="48"/>
      <c r="CC2168" s="48"/>
      <c r="CD2168" s="48"/>
      <c r="CE2168" s="48"/>
    </row>
    <row r="2169">
      <c r="E2169" s="60"/>
      <c r="F2169" s="218"/>
      <c r="I2169" s="48"/>
      <c r="J2169" s="65"/>
      <c r="K2169" s="65"/>
      <c r="L2169" s="11"/>
      <c r="M2169" s="11"/>
      <c r="P2169" s="48"/>
      <c r="Q2169" s="48"/>
      <c r="R2169" s="48"/>
      <c r="S2169" s="48"/>
      <c r="W2169" s="11"/>
      <c r="Z2169" s="48"/>
      <c r="AA2169" s="48"/>
      <c r="AB2169" s="48"/>
      <c r="AC2169" s="48"/>
      <c r="AD2169" s="48"/>
      <c r="AE2169" s="48"/>
      <c r="AF2169" s="48"/>
      <c r="AG2169" s="48"/>
      <c r="AH2169" s="48"/>
      <c r="AI2169" s="48"/>
      <c r="AJ2169" s="48"/>
      <c r="AK2169" s="48"/>
      <c r="AL2169" s="48"/>
      <c r="AN2169" s="48"/>
      <c r="AP2169" s="48"/>
      <c r="AQ2169" s="48"/>
      <c r="AS2169" s="48"/>
      <c r="AU2169" s="48"/>
      <c r="AV2169" s="48"/>
      <c r="AX2169" s="48"/>
      <c r="AY2169" s="48"/>
      <c r="BA2169" s="48"/>
      <c r="BB2169" s="48"/>
      <c r="BF2169" s="48"/>
      <c r="BH2169" s="48"/>
      <c r="BI2169" s="48"/>
      <c r="BK2169" s="48"/>
      <c r="BL2169" s="48"/>
      <c r="BM2169" s="48"/>
      <c r="BN2169" s="48"/>
      <c r="BO2169" s="48"/>
      <c r="BP2169" s="48"/>
      <c r="BQ2169" s="48"/>
      <c r="BR2169" s="48"/>
      <c r="BS2169" s="48"/>
      <c r="BT2169" s="48"/>
      <c r="BU2169" s="48"/>
      <c r="BV2169" s="48"/>
      <c r="BW2169" s="48"/>
      <c r="BX2169" s="48"/>
      <c r="BY2169" s="48"/>
      <c r="BZ2169" s="48"/>
      <c r="CA2169" s="48"/>
      <c r="CB2169" s="48"/>
      <c r="CC2169" s="48"/>
      <c r="CD2169" s="48"/>
      <c r="CE2169" s="48"/>
    </row>
    <row r="2170">
      <c r="E2170" s="60"/>
      <c r="F2170" s="218"/>
      <c r="I2170" s="48"/>
      <c r="J2170" s="65"/>
      <c r="K2170" s="65"/>
      <c r="L2170" s="11"/>
      <c r="M2170" s="11"/>
      <c r="P2170" s="48"/>
      <c r="Q2170" s="48"/>
      <c r="R2170" s="48"/>
      <c r="S2170" s="48"/>
      <c r="W2170" s="11"/>
      <c r="Z2170" s="48"/>
      <c r="AA2170" s="48"/>
      <c r="AB2170" s="48"/>
      <c r="AC2170" s="48"/>
      <c r="AD2170" s="48"/>
      <c r="AE2170" s="48"/>
      <c r="AF2170" s="48"/>
      <c r="AG2170" s="48"/>
      <c r="AH2170" s="48"/>
      <c r="AI2170" s="48"/>
      <c r="AJ2170" s="48"/>
      <c r="AK2170" s="48"/>
      <c r="AL2170" s="48"/>
      <c r="AN2170" s="48"/>
      <c r="AP2170" s="48"/>
      <c r="AQ2170" s="48"/>
      <c r="AS2170" s="48"/>
      <c r="AU2170" s="48"/>
      <c r="AV2170" s="48"/>
      <c r="AX2170" s="48"/>
      <c r="AY2170" s="48"/>
      <c r="BA2170" s="48"/>
      <c r="BB2170" s="48"/>
      <c r="BF2170" s="48"/>
      <c r="BH2170" s="48"/>
      <c r="BI2170" s="48"/>
      <c r="BK2170" s="48"/>
      <c r="BL2170" s="48"/>
      <c r="BM2170" s="48"/>
      <c r="BN2170" s="48"/>
      <c r="BO2170" s="48"/>
      <c r="BP2170" s="48"/>
      <c r="BQ2170" s="48"/>
      <c r="BR2170" s="48"/>
      <c r="BS2170" s="48"/>
      <c r="BT2170" s="48"/>
      <c r="BU2170" s="48"/>
      <c r="BV2170" s="48"/>
      <c r="BW2170" s="48"/>
      <c r="BX2170" s="48"/>
      <c r="BY2170" s="48"/>
      <c r="BZ2170" s="48"/>
      <c r="CA2170" s="48"/>
      <c r="CB2170" s="48"/>
      <c r="CC2170" s="48"/>
      <c r="CD2170" s="48"/>
      <c r="CE2170" s="48"/>
    </row>
    <row r="2171">
      <c r="E2171" s="60"/>
      <c r="F2171" s="218"/>
      <c r="I2171" s="48"/>
      <c r="J2171" s="65"/>
      <c r="K2171" s="65"/>
      <c r="L2171" s="11"/>
      <c r="M2171" s="11"/>
      <c r="P2171" s="48"/>
      <c r="Q2171" s="48"/>
      <c r="R2171" s="48"/>
      <c r="S2171" s="48"/>
      <c r="W2171" s="11"/>
      <c r="Z2171" s="48"/>
      <c r="AA2171" s="48"/>
      <c r="AB2171" s="48"/>
      <c r="AC2171" s="48"/>
      <c r="AD2171" s="48"/>
      <c r="AE2171" s="48"/>
      <c r="AF2171" s="48"/>
      <c r="AG2171" s="48"/>
      <c r="AH2171" s="48"/>
      <c r="AI2171" s="48"/>
      <c r="AJ2171" s="48"/>
      <c r="AK2171" s="48"/>
      <c r="AL2171" s="48"/>
      <c r="AN2171" s="48"/>
      <c r="AP2171" s="48"/>
      <c r="AQ2171" s="48"/>
      <c r="AS2171" s="48"/>
      <c r="AU2171" s="48"/>
      <c r="AV2171" s="48"/>
      <c r="AX2171" s="48"/>
      <c r="AY2171" s="48"/>
      <c r="BA2171" s="48"/>
      <c r="BB2171" s="48"/>
      <c r="BF2171" s="48"/>
      <c r="BH2171" s="48"/>
      <c r="BI2171" s="48"/>
      <c r="BK2171" s="48"/>
      <c r="BL2171" s="48"/>
      <c r="BM2171" s="48"/>
      <c r="BN2171" s="48"/>
      <c r="BO2171" s="48"/>
      <c r="BP2171" s="48"/>
      <c r="BQ2171" s="48"/>
      <c r="BR2171" s="48"/>
      <c r="BS2171" s="48"/>
      <c r="BT2171" s="48"/>
      <c r="BU2171" s="48"/>
      <c r="BV2171" s="48"/>
      <c r="BW2171" s="48"/>
      <c r="BX2171" s="48"/>
      <c r="BY2171" s="48"/>
      <c r="BZ2171" s="48"/>
      <c r="CA2171" s="48"/>
      <c r="CB2171" s="48"/>
      <c r="CC2171" s="48"/>
      <c r="CD2171" s="48"/>
      <c r="CE2171" s="48"/>
    </row>
    <row r="2172">
      <c r="E2172" s="60"/>
      <c r="F2172" s="218"/>
      <c r="I2172" s="48"/>
      <c r="J2172" s="65"/>
      <c r="K2172" s="65"/>
      <c r="L2172" s="11"/>
      <c r="M2172" s="11"/>
      <c r="P2172" s="48"/>
      <c r="Q2172" s="48"/>
      <c r="R2172" s="48"/>
      <c r="S2172" s="48"/>
      <c r="W2172" s="11"/>
      <c r="Z2172" s="48"/>
      <c r="AA2172" s="48"/>
      <c r="AB2172" s="48"/>
      <c r="AC2172" s="48"/>
      <c r="AD2172" s="48"/>
      <c r="AE2172" s="48"/>
      <c r="AF2172" s="48"/>
      <c r="AG2172" s="48"/>
      <c r="AH2172" s="48"/>
      <c r="AI2172" s="48"/>
      <c r="AJ2172" s="48"/>
      <c r="AK2172" s="48"/>
      <c r="AL2172" s="48"/>
      <c r="AN2172" s="48"/>
      <c r="AP2172" s="48"/>
      <c r="AQ2172" s="48"/>
      <c r="AS2172" s="48"/>
      <c r="AU2172" s="48"/>
      <c r="AV2172" s="48"/>
      <c r="AX2172" s="48"/>
      <c r="AY2172" s="48"/>
      <c r="BA2172" s="48"/>
      <c r="BB2172" s="48"/>
      <c r="BF2172" s="48"/>
      <c r="BH2172" s="48"/>
      <c r="BI2172" s="48"/>
      <c r="BK2172" s="48"/>
      <c r="BL2172" s="48"/>
      <c r="BM2172" s="48"/>
      <c r="BN2172" s="48"/>
      <c r="BO2172" s="48"/>
      <c r="BP2172" s="48"/>
      <c r="BQ2172" s="48"/>
      <c r="BR2172" s="48"/>
      <c r="BS2172" s="48"/>
      <c r="BT2172" s="48"/>
      <c r="BU2172" s="48"/>
      <c r="BV2172" s="48"/>
      <c r="BW2172" s="48"/>
      <c r="BX2172" s="48"/>
      <c r="BY2172" s="48"/>
      <c r="BZ2172" s="48"/>
      <c r="CA2172" s="48"/>
      <c r="CB2172" s="48"/>
      <c r="CC2172" s="48"/>
      <c r="CD2172" s="48"/>
      <c r="CE2172" s="48"/>
    </row>
    <row r="2173">
      <c r="E2173" s="60"/>
      <c r="F2173" s="218"/>
      <c r="I2173" s="48"/>
      <c r="J2173" s="65"/>
      <c r="K2173" s="65"/>
      <c r="L2173" s="11"/>
      <c r="M2173" s="11"/>
      <c r="P2173" s="48"/>
      <c r="Q2173" s="48"/>
      <c r="R2173" s="48"/>
      <c r="S2173" s="48"/>
      <c r="W2173" s="11"/>
      <c r="Z2173" s="48"/>
      <c r="AA2173" s="48"/>
      <c r="AB2173" s="48"/>
      <c r="AC2173" s="48"/>
      <c r="AD2173" s="48"/>
      <c r="AE2173" s="48"/>
      <c r="AF2173" s="48"/>
      <c r="AG2173" s="48"/>
      <c r="AH2173" s="48"/>
      <c r="AI2173" s="48"/>
      <c r="AJ2173" s="48"/>
      <c r="AK2173" s="48"/>
      <c r="AL2173" s="48"/>
      <c r="AN2173" s="48"/>
      <c r="AP2173" s="48"/>
      <c r="AQ2173" s="48"/>
      <c r="AS2173" s="48"/>
      <c r="AU2173" s="48"/>
      <c r="AV2173" s="48"/>
      <c r="AX2173" s="48"/>
      <c r="AY2173" s="48"/>
      <c r="BA2173" s="48"/>
      <c r="BB2173" s="48"/>
      <c r="BF2173" s="48"/>
      <c r="BH2173" s="48"/>
      <c r="BI2173" s="48"/>
      <c r="BK2173" s="48"/>
      <c r="BL2173" s="48"/>
      <c r="BM2173" s="48"/>
      <c r="BN2173" s="48"/>
      <c r="BO2173" s="48"/>
      <c r="BP2173" s="48"/>
      <c r="BQ2173" s="48"/>
      <c r="BR2173" s="48"/>
      <c r="BS2173" s="48"/>
      <c r="BT2173" s="48"/>
      <c r="BU2173" s="48"/>
      <c r="BV2173" s="48"/>
      <c r="BW2173" s="48"/>
      <c r="BX2173" s="48"/>
      <c r="BY2173" s="48"/>
      <c r="BZ2173" s="48"/>
      <c r="CA2173" s="48"/>
      <c r="CB2173" s="48"/>
      <c r="CC2173" s="48"/>
      <c r="CD2173" s="48"/>
      <c r="CE2173" s="48"/>
    </row>
    <row r="2174">
      <c r="E2174" s="60"/>
      <c r="F2174" s="218"/>
      <c r="I2174" s="48"/>
      <c r="J2174" s="65"/>
      <c r="K2174" s="65"/>
      <c r="L2174" s="11"/>
      <c r="M2174" s="11"/>
      <c r="P2174" s="48"/>
      <c r="Q2174" s="48"/>
      <c r="R2174" s="48"/>
      <c r="S2174" s="48"/>
      <c r="W2174" s="11"/>
      <c r="Z2174" s="48"/>
      <c r="AA2174" s="48"/>
      <c r="AB2174" s="48"/>
      <c r="AC2174" s="48"/>
      <c r="AD2174" s="48"/>
      <c r="AE2174" s="48"/>
      <c r="AF2174" s="48"/>
      <c r="AG2174" s="48"/>
      <c r="AH2174" s="48"/>
      <c r="AI2174" s="48"/>
      <c r="AJ2174" s="48"/>
      <c r="AK2174" s="48"/>
      <c r="AL2174" s="48"/>
      <c r="AN2174" s="48"/>
      <c r="AP2174" s="48"/>
      <c r="AQ2174" s="48"/>
      <c r="AS2174" s="48"/>
      <c r="AU2174" s="48"/>
      <c r="AV2174" s="48"/>
      <c r="AX2174" s="48"/>
      <c r="AY2174" s="48"/>
      <c r="BA2174" s="48"/>
      <c r="BB2174" s="48"/>
      <c r="BF2174" s="48"/>
      <c r="BH2174" s="48"/>
      <c r="BI2174" s="48"/>
      <c r="BK2174" s="48"/>
      <c r="BL2174" s="48"/>
      <c r="BM2174" s="48"/>
      <c r="BN2174" s="48"/>
      <c r="BO2174" s="48"/>
      <c r="BP2174" s="48"/>
      <c r="BQ2174" s="48"/>
      <c r="BR2174" s="48"/>
      <c r="BS2174" s="48"/>
      <c r="BT2174" s="48"/>
      <c r="BU2174" s="48"/>
      <c r="BV2174" s="48"/>
      <c r="BW2174" s="48"/>
      <c r="BX2174" s="48"/>
      <c r="BY2174" s="48"/>
      <c r="BZ2174" s="48"/>
      <c r="CA2174" s="48"/>
      <c r="CB2174" s="48"/>
      <c r="CC2174" s="48"/>
      <c r="CD2174" s="48"/>
      <c r="CE2174" s="48"/>
    </row>
    <row r="2175">
      <c r="E2175" s="60"/>
      <c r="F2175" s="218"/>
      <c r="I2175" s="48"/>
      <c r="J2175" s="65"/>
      <c r="K2175" s="65"/>
      <c r="L2175" s="11"/>
      <c r="M2175" s="11"/>
      <c r="P2175" s="48"/>
      <c r="Q2175" s="48"/>
      <c r="R2175" s="48"/>
      <c r="S2175" s="48"/>
      <c r="W2175" s="11"/>
      <c r="Z2175" s="48"/>
      <c r="AA2175" s="48"/>
      <c r="AB2175" s="48"/>
      <c r="AC2175" s="48"/>
      <c r="AD2175" s="48"/>
      <c r="AE2175" s="48"/>
      <c r="AF2175" s="48"/>
      <c r="AG2175" s="48"/>
      <c r="AH2175" s="48"/>
      <c r="AI2175" s="48"/>
      <c r="AJ2175" s="48"/>
      <c r="AK2175" s="48"/>
      <c r="AL2175" s="48"/>
      <c r="AN2175" s="48"/>
      <c r="AP2175" s="48"/>
      <c r="AQ2175" s="48"/>
      <c r="AS2175" s="48"/>
      <c r="AU2175" s="48"/>
      <c r="AV2175" s="48"/>
      <c r="AX2175" s="48"/>
      <c r="AY2175" s="48"/>
      <c r="BA2175" s="48"/>
      <c r="BB2175" s="48"/>
      <c r="BF2175" s="48"/>
      <c r="BH2175" s="48"/>
      <c r="BI2175" s="48"/>
      <c r="BK2175" s="48"/>
      <c r="BL2175" s="48"/>
      <c r="BM2175" s="48"/>
      <c r="BN2175" s="48"/>
      <c r="BO2175" s="48"/>
      <c r="BP2175" s="48"/>
      <c r="BQ2175" s="48"/>
      <c r="BR2175" s="48"/>
      <c r="BS2175" s="48"/>
      <c r="BT2175" s="48"/>
      <c r="BU2175" s="48"/>
      <c r="BV2175" s="48"/>
      <c r="BW2175" s="48"/>
      <c r="BX2175" s="48"/>
      <c r="BY2175" s="48"/>
      <c r="BZ2175" s="48"/>
      <c r="CA2175" s="48"/>
      <c r="CB2175" s="48"/>
      <c r="CC2175" s="48"/>
      <c r="CD2175" s="48"/>
      <c r="CE2175" s="48"/>
    </row>
    <row r="2176">
      <c r="E2176" s="60"/>
      <c r="F2176" s="218"/>
      <c r="I2176" s="48"/>
      <c r="J2176" s="65"/>
      <c r="K2176" s="65"/>
      <c r="L2176" s="11"/>
      <c r="M2176" s="11"/>
      <c r="P2176" s="48"/>
      <c r="Q2176" s="48"/>
      <c r="R2176" s="48"/>
      <c r="S2176" s="48"/>
      <c r="W2176" s="11"/>
      <c r="Z2176" s="48"/>
      <c r="AA2176" s="48"/>
      <c r="AB2176" s="48"/>
      <c r="AC2176" s="48"/>
      <c r="AD2176" s="48"/>
      <c r="AE2176" s="48"/>
      <c r="AF2176" s="48"/>
      <c r="AG2176" s="48"/>
      <c r="AH2176" s="48"/>
      <c r="AI2176" s="48"/>
      <c r="AJ2176" s="48"/>
      <c r="AK2176" s="48"/>
      <c r="AL2176" s="48"/>
      <c r="AN2176" s="48"/>
      <c r="AP2176" s="48"/>
      <c r="AQ2176" s="48"/>
      <c r="AS2176" s="48"/>
      <c r="AU2176" s="48"/>
      <c r="AV2176" s="48"/>
      <c r="AX2176" s="48"/>
      <c r="AY2176" s="48"/>
      <c r="BA2176" s="48"/>
      <c r="BB2176" s="48"/>
      <c r="BF2176" s="48"/>
      <c r="BH2176" s="48"/>
      <c r="BI2176" s="48"/>
      <c r="BK2176" s="48"/>
      <c r="BL2176" s="48"/>
      <c r="BM2176" s="48"/>
      <c r="BN2176" s="48"/>
      <c r="BO2176" s="48"/>
      <c r="BP2176" s="48"/>
      <c r="BQ2176" s="48"/>
      <c r="BR2176" s="48"/>
      <c r="BS2176" s="48"/>
      <c r="BT2176" s="48"/>
      <c r="BU2176" s="48"/>
      <c r="BV2176" s="48"/>
      <c r="BW2176" s="48"/>
      <c r="BX2176" s="48"/>
      <c r="BY2176" s="48"/>
      <c r="BZ2176" s="48"/>
      <c r="CA2176" s="48"/>
      <c r="CB2176" s="48"/>
      <c r="CC2176" s="48"/>
      <c r="CD2176" s="48"/>
      <c r="CE2176" s="48"/>
    </row>
    <row r="2177">
      <c r="E2177" s="60"/>
      <c r="F2177" s="218"/>
      <c r="I2177" s="48"/>
      <c r="J2177" s="65"/>
      <c r="K2177" s="65"/>
      <c r="L2177" s="11"/>
      <c r="M2177" s="11"/>
      <c r="P2177" s="48"/>
      <c r="Q2177" s="48"/>
      <c r="R2177" s="48"/>
      <c r="S2177" s="48"/>
      <c r="W2177" s="11"/>
      <c r="Z2177" s="48"/>
      <c r="AA2177" s="48"/>
      <c r="AB2177" s="48"/>
      <c r="AC2177" s="48"/>
      <c r="AD2177" s="48"/>
      <c r="AE2177" s="48"/>
      <c r="AF2177" s="48"/>
      <c r="AG2177" s="48"/>
      <c r="AH2177" s="48"/>
      <c r="AI2177" s="48"/>
      <c r="AJ2177" s="48"/>
      <c r="AK2177" s="48"/>
      <c r="AL2177" s="48"/>
      <c r="AN2177" s="48"/>
      <c r="AP2177" s="48"/>
      <c r="AQ2177" s="48"/>
      <c r="AS2177" s="48"/>
      <c r="AU2177" s="48"/>
      <c r="AV2177" s="48"/>
      <c r="AX2177" s="48"/>
      <c r="AY2177" s="48"/>
      <c r="BA2177" s="48"/>
      <c r="BB2177" s="48"/>
      <c r="BF2177" s="48"/>
      <c r="BH2177" s="48"/>
      <c r="BI2177" s="48"/>
      <c r="BK2177" s="48"/>
      <c r="BL2177" s="48"/>
      <c r="BM2177" s="48"/>
      <c r="BN2177" s="48"/>
      <c r="BO2177" s="48"/>
      <c r="BP2177" s="48"/>
      <c r="BQ2177" s="48"/>
      <c r="BR2177" s="48"/>
      <c r="BS2177" s="48"/>
      <c r="BT2177" s="48"/>
      <c r="BU2177" s="48"/>
      <c r="BV2177" s="48"/>
      <c r="BW2177" s="48"/>
      <c r="BX2177" s="48"/>
      <c r="BY2177" s="48"/>
      <c r="BZ2177" s="48"/>
      <c r="CA2177" s="48"/>
      <c r="CB2177" s="48"/>
      <c r="CC2177" s="48"/>
      <c r="CD2177" s="48"/>
      <c r="CE2177" s="48"/>
    </row>
    <row r="2178">
      <c r="E2178" s="60"/>
      <c r="F2178" s="218"/>
      <c r="I2178" s="48"/>
      <c r="J2178" s="65"/>
      <c r="K2178" s="65"/>
      <c r="L2178" s="11"/>
      <c r="M2178" s="11"/>
      <c r="P2178" s="48"/>
      <c r="Q2178" s="48"/>
      <c r="R2178" s="48"/>
      <c r="S2178" s="48"/>
      <c r="W2178" s="11"/>
      <c r="Z2178" s="48"/>
      <c r="AA2178" s="48"/>
      <c r="AB2178" s="48"/>
      <c r="AC2178" s="48"/>
      <c r="AD2178" s="48"/>
      <c r="AE2178" s="48"/>
      <c r="AF2178" s="48"/>
      <c r="AG2178" s="48"/>
      <c r="AH2178" s="48"/>
      <c r="AI2178" s="48"/>
      <c r="AJ2178" s="48"/>
      <c r="AK2178" s="48"/>
      <c r="AL2178" s="48"/>
      <c r="AN2178" s="48"/>
      <c r="AP2178" s="48"/>
      <c r="AQ2178" s="48"/>
      <c r="AS2178" s="48"/>
      <c r="AU2178" s="48"/>
      <c r="AV2178" s="48"/>
      <c r="AX2178" s="48"/>
      <c r="AY2178" s="48"/>
      <c r="BA2178" s="48"/>
      <c r="BB2178" s="48"/>
      <c r="BF2178" s="48"/>
      <c r="BH2178" s="48"/>
      <c r="BI2178" s="48"/>
      <c r="BK2178" s="48"/>
      <c r="BL2178" s="48"/>
      <c r="BM2178" s="48"/>
      <c r="BN2178" s="48"/>
      <c r="BO2178" s="48"/>
      <c r="BP2178" s="48"/>
      <c r="BQ2178" s="48"/>
      <c r="BR2178" s="48"/>
      <c r="BS2178" s="48"/>
      <c r="BT2178" s="48"/>
      <c r="BU2178" s="48"/>
      <c r="BV2178" s="48"/>
      <c r="BW2178" s="48"/>
      <c r="BX2178" s="48"/>
      <c r="BY2178" s="48"/>
      <c r="BZ2178" s="48"/>
      <c r="CA2178" s="48"/>
      <c r="CB2178" s="48"/>
      <c r="CC2178" s="48"/>
      <c r="CD2178" s="48"/>
      <c r="CE2178" s="48"/>
    </row>
    <row r="2179">
      <c r="E2179" s="60"/>
      <c r="F2179" s="218"/>
      <c r="I2179" s="48"/>
      <c r="J2179" s="65"/>
      <c r="K2179" s="65"/>
      <c r="L2179" s="11"/>
      <c r="M2179" s="11"/>
      <c r="P2179" s="48"/>
      <c r="Q2179" s="48"/>
      <c r="R2179" s="48"/>
      <c r="S2179" s="48"/>
      <c r="W2179" s="11"/>
      <c r="Z2179" s="48"/>
      <c r="AA2179" s="48"/>
      <c r="AB2179" s="48"/>
      <c r="AC2179" s="48"/>
      <c r="AD2179" s="48"/>
      <c r="AE2179" s="48"/>
      <c r="AF2179" s="48"/>
      <c r="AG2179" s="48"/>
      <c r="AH2179" s="48"/>
      <c r="AI2179" s="48"/>
      <c r="AJ2179" s="48"/>
      <c r="AK2179" s="48"/>
      <c r="AL2179" s="48"/>
      <c r="AN2179" s="48"/>
      <c r="AP2179" s="48"/>
      <c r="AQ2179" s="48"/>
      <c r="AS2179" s="48"/>
      <c r="AU2179" s="48"/>
      <c r="AV2179" s="48"/>
      <c r="AX2179" s="48"/>
      <c r="AY2179" s="48"/>
      <c r="BA2179" s="48"/>
      <c r="BB2179" s="48"/>
      <c r="BF2179" s="48"/>
      <c r="BH2179" s="48"/>
      <c r="BI2179" s="48"/>
      <c r="BK2179" s="48"/>
      <c r="BL2179" s="48"/>
      <c r="BM2179" s="48"/>
      <c r="BN2179" s="48"/>
      <c r="BO2179" s="48"/>
      <c r="BP2179" s="48"/>
      <c r="BQ2179" s="48"/>
      <c r="BR2179" s="48"/>
      <c r="BS2179" s="48"/>
      <c r="BT2179" s="48"/>
      <c r="BU2179" s="48"/>
      <c r="BV2179" s="48"/>
      <c r="BW2179" s="48"/>
      <c r="BX2179" s="48"/>
      <c r="BY2179" s="48"/>
      <c r="BZ2179" s="48"/>
      <c r="CA2179" s="48"/>
      <c r="CB2179" s="48"/>
      <c r="CC2179" s="48"/>
      <c r="CD2179" s="48"/>
      <c r="CE2179" s="48"/>
    </row>
    <row r="2180">
      <c r="E2180" s="60"/>
      <c r="F2180" s="218"/>
      <c r="I2180" s="48"/>
      <c r="J2180" s="65"/>
      <c r="K2180" s="65"/>
      <c r="L2180" s="11"/>
      <c r="M2180" s="11"/>
      <c r="P2180" s="48"/>
      <c r="Q2180" s="48"/>
      <c r="R2180" s="48"/>
      <c r="S2180" s="48"/>
      <c r="W2180" s="11"/>
      <c r="Z2180" s="48"/>
      <c r="AA2180" s="48"/>
      <c r="AB2180" s="48"/>
      <c r="AC2180" s="48"/>
      <c r="AD2180" s="48"/>
      <c r="AE2180" s="48"/>
      <c r="AF2180" s="48"/>
      <c r="AG2180" s="48"/>
      <c r="AH2180" s="48"/>
      <c r="AI2180" s="48"/>
      <c r="AJ2180" s="48"/>
      <c r="AK2180" s="48"/>
      <c r="AL2180" s="48"/>
      <c r="AN2180" s="48"/>
      <c r="AP2180" s="48"/>
      <c r="AQ2180" s="48"/>
      <c r="AS2180" s="48"/>
      <c r="AU2180" s="48"/>
      <c r="AV2180" s="48"/>
      <c r="AX2180" s="48"/>
      <c r="AY2180" s="48"/>
      <c r="BA2180" s="48"/>
      <c r="BB2180" s="48"/>
      <c r="BF2180" s="48"/>
      <c r="BH2180" s="48"/>
      <c r="BI2180" s="48"/>
      <c r="BK2180" s="48"/>
      <c r="BL2180" s="48"/>
      <c r="BM2180" s="48"/>
      <c r="BN2180" s="48"/>
      <c r="BO2180" s="48"/>
      <c r="BP2180" s="48"/>
      <c r="BQ2180" s="48"/>
      <c r="BR2180" s="48"/>
      <c r="BS2180" s="48"/>
      <c r="BT2180" s="48"/>
      <c r="BU2180" s="48"/>
      <c r="BV2180" s="48"/>
      <c r="BW2180" s="48"/>
      <c r="BX2180" s="48"/>
      <c r="BY2180" s="48"/>
      <c r="BZ2180" s="48"/>
      <c r="CA2180" s="48"/>
      <c r="CB2180" s="48"/>
      <c r="CC2180" s="48"/>
      <c r="CD2180" s="48"/>
      <c r="CE2180" s="48"/>
    </row>
    <row r="2181">
      <c r="E2181" s="60"/>
      <c r="F2181" s="218"/>
      <c r="I2181" s="48"/>
      <c r="J2181" s="65"/>
      <c r="K2181" s="65"/>
      <c r="L2181" s="11"/>
      <c r="M2181" s="11"/>
      <c r="P2181" s="48"/>
      <c r="Q2181" s="48"/>
      <c r="R2181" s="48"/>
      <c r="S2181" s="48"/>
      <c r="W2181" s="11"/>
      <c r="Z2181" s="48"/>
      <c r="AA2181" s="48"/>
      <c r="AB2181" s="48"/>
      <c r="AC2181" s="48"/>
      <c r="AD2181" s="48"/>
      <c r="AE2181" s="48"/>
      <c r="AF2181" s="48"/>
      <c r="AG2181" s="48"/>
      <c r="AH2181" s="48"/>
      <c r="AI2181" s="48"/>
      <c r="AJ2181" s="48"/>
      <c r="AK2181" s="48"/>
      <c r="AL2181" s="48"/>
      <c r="AN2181" s="48"/>
      <c r="AP2181" s="48"/>
      <c r="AQ2181" s="48"/>
      <c r="AS2181" s="48"/>
      <c r="AU2181" s="48"/>
      <c r="AV2181" s="48"/>
      <c r="AX2181" s="48"/>
      <c r="AY2181" s="48"/>
      <c r="BA2181" s="48"/>
      <c r="BB2181" s="48"/>
      <c r="BF2181" s="48"/>
      <c r="BH2181" s="48"/>
      <c r="BI2181" s="48"/>
      <c r="BK2181" s="48"/>
      <c r="BL2181" s="48"/>
      <c r="BM2181" s="48"/>
      <c r="BN2181" s="48"/>
      <c r="BO2181" s="48"/>
      <c r="BP2181" s="48"/>
      <c r="BQ2181" s="48"/>
      <c r="BR2181" s="48"/>
      <c r="BS2181" s="48"/>
      <c r="BT2181" s="48"/>
      <c r="BU2181" s="48"/>
      <c r="BV2181" s="48"/>
      <c r="BW2181" s="48"/>
      <c r="BX2181" s="48"/>
      <c r="BY2181" s="48"/>
      <c r="BZ2181" s="48"/>
      <c r="CA2181" s="48"/>
      <c r="CB2181" s="48"/>
      <c r="CC2181" s="48"/>
      <c r="CD2181" s="48"/>
      <c r="CE2181" s="48"/>
    </row>
    <row r="2182">
      <c r="E2182" s="60"/>
      <c r="F2182" s="218"/>
      <c r="I2182" s="48"/>
      <c r="J2182" s="65"/>
      <c r="K2182" s="65"/>
      <c r="L2182" s="11"/>
      <c r="M2182" s="11"/>
      <c r="P2182" s="48"/>
      <c r="Q2182" s="48"/>
      <c r="R2182" s="48"/>
      <c r="S2182" s="48"/>
      <c r="W2182" s="11"/>
      <c r="Z2182" s="48"/>
      <c r="AA2182" s="48"/>
      <c r="AB2182" s="48"/>
      <c r="AC2182" s="48"/>
      <c r="AD2182" s="48"/>
      <c r="AE2182" s="48"/>
      <c r="AF2182" s="48"/>
      <c r="AG2182" s="48"/>
      <c r="AH2182" s="48"/>
      <c r="AI2182" s="48"/>
      <c r="AJ2182" s="48"/>
      <c r="AK2182" s="48"/>
      <c r="AL2182" s="48"/>
      <c r="AN2182" s="48"/>
      <c r="AP2182" s="48"/>
      <c r="AQ2182" s="48"/>
      <c r="AS2182" s="48"/>
      <c r="AU2182" s="48"/>
      <c r="AV2182" s="48"/>
      <c r="AX2182" s="48"/>
      <c r="AY2182" s="48"/>
      <c r="BA2182" s="48"/>
      <c r="BB2182" s="48"/>
      <c r="BF2182" s="48"/>
      <c r="BH2182" s="48"/>
      <c r="BI2182" s="48"/>
      <c r="BK2182" s="48"/>
      <c r="BL2182" s="48"/>
      <c r="BM2182" s="48"/>
      <c r="BN2182" s="48"/>
      <c r="BO2182" s="48"/>
      <c r="BP2182" s="48"/>
      <c r="BQ2182" s="48"/>
      <c r="BR2182" s="48"/>
      <c r="BS2182" s="48"/>
      <c r="BT2182" s="48"/>
      <c r="BU2182" s="48"/>
      <c r="BV2182" s="48"/>
      <c r="BW2182" s="48"/>
      <c r="BX2182" s="48"/>
      <c r="BY2182" s="48"/>
      <c r="BZ2182" s="48"/>
      <c r="CA2182" s="48"/>
      <c r="CB2182" s="48"/>
      <c r="CC2182" s="48"/>
      <c r="CD2182" s="48"/>
      <c r="CE2182" s="48"/>
    </row>
    <row r="2183">
      <c r="E2183" s="60"/>
      <c r="F2183" s="218"/>
      <c r="I2183" s="48"/>
      <c r="J2183" s="65"/>
      <c r="K2183" s="65"/>
      <c r="L2183" s="11"/>
      <c r="M2183" s="11"/>
      <c r="P2183" s="48"/>
      <c r="Q2183" s="48"/>
      <c r="R2183" s="48"/>
      <c r="S2183" s="48"/>
      <c r="W2183" s="11"/>
      <c r="Z2183" s="48"/>
      <c r="AA2183" s="48"/>
      <c r="AB2183" s="48"/>
      <c r="AC2183" s="48"/>
      <c r="AD2183" s="48"/>
      <c r="AE2183" s="48"/>
      <c r="AF2183" s="48"/>
      <c r="AG2183" s="48"/>
      <c r="AH2183" s="48"/>
      <c r="AI2183" s="48"/>
      <c r="AJ2183" s="48"/>
      <c r="AK2183" s="48"/>
      <c r="AL2183" s="48"/>
      <c r="AN2183" s="48"/>
      <c r="AP2183" s="48"/>
      <c r="AQ2183" s="48"/>
      <c r="AS2183" s="48"/>
      <c r="AU2183" s="48"/>
      <c r="AV2183" s="48"/>
      <c r="AX2183" s="48"/>
      <c r="AY2183" s="48"/>
      <c r="BA2183" s="48"/>
      <c r="BB2183" s="48"/>
      <c r="BF2183" s="48"/>
      <c r="BH2183" s="48"/>
      <c r="BI2183" s="48"/>
      <c r="BK2183" s="48"/>
      <c r="BL2183" s="48"/>
      <c r="BM2183" s="48"/>
      <c r="BN2183" s="48"/>
      <c r="BO2183" s="48"/>
      <c r="BP2183" s="48"/>
      <c r="BQ2183" s="48"/>
      <c r="BR2183" s="48"/>
      <c r="BS2183" s="48"/>
      <c r="BT2183" s="48"/>
      <c r="BU2183" s="48"/>
      <c r="BV2183" s="48"/>
      <c r="BW2183" s="48"/>
      <c r="BX2183" s="48"/>
      <c r="BY2183" s="48"/>
      <c r="BZ2183" s="48"/>
      <c r="CA2183" s="48"/>
      <c r="CB2183" s="48"/>
      <c r="CC2183" s="48"/>
      <c r="CD2183" s="48"/>
      <c r="CE2183" s="48"/>
    </row>
    <row r="2184">
      <c r="E2184" s="60"/>
      <c r="F2184" s="218"/>
      <c r="I2184" s="48"/>
      <c r="J2184" s="65"/>
      <c r="K2184" s="65"/>
      <c r="L2184" s="11"/>
      <c r="M2184" s="11"/>
      <c r="P2184" s="48"/>
      <c r="Q2184" s="48"/>
      <c r="R2184" s="48"/>
      <c r="S2184" s="48"/>
      <c r="W2184" s="11"/>
      <c r="Z2184" s="48"/>
      <c r="AA2184" s="48"/>
      <c r="AB2184" s="48"/>
      <c r="AC2184" s="48"/>
      <c r="AD2184" s="48"/>
      <c r="AE2184" s="48"/>
      <c r="AF2184" s="48"/>
      <c r="AG2184" s="48"/>
      <c r="AH2184" s="48"/>
      <c r="AI2184" s="48"/>
      <c r="AJ2184" s="48"/>
      <c r="AK2184" s="48"/>
      <c r="AL2184" s="48"/>
      <c r="AN2184" s="48"/>
      <c r="AP2184" s="48"/>
      <c r="AQ2184" s="48"/>
      <c r="AS2184" s="48"/>
      <c r="AU2184" s="48"/>
      <c r="AV2184" s="48"/>
      <c r="AX2184" s="48"/>
      <c r="AY2184" s="48"/>
      <c r="BA2184" s="48"/>
      <c r="BB2184" s="48"/>
      <c r="BF2184" s="48"/>
      <c r="BH2184" s="48"/>
      <c r="BI2184" s="48"/>
      <c r="BK2184" s="48"/>
      <c r="BL2184" s="48"/>
      <c r="BM2184" s="48"/>
      <c r="BN2184" s="48"/>
      <c r="BO2184" s="48"/>
      <c r="BP2184" s="48"/>
      <c r="BQ2184" s="48"/>
      <c r="BR2184" s="48"/>
      <c r="BS2184" s="48"/>
      <c r="BT2184" s="48"/>
      <c r="BU2184" s="48"/>
      <c r="BV2184" s="48"/>
      <c r="BW2184" s="48"/>
      <c r="BX2184" s="48"/>
      <c r="BY2184" s="48"/>
      <c r="BZ2184" s="48"/>
      <c r="CA2184" s="48"/>
      <c r="CB2184" s="48"/>
      <c r="CC2184" s="48"/>
      <c r="CD2184" s="48"/>
      <c r="CE2184" s="48"/>
    </row>
    <row r="2185">
      <c r="E2185" s="60"/>
      <c r="F2185" s="218"/>
      <c r="I2185" s="48"/>
      <c r="J2185" s="65"/>
      <c r="K2185" s="65"/>
      <c r="L2185" s="11"/>
      <c r="M2185" s="11"/>
      <c r="P2185" s="48"/>
      <c r="Q2185" s="48"/>
      <c r="R2185" s="48"/>
      <c r="S2185" s="48"/>
      <c r="W2185" s="11"/>
      <c r="Z2185" s="48"/>
      <c r="AA2185" s="48"/>
      <c r="AB2185" s="48"/>
      <c r="AC2185" s="48"/>
      <c r="AD2185" s="48"/>
      <c r="AE2185" s="48"/>
      <c r="AF2185" s="48"/>
      <c r="AG2185" s="48"/>
      <c r="AH2185" s="48"/>
      <c r="AI2185" s="48"/>
      <c r="AJ2185" s="48"/>
      <c r="AK2185" s="48"/>
      <c r="AL2185" s="48"/>
      <c r="AN2185" s="48"/>
      <c r="AP2185" s="48"/>
      <c r="AQ2185" s="48"/>
      <c r="AS2185" s="48"/>
      <c r="AU2185" s="48"/>
      <c r="AV2185" s="48"/>
      <c r="AX2185" s="48"/>
      <c r="AY2185" s="48"/>
      <c r="BA2185" s="48"/>
      <c r="BB2185" s="48"/>
      <c r="BF2185" s="48"/>
      <c r="BH2185" s="48"/>
      <c r="BI2185" s="48"/>
      <c r="BK2185" s="48"/>
      <c r="BL2185" s="48"/>
      <c r="BM2185" s="48"/>
      <c r="BN2185" s="48"/>
      <c r="BO2185" s="48"/>
      <c r="BP2185" s="48"/>
      <c r="BQ2185" s="48"/>
      <c r="BR2185" s="48"/>
      <c r="BS2185" s="48"/>
      <c r="BT2185" s="48"/>
      <c r="BU2185" s="48"/>
      <c r="BV2185" s="48"/>
      <c r="BW2185" s="48"/>
      <c r="BX2185" s="48"/>
      <c r="BY2185" s="48"/>
      <c r="BZ2185" s="48"/>
      <c r="CA2185" s="48"/>
      <c r="CB2185" s="48"/>
      <c r="CC2185" s="48"/>
      <c r="CD2185" s="48"/>
      <c r="CE2185" s="48"/>
    </row>
    <row r="2186">
      <c r="E2186" s="60"/>
      <c r="F2186" s="218"/>
      <c r="I2186" s="48"/>
      <c r="J2186" s="65"/>
      <c r="K2186" s="65"/>
      <c r="L2186" s="11"/>
      <c r="M2186" s="11"/>
      <c r="P2186" s="48"/>
      <c r="Q2186" s="48"/>
      <c r="R2186" s="48"/>
      <c r="S2186" s="48"/>
      <c r="W2186" s="11"/>
      <c r="Z2186" s="48"/>
      <c r="AA2186" s="48"/>
      <c r="AB2186" s="48"/>
      <c r="AC2186" s="48"/>
      <c r="AD2186" s="48"/>
      <c r="AE2186" s="48"/>
      <c r="AF2186" s="48"/>
      <c r="AG2186" s="48"/>
      <c r="AH2186" s="48"/>
      <c r="AI2186" s="48"/>
      <c r="AJ2186" s="48"/>
      <c r="AK2186" s="48"/>
      <c r="AL2186" s="48"/>
      <c r="AN2186" s="48"/>
      <c r="AP2186" s="48"/>
      <c r="AQ2186" s="48"/>
      <c r="AS2186" s="48"/>
      <c r="AU2186" s="48"/>
      <c r="AV2186" s="48"/>
      <c r="AX2186" s="48"/>
      <c r="AY2186" s="48"/>
      <c r="BA2186" s="48"/>
      <c r="BB2186" s="48"/>
      <c r="BF2186" s="48"/>
      <c r="BH2186" s="48"/>
      <c r="BI2186" s="48"/>
      <c r="BK2186" s="48"/>
      <c r="BL2186" s="48"/>
      <c r="BM2186" s="48"/>
      <c r="BN2186" s="48"/>
      <c r="BO2186" s="48"/>
      <c r="BP2186" s="48"/>
      <c r="BQ2186" s="48"/>
      <c r="BR2186" s="48"/>
      <c r="BS2186" s="48"/>
      <c r="BT2186" s="48"/>
      <c r="BU2186" s="48"/>
      <c r="BV2186" s="48"/>
      <c r="BW2186" s="48"/>
      <c r="BX2186" s="48"/>
      <c r="BY2186" s="48"/>
      <c r="BZ2186" s="48"/>
      <c r="CA2186" s="48"/>
      <c r="CB2186" s="48"/>
      <c r="CC2186" s="48"/>
      <c r="CD2186" s="48"/>
      <c r="CE2186" s="48"/>
    </row>
    <row r="2187">
      <c r="E2187" s="60"/>
      <c r="F2187" s="218"/>
      <c r="I2187" s="48"/>
      <c r="J2187" s="65"/>
      <c r="K2187" s="65"/>
      <c r="L2187" s="11"/>
      <c r="M2187" s="11"/>
      <c r="P2187" s="48"/>
      <c r="Q2187" s="48"/>
      <c r="R2187" s="48"/>
      <c r="S2187" s="48"/>
      <c r="W2187" s="11"/>
      <c r="Z2187" s="48"/>
      <c r="AA2187" s="48"/>
      <c r="AB2187" s="48"/>
      <c r="AC2187" s="48"/>
      <c r="AD2187" s="48"/>
      <c r="AE2187" s="48"/>
      <c r="AF2187" s="48"/>
      <c r="AG2187" s="48"/>
      <c r="AH2187" s="48"/>
      <c r="AI2187" s="48"/>
      <c r="AJ2187" s="48"/>
      <c r="AK2187" s="48"/>
      <c r="AL2187" s="48"/>
      <c r="AN2187" s="48"/>
      <c r="AP2187" s="48"/>
      <c r="AQ2187" s="48"/>
      <c r="AS2187" s="48"/>
      <c r="AU2187" s="48"/>
      <c r="AV2187" s="48"/>
      <c r="AX2187" s="48"/>
      <c r="AY2187" s="48"/>
      <c r="BA2187" s="48"/>
      <c r="BB2187" s="48"/>
      <c r="BF2187" s="48"/>
      <c r="BH2187" s="48"/>
      <c r="BI2187" s="48"/>
      <c r="BK2187" s="48"/>
      <c r="BL2187" s="48"/>
      <c r="BM2187" s="48"/>
      <c r="BN2187" s="48"/>
      <c r="BO2187" s="48"/>
      <c r="BP2187" s="48"/>
      <c r="BQ2187" s="48"/>
      <c r="BR2187" s="48"/>
      <c r="BS2187" s="48"/>
      <c r="BT2187" s="48"/>
      <c r="BU2187" s="48"/>
      <c r="BV2187" s="48"/>
      <c r="BW2187" s="48"/>
      <c r="BX2187" s="48"/>
      <c r="BY2187" s="48"/>
      <c r="BZ2187" s="48"/>
      <c r="CA2187" s="48"/>
      <c r="CB2187" s="48"/>
      <c r="CC2187" s="48"/>
      <c r="CD2187" s="48"/>
      <c r="CE2187" s="48"/>
    </row>
    <row r="2188">
      <c r="E2188" s="60"/>
      <c r="F2188" s="218"/>
      <c r="I2188" s="48"/>
      <c r="J2188" s="65"/>
      <c r="K2188" s="65"/>
      <c r="L2188" s="11"/>
      <c r="M2188" s="11"/>
      <c r="P2188" s="48"/>
      <c r="Q2188" s="48"/>
      <c r="R2188" s="48"/>
      <c r="S2188" s="48"/>
      <c r="W2188" s="11"/>
      <c r="Z2188" s="48"/>
      <c r="AA2188" s="48"/>
      <c r="AB2188" s="48"/>
      <c r="AC2188" s="48"/>
      <c r="AD2188" s="48"/>
      <c r="AE2188" s="48"/>
      <c r="AF2188" s="48"/>
      <c r="AG2188" s="48"/>
      <c r="AH2188" s="48"/>
      <c r="AI2188" s="48"/>
      <c r="AJ2188" s="48"/>
      <c r="AK2188" s="48"/>
      <c r="AL2188" s="48"/>
      <c r="AN2188" s="48"/>
      <c r="AP2188" s="48"/>
      <c r="AQ2188" s="48"/>
      <c r="AS2188" s="48"/>
      <c r="AU2188" s="48"/>
      <c r="AV2188" s="48"/>
      <c r="AX2188" s="48"/>
      <c r="AY2188" s="48"/>
      <c r="BA2188" s="48"/>
      <c r="BB2188" s="48"/>
      <c r="BF2188" s="48"/>
      <c r="BH2188" s="48"/>
      <c r="BI2188" s="48"/>
      <c r="BK2188" s="48"/>
      <c r="BL2188" s="48"/>
      <c r="BM2188" s="48"/>
      <c r="BN2188" s="48"/>
      <c r="BO2188" s="48"/>
      <c r="BP2188" s="48"/>
      <c r="BQ2188" s="48"/>
      <c r="BR2188" s="48"/>
      <c r="BS2188" s="48"/>
      <c r="BT2188" s="48"/>
      <c r="BU2188" s="48"/>
      <c r="BV2188" s="48"/>
      <c r="BW2188" s="48"/>
      <c r="BX2188" s="48"/>
      <c r="BY2188" s="48"/>
      <c r="BZ2188" s="48"/>
      <c r="CA2188" s="48"/>
      <c r="CB2188" s="48"/>
      <c r="CC2188" s="48"/>
      <c r="CD2188" s="48"/>
      <c r="CE2188" s="48"/>
    </row>
    <row r="2189">
      <c r="E2189" s="60"/>
      <c r="F2189" s="218"/>
      <c r="I2189" s="48"/>
      <c r="J2189" s="65"/>
      <c r="K2189" s="65"/>
      <c r="L2189" s="11"/>
      <c r="M2189" s="11"/>
      <c r="P2189" s="48"/>
      <c r="Q2189" s="48"/>
      <c r="R2189" s="48"/>
      <c r="S2189" s="48"/>
      <c r="W2189" s="11"/>
      <c r="Z2189" s="48"/>
      <c r="AA2189" s="48"/>
      <c r="AB2189" s="48"/>
      <c r="AC2189" s="48"/>
      <c r="AD2189" s="48"/>
      <c r="AE2189" s="48"/>
      <c r="AF2189" s="48"/>
      <c r="AG2189" s="48"/>
      <c r="AH2189" s="48"/>
      <c r="AI2189" s="48"/>
      <c r="AJ2189" s="48"/>
      <c r="AK2189" s="48"/>
      <c r="AL2189" s="48"/>
      <c r="AN2189" s="48"/>
      <c r="AP2189" s="48"/>
      <c r="AQ2189" s="48"/>
      <c r="AS2189" s="48"/>
      <c r="AU2189" s="48"/>
      <c r="AV2189" s="48"/>
      <c r="AX2189" s="48"/>
      <c r="AY2189" s="48"/>
      <c r="BA2189" s="48"/>
      <c r="BB2189" s="48"/>
      <c r="BF2189" s="48"/>
      <c r="BH2189" s="48"/>
      <c r="BI2189" s="48"/>
      <c r="BK2189" s="48"/>
      <c r="BL2189" s="48"/>
      <c r="BM2189" s="48"/>
      <c r="BN2189" s="48"/>
      <c r="BO2189" s="48"/>
      <c r="BP2189" s="48"/>
      <c r="BQ2189" s="48"/>
      <c r="BR2189" s="48"/>
      <c r="BS2189" s="48"/>
      <c r="BT2189" s="48"/>
      <c r="BU2189" s="48"/>
      <c r="BV2189" s="48"/>
      <c r="BW2189" s="48"/>
      <c r="BX2189" s="48"/>
      <c r="BY2189" s="48"/>
      <c r="BZ2189" s="48"/>
      <c r="CA2189" s="48"/>
      <c r="CB2189" s="48"/>
      <c r="CC2189" s="48"/>
      <c r="CD2189" s="48"/>
      <c r="CE2189" s="48"/>
    </row>
    <row r="2190">
      <c r="E2190" s="60"/>
      <c r="F2190" s="218"/>
      <c r="I2190" s="48"/>
      <c r="J2190" s="65"/>
      <c r="K2190" s="65"/>
      <c r="L2190" s="11"/>
      <c r="M2190" s="11"/>
      <c r="P2190" s="48"/>
      <c r="Q2190" s="48"/>
      <c r="R2190" s="48"/>
      <c r="S2190" s="48"/>
      <c r="W2190" s="11"/>
      <c r="Z2190" s="48"/>
      <c r="AA2190" s="48"/>
      <c r="AB2190" s="48"/>
      <c r="AC2190" s="48"/>
      <c r="AD2190" s="48"/>
      <c r="AE2190" s="48"/>
      <c r="AF2190" s="48"/>
      <c r="AG2190" s="48"/>
      <c r="AH2190" s="48"/>
      <c r="AI2190" s="48"/>
      <c r="AJ2190" s="48"/>
      <c r="AK2190" s="48"/>
      <c r="AL2190" s="48"/>
      <c r="AN2190" s="48"/>
      <c r="AP2190" s="48"/>
      <c r="AQ2190" s="48"/>
      <c r="AS2190" s="48"/>
      <c r="AU2190" s="48"/>
      <c r="AV2190" s="48"/>
      <c r="AX2190" s="48"/>
      <c r="AY2190" s="48"/>
      <c r="BA2190" s="48"/>
      <c r="BB2190" s="48"/>
      <c r="BF2190" s="48"/>
      <c r="BH2190" s="48"/>
      <c r="BI2190" s="48"/>
      <c r="BK2190" s="48"/>
      <c r="BL2190" s="48"/>
      <c r="BM2190" s="48"/>
      <c r="BN2190" s="48"/>
      <c r="BO2190" s="48"/>
      <c r="BP2190" s="48"/>
      <c r="BQ2190" s="48"/>
      <c r="BR2190" s="48"/>
      <c r="BS2190" s="48"/>
      <c r="BT2190" s="48"/>
      <c r="BU2190" s="48"/>
      <c r="BV2190" s="48"/>
      <c r="BW2190" s="48"/>
      <c r="BX2190" s="48"/>
      <c r="BY2190" s="48"/>
      <c r="BZ2190" s="48"/>
      <c r="CA2190" s="48"/>
      <c r="CB2190" s="48"/>
      <c r="CC2190" s="48"/>
      <c r="CD2190" s="48"/>
      <c r="CE2190" s="48"/>
    </row>
    <row r="2191">
      <c r="E2191" s="60"/>
      <c r="F2191" s="218"/>
      <c r="I2191" s="48"/>
      <c r="J2191" s="65"/>
      <c r="K2191" s="65"/>
      <c r="L2191" s="11"/>
      <c r="M2191" s="11"/>
      <c r="P2191" s="48"/>
      <c r="Q2191" s="48"/>
      <c r="R2191" s="48"/>
      <c r="S2191" s="48"/>
      <c r="W2191" s="11"/>
      <c r="Z2191" s="48"/>
      <c r="AA2191" s="48"/>
      <c r="AB2191" s="48"/>
      <c r="AC2191" s="48"/>
      <c r="AD2191" s="48"/>
      <c r="AE2191" s="48"/>
      <c r="AF2191" s="48"/>
      <c r="AG2191" s="48"/>
      <c r="AH2191" s="48"/>
      <c r="AI2191" s="48"/>
      <c r="AJ2191" s="48"/>
      <c r="AK2191" s="48"/>
      <c r="AL2191" s="48"/>
      <c r="AN2191" s="48"/>
      <c r="AP2191" s="48"/>
      <c r="AQ2191" s="48"/>
      <c r="AS2191" s="48"/>
      <c r="AU2191" s="48"/>
      <c r="AV2191" s="48"/>
      <c r="AX2191" s="48"/>
      <c r="AY2191" s="48"/>
      <c r="BA2191" s="48"/>
      <c r="BB2191" s="48"/>
      <c r="BF2191" s="48"/>
      <c r="BH2191" s="48"/>
      <c r="BI2191" s="48"/>
      <c r="BK2191" s="48"/>
      <c r="BL2191" s="48"/>
      <c r="BM2191" s="48"/>
      <c r="BN2191" s="48"/>
      <c r="BO2191" s="48"/>
      <c r="BP2191" s="48"/>
      <c r="BQ2191" s="48"/>
      <c r="BR2191" s="48"/>
      <c r="BS2191" s="48"/>
      <c r="BT2191" s="48"/>
      <c r="BU2191" s="48"/>
      <c r="BV2191" s="48"/>
      <c r="BW2191" s="48"/>
      <c r="BX2191" s="48"/>
      <c r="BY2191" s="48"/>
      <c r="BZ2191" s="48"/>
      <c r="CA2191" s="48"/>
      <c r="CB2191" s="48"/>
      <c r="CC2191" s="48"/>
      <c r="CD2191" s="48"/>
      <c r="CE2191" s="48"/>
    </row>
    <row r="2192">
      <c r="E2192" s="60"/>
      <c r="F2192" s="218"/>
      <c r="I2192" s="48"/>
      <c r="J2192" s="65"/>
      <c r="K2192" s="65"/>
      <c r="L2192" s="11"/>
      <c r="M2192" s="11"/>
      <c r="P2192" s="48"/>
      <c r="Q2192" s="48"/>
      <c r="R2192" s="48"/>
      <c r="S2192" s="48"/>
      <c r="W2192" s="11"/>
      <c r="Z2192" s="48"/>
      <c r="AA2192" s="48"/>
      <c r="AB2192" s="48"/>
      <c r="AC2192" s="48"/>
      <c r="AD2192" s="48"/>
      <c r="AE2192" s="48"/>
      <c r="AF2192" s="48"/>
      <c r="AG2192" s="48"/>
      <c r="AH2192" s="48"/>
      <c r="AI2192" s="48"/>
      <c r="AJ2192" s="48"/>
      <c r="AK2192" s="48"/>
      <c r="AL2192" s="48"/>
      <c r="AN2192" s="48"/>
      <c r="AP2192" s="48"/>
      <c r="AQ2192" s="48"/>
      <c r="AS2192" s="48"/>
      <c r="AU2192" s="48"/>
      <c r="AV2192" s="48"/>
      <c r="AX2192" s="48"/>
      <c r="AY2192" s="48"/>
      <c r="BA2192" s="48"/>
      <c r="BB2192" s="48"/>
      <c r="BF2192" s="48"/>
      <c r="BH2192" s="48"/>
      <c r="BI2192" s="48"/>
      <c r="BK2192" s="48"/>
      <c r="BL2192" s="48"/>
      <c r="BM2192" s="48"/>
      <c r="BN2192" s="48"/>
      <c r="BO2192" s="48"/>
      <c r="BP2192" s="48"/>
      <c r="BQ2192" s="48"/>
      <c r="BR2192" s="48"/>
      <c r="BS2192" s="48"/>
      <c r="BT2192" s="48"/>
      <c r="BU2192" s="48"/>
      <c r="BV2192" s="48"/>
      <c r="BW2192" s="48"/>
      <c r="BX2192" s="48"/>
      <c r="BY2192" s="48"/>
      <c r="BZ2192" s="48"/>
      <c r="CA2192" s="48"/>
      <c r="CB2192" s="48"/>
      <c r="CC2192" s="48"/>
      <c r="CD2192" s="48"/>
      <c r="CE2192" s="48"/>
    </row>
    <row r="2193">
      <c r="E2193" s="60"/>
      <c r="F2193" s="218"/>
      <c r="I2193" s="48"/>
      <c r="J2193" s="65"/>
      <c r="K2193" s="65"/>
      <c r="L2193" s="11"/>
      <c r="M2193" s="11"/>
      <c r="P2193" s="48"/>
      <c r="Q2193" s="48"/>
      <c r="R2193" s="48"/>
      <c r="S2193" s="48"/>
      <c r="W2193" s="11"/>
      <c r="Z2193" s="48"/>
      <c r="AA2193" s="48"/>
      <c r="AB2193" s="48"/>
      <c r="AC2193" s="48"/>
      <c r="AD2193" s="48"/>
      <c r="AE2193" s="48"/>
      <c r="AF2193" s="48"/>
      <c r="AG2193" s="48"/>
      <c r="AH2193" s="48"/>
      <c r="AI2193" s="48"/>
      <c r="AJ2193" s="48"/>
      <c r="AK2193" s="48"/>
      <c r="AL2193" s="48"/>
      <c r="AN2193" s="48"/>
      <c r="AP2193" s="48"/>
      <c r="AQ2193" s="48"/>
      <c r="AS2193" s="48"/>
      <c r="AU2193" s="48"/>
      <c r="AV2193" s="48"/>
      <c r="AX2193" s="48"/>
      <c r="AY2193" s="48"/>
      <c r="BA2193" s="48"/>
      <c r="BB2193" s="48"/>
      <c r="BF2193" s="48"/>
      <c r="BH2193" s="48"/>
      <c r="BI2193" s="48"/>
      <c r="BK2193" s="48"/>
      <c r="BL2193" s="48"/>
      <c r="BM2193" s="48"/>
      <c r="BN2193" s="48"/>
      <c r="BO2193" s="48"/>
      <c r="BP2193" s="48"/>
      <c r="BQ2193" s="48"/>
      <c r="BR2193" s="48"/>
      <c r="BS2193" s="48"/>
      <c r="BT2193" s="48"/>
      <c r="BU2193" s="48"/>
      <c r="BV2193" s="48"/>
      <c r="BW2193" s="48"/>
      <c r="BX2193" s="48"/>
      <c r="BY2193" s="48"/>
      <c r="BZ2193" s="48"/>
      <c r="CA2193" s="48"/>
      <c r="CB2193" s="48"/>
      <c r="CC2193" s="48"/>
      <c r="CD2193" s="48"/>
      <c r="CE2193" s="48"/>
    </row>
    <row r="2194">
      <c r="E2194" s="60"/>
      <c r="F2194" s="218"/>
      <c r="I2194" s="48"/>
      <c r="J2194" s="65"/>
      <c r="K2194" s="65"/>
      <c r="L2194" s="11"/>
      <c r="M2194" s="11"/>
      <c r="P2194" s="48"/>
      <c r="Q2194" s="48"/>
      <c r="R2194" s="48"/>
      <c r="S2194" s="48"/>
      <c r="W2194" s="11"/>
      <c r="Z2194" s="48"/>
      <c r="AA2194" s="48"/>
      <c r="AB2194" s="48"/>
      <c r="AC2194" s="48"/>
      <c r="AD2194" s="48"/>
      <c r="AE2194" s="48"/>
      <c r="AF2194" s="48"/>
      <c r="AG2194" s="48"/>
      <c r="AH2194" s="48"/>
      <c r="AI2194" s="48"/>
      <c r="AJ2194" s="48"/>
      <c r="AK2194" s="48"/>
      <c r="AL2194" s="48"/>
      <c r="AN2194" s="48"/>
      <c r="AP2194" s="48"/>
      <c r="AQ2194" s="48"/>
      <c r="AS2194" s="48"/>
      <c r="AU2194" s="48"/>
      <c r="AV2194" s="48"/>
      <c r="AX2194" s="48"/>
      <c r="AY2194" s="48"/>
      <c r="BA2194" s="48"/>
      <c r="BB2194" s="48"/>
      <c r="BF2194" s="48"/>
      <c r="BH2194" s="48"/>
      <c r="BI2194" s="48"/>
      <c r="BK2194" s="48"/>
      <c r="BL2194" s="48"/>
      <c r="BM2194" s="48"/>
      <c r="BN2194" s="48"/>
      <c r="BO2194" s="48"/>
      <c r="BP2194" s="48"/>
      <c r="BQ2194" s="48"/>
      <c r="BR2194" s="48"/>
      <c r="BS2194" s="48"/>
      <c r="BT2194" s="48"/>
      <c r="BU2194" s="48"/>
      <c r="BV2194" s="48"/>
      <c r="BW2194" s="48"/>
      <c r="BX2194" s="48"/>
      <c r="BY2194" s="48"/>
      <c r="BZ2194" s="48"/>
      <c r="CA2194" s="48"/>
      <c r="CB2194" s="48"/>
      <c r="CC2194" s="48"/>
      <c r="CD2194" s="48"/>
      <c r="CE2194" s="48"/>
    </row>
    <row r="2195">
      <c r="E2195" s="60"/>
      <c r="F2195" s="218"/>
      <c r="I2195" s="48"/>
      <c r="J2195" s="65"/>
      <c r="K2195" s="65"/>
      <c r="L2195" s="11"/>
      <c r="M2195" s="11"/>
      <c r="P2195" s="48"/>
      <c r="Q2195" s="48"/>
      <c r="R2195" s="48"/>
      <c r="S2195" s="48"/>
      <c r="W2195" s="11"/>
      <c r="Z2195" s="48"/>
      <c r="AA2195" s="48"/>
      <c r="AB2195" s="48"/>
      <c r="AC2195" s="48"/>
      <c r="AD2195" s="48"/>
      <c r="AE2195" s="48"/>
      <c r="AF2195" s="48"/>
      <c r="AG2195" s="48"/>
      <c r="AH2195" s="48"/>
      <c r="AI2195" s="48"/>
      <c r="AJ2195" s="48"/>
      <c r="AK2195" s="48"/>
      <c r="AL2195" s="48"/>
      <c r="AN2195" s="48"/>
      <c r="AP2195" s="48"/>
      <c r="AQ2195" s="48"/>
      <c r="AS2195" s="48"/>
      <c r="AU2195" s="48"/>
      <c r="AV2195" s="48"/>
      <c r="AX2195" s="48"/>
      <c r="AY2195" s="48"/>
      <c r="BA2195" s="48"/>
      <c r="BB2195" s="48"/>
      <c r="BF2195" s="48"/>
      <c r="BH2195" s="48"/>
      <c r="BI2195" s="48"/>
      <c r="BK2195" s="48"/>
      <c r="BL2195" s="48"/>
      <c r="BM2195" s="48"/>
      <c r="BN2195" s="48"/>
      <c r="BO2195" s="48"/>
      <c r="BP2195" s="48"/>
      <c r="BQ2195" s="48"/>
      <c r="BR2195" s="48"/>
      <c r="BS2195" s="48"/>
      <c r="BT2195" s="48"/>
      <c r="BU2195" s="48"/>
      <c r="BV2195" s="48"/>
      <c r="BW2195" s="48"/>
      <c r="BX2195" s="48"/>
      <c r="BY2195" s="48"/>
      <c r="BZ2195" s="48"/>
      <c r="CA2195" s="48"/>
      <c r="CB2195" s="48"/>
      <c r="CC2195" s="48"/>
      <c r="CD2195" s="48"/>
      <c r="CE2195" s="48"/>
    </row>
    <row r="2196">
      <c r="E2196" s="60"/>
      <c r="F2196" s="218"/>
      <c r="I2196" s="48"/>
      <c r="J2196" s="65"/>
      <c r="K2196" s="65"/>
      <c r="L2196" s="11"/>
      <c r="M2196" s="11"/>
      <c r="P2196" s="48"/>
      <c r="Q2196" s="48"/>
      <c r="R2196" s="48"/>
      <c r="S2196" s="48"/>
      <c r="W2196" s="11"/>
      <c r="Z2196" s="48"/>
      <c r="AA2196" s="48"/>
      <c r="AB2196" s="48"/>
      <c r="AC2196" s="48"/>
      <c r="AD2196" s="48"/>
      <c r="AE2196" s="48"/>
      <c r="AF2196" s="48"/>
      <c r="AG2196" s="48"/>
      <c r="AH2196" s="48"/>
      <c r="AI2196" s="48"/>
      <c r="AJ2196" s="48"/>
      <c r="AK2196" s="48"/>
      <c r="AL2196" s="48"/>
      <c r="AN2196" s="48"/>
      <c r="AP2196" s="48"/>
      <c r="AQ2196" s="48"/>
      <c r="AS2196" s="48"/>
      <c r="AU2196" s="48"/>
      <c r="AV2196" s="48"/>
      <c r="AX2196" s="48"/>
      <c r="AY2196" s="48"/>
      <c r="BA2196" s="48"/>
      <c r="BB2196" s="48"/>
      <c r="BF2196" s="48"/>
      <c r="BH2196" s="48"/>
      <c r="BI2196" s="48"/>
      <c r="BK2196" s="48"/>
      <c r="BL2196" s="48"/>
      <c r="BM2196" s="48"/>
      <c r="BN2196" s="48"/>
      <c r="BO2196" s="48"/>
      <c r="BP2196" s="48"/>
      <c r="BQ2196" s="48"/>
      <c r="BR2196" s="48"/>
      <c r="BS2196" s="48"/>
      <c r="BT2196" s="48"/>
      <c r="BU2196" s="48"/>
      <c r="BV2196" s="48"/>
      <c r="BW2196" s="48"/>
      <c r="BX2196" s="48"/>
      <c r="BY2196" s="48"/>
      <c r="BZ2196" s="48"/>
      <c r="CA2196" s="48"/>
      <c r="CB2196" s="48"/>
      <c r="CC2196" s="48"/>
      <c r="CD2196" s="48"/>
      <c r="CE2196" s="48"/>
    </row>
    <row r="2197">
      <c r="E2197" s="60"/>
      <c r="F2197" s="218"/>
      <c r="I2197" s="48"/>
      <c r="J2197" s="65"/>
      <c r="K2197" s="65"/>
      <c r="L2197" s="11"/>
      <c r="M2197" s="11"/>
      <c r="P2197" s="48"/>
      <c r="Q2197" s="48"/>
      <c r="R2197" s="48"/>
      <c r="S2197" s="48"/>
      <c r="W2197" s="11"/>
      <c r="Z2197" s="48"/>
      <c r="AA2197" s="48"/>
      <c r="AB2197" s="48"/>
      <c r="AC2197" s="48"/>
      <c r="AD2197" s="48"/>
      <c r="AE2197" s="48"/>
      <c r="AF2197" s="48"/>
      <c r="AG2197" s="48"/>
      <c r="AH2197" s="48"/>
      <c r="AI2197" s="48"/>
      <c r="AJ2197" s="48"/>
      <c r="AK2197" s="48"/>
      <c r="AL2197" s="48"/>
      <c r="AN2197" s="48"/>
      <c r="AP2197" s="48"/>
      <c r="AQ2197" s="48"/>
      <c r="AS2197" s="48"/>
      <c r="AU2197" s="48"/>
      <c r="AV2197" s="48"/>
      <c r="AX2197" s="48"/>
      <c r="AY2197" s="48"/>
      <c r="BA2197" s="48"/>
      <c r="BB2197" s="48"/>
      <c r="BF2197" s="48"/>
      <c r="BH2197" s="48"/>
      <c r="BI2197" s="48"/>
      <c r="BK2197" s="48"/>
      <c r="BL2197" s="48"/>
      <c r="BM2197" s="48"/>
      <c r="BN2197" s="48"/>
      <c r="BO2197" s="48"/>
      <c r="BP2197" s="48"/>
      <c r="BQ2197" s="48"/>
      <c r="BR2197" s="48"/>
      <c r="BS2197" s="48"/>
      <c r="BT2197" s="48"/>
      <c r="BU2197" s="48"/>
      <c r="BV2197" s="48"/>
      <c r="BW2197" s="48"/>
      <c r="BX2197" s="48"/>
      <c r="BY2197" s="48"/>
      <c r="BZ2197" s="48"/>
      <c r="CA2197" s="48"/>
      <c r="CB2197" s="48"/>
      <c r="CC2197" s="48"/>
      <c r="CD2197" s="48"/>
      <c r="CE2197" s="48"/>
    </row>
    <row r="2198">
      <c r="E2198" s="60"/>
      <c r="F2198" s="218"/>
      <c r="I2198" s="48"/>
      <c r="J2198" s="65"/>
      <c r="K2198" s="65"/>
      <c r="L2198" s="11"/>
      <c r="M2198" s="11"/>
      <c r="P2198" s="48"/>
      <c r="Q2198" s="48"/>
      <c r="R2198" s="48"/>
      <c r="S2198" s="48"/>
      <c r="W2198" s="11"/>
      <c r="Z2198" s="48"/>
      <c r="AA2198" s="48"/>
      <c r="AB2198" s="48"/>
      <c r="AC2198" s="48"/>
      <c r="AD2198" s="48"/>
      <c r="AE2198" s="48"/>
      <c r="AF2198" s="48"/>
      <c r="AG2198" s="48"/>
      <c r="AH2198" s="48"/>
      <c r="AI2198" s="48"/>
      <c r="AJ2198" s="48"/>
      <c r="AK2198" s="48"/>
      <c r="AL2198" s="48"/>
      <c r="AN2198" s="48"/>
      <c r="AP2198" s="48"/>
      <c r="AQ2198" s="48"/>
      <c r="AS2198" s="48"/>
      <c r="AU2198" s="48"/>
      <c r="AV2198" s="48"/>
      <c r="AX2198" s="48"/>
      <c r="AY2198" s="48"/>
      <c r="BA2198" s="48"/>
      <c r="BB2198" s="48"/>
      <c r="BF2198" s="48"/>
      <c r="BH2198" s="48"/>
      <c r="BI2198" s="48"/>
      <c r="BK2198" s="48"/>
      <c r="BL2198" s="48"/>
      <c r="BM2198" s="48"/>
      <c r="BN2198" s="48"/>
      <c r="BO2198" s="48"/>
      <c r="BP2198" s="48"/>
      <c r="BQ2198" s="48"/>
      <c r="BR2198" s="48"/>
      <c r="BS2198" s="48"/>
      <c r="BT2198" s="48"/>
      <c r="BU2198" s="48"/>
      <c r="BV2198" s="48"/>
      <c r="BW2198" s="48"/>
      <c r="BX2198" s="48"/>
      <c r="BY2198" s="48"/>
      <c r="BZ2198" s="48"/>
      <c r="CA2198" s="48"/>
      <c r="CB2198" s="48"/>
      <c r="CC2198" s="48"/>
      <c r="CD2198" s="48"/>
      <c r="CE2198" s="48"/>
    </row>
    <row r="2199">
      <c r="E2199" s="60"/>
      <c r="F2199" s="218"/>
      <c r="I2199" s="48"/>
      <c r="J2199" s="65"/>
      <c r="K2199" s="65"/>
      <c r="L2199" s="11"/>
      <c r="M2199" s="11"/>
      <c r="P2199" s="48"/>
      <c r="Q2199" s="48"/>
      <c r="R2199" s="48"/>
      <c r="S2199" s="48"/>
      <c r="W2199" s="11"/>
      <c r="Z2199" s="48"/>
      <c r="AA2199" s="48"/>
      <c r="AB2199" s="48"/>
      <c r="AC2199" s="48"/>
      <c r="AD2199" s="48"/>
      <c r="AE2199" s="48"/>
      <c r="AF2199" s="48"/>
      <c r="AG2199" s="48"/>
      <c r="AH2199" s="48"/>
      <c r="AI2199" s="48"/>
      <c r="AJ2199" s="48"/>
      <c r="AK2199" s="48"/>
      <c r="AL2199" s="48"/>
      <c r="AN2199" s="48"/>
      <c r="AP2199" s="48"/>
      <c r="AQ2199" s="48"/>
      <c r="AS2199" s="48"/>
      <c r="AU2199" s="48"/>
      <c r="AV2199" s="48"/>
      <c r="AX2199" s="48"/>
      <c r="AY2199" s="48"/>
      <c r="BA2199" s="48"/>
      <c r="BB2199" s="48"/>
      <c r="BF2199" s="48"/>
      <c r="BH2199" s="48"/>
      <c r="BI2199" s="48"/>
      <c r="BK2199" s="48"/>
      <c r="BL2199" s="48"/>
      <c r="BM2199" s="48"/>
      <c r="BN2199" s="48"/>
      <c r="BO2199" s="48"/>
      <c r="BP2199" s="48"/>
      <c r="BQ2199" s="48"/>
      <c r="BR2199" s="48"/>
      <c r="BS2199" s="48"/>
      <c r="BT2199" s="48"/>
      <c r="BU2199" s="48"/>
      <c r="BV2199" s="48"/>
      <c r="BW2199" s="48"/>
      <c r="BX2199" s="48"/>
      <c r="BY2199" s="48"/>
      <c r="BZ2199" s="48"/>
      <c r="CA2199" s="48"/>
      <c r="CB2199" s="48"/>
      <c r="CC2199" s="48"/>
      <c r="CD2199" s="48"/>
      <c r="CE2199" s="48"/>
    </row>
    <row r="2200">
      <c r="E2200" s="60"/>
      <c r="F2200" s="218"/>
      <c r="I2200" s="48"/>
      <c r="J2200" s="65"/>
      <c r="K2200" s="65"/>
      <c r="L2200" s="11"/>
      <c r="M2200" s="11"/>
      <c r="P2200" s="48"/>
      <c r="Q2200" s="48"/>
      <c r="R2200" s="48"/>
      <c r="S2200" s="48"/>
      <c r="W2200" s="11"/>
      <c r="Z2200" s="48"/>
      <c r="AA2200" s="48"/>
      <c r="AB2200" s="48"/>
      <c r="AC2200" s="48"/>
      <c r="AD2200" s="48"/>
      <c r="AE2200" s="48"/>
      <c r="AF2200" s="48"/>
      <c r="AG2200" s="48"/>
      <c r="AH2200" s="48"/>
      <c r="AI2200" s="48"/>
      <c r="AJ2200" s="48"/>
      <c r="AK2200" s="48"/>
      <c r="AL2200" s="48"/>
      <c r="AN2200" s="48"/>
      <c r="AP2200" s="48"/>
      <c r="AQ2200" s="48"/>
      <c r="AS2200" s="48"/>
      <c r="AU2200" s="48"/>
      <c r="AV2200" s="48"/>
      <c r="AX2200" s="48"/>
      <c r="AY2200" s="48"/>
      <c r="BA2200" s="48"/>
      <c r="BB2200" s="48"/>
      <c r="BF2200" s="48"/>
      <c r="BH2200" s="48"/>
      <c r="BI2200" s="48"/>
      <c r="BK2200" s="48"/>
      <c r="BL2200" s="48"/>
      <c r="BM2200" s="48"/>
      <c r="BN2200" s="48"/>
      <c r="BO2200" s="48"/>
      <c r="BP2200" s="48"/>
      <c r="BQ2200" s="48"/>
      <c r="BR2200" s="48"/>
      <c r="BS2200" s="48"/>
      <c r="BT2200" s="48"/>
      <c r="BU2200" s="48"/>
      <c r="BV2200" s="48"/>
      <c r="BW2200" s="48"/>
      <c r="BX2200" s="48"/>
      <c r="BY2200" s="48"/>
      <c r="BZ2200" s="48"/>
      <c r="CA2200" s="48"/>
      <c r="CB2200" s="48"/>
      <c r="CC2200" s="48"/>
      <c r="CD2200" s="48"/>
      <c r="CE2200" s="48"/>
    </row>
    <row r="2201">
      <c r="E2201" s="60"/>
      <c r="F2201" s="218"/>
      <c r="I2201" s="48"/>
      <c r="J2201" s="65"/>
      <c r="K2201" s="65"/>
      <c r="L2201" s="11"/>
      <c r="M2201" s="11"/>
      <c r="P2201" s="48"/>
      <c r="Q2201" s="48"/>
      <c r="R2201" s="48"/>
      <c r="S2201" s="48"/>
      <c r="W2201" s="11"/>
      <c r="Z2201" s="48"/>
      <c r="AA2201" s="48"/>
      <c r="AB2201" s="48"/>
      <c r="AC2201" s="48"/>
      <c r="AD2201" s="48"/>
      <c r="AE2201" s="48"/>
      <c r="AF2201" s="48"/>
      <c r="AG2201" s="48"/>
      <c r="AH2201" s="48"/>
      <c r="AI2201" s="48"/>
      <c r="AJ2201" s="48"/>
      <c r="AK2201" s="48"/>
      <c r="AL2201" s="48"/>
      <c r="AN2201" s="48"/>
      <c r="AP2201" s="48"/>
      <c r="AQ2201" s="48"/>
      <c r="AS2201" s="48"/>
      <c r="AU2201" s="48"/>
      <c r="AV2201" s="48"/>
      <c r="AX2201" s="48"/>
      <c r="AY2201" s="48"/>
      <c r="BA2201" s="48"/>
      <c r="BB2201" s="48"/>
      <c r="BF2201" s="48"/>
      <c r="BH2201" s="48"/>
      <c r="BI2201" s="48"/>
      <c r="BK2201" s="48"/>
      <c r="BL2201" s="48"/>
      <c r="BM2201" s="48"/>
      <c r="BN2201" s="48"/>
      <c r="BO2201" s="48"/>
      <c r="BP2201" s="48"/>
      <c r="BQ2201" s="48"/>
      <c r="BR2201" s="48"/>
      <c r="BS2201" s="48"/>
      <c r="BT2201" s="48"/>
      <c r="BU2201" s="48"/>
      <c r="BV2201" s="48"/>
      <c r="BW2201" s="48"/>
      <c r="BX2201" s="48"/>
      <c r="BY2201" s="48"/>
      <c r="BZ2201" s="48"/>
      <c r="CA2201" s="48"/>
      <c r="CB2201" s="48"/>
      <c r="CC2201" s="48"/>
      <c r="CD2201" s="48"/>
      <c r="CE2201" s="48"/>
    </row>
    <row r="2202">
      <c r="E2202" s="60"/>
      <c r="F2202" s="218"/>
      <c r="I2202" s="48"/>
      <c r="J2202" s="65"/>
      <c r="K2202" s="65"/>
      <c r="L2202" s="11"/>
      <c r="M2202" s="11"/>
      <c r="P2202" s="48"/>
      <c r="Q2202" s="48"/>
      <c r="R2202" s="48"/>
      <c r="S2202" s="48"/>
      <c r="W2202" s="11"/>
      <c r="Z2202" s="48"/>
      <c r="AA2202" s="48"/>
      <c r="AB2202" s="48"/>
      <c r="AC2202" s="48"/>
      <c r="AD2202" s="48"/>
      <c r="AE2202" s="48"/>
      <c r="AF2202" s="48"/>
      <c r="AG2202" s="48"/>
      <c r="AH2202" s="48"/>
      <c r="AI2202" s="48"/>
      <c r="AJ2202" s="48"/>
      <c r="AK2202" s="48"/>
      <c r="AL2202" s="48"/>
      <c r="AN2202" s="48"/>
      <c r="AP2202" s="48"/>
      <c r="AQ2202" s="48"/>
      <c r="AS2202" s="48"/>
      <c r="AU2202" s="48"/>
      <c r="AV2202" s="48"/>
      <c r="AX2202" s="48"/>
      <c r="AY2202" s="48"/>
      <c r="BA2202" s="48"/>
      <c r="BB2202" s="48"/>
      <c r="BF2202" s="48"/>
      <c r="BH2202" s="48"/>
      <c r="BI2202" s="48"/>
      <c r="BK2202" s="48"/>
      <c r="BL2202" s="48"/>
      <c r="BM2202" s="48"/>
      <c r="BN2202" s="48"/>
      <c r="BO2202" s="48"/>
      <c r="BP2202" s="48"/>
      <c r="BQ2202" s="48"/>
      <c r="BR2202" s="48"/>
      <c r="BS2202" s="48"/>
      <c r="BT2202" s="48"/>
      <c r="BU2202" s="48"/>
      <c r="BV2202" s="48"/>
      <c r="BW2202" s="48"/>
      <c r="BX2202" s="48"/>
      <c r="BY2202" s="48"/>
      <c r="BZ2202" s="48"/>
      <c r="CA2202" s="48"/>
      <c r="CB2202" s="48"/>
      <c r="CC2202" s="48"/>
      <c r="CD2202" s="48"/>
      <c r="CE2202" s="48"/>
    </row>
    <row r="2203">
      <c r="E2203" s="60"/>
      <c r="F2203" s="218"/>
      <c r="I2203" s="48"/>
      <c r="J2203" s="65"/>
      <c r="K2203" s="65"/>
      <c r="L2203" s="11"/>
      <c r="M2203" s="11"/>
      <c r="P2203" s="48"/>
      <c r="Q2203" s="48"/>
      <c r="R2203" s="48"/>
      <c r="S2203" s="48"/>
      <c r="W2203" s="11"/>
      <c r="Z2203" s="48"/>
      <c r="AA2203" s="48"/>
      <c r="AB2203" s="48"/>
      <c r="AC2203" s="48"/>
      <c r="AD2203" s="48"/>
      <c r="AE2203" s="48"/>
      <c r="AF2203" s="48"/>
      <c r="AG2203" s="48"/>
      <c r="AH2203" s="48"/>
      <c r="AI2203" s="48"/>
      <c r="AJ2203" s="48"/>
      <c r="AK2203" s="48"/>
      <c r="AL2203" s="48"/>
      <c r="AN2203" s="48"/>
      <c r="AP2203" s="48"/>
      <c r="AQ2203" s="48"/>
      <c r="AS2203" s="48"/>
      <c r="AU2203" s="48"/>
      <c r="AV2203" s="48"/>
      <c r="AX2203" s="48"/>
      <c r="AY2203" s="48"/>
      <c r="BA2203" s="48"/>
      <c r="BB2203" s="48"/>
      <c r="BF2203" s="48"/>
      <c r="BH2203" s="48"/>
      <c r="BI2203" s="48"/>
      <c r="BK2203" s="48"/>
      <c r="BL2203" s="48"/>
      <c r="BM2203" s="48"/>
      <c r="BN2203" s="48"/>
      <c r="BO2203" s="48"/>
      <c r="BP2203" s="48"/>
      <c r="BQ2203" s="48"/>
      <c r="BR2203" s="48"/>
      <c r="BS2203" s="48"/>
      <c r="BT2203" s="48"/>
      <c r="BU2203" s="48"/>
      <c r="BV2203" s="48"/>
      <c r="BW2203" s="48"/>
      <c r="BX2203" s="48"/>
      <c r="BY2203" s="48"/>
      <c r="BZ2203" s="48"/>
      <c r="CA2203" s="48"/>
      <c r="CB2203" s="48"/>
      <c r="CC2203" s="48"/>
      <c r="CD2203" s="48"/>
      <c r="CE2203" s="48"/>
    </row>
    <row r="2204">
      <c r="E2204" s="60"/>
      <c r="F2204" s="218"/>
      <c r="I2204" s="48"/>
      <c r="J2204" s="65"/>
      <c r="K2204" s="65"/>
      <c r="L2204" s="11"/>
      <c r="M2204" s="11"/>
      <c r="P2204" s="48"/>
      <c r="Q2204" s="48"/>
      <c r="R2204" s="48"/>
      <c r="S2204" s="48"/>
      <c r="W2204" s="11"/>
      <c r="Z2204" s="48"/>
      <c r="AA2204" s="48"/>
      <c r="AB2204" s="48"/>
      <c r="AC2204" s="48"/>
      <c r="AD2204" s="48"/>
      <c r="AE2204" s="48"/>
      <c r="AF2204" s="48"/>
      <c r="AG2204" s="48"/>
      <c r="AH2204" s="48"/>
      <c r="AI2204" s="48"/>
      <c r="AJ2204" s="48"/>
      <c r="AK2204" s="48"/>
      <c r="AL2204" s="48"/>
      <c r="AN2204" s="48"/>
      <c r="AP2204" s="48"/>
      <c r="AQ2204" s="48"/>
      <c r="AS2204" s="48"/>
      <c r="AU2204" s="48"/>
      <c r="AV2204" s="48"/>
      <c r="AX2204" s="48"/>
      <c r="AY2204" s="48"/>
      <c r="BA2204" s="48"/>
      <c r="BB2204" s="48"/>
      <c r="BF2204" s="48"/>
      <c r="BH2204" s="48"/>
      <c r="BI2204" s="48"/>
      <c r="BK2204" s="48"/>
      <c r="BL2204" s="48"/>
      <c r="BM2204" s="48"/>
      <c r="BN2204" s="48"/>
      <c r="BO2204" s="48"/>
      <c r="BP2204" s="48"/>
      <c r="BQ2204" s="48"/>
      <c r="BR2204" s="48"/>
      <c r="BS2204" s="48"/>
      <c r="BT2204" s="48"/>
      <c r="BU2204" s="48"/>
      <c r="BV2204" s="48"/>
      <c r="BW2204" s="48"/>
      <c r="BX2204" s="48"/>
      <c r="BY2204" s="48"/>
      <c r="BZ2204" s="48"/>
      <c r="CA2204" s="48"/>
      <c r="CB2204" s="48"/>
      <c r="CC2204" s="48"/>
      <c r="CD2204" s="48"/>
      <c r="CE2204" s="48"/>
    </row>
    <row r="2205">
      <c r="E2205" s="60"/>
      <c r="F2205" s="218"/>
      <c r="I2205" s="48"/>
      <c r="J2205" s="65"/>
      <c r="K2205" s="65"/>
      <c r="L2205" s="11"/>
      <c r="M2205" s="11"/>
      <c r="P2205" s="48"/>
      <c r="Q2205" s="48"/>
      <c r="R2205" s="48"/>
      <c r="S2205" s="48"/>
      <c r="W2205" s="11"/>
      <c r="Z2205" s="48"/>
      <c r="AA2205" s="48"/>
      <c r="AB2205" s="48"/>
      <c r="AC2205" s="48"/>
      <c r="AD2205" s="48"/>
      <c r="AE2205" s="48"/>
      <c r="AF2205" s="48"/>
      <c r="AG2205" s="48"/>
      <c r="AH2205" s="48"/>
      <c r="AI2205" s="48"/>
      <c r="AJ2205" s="48"/>
      <c r="AK2205" s="48"/>
      <c r="AL2205" s="48"/>
      <c r="AN2205" s="48"/>
      <c r="AP2205" s="48"/>
      <c r="AQ2205" s="48"/>
      <c r="AS2205" s="48"/>
      <c r="AU2205" s="48"/>
      <c r="AV2205" s="48"/>
      <c r="AX2205" s="48"/>
      <c r="AY2205" s="48"/>
      <c r="BA2205" s="48"/>
      <c r="BB2205" s="48"/>
      <c r="BF2205" s="48"/>
      <c r="BH2205" s="48"/>
      <c r="BI2205" s="48"/>
      <c r="BK2205" s="48"/>
      <c r="BL2205" s="48"/>
      <c r="BM2205" s="48"/>
      <c r="BN2205" s="48"/>
      <c r="BO2205" s="48"/>
      <c r="BP2205" s="48"/>
      <c r="BQ2205" s="48"/>
      <c r="BR2205" s="48"/>
      <c r="BS2205" s="48"/>
      <c r="BT2205" s="48"/>
      <c r="BU2205" s="48"/>
      <c r="BV2205" s="48"/>
      <c r="BW2205" s="48"/>
      <c r="BX2205" s="48"/>
      <c r="BY2205" s="48"/>
      <c r="BZ2205" s="48"/>
      <c r="CA2205" s="48"/>
      <c r="CB2205" s="48"/>
      <c r="CC2205" s="48"/>
      <c r="CD2205" s="48"/>
      <c r="CE2205" s="48"/>
    </row>
    <row r="2206">
      <c r="E2206" s="60"/>
      <c r="F2206" s="218"/>
      <c r="I2206" s="48"/>
      <c r="J2206" s="65"/>
      <c r="K2206" s="65"/>
      <c r="L2206" s="11"/>
      <c r="M2206" s="11"/>
      <c r="P2206" s="48"/>
      <c r="Q2206" s="48"/>
      <c r="R2206" s="48"/>
      <c r="S2206" s="48"/>
      <c r="W2206" s="11"/>
      <c r="Z2206" s="48"/>
      <c r="AA2206" s="48"/>
      <c r="AB2206" s="48"/>
      <c r="AC2206" s="48"/>
      <c r="AD2206" s="48"/>
      <c r="AE2206" s="48"/>
      <c r="AF2206" s="48"/>
      <c r="AG2206" s="48"/>
      <c r="AH2206" s="48"/>
      <c r="AI2206" s="48"/>
      <c r="AJ2206" s="48"/>
      <c r="AK2206" s="48"/>
      <c r="AL2206" s="48"/>
      <c r="AN2206" s="48"/>
      <c r="AP2206" s="48"/>
      <c r="AQ2206" s="48"/>
      <c r="AS2206" s="48"/>
      <c r="AU2206" s="48"/>
      <c r="AV2206" s="48"/>
      <c r="AX2206" s="48"/>
      <c r="AY2206" s="48"/>
      <c r="BA2206" s="48"/>
      <c r="BB2206" s="48"/>
      <c r="BF2206" s="48"/>
      <c r="BH2206" s="48"/>
      <c r="BI2206" s="48"/>
      <c r="BK2206" s="48"/>
      <c r="BL2206" s="48"/>
      <c r="BM2206" s="48"/>
      <c r="BN2206" s="48"/>
      <c r="BO2206" s="48"/>
      <c r="BP2206" s="48"/>
      <c r="BQ2206" s="48"/>
      <c r="BR2206" s="48"/>
      <c r="BS2206" s="48"/>
      <c r="BT2206" s="48"/>
      <c r="BU2206" s="48"/>
      <c r="BV2206" s="48"/>
      <c r="BW2206" s="48"/>
      <c r="BX2206" s="48"/>
      <c r="BY2206" s="48"/>
      <c r="BZ2206" s="48"/>
      <c r="CA2206" s="48"/>
      <c r="CB2206" s="48"/>
      <c r="CC2206" s="48"/>
      <c r="CD2206" s="48"/>
      <c r="CE2206" s="48"/>
    </row>
    <row r="2207">
      <c r="E2207" s="60"/>
      <c r="F2207" s="218"/>
      <c r="I2207" s="48"/>
      <c r="J2207" s="65"/>
      <c r="K2207" s="65"/>
      <c r="L2207" s="11"/>
      <c r="M2207" s="11"/>
      <c r="P2207" s="48"/>
      <c r="Q2207" s="48"/>
      <c r="R2207" s="48"/>
      <c r="S2207" s="48"/>
      <c r="W2207" s="11"/>
      <c r="Z2207" s="48"/>
      <c r="AA2207" s="48"/>
      <c r="AB2207" s="48"/>
      <c r="AC2207" s="48"/>
      <c r="AD2207" s="48"/>
      <c r="AE2207" s="48"/>
      <c r="AF2207" s="48"/>
      <c r="AG2207" s="48"/>
      <c r="AH2207" s="48"/>
      <c r="AI2207" s="48"/>
      <c r="AJ2207" s="48"/>
      <c r="AK2207" s="48"/>
      <c r="AL2207" s="48"/>
      <c r="AN2207" s="48"/>
      <c r="AP2207" s="48"/>
      <c r="AQ2207" s="48"/>
      <c r="AS2207" s="48"/>
      <c r="AU2207" s="48"/>
      <c r="AV2207" s="48"/>
      <c r="AX2207" s="48"/>
      <c r="AY2207" s="48"/>
      <c r="BA2207" s="48"/>
      <c r="BB2207" s="48"/>
      <c r="BF2207" s="48"/>
      <c r="BH2207" s="48"/>
      <c r="BI2207" s="48"/>
      <c r="BK2207" s="48"/>
      <c r="BL2207" s="48"/>
      <c r="BM2207" s="48"/>
      <c r="BN2207" s="48"/>
      <c r="BO2207" s="48"/>
      <c r="BP2207" s="48"/>
      <c r="BQ2207" s="48"/>
      <c r="BR2207" s="48"/>
      <c r="BS2207" s="48"/>
      <c r="BT2207" s="48"/>
      <c r="BU2207" s="48"/>
      <c r="BV2207" s="48"/>
      <c r="BW2207" s="48"/>
      <c r="BX2207" s="48"/>
      <c r="BY2207" s="48"/>
      <c r="BZ2207" s="48"/>
      <c r="CA2207" s="48"/>
      <c r="CB2207" s="48"/>
      <c r="CC2207" s="48"/>
      <c r="CD2207" s="48"/>
      <c r="CE2207" s="48"/>
    </row>
    <row r="2208">
      <c r="E2208" s="60"/>
      <c r="F2208" s="218"/>
      <c r="I2208" s="48"/>
      <c r="J2208" s="65"/>
      <c r="K2208" s="65"/>
      <c r="L2208" s="11"/>
      <c r="M2208" s="11"/>
      <c r="P2208" s="48"/>
      <c r="Q2208" s="48"/>
      <c r="R2208" s="48"/>
      <c r="S2208" s="48"/>
      <c r="W2208" s="11"/>
      <c r="Z2208" s="48"/>
      <c r="AA2208" s="48"/>
      <c r="AB2208" s="48"/>
      <c r="AC2208" s="48"/>
      <c r="AD2208" s="48"/>
      <c r="AE2208" s="48"/>
      <c r="AF2208" s="48"/>
      <c r="AG2208" s="48"/>
      <c r="AH2208" s="48"/>
      <c r="AI2208" s="48"/>
      <c r="AJ2208" s="48"/>
      <c r="AK2208" s="48"/>
      <c r="AL2208" s="48"/>
      <c r="AN2208" s="48"/>
      <c r="AP2208" s="48"/>
      <c r="AQ2208" s="48"/>
      <c r="AS2208" s="48"/>
      <c r="AU2208" s="48"/>
      <c r="AV2208" s="48"/>
      <c r="AX2208" s="48"/>
      <c r="AY2208" s="48"/>
      <c r="BA2208" s="48"/>
      <c r="BB2208" s="48"/>
      <c r="BF2208" s="48"/>
      <c r="BH2208" s="48"/>
      <c r="BI2208" s="48"/>
      <c r="BK2208" s="48"/>
      <c r="BL2208" s="48"/>
      <c r="BM2208" s="48"/>
      <c r="BN2208" s="48"/>
      <c r="BO2208" s="48"/>
      <c r="BP2208" s="48"/>
      <c r="BQ2208" s="48"/>
      <c r="BR2208" s="48"/>
      <c r="BS2208" s="48"/>
      <c r="BT2208" s="48"/>
      <c r="BU2208" s="48"/>
      <c r="BV2208" s="48"/>
      <c r="BW2208" s="48"/>
      <c r="BX2208" s="48"/>
      <c r="BY2208" s="48"/>
      <c r="BZ2208" s="48"/>
      <c r="CA2208" s="48"/>
      <c r="CB2208" s="48"/>
      <c r="CC2208" s="48"/>
      <c r="CD2208" s="48"/>
      <c r="CE2208" s="48"/>
    </row>
    <row r="2209">
      <c r="E2209" s="60"/>
      <c r="F2209" s="218"/>
      <c r="I2209" s="48"/>
      <c r="J2209" s="65"/>
      <c r="K2209" s="65"/>
      <c r="L2209" s="11"/>
      <c r="M2209" s="11"/>
      <c r="P2209" s="48"/>
      <c r="Q2209" s="48"/>
      <c r="R2209" s="48"/>
      <c r="S2209" s="48"/>
      <c r="W2209" s="11"/>
      <c r="Z2209" s="48"/>
      <c r="AA2209" s="48"/>
      <c r="AB2209" s="48"/>
      <c r="AC2209" s="48"/>
      <c r="AD2209" s="48"/>
      <c r="AE2209" s="48"/>
      <c r="AF2209" s="48"/>
      <c r="AG2209" s="48"/>
      <c r="AH2209" s="48"/>
      <c r="AI2209" s="48"/>
      <c r="AJ2209" s="48"/>
      <c r="AK2209" s="48"/>
      <c r="AL2209" s="48"/>
      <c r="AN2209" s="48"/>
      <c r="AP2209" s="48"/>
      <c r="AQ2209" s="48"/>
      <c r="AS2209" s="48"/>
      <c r="AU2209" s="48"/>
      <c r="AV2209" s="48"/>
      <c r="AX2209" s="48"/>
      <c r="AY2209" s="48"/>
      <c r="BA2209" s="48"/>
      <c r="BB2209" s="48"/>
      <c r="BF2209" s="48"/>
      <c r="BH2209" s="48"/>
      <c r="BI2209" s="48"/>
      <c r="BK2209" s="48"/>
      <c r="BL2209" s="48"/>
      <c r="BM2209" s="48"/>
      <c r="BN2209" s="48"/>
      <c r="BO2209" s="48"/>
      <c r="BP2209" s="48"/>
      <c r="BQ2209" s="48"/>
      <c r="BR2209" s="48"/>
      <c r="BS2209" s="48"/>
      <c r="BT2209" s="48"/>
      <c r="BU2209" s="48"/>
      <c r="BV2209" s="48"/>
      <c r="BW2209" s="48"/>
      <c r="BX2209" s="48"/>
      <c r="BY2209" s="48"/>
      <c r="BZ2209" s="48"/>
      <c r="CA2209" s="48"/>
      <c r="CB2209" s="48"/>
      <c r="CC2209" s="48"/>
      <c r="CD2209" s="48"/>
      <c r="CE2209" s="48"/>
    </row>
    <row r="2210">
      <c r="E2210" s="60"/>
      <c r="F2210" s="218"/>
      <c r="I2210" s="48"/>
      <c r="J2210" s="65"/>
      <c r="K2210" s="65"/>
      <c r="L2210" s="11"/>
      <c r="M2210" s="11"/>
      <c r="P2210" s="48"/>
      <c r="Q2210" s="48"/>
      <c r="R2210" s="48"/>
      <c r="S2210" s="48"/>
      <c r="W2210" s="11"/>
      <c r="Z2210" s="48"/>
      <c r="AA2210" s="48"/>
      <c r="AB2210" s="48"/>
      <c r="AC2210" s="48"/>
      <c r="AD2210" s="48"/>
      <c r="AE2210" s="48"/>
      <c r="AF2210" s="48"/>
      <c r="AG2210" s="48"/>
      <c r="AH2210" s="48"/>
      <c r="AI2210" s="48"/>
      <c r="AJ2210" s="48"/>
      <c r="AK2210" s="48"/>
      <c r="AL2210" s="48"/>
      <c r="AN2210" s="48"/>
      <c r="AP2210" s="48"/>
      <c r="AQ2210" s="48"/>
      <c r="AS2210" s="48"/>
      <c r="AU2210" s="48"/>
      <c r="AV2210" s="48"/>
      <c r="AX2210" s="48"/>
      <c r="AY2210" s="48"/>
      <c r="BA2210" s="48"/>
      <c r="BB2210" s="48"/>
      <c r="BF2210" s="48"/>
      <c r="BH2210" s="48"/>
      <c r="BI2210" s="48"/>
      <c r="BK2210" s="48"/>
      <c r="BL2210" s="48"/>
      <c r="BM2210" s="48"/>
      <c r="BN2210" s="48"/>
      <c r="BO2210" s="48"/>
      <c r="BP2210" s="48"/>
      <c r="BQ2210" s="48"/>
      <c r="BR2210" s="48"/>
      <c r="BS2210" s="48"/>
      <c r="BT2210" s="48"/>
      <c r="BU2210" s="48"/>
      <c r="BV2210" s="48"/>
      <c r="BW2210" s="48"/>
      <c r="BX2210" s="48"/>
      <c r="BY2210" s="48"/>
      <c r="BZ2210" s="48"/>
      <c r="CA2210" s="48"/>
      <c r="CB2210" s="48"/>
      <c r="CC2210" s="48"/>
      <c r="CD2210" s="48"/>
      <c r="CE2210" s="48"/>
    </row>
    <row r="2211">
      <c r="E2211" s="60"/>
      <c r="F2211" s="218"/>
      <c r="I2211" s="48"/>
      <c r="J2211" s="65"/>
      <c r="K2211" s="65"/>
      <c r="L2211" s="11"/>
      <c r="M2211" s="11"/>
      <c r="P2211" s="48"/>
      <c r="Q2211" s="48"/>
      <c r="R2211" s="48"/>
      <c r="S2211" s="48"/>
      <c r="W2211" s="11"/>
      <c r="Z2211" s="48"/>
      <c r="AA2211" s="48"/>
      <c r="AB2211" s="48"/>
      <c r="AC2211" s="48"/>
      <c r="AD2211" s="48"/>
      <c r="AE2211" s="48"/>
      <c r="AF2211" s="48"/>
      <c r="AG2211" s="48"/>
      <c r="AH2211" s="48"/>
      <c r="AI2211" s="48"/>
      <c r="AJ2211" s="48"/>
      <c r="AK2211" s="48"/>
      <c r="AL2211" s="48"/>
      <c r="AN2211" s="48"/>
      <c r="AP2211" s="48"/>
      <c r="AQ2211" s="48"/>
      <c r="AS2211" s="48"/>
      <c r="AU2211" s="48"/>
      <c r="AV2211" s="48"/>
      <c r="AX2211" s="48"/>
      <c r="AY2211" s="48"/>
      <c r="BA2211" s="48"/>
      <c r="BB2211" s="48"/>
      <c r="BF2211" s="48"/>
      <c r="BH2211" s="48"/>
      <c r="BI2211" s="48"/>
      <c r="BK2211" s="48"/>
      <c r="BL2211" s="48"/>
      <c r="BM2211" s="48"/>
      <c r="BN2211" s="48"/>
      <c r="BO2211" s="48"/>
      <c r="BP2211" s="48"/>
      <c r="BQ2211" s="48"/>
      <c r="BR2211" s="48"/>
      <c r="BS2211" s="48"/>
      <c r="BT2211" s="48"/>
      <c r="BU2211" s="48"/>
      <c r="BV2211" s="48"/>
      <c r="BW2211" s="48"/>
      <c r="BX2211" s="48"/>
      <c r="BY2211" s="48"/>
      <c r="BZ2211" s="48"/>
      <c r="CA2211" s="48"/>
      <c r="CB2211" s="48"/>
      <c r="CC2211" s="48"/>
      <c r="CD2211" s="48"/>
      <c r="CE2211" s="48"/>
    </row>
    <row r="2212">
      <c r="E2212" s="60"/>
      <c r="F2212" s="218"/>
      <c r="I2212" s="48"/>
      <c r="J2212" s="65"/>
      <c r="K2212" s="65"/>
      <c r="L2212" s="11"/>
      <c r="M2212" s="11"/>
      <c r="P2212" s="48"/>
      <c r="Q2212" s="48"/>
      <c r="R2212" s="48"/>
      <c r="S2212" s="48"/>
      <c r="W2212" s="11"/>
      <c r="Z2212" s="48"/>
      <c r="AA2212" s="48"/>
      <c r="AB2212" s="48"/>
      <c r="AC2212" s="48"/>
      <c r="AD2212" s="48"/>
      <c r="AE2212" s="48"/>
      <c r="AF2212" s="48"/>
      <c r="AG2212" s="48"/>
      <c r="AH2212" s="48"/>
      <c r="AI2212" s="48"/>
      <c r="AJ2212" s="48"/>
      <c r="AK2212" s="48"/>
      <c r="AL2212" s="48"/>
      <c r="AN2212" s="48"/>
      <c r="AP2212" s="48"/>
      <c r="AQ2212" s="48"/>
      <c r="AS2212" s="48"/>
      <c r="AU2212" s="48"/>
      <c r="AV2212" s="48"/>
      <c r="AX2212" s="48"/>
      <c r="AY2212" s="48"/>
      <c r="BA2212" s="48"/>
      <c r="BB2212" s="48"/>
      <c r="BF2212" s="48"/>
      <c r="BH2212" s="48"/>
      <c r="BI2212" s="48"/>
      <c r="BK2212" s="48"/>
      <c r="BL2212" s="48"/>
      <c r="BM2212" s="48"/>
      <c r="BN2212" s="48"/>
      <c r="BO2212" s="48"/>
      <c r="BP2212" s="48"/>
      <c r="BQ2212" s="48"/>
      <c r="BR2212" s="48"/>
      <c r="BS2212" s="48"/>
      <c r="BT2212" s="48"/>
      <c r="BU2212" s="48"/>
      <c r="BV2212" s="48"/>
      <c r="BW2212" s="48"/>
      <c r="BX2212" s="48"/>
      <c r="BY2212" s="48"/>
      <c r="BZ2212" s="48"/>
      <c r="CA2212" s="48"/>
      <c r="CB2212" s="48"/>
      <c r="CC2212" s="48"/>
      <c r="CD2212" s="48"/>
      <c r="CE2212" s="48"/>
    </row>
    <row r="2213">
      <c r="E2213" s="60"/>
      <c r="F2213" s="218"/>
      <c r="I2213" s="48"/>
      <c r="J2213" s="65"/>
      <c r="K2213" s="65"/>
      <c r="L2213" s="11"/>
      <c r="M2213" s="11"/>
      <c r="P2213" s="48"/>
      <c r="Q2213" s="48"/>
      <c r="R2213" s="48"/>
      <c r="S2213" s="48"/>
      <c r="W2213" s="11"/>
      <c r="Z2213" s="48"/>
      <c r="AA2213" s="48"/>
      <c r="AB2213" s="48"/>
      <c r="AC2213" s="48"/>
      <c r="AD2213" s="48"/>
      <c r="AE2213" s="48"/>
      <c r="AF2213" s="48"/>
      <c r="AG2213" s="48"/>
      <c r="AH2213" s="48"/>
      <c r="AI2213" s="48"/>
      <c r="AJ2213" s="48"/>
      <c r="AK2213" s="48"/>
      <c r="AL2213" s="48"/>
      <c r="AN2213" s="48"/>
      <c r="AP2213" s="48"/>
      <c r="AQ2213" s="48"/>
      <c r="AS2213" s="48"/>
      <c r="AU2213" s="48"/>
      <c r="AV2213" s="48"/>
      <c r="AX2213" s="48"/>
      <c r="AY2213" s="48"/>
      <c r="BA2213" s="48"/>
      <c r="BB2213" s="48"/>
      <c r="BF2213" s="48"/>
      <c r="BH2213" s="48"/>
      <c r="BI2213" s="48"/>
      <c r="BK2213" s="48"/>
      <c r="BL2213" s="48"/>
      <c r="BM2213" s="48"/>
      <c r="BN2213" s="48"/>
      <c r="BO2213" s="48"/>
      <c r="BP2213" s="48"/>
      <c r="BQ2213" s="48"/>
      <c r="BR2213" s="48"/>
      <c r="BS2213" s="48"/>
      <c r="BT2213" s="48"/>
      <c r="BU2213" s="48"/>
      <c r="BV2213" s="48"/>
      <c r="BW2213" s="48"/>
      <c r="BX2213" s="48"/>
      <c r="BY2213" s="48"/>
      <c r="BZ2213" s="48"/>
      <c r="CA2213" s="48"/>
      <c r="CB2213" s="48"/>
      <c r="CC2213" s="48"/>
      <c r="CD2213" s="48"/>
      <c r="CE2213" s="48"/>
    </row>
    <row r="2214">
      <c r="E2214" s="60"/>
      <c r="F2214" s="218"/>
      <c r="I2214" s="48"/>
      <c r="J2214" s="65"/>
      <c r="K2214" s="65"/>
      <c r="L2214" s="11"/>
      <c r="M2214" s="11"/>
      <c r="P2214" s="48"/>
      <c r="Q2214" s="48"/>
      <c r="R2214" s="48"/>
      <c r="S2214" s="48"/>
      <c r="W2214" s="11"/>
      <c r="Z2214" s="48"/>
      <c r="AA2214" s="48"/>
      <c r="AB2214" s="48"/>
      <c r="AC2214" s="48"/>
      <c r="AD2214" s="48"/>
      <c r="AE2214" s="48"/>
      <c r="AF2214" s="48"/>
      <c r="AG2214" s="48"/>
      <c r="AH2214" s="48"/>
      <c r="AI2214" s="48"/>
      <c r="AJ2214" s="48"/>
      <c r="AK2214" s="48"/>
      <c r="AL2214" s="48"/>
      <c r="AN2214" s="48"/>
      <c r="AP2214" s="48"/>
      <c r="AQ2214" s="48"/>
      <c r="AS2214" s="48"/>
      <c r="AU2214" s="48"/>
      <c r="AV2214" s="48"/>
      <c r="AX2214" s="48"/>
      <c r="AY2214" s="48"/>
      <c r="BA2214" s="48"/>
      <c r="BB2214" s="48"/>
      <c r="BF2214" s="48"/>
      <c r="BH2214" s="48"/>
      <c r="BI2214" s="48"/>
      <c r="BK2214" s="48"/>
      <c r="BL2214" s="48"/>
      <c r="BM2214" s="48"/>
      <c r="BN2214" s="48"/>
      <c r="BO2214" s="48"/>
      <c r="BP2214" s="48"/>
      <c r="BQ2214" s="48"/>
      <c r="BR2214" s="48"/>
      <c r="BS2214" s="48"/>
      <c r="BT2214" s="48"/>
      <c r="BU2214" s="48"/>
      <c r="BV2214" s="48"/>
      <c r="BW2214" s="48"/>
      <c r="BX2214" s="48"/>
      <c r="BY2214" s="48"/>
      <c r="BZ2214" s="48"/>
      <c r="CA2214" s="48"/>
      <c r="CB2214" s="48"/>
      <c r="CC2214" s="48"/>
      <c r="CD2214" s="48"/>
      <c r="CE2214" s="48"/>
    </row>
    <row r="2215">
      <c r="E2215" s="60"/>
      <c r="F2215" s="218"/>
      <c r="I2215" s="48"/>
      <c r="J2215" s="65"/>
      <c r="K2215" s="65"/>
      <c r="L2215" s="11"/>
      <c r="M2215" s="11"/>
      <c r="P2215" s="48"/>
      <c r="Q2215" s="48"/>
      <c r="R2215" s="48"/>
      <c r="S2215" s="48"/>
      <c r="W2215" s="11"/>
      <c r="Z2215" s="48"/>
      <c r="AA2215" s="48"/>
      <c r="AB2215" s="48"/>
      <c r="AC2215" s="48"/>
      <c r="AD2215" s="48"/>
      <c r="AE2215" s="48"/>
      <c r="AF2215" s="48"/>
      <c r="AG2215" s="48"/>
      <c r="AH2215" s="48"/>
      <c r="AI2215" s="48"/>
      <c r="AJ2215" s="48"/>
      <c r="AK2215" s="48"/>
      <c r="AL2215" s="48"/>
      <c r="AN2215" s="48"/>
      <c r="AP2215" s="48"/>
      <c r="AQ2215" s="48"/>
      <c r="AS2215" s="48"/>
      <c r="AU2215" s="48"/>
      <c r="AV2215" s="48"/>
      <c r="AX2215" s="48"/>
      <c r="AY2215" s="48"/>
      <c r="BA2215" s="48"/>
      <c r="BB2215" s="48"/>
      <c r="BF2215" s="48"/>
      <c r="BH2215" s="48"/>
      <c r="BI2215" s="48"/>
      <c r="BK2215" s="48"/>
      <c r="BL2215" s="48"/>
      <c r="BM2215" s="48"/>
      <c r="BN2215" s="48"/>
      <c r="BO2215" s="48"/>
      <c r="BP2215" s="48"/>
      <c r="BQ2215" s="48"/>
      <c r="BR2215" s="48"/>
      <c r="BS2215" s="48"/>
      <c r="BT2215" s="48"/>
      <c r="BU2215" s="48"/>
      <c r="BV2215" s="48"/>
      <c r="BW2215" s="48"/>
      <c r="BX2215" s="48"/>
      <c r="BY2215" s="48"/>
      <c r="BZ2215" s="48"/>
      <c r="CA2215" s="48"/>
      <c r="CB2215" s="48"/>
      <c r="CC2215" s="48"/>
      <c r="CD2215" s="48"/>
      <c r="CE2215" s="48"/>
    </row>
    <row r="2216">
      <c r="E2216" s="60"/>
      <c r="F2216" s="218"/>
      <c r="I2216" s="48"/>
      <c r="J2216" s="65"/>
      <c r="K2216" s="65"/>
      <c r="L2216" s="11"/>
      <c r="M2216" s="11"/>
      <c r="P2216" s="48"/>
      <c r="Q2216" s="48"/>
      <c r="R2216" s="48"/>
      <c r="S2216" s="48"/>
      <c r="W2216" s="11"/>
      <c r="Z2216" s="48"/>
      <c r="AA2216" s="48"/>
      <c r="AB2216" s="48"/>
      <c r="AC2216" s="48"/>
      <c r="AD2216" s="48"/>
      <c r="AE2216" s="48"/>
      <c r="AF2216" s="48"/>
      <c r="AG2216" s="48"/>
      <c r="AH2216" s="48"/>
      <c r="AI2216" s="48"/>
      <c r="AJ2216" s="48"/>
      <c r="AK2216" s="48"/>
      <c r="AL2216" s="48"/>
      <c r="AN2216" s="48"/>
      <c r="AP2216" s="48"/>
      <c r="AQ2216" s="48"/>
      <c r="AS2216" s="48"/>
      <c r="AU2216" s="48"/>
      <c r="AV2216" s="48"/>
      <c r="AX2216" s="48"/>
      <c r="AY2216" s="48"/>
      <c r="BA2216" s="48"/>
      <c r="BB2216" s="48"/>
      <c r="BF2216" s="48"/>
      <c r="BH2216" s="48"/>
      <c r="BI2216" s="48"/>
      <c r="BK2216" s="48"/>
      <c r="BL2216" s="48"/>
      <c r="BM2216" s="48"/>
      <c r="BN2216" s="48"/>
      <c r="BO2216" s="48"/>
      <c r="BP2216" s="48"/>
      <c r="BQ2216" s="48"/>
      <c r="BR2216" s="48"/>
      <c r="BS2216" s="48"/>
      <c r="BT2216" s="48"/>
      <c r="BU2216" s="48"/>
      <c r="BV2216" s="48"/>
      <c r="BW2216" s="48"/>
      <c r="BX2216" s="48"/>
      <c r="BY2216" s="48"/>
      <c r="BZ2216" s="48"/>
      <c r="CA2216" s="48"/>
      <c r="CB2216" s="48"/>
      <c r="CC2216" s="48"/>
      <c r="CD2216" s="48"/>
      <c r="CE2216" s="48"/>
    </row>
    <row r="2217">
      <c r="E2217" s="60"/>
      <c r="F2217" s="218"/>
      <c r="I2217" s="48"/>
      <c r="J2217" s="65"/>
      <c r="K2217" s="65"/>
      <c r="L2217" s="11"/>
      <c r="M2217" s="11"/>
      <c r="P2217" s="48"/>
      <c r="Q2217" s="48"/>
      <c r="R2217" s="48"/>
      <c r="S2217" s="48"/>
      <c r="W2217" s="11"/>
      <c r="Z2217" s="48"/>
      <c r="AA2217" s="48"/>
      <c r="AB2217" s="48"/>
      <c r="AC2217" s="48"/>
      <c r="AD2217" s="48"/>
      <c r="AE2217" s="48"/>
      <c r="AF2217" s="48"/>
      <c r="AG2217" s="48"/>
      <c r="AH2217" s="48"/>
      <c r="AI2217" s="48"/>
      <c r="AJ2217" s="48"/>
      <c r="AK2217" s="48"/>
      <c r="AL2217" s="48"/>
      <c r="AN2217" s="48"/>
      <c r="AP2217" s="48"/>
      <c r="AQ2217" s="48"/>
      <c r="AS2217" s="48"/>
      <c r="AU2217" s="48"/>
      <c r="AV2217" s="48"/>
      <c r="AX2217" s="48"/>
      <c r="AY2217" s="48"/>
      <c r="BA2217" s="48"/>
      <c r="BB2217" s="48"/>
      <c r="BF2217" s="48"/>
      <c r="BH2217" s="48"/>
      <c r="BI2217" s="48"/>
      <c r="BK2217" s="48"/>
      <c r="BL2217" s="48"/>
      <c r="BM2217" s="48"/>
      <c r="BN2217" s="48"/>
      <c r="BO2217" s="48"/>
      <c r="BP2217" s="48"/>
      <c r="BQ2217" s="48"/>
      <c r="BR2217" s="48"/>
      <c r="BS2217" s="48"/>
      <c r="BT2217" s="48"/>
      <c r="BU2217" s="48"/>
      <c r="BV2217" s="48"/>
      <c r="BW2217" s="48"/>
      <c r="BX2217" s="48"/>
      <c r="BY2217" s="48"/>
      <c r="BZ2217" s="48"/>
      <c r="CA2217" s="48"/>
      <c r="CB2217" s="48"/>
      <c r="CC2217" s="48"/>
      <c r="CD2217" s="48"/>
      <c r="CE2217" s="48"/>
    </row>
    <row r="2218">
      <c r="E2218" s="60"/>
      <c r="F2218" s="218"/>
      <c r="I2218" s="48"/>
      <c r="J2218" s="65"/>
      <c r="K2218" s="65"/>
      <c r="L2218" s="11"/>
      <c r="M2218" s="11"/>
      <c r="P2218" s="48"/>
      <c r="Q2218" s="48"/>
      <c r="R2218" s="48"/>
      <c r="S2218" s="48"/>
      <c r="W2218" s="11"/>
      <c r="Z2218" s="48"/>
      <c r="AA2218" s="48"/>
      <c r="AB2218" s="48"/>
      <c r="AC2218" s="48"/>
      <c r="AD2218" s="48"/>
      <c r="AE2218" s="48"/>
      <c r="AF2218" s="48"/>
      <c r="AG2218" s="48"/>
      <c r="AH2218" s="48"/>
      <c r="AI2218" s="48"/>
      <c r="AJ2218" s="48"/>
      <c r="AK2218" s="48"/>
      <c r="AL2218" s="48"/>
      <c r="AN2218" s="48"/>
      <c r="AP2218" s="48"/>
      <c r="AQ2218" s="48"/>
      <c r="AS2218" s="48"/>
      <c r="AU2218" s="48"/>
      <c r="AV2218" s="48"/>
      <c r="AX2218" s="48"/>
      <c r="AY2218" s="48"/>
      <c r="BA2218" s="48"/>
      <c r="BB2218" s="48"/>
      <c r="BF2218" s="48"/>
      <c r="BH2218" s="48"/>
      <c r="BI2218" s="48"/>
      <c r="BK2218" s="48"/>
      <c r="BL2218" s="48"/>
      <c r="BM2218" s="48"/>
      <c r="BN2218" s="48"/>
      <c r="BO2218" s="48"/>
      <c r="BP2218" s="48"/>
      <c r="BQ2218" s="48"/>
      <c r="BR2218" s="48"/>
      <c r="BS2218" s="48"/>
      <c r="BT2218" s="48"/>
      <c r="BU2218" s="48"/>
      <c r="BV2218" s="48"/>
      <c r="BW2218" s="48"/>
      <c r="BX2218" s="48"/>
      <c r="BY2218" s="48"/>
      <c r="BZ2218" s="48"/>
      <c r="CA2218" s="48"/>
      <c r="CB2218" s="48"/>
      <c r="CC2218" s="48"/>
      <c r="CD2218" s="48"/>
      <c r="CE2218" s="48"/>
    </row>
    <row r="2219">
      <c r="E2219" s="60"/>
      <c r="F2219" s="218"/>
      <c r="I2219" s="48"/>
      <c r="J2219" s="65"/>
      <c r="K2219" s="65"/>
      <c r="L2219" s="11"/>
      <c r="M2219" s="11"/>
      <c r="P2219" s="48"/>
      <c r="Q2219" s="48"/>
      <c r="R2219" s="48"/>
      <c r="S2219" s="48"/>
      <c r="W2219" s="11"/>
      <c r="Z2219" s="48"/>
      <c r="AA2219" s="48"/>
      <c r="AB2219" s="48"/>
      <c r="AC2219" s="48"/>
      <c r="AD2219" s="48"/>
      <c r="AE2219" s="48"/>
      <c r="AF2219" s="48"/>
      <c r="AG2219" s="48"/>
      <c r="AH2219" s="48"/>
      <c r="AI2219" s="48"/>
      <c r="AJ2219" s="48"/>
      <c r="AK2219" s="48"/>
      <c r="AL2219" s="48"/>
      <c r="AN2219" s="48"/>
      <c r="AP2219" s="48"/>
      <c r="AQ2219" s="48"/>
      <c r="AS2219" s="48"/>
      <c r="AU2219" s="48"/>
      <c r="AV2219" s="48"/>
      <c r="AX2219" s="48"/>
      <c r="AY2219" s="48"/>
      <c r="BA2219" s="48"/>
      <c r="BB2219" s="48"/>
      <c r="BF2219" s="48"/>
      <c r="BH2219" s="48"/>
      <c r="BI2219" s="48"/>
      <c r="BK2219" s="48"/>
      <c r="BL2219" s="48"/>
      <c r="BM2219" s="48"/>
      <c r="BN2219" s="48"/>
      <c r="BO2219" s="48"/>
      <c r="BP2219" s="48"/>
      <c r="BQ2219" s="48"/>
      <c r="BR2219" s="48"/>
      <c r="BS2219" s="48"/>
      <c r="BT2219" s="48"/>
      <c r="BU2219" s="48"/>
      <c r="BV2219" s="48"/>
      <c r="BW2219" s="48"/>
      <c r="BX2219" s="48"/>
      <c r="BY2219" s="48"/>
      <c r="BZ2219" s="48"/>
      <c r="CA2219" s="48"/>
      <c r="CB2219" s="48"/>
      <c r="CC2219" s="48"/>
      <c r="CD2219" s="48"/>
      <c r="CE2219" s="48"/>
    </row>
    <row r="2220">
      <c r="E2220" s="60"/>
      <c r="F2220" s="218"/>
      <c r="I2220" s="48"/>
      <c r="J2220" s="65"/>
      <c r="K2220" s="65"/>
      <c r="L2220" s="11"/>
      <c r="M2220" s="11"/>
      <c r="P2220" s="48"/>
      <c r="Q2220" s="48"/>
      <c r="R2220" s="48"/>
      <c r="S2220" s="48"/>
      <c r="W2220" s="11"/>
      <c r="Z2220" s="48"/>
      <c r="AA2220" s="48"/>
      <c r="AB2220" s="48"/>
      <c r="AC2220" s="48"/>
      <c r="AD2220" s="48"/>
      <c r="AE2220" s="48"/>
      <c r="AF2220" s="48"/>
      <c r="AG2220" s="48"/>
      <c r="AH2220" s="48"/>
      <c r="AI2220" s="48"/>
      <c r="AJ2220" s="48"/>
      <c r="AK2220" s="48"/>
      <c r="AL2220" s="48"/>
      <c r="AN2220" s="48"/>
      <c r="AP2220" s="48"/>
      <c r="AQ2220" s="48"/>
      <c r="AS2220" s="48"/>
      <c r="AU2220" s="48"/>
      <c r="AV2220" s="48"/>
      <c r="AX2220" s="48"/>
      <c r="AY2220" s="48"/>
      <c r="BA2220" s="48"/>
      <c r="BB2220" s="48"/>
      <c r="BF2220" s="48"/>
      <c r="BH2220" s="48"/>
      <c r="BI2220" s="48"/>
      <c r="BK2220" s="48"/>
      <c r="BL2220" s="48"/>
      <c r="BM2220" s="48"/>
      <c r="BN2220" s="48"/>
      <c r="BO2220" s="48"/>
      <c r="BP2220" s="48"/>
      <c r="BQ2220" s="48"/>
      <c r="BR2220" s="48"/>
      <c r="BS2220" s="48"/>
      <c r="BT2220" s="48"/>
      <c r="BU2220" s="48"/>
      <c r="BV2220" s="48"/>
      <c r="BW2220" s="48"/>
      <c r="BX2220" s="48"/>
      <c r="BY2220" s="48"/>
      <c r="BZ2220" s="48"/>
      <c r="CA2220" s="48"/>
      <c r="CB2220" s="48"/>
      <c r="CC2220" s="48"/>
      <c r="CD2220" s="48"/>
      <c r="CE2220" s="48"/>
    </row>
    <row r="2221">
      <c r="E2221" s="60"/>
      <c r="F2221" s="218"/>
      <c r="I2221" s="48"/>
      <c r="J2221" s="65"/>
      <c r="K2221" s="65"/>
      <c r="L2221" s="11"/>
      <c r="M2221" s="11"/>
      <c r="P2221" s="48"/>
      <c r="Q2221" s="48"/>
      <c r="R2221" s="48"/>
      <c r="S2221" s="48"/>
      <c r="W2221" s="11"/>
      <c r="Z2221" s="48"/>
      <c r="AA2221" s="48"/>
      <c r="AB2221" s="48"/>
      <c r="AC2221" s="48"/>
      <c r="AD2221" s="48"/>
      <c r="AE2221" s="48"/>
      <c r="AF2221" s="48"/>
      <c r="AG2221" s="48"/>
      <c r="AH2221" s="48"/>
      <c r="AI2221" s="48"/>
      <c r="AJ2221" s="48"/>
      <c r="AK2221" s="48"/>
      <c r="AL2221" s="48"/>
      <c r="AN2221" s="48"/>
      <c r="AP2221" s="48"/>
      <c r="AQ2221" s="48"/>
      <c r="AS2221" s="48"/>
      <c r="AU2221" s="48"/>
      <c r="AV2221" s="48"/>
      <c r="AX2221" s="48"/>
      <c r="AY2221" s="48"/>
      <c r="BA2221" s="48"/>
      <c r="BB2221" s="48"/>
      <c r="BF2221" s="48"/>
      <c r="BH2221" s="48"/>
      <c r="BI2221" s="48"/>
      <c r="BK2221" s="48"/>
      <c r="BL2221" s="48"/>
      <c r="BM2221" s="48"/>
      <c r="BN2221" s="48"/>
      <c r="BO2221" s="48"/>
      <c r="BP2221" s="48"/>
      <c r="BQ2221" s="48"/>
      <c r="BR2221" s="48"/>
      <c r="BS2221" s="48"/>
      <c r="BT2221" s="48"/>
      <c r="BU2221" s="48"/>
      <c r="BV2221" s="48"/>
      <c r="BW2221" s="48"/>
      <c r="BX2221" s="48"/>
      <c r="BY2221" s="48"/>
      <c r="BZ2221" s="48"/>
      <c r="CA2221" s="48"/>
      <c r="CB2221" s="48"/>
      <c r="CC2221" s="48"/>
      <c r="CD2221" s="48"/>
      <c r="CE2221" s="48"/>
    </row>
    <row r="2222">
      <c r="E2222" s="60"/>
      <c r="F2222" s="218"/>
      <c r="I2222" s="48"/>
      <c r="J2222" s="65"/>
      <c r="K2222" s="65"/>
      <c r="L2222" s="11"/>
      <c r="M2222" s="11"/>
      <c r="P2222" s="48"/>
      <c r="Q2222" s="48"/>
      <c r="R2222" s="48"/>
      <c r="S2222" s="48"/>
      <c r="W2222" s="11"/>
      <c r="Z2222" s="48"/>
      <c r="AA2222" s="48"/>
      <c r="AB2222" s="48"/>
      <c r="AC2222" s="48"/>
      <c r="AD2222" s="48"/>
      <c r="AE2222" s="48"/>
      <c r="AF2222" s="48"/>
      <c r="AG2222" s="48"/>
      <c r="AH2222" s="48"/>
      <c r="AI2222" s="48"/>
      <c r="AJ2222" s="48"/>
      <c r="AK2222" s="48"/>
      <c r="AL2222" s="48"/>
      <c r="AN2222" s="48"/>
      <c r="AP2222" s="48"/>
      <c r="AQ2222" s="48"/>
      <c r="AS2222" s="48"/>
      <c r="AU2222" s="48"/>
      <c r="AV2222" s="48"/>
      <c r="AX2222" s="48"/>
      <c r="AY2222" s="48"/>
      <c r="BA2222" s="48"/>
      <c r="BB2222" s="48"/>
      <c r="BF2222" s="48"/>
      <c r="BH2222" s="48"/>
      <c r="BI2222" s="48"/>
      <c r="BK2222" s="48"/>
      <c r="BL2222" s="48"/>
      <c r="BM2222" s="48"/>
      <c r="BN2222" s="48"/>
      <c r="BO2222" s="48"/>
      <c r="BP2222" s="48"/>
      <c r="BQ2222" s="48"/>
      <c r="BR2222" s="48"/>
      <c r="BS2222" s="48"/>
      <c r="BT2222" s="48"/>
      <c r="BU2222" s="48"/>
      <c r="BV2222" s="48"/>
      <c r="BW2222" s="48"/>
      <c r="BX2222" s="48"/>
      <c r="BY2222" s="48"/>
      <c r="BZ2222" s="48"/>
      <c r="CA2222" s="48"/>
      <c r="CB2222" s="48"/>
      <c r="CC2222" s="48"/>
      <c r="CD2222" s="48"/>
      <c r="CE2222" s="48"/>
    </row>
    <row r="2223">
      <c r="E2223" s="60"/>
      <c r="F2223" s="218"/>
      <c r="I2223" s="48"/>
      <c r="J2223" s="65"/>
      <c r="K2223" s="65"/>
      <c r="L2223" s="11"/>
      <c r="M2223" s="11"/>
      <c r="P2223" s="48"/>
      <c r="Q2223" s="48"/>
      <c r="R2223" s="48"/>
      <c r="S2223" s="48"/>
      <c r="W2223" s="11"/>
      <c r="Z2223" s="48"/>
      <c r="AA2223" s="48"/>
      <c r="AB2223" s="48"/>
      <c r="AC2223" s="48"/>
      <c r="AD2223" s="48"/>
      <c r="AE2223" s="48"/>
      <c r="AF2223" s="48"/>
      <c r="AG2223" s="48"/>
      <c r="AH2223" s="48"/>
      <c r="AI2223" s="48"/>
      <c r="AJ2223" s="48"/>
      <c r="AK2223" s="48"/>
      <c r="AL2223" s="48"/>
      <c r="AN2223" s="48"/>
      <c r="AP2223" s="48"/>
      <c r="AQ2223" s="48"/>
      <c r="AS2223" s="48"/>
      <c r="AU2223" s="48"/>
      <c r="AV2223" s="48"/>
      <c r="AX2223" s="48"/>
      <c r="AY2223" s="48"/>
      <c r="BA2223" s="48"/>
      <c r="BB2223" s="48"/>
      <c r="BF2223" s="48"/>
      <c r="BH2223" s="48"/>
      <c r="BI2223" s="48"/>
      <c r="BK2223" s="48"/>
      <c r="BL2223" s="48"/>
      <c r="BM2223" s="48"/>
      <c r="BN2223" s="48"/>
      <c r="BO2223" s="48"/>
      <c r="BP2223" s="48"/>
      <c r="BQ2223" s="48"/>
      <c r="BR2223" s="48"/>
      <c r="BS2223" s="48"/>
      <c r="BT2223" s="48"/>
      <c r="BU2223" s="48"/>
      <c r="BV2223" s="48"/>
      <c r="BW2223" s="48"/>
      <c r="BX2223" s="48"/>
      <c r="BY2223" s="48"/>
      <c r="BZ2223" s="48"/>
      <c r="CA2223" s="48"/>
      <c r="CB2223" s="48"/>
      <c r="CC2223" s="48"/>
      <c r="CD2223" s="48"/>
      <c r="CE2223" s="48"/>
    </row>
    <row r="2224">
      <c r="E2224" s="60"/>
      <c r="F2224" s="218"/>
      <c r="I2224" s="48"/>
      <c r="J2224" s="65"/>
      <c r="K2224" s="65"/>
      <c r="L2224" s="11"/>
      <c r="M2224" s="11"/>
      <c r="P2224" s="48"/>
      <c r="Q2224" s="48"/>
      <c r="R2224" s="48"/>
      <c r="S2224" s="48"/>
      <c r="W2224" s="11"/>
      <c r="Z2224" s="48"/>
      <c r="AA2224" s="48"/>
      <c r="AB2224" s="48"/>
      <c r="AC2224" s="48"/>
      <c r="AD2224" s="48"/>
      <c r="AE2224" s="48"/>
      <c r="AF2224" s="48"/>
      <c r="AG2224" s="48"/>
      <c r="AH2224" s="48"/>
      <c r="AI2224" s="48"/>
      <c r="AJ2224" s="48"/>
      <c r="AK2224" s="48"/>
      <c r="AL2224" s="48"/>
      <c r="AN2224" s="48"/>
      <c r="AP2224" s="48"/>
      <c r="AQ2224" s="48"/>
      <c r="AS2224" s="48"/>
      <c r="AU2224" s="48"/>
      <c r="AV2224" s="48"/>
      <c r="AX2224" s="48"/>
      <c r="AY2224" s="48"/>
      <c r="BA2224" s="48"/>
      <c r="BB2224" s="48"/>
      <c r="BF2224" s="48"/>
      <c r="BH2224" s="48"/>
      <c r="BI2224" s="48"/>
      <c r="BK2224" s="48"/>
      <c r="BL2224" s="48"/>
      <c r="BM2224" s="48"/>
      <c r="BN2224" s="48"/>
      <c r="BO2224" s="48"/>
      <c r="BP2224" s="48"/>
      <c r="BQ2224" s="48"/>
      <c r="BR2224" s="48"/>
      <c r="BS2224" s="48"/>
      <c r="BT2224" s="48"/>
      <c r="BU2224" s="48"/>
      <c r="BV2224" s="48"/>
      <c r="BW2224" s="48"/>
      <c r="BX2224" s="48"/>
      <c r="BY2224" s="48"/>
      <c r="BZ2224" s="48"/>
      <c r="CA2224" s="48"/>
      <c r="CB2224" s="48"/>
      <c r="CC2224" s="48"/>
      <c r="CD2224" s="48"/>
      <c r="CE2224" s="48"/>
    </row>
    <row r="2225">
      <c r="E2225" s="60"/>
      <c r="F2225" s="218"/>
      <c r="I2225" s="48"/>
      <c r="J2225" s="65"/>
      <c r="K2225" s="65"/>
      <c r="L2225" s="11"/>
      <c r="M2225" s="11"/>
      <c r="P2225" s="48"/>
      <c r="Q2225" s="48"/>
      <c r="R2225" s="48"/>
      <c r="S2225" s="48"/>
      <c r="W2225" s="11"/>
      <c r="Z2225" s="48"/>
      <c r="AA2225" s="48"/>
      <c r="AB2225" s="48"/>
      <c r="AC2225" s="48"/>
      <c r="AD2225" s="48"/>
      <c r="AE2225" s="48"/>
      <c r="AF2225" s="48"/>
      <c r="AG2225" s="48"/>
      <c r="AH2225" s="48"/>
      <c r="AI2225" s="48"/>
      <c r="AJ2225" s="48"/>
      <c r="AK2225" s="48"/>
      <c r="AL2225" s="48"/>
      <c r="AN2225" s="48"/>
      <c r="AP2225" s="48"/>
      <c r="AQ2225" s="48"/>
      <c r="AS2225" s="48"/>
      <c r="AU2225" s="48"/>
      <c r="AV2225" s="48"/>
      <c r="AX2225" s="48"/>
      <c r="AY2225" s="48"/>
      <c r="BA2225" s="48"/>
      <c r="BB2225" s="48"/>
      <c r="BF2225" s="48"/>
      <c r="BH2225" s="48"/>
      <c r="BI2225" s="48"/>
      <c r="BK2225" s="48"/>
      <c r="BL2225" s="48"/>
      <c r="BM2225" s="48"/>
      <c r="BN2225" s="48"/>
      <c r="BO2225" s="48"/>
      <c r="BP2225" s="48"/>
      <c r="BQ2225" s="48"/>
      <c r="BR2225" s="48"/>
      <c r="BS2225" s="48"/>
      <c r="BT2225" s="48"/>
      <c r="BU2225" s="48"/>
      <c r="BV2225" s="48"/>
      <c r="BW2225" s="48"/>
      <c r="BX2225" s="48"/>
      <c r="BY2225" s="48"/>
      <c r="BZ2225" s="48"/>
      <c r="CA2225" s="48"/>
      <c r="CB2225" s="48"/>
      <c r="CC2225" s="48"/>
      <c r="CD2225" s="48"/>
      <c r="CE2225" s="48"/>
    </row>
    <row r="2226">
      <c r="E2226" s="60"/>
      <c r="F2226" s="218"/>
      <c r="I2226" s="48"/>
      <c r="J2226" s="65"/>
      <c r="K2226" s="65"/>
      <c r="L2226" s="11"/>
      <c r="M2226" s="11"/>
      <c r="P2226" s="48"/>
      <c r="Q2226" s="48"/>
      <c r="R2226" s="48"/>
      <c r="S2226" s="48"/>
      <c r="W2226" s="11"/>
      <c r="Z2226" s="48"/>
      <c r="AA2226" s="48"/>
      <c r="AB2226" s="48"/>
      <c r="AC2226" s="48"/>
      <c r="AD2226" s="48"/>
      <c r="AE2226" s="48"/>
      <c r="AF2226" s="48"/>
      <c r="AG2226" s="48"/>
      <c r="AH2226" s="48"/>
      <c r="AI2226" s="48"/>
      <c r="AJ2226" s="48"/>
      <c r="AK2226" s="48"/>
      <c r="AL2226" s="48"/>
      <c r="AN2226" s="48"/>
      <c r="AP2226" s="48"/>
      <c r="AQ2226" s="48"/>
      <c r="AS2226" s="48"/>
      <c r="AU2226" s="48"/>
      <c r="AV2226" s="48"/>
      <c r="AX2226" s="48"/>
      <c r="AY2226" s="48"/>
      <c r="BA2226" s="48"/>
      <c r="BB2226" s="48"/>
      <c r="BF2226" s="48"/>
      <c r="BH2226" s="48"/>
      <c r="BI2226" s="48"/>
      <c r="BK2226" s="48"/>
      <c r="BL2226" s="48"/>
      <c r="BM2226" s="48"/>
      <c r="BN2226" s="48"/>
      <c r="BO2226" s="48"/>
      <c r="BP2226" s="48"/>
      <c r="BQ2226" s="48"/>
      <c r="BR2226" s="48"/>
      <c r="BS2226" s="48"/>
      <c r="BT2226" s="48"/>
      <c r="BU2226" s="48"/>
      <c r="BV2226" s="48"/>
      <c r="BW2226" s="48"/>
      <c r="BX2226" s="48"/>
      <c r="BY2226" s="48"/>
      <c r="BZ2226" s="48"/>
      <c r="CA2226" s="48"/>
      <c r="CB2226" s="48"/>
      <c r="CC2226" s="48"/>
      <c r="CD2226" s="48"/>
      <c r="CE2226" s="48"/>
    </row>
    <row r="2227">
      <c r="E2227" s="60"/>
      <c r="F2227" s="218"/>
      <c r="I2227" s="48"/>
      <c r="J2227" s="65"/>
      <c r="K2227" s="65"/>
      <c r="L2227" s="11"/>
      <c r="M2227" s="11"/>
      <c r="P2227" s="48"/>
      <c r="Q2227" s="48"/>
      <c r="R2227" s="48"/>
      <c r="S2227" s="48"/>
      <c r="W2227" s="11"/>
      <c r="Z2227" s="48"/>
      <c r="AA2227" s="48"/>
      <c r="AB2227" s="48"/>
      <c r="AC2227" s="48"/>
      <c r="AD2227" s="48"/>
      <c r="AE2227" s="48"/>
      <c r="AF2227" s="48"/>
      <c r="AG2227" s="48"/>
      <c r="AH2227" s="48"/>
      <c r="AI2227" s="48"/>
      <c r="AJ2227" s="48"/>
      <c r="AK2227" s="48"/>
      <c r="AL2227" s="48"/>
      <c r="AN2227" s="48"/>
      <c r="AP2227" s="48"/>
      <c r="AQ2227" s="48"/>
      <c r="AS2227" s="48"/>
      <c r="AU2227" s="48"/>
      <c r="AV2227" s="48"/>
      <c r="AX2227" s="48"/>
      <c r="AY2227" s="48"/>
      <c r="BA2227" s="48"/>
      <c r="BB2227" s="48"/>
      <c r="BF2227" s="48"/>
      <c r="BH2227" s="48"/>
      <c r="BI2227" s="48"/>
      <c r="BK2227" s="48"/>
      <c r="BL2227" s="48"/>
      <c r="BM2227" s="48"/>
      <c r="BN2227" s="48"/>
      <c r="BO2227" s="48"/>
      <c r="BP2227" s="48"/>
      <c r="BQ2227" s="48"/>
      <c r="BR2227" s="48"/>
      <c r="BS2227" s="48"/>
      <c r="BT2227" s="48"/>
      <c r="BU2227" s="48"/>
      <c r="BV2227" s="48"/>
      <c r="BW2227" s="48"/>
      <c r="BX2227" s="48"/>
      <c r="BY2227" s="48"/>
      <c r="BZ2227" s="48"/>
      <c r="CA2227" s="48"/>
      <c r="CB2227" s="48"/>
      <c r="CC2227" s="48"/>
      <c r="CD2227" s="48"/>
      <c r="CE2227" s="48"/>
    </row>
    <row r="2228">
      <c r="E2228" s="60"/>
      <c r="F2228" s="218"/>
      <c r="I2228" s="48"/>
      <c r="J2228" s="65"/>
      <c r="K2228" s="65"/>
      <c r="L2228" s="11"/>
      <c r="M2228" s="11"/>
      <c r="P2228" s="48"/>
      <c r="Q2228" s="48"/>
      <c r="R2228" s="48"/>
      <c r="S2228" s="48"/>
      <c r="W2228" s="11"/>
      <c r="Z2228" s="48"/>
      <c r="AA2228" s="48"/>
      <c r="AB2228" s="48"/>
      <c r="AC2228" s="48"/>
      <c r="AD2228" s="48"/>
      <c r="AE2228" s="48"/>
      <c r="AF2228" s="48"/>
      <c r="AG2228" s="48"/>
      <c r="AH2228" s="48"/>
      <c r="AI2228" s="48"/>
      <c r="AJ2228" s="48"/>
      <c r="AK2228" s="48"/>
      <c r="AL2228" s="48"/>
      <c r="AN2228" s="48"/>
      <c r="AP2228" s="48"/>
      <c r="AQ2228" s="48"/>
      <c r="AS2228" s="48"/>
      <c r="AU2228" s="48"/>
      <c r="AV2228" s="48"/>
      <c r="AX2228" s="48"/>
      <c r="AY2228" s="48"/>
      <c r="BA2228" s="48"/>
      <c r="BB2228" s="48"/>
      <c r="BF2228" s="48"/>
      <c r="BH2228" s="48"/>
      <c r="BI2228" s="48"/>
      <c r="BK2228" s="48"/>
      <c r="BL2228" s="48"/>
      <c r="BM2228" s="48"/>
      <c r="BN2228" s="48"/>
      <c r="BO2228" s="48"/>
      <c r="BP2228" s="48"/>
      <c r="BQ2228" s="48"/>
      <c r="BR2228" s="48"/>
      <c r="BS2228" s="48"/>
      <c r="BT2228" s="48"/>
      <c r="BU2228" s="48"/>
      <c r="BV2228" s="48"/>
      <c r="BW2228" s="48"/>
      <c r="BX2228" s="48"/>
      <c r="BY2228" s="48"/>
      <c r="BZ2228" s="48"/>
      <c r="CA2228" s="48"/>
      <c r="CB2228" s="48"/>
      <c r="CC2228" s="48"/>
      <c r="CD2228" s="48"/>
      <c r="CE2228" s="48"/>
    </row>
    <row r="2229">
      <c r="E2229" s="60"/>
      <c r="F2229" s="218"/>
      <c r="I2229" s="48"/>
      <c r="J2229" s="65"/>
      <c r="K2229" s="65"/>
      <c r="L2229" s="11"/>
      <c r="M2229" s="11"/>
      <c r="P2229" s="48"/>
      <c r="Q2229" s="48"/>
      <c r="R2229" s="48"/>
      <c r="S2229" s="48"/>
      <c r="W2229" s="11"/>
      <c r="Z2229" s="48"/>
      <c r="AA2229" s="48"/>
      <c r="AB2229" s="48"/>
      <c r="AC2229" s="48"/>
      <c r="AD2229" s="48"/>
      <c r="AE2229" s="48"/>
      <c r="AF2229" s="48"/>
      <c r="AG2229" s="48"/>
      <c r="AH2229" s="48"/>
      <c r="AI2229" s="48"/>
      <c r="AJ2229" s="48"/>
      <c r="AK2229" s="48"/>
      <c r="AL2229" s="48"/>
      <c r="AN2229" s="48"/>
      <c r="AP2229" s="48"/>
      <c r="AQ2229" s="48"/>
      <c r="AS2229" s="48"/>
      <c r="AU2229" s="48"/>
      <c r="AV2229" s="48"/>
      <c r="AX2229" s="48"/>
      <c r="AY2229" s="48"/>
      <c r="BA2229" s="48"/>
      <c r="BB2229" s="48"/>
      <c r="BF2229" s="48"/>
      <c r="BH2229" s="48"/>
      <c r="BI2229" s="48"/>
      <c r="BK2229" s="48"/>
      <c r="BL2229" s="48"/>
      <c r="BM2229" s="48"/>
      <c r="BN2229" s="48"/>
      <c r="BO2229" s="48"/>
      <c r="BP2229" s="48"/>
      <c r="BQ2229" s="48"/>
      <c r="BR2229" s="48"/>
      <c r="BS2229" s="48"/>
      <c r="BT2229" s="48"/>
      <c r="BU2229" s="48"/>
      <c r="BV2229" s="48"/>
      <c r="BW2229" s="48"/>
      <c r="BX2229" s="48"/>
      <c r="BY2229" s="48"/>
      <c r="BZ2229" s="48"/>
      <c r="CA2229" s="48"/>
      <c r="CB2229" s="48"/>
      <c r="CC2229" s="48"/>
      <c r="CD2229" s="48"/>
      <c r="CE2229" s="48"/>
    </row>
    <row r="2230">
      <c r="E2230" s="60"/>
      <c r="F2230" s="218"/>
      <c r="I2230" s="48"/>
      <c r="J2230" s="65"/>
      <c r="K2230" s="65"/>
      <c r="L2230" s="11"/>
      <c r="M2230" s="11"/>
      <c r="P2230" s="48"/>
      <c r="Q2230" s="48"/>
      <c r="R2230" s="48"/>
      <c r="S2230" s="48"/>
      <c r="W2230" s="11"/>
      <c r="Z2230" s="48"/>
      <c r="AA2230" s="48"/>
      <c r="AB2230" s="48"/>
      <c r="AC2230" s="48"/>
      <c r="AD2230" s="48"/>
      <c r="AE2230" s="48"/>
      <c r="AF2230" s="48"/>
      <c r="AG2230" s="48"/>
      <c r="AH2230" s="48"/>
      <c r="AI2230" s="48"/>
      <c r="AJ2230" s="48"/>
      <c r="AK2230" s="48"/>
      <c r="AL2230" s="48"/>
      <c r="AN2230" s="48"/>
      <c r="AP2230" s="48"/>
      <c r="AQ2230" s="48"/>
      <c r="AS2230" s="48"/>
      <c r="AU2230" s="48"/>
      <c r="AV2230" s="48"/>
      <c r="AX2230" s="48"/>
      <c r="AY2230" s="48"/>
      <c r="BA2230" s="48"/>
      <c r="BB2230" s="48"/>
      <c r="BF2230" s="48"/>
      <c r="BH2230" s="48"/>
      <c r="BI2230" s="48"/>
      <c r="BK2230" s="48"/>
      <c r="BL2230" s="48"/>
      <c r="BM2230" s="48"/>
      <c r="BN2230" s="48"/>
      <c r="BO2230" s="48"/>
      <c r="BP2230" s="48"/>
      <c r="BQ2230" s="48"/>
      <c r="BR2230" s="48"/>
      <c r="BS2230" s="48"/>
      <c r="BT2230" s="48"/>
      <c r="BU2230" s="48"/>
      <c r="BV2230" s="48"/>
      <c r="BW2230" s="48"/>
      <c r="BX2230" s="48"/>
      <c r="BY2230" s="48"/>
      <c r="BZ2230" s="48"/>
      <c r="CA2230" s="48"/>
      <c r="CB2230" s="48"/>
      <c r="CC2230" s="48"/>
      <c r="CD2230" s="48"/>
      <c r="CE2230" s="48"/>
    </row>
    <row r="2231">
      <c r="E2231" s="60"/>
      <c r="F2231" s="218"/>
      <c r="I2231" s="48"/>
      <c r="J2231" s="65"/>
      <c r="K2231" s="65"/>
      <c r="L2231" s="11"/>
      <c r="M2231" s="11"/>
      <c r="P2231" s="48"/>
      <c r="Q2231" s="48"/>
      <c r="R2231" s="48"/>
      <c r="S2231" s="48"/>
      <c r="W2231" s="11"/>
      <c r="Z2231" s="48"/>
      <c r="AA2231" s="48"/>
      <c r="AB2231" s="48"/>
      <c r="AC2231" s="48"/>
      <c r="AD2231" s="48"/>
      <c r="AE2231" s="48"/>
      <c r="AF2231" s="48"/>
      <c r="AG2231" s="48"/>
      <c r="AH2231" s="48"/>
      <c r="AI2231" s="48"/>
      <c r="AJ2231" s="48"/>
      <c r="AK2231" s="48"/>
      <c r="AL2231" s="48"/>
      <c r="AN2231" s="48"/>
      <c r="AP2231" s="48"/>
      <c r="AQ2231" s="48"/>
      <c r="AS2231" s="48"/>
      <c r="AU2231" s="48"/>
      <c r="AV2231" s="48"/>
      <c r="AX2231" s="48"/>
      <c r="AY2231" s="48"/>
      <c r="BA2231" s="48"/>
      <c r="BB2231" s="48"/>
      <c r="BF2231" s="48"/>
      <c r="BH2231" s="48"/>
      <c r="BI2231" s="48"/>
      <c r="BK2231" s="48"/>
      <c r="BL2231" s="48"/>
      <c r="BM2231" s="48"/>
      <c r="BN2231" s="48"/>
      <c r="BO2231" s="48"/>
      <c r="BP2231" s="48"/>
      <c r="BQ2231" s="48"/>
      <c r="BR2231" s="48"/>
      <c r="BS2231" s="48"/>
      <c r="BT2231" s="48"/>
      <c r="BU2231" s="48"/>
      <c r="BV2231" s="48"/>
      <c r="BW2231" s="48"/>
      <c r="BX2231" s="48"/>
      <c r="BY2231" s="48"/>
      <c r="BZ2231" s="48"/>
      <c r="CA2231" s="48"/>
      <c r="CB2231" s="48"/>
      <c r="CC2231" s="48"/>
      <c r="CD2231" s="48"/>
      <c r="CE2231" s="48"/>
    </row>
    <row r="2232">
      <c r="E2232" s="60"/>
      <c r="F2232" s="218"/>
      <c r="I2232" s="48"/>
      <c r="J2232" s="65"/>
      <c r="K2232" s="65"/>
      <c r="L2232" s="11"/>
      <c r="M2232" s="11"/>
      <c r="P2232" s="48"/>
      <c r="Q2232" s="48"/>
      <c r="R2232" s="48"/>
      <c r="S2232" s="48"/>
      <c r="W2232" s="11"/>
      <c r="Z2232" s="48"/>
      <c r="AA2232" s="48"/>
      <c r="AB2232" s="48"/>
      <c r="AC2232" s="48"/>
      <c r="AD2232" s="48"/>
      <c r="AE2232" s="48"/>
      <c r="AF2232" s="48"/>
      <c r="AG2232" s="48"/>
      <c r="AH2232" s="48"/>
      <c r="AI2232" s="48"/>
      <c r="AJ2232" s="48"/>
      <c r="AK2232" s="48"/>
      <c r="AL2232" s="48"/>
      <c r="AN2232" s="48"/>
      <c r="AP2232" s="48"/>
      <c r="AQ2232" s="48"/>
      <c r="AS2232" s="48"/>
      <c r="AU2232" s="48"/>
      <c r="AV2232" s="48"/>
      <c r="AX2232" s="48"/>
      <c r="AY2232" s="48"/>
      <c r="BA2232" s="48"/>
      <c r="BB2232" s="48"/>
      <c r="BF2232" s="48"/>
      <c r="BH2232" s="48"/>
      <c r="BI2232" s="48"/>
      <c r="BK2232" s="48"/>
      <c r="BL2232" s="48"/>
      <c r="BM2232" s="48"/>
      <c r="BN2232" s="48"/>
      <c r="BO2232" s="48"/>
      <c r="BP2232" s="48"/>
      <c r="BQ2232" s="48"/>
      <c r="BR2232" s="48"/>
      <c r="BS2232" s="48"/>
      <c r="BT2232" s="48"/>
      <c r="BU2232" s="48"/>
      <c r="BV2232" s="48"/>
      <c r="BW2232" s="48"/>
      <c r="BX2232" s="48"/>
      <c r="BY2232" s="48"/>
      <c r="BZ2232" s="48"/>
      <c r="CA2232" s="48"/>
      <c r="CB2232" s="48"/>
      <c r="CC2232" s="48"/>
      <c r="CD2232" s="48"/>
      <c r="CE2232" s="48"/>
    </row>
    <row r="2233">
      <c r="E2233" s="60"/>
      <c r="F2233" s="218"/>
      <c r="I2233" s="48"/>
      <c r="J2233" s="65"/>
      <c r="K2233" s="65"/>
      <c r="L2233" s="11"/>
      <c r="M2233" s="11"/>
      <c r="P2233" s="48"/>
      <c r="Q2233" s="48"/>
      <c r="R2233" s="48"/>
      <c r="S2233" s="48"/>
      <c r="W2233" s="11"/>
      <c r="Z2233" s="48"/>
      <c r="AA2233" s="48"/>
      <c r="AB2233" s="48"/>
      <c r="AC2233" s="48"/>
      <c r="AD2233" s="48"/>
      <c r="AE2233" s="48"/>
      <c r="AF2233" s="48"/>
      <c r="AG2233" s="48"/>
      <c r="AH2233" s="48"/>
      <c r="AI2233" s="48"/>
      <c r="AJ2233" s="48"/>
      <c r="AK2233" s="48"/>
      <c r="AL2233" s="48"/>
      <c r="AN2233" s="48"/>
      <c r="AP2233" s="48"/>
      <c r="AQ2233" s="48"/>
      <c r="AS2233" s="48"/>
      <c r="AU2233" s="48"/>
      <c r="AV2233" s="48"/>
      <c r="AX2233" s="48"/>
      <c r="AY2233" s="48"/>
      <c r="BA2233" s="48"/>
      <c r="BB2233" s="48"/>
      <c r="BF2233" s="48"/>
      <c r="BH2233" s="48"/>
      <c r="BI2233" s="48"/>
      <c r="BK2233" s="48"/>
      <c r="BL2233" s="48"/>
      <c r="BM2233" s="48"/>
      <c r="BN2233" s="48"/>
      <c r="BO2233" s="48"/>
      <c r="BP2233" s="48"/>
      <c r="BQ2233" s="48"/>
      <c r="BR2233" s="48"/>
      <c r="BS2233" s="48"/>
      <c r="BT2233" s="48"/>
      <c r="BU2233" s="48"/>
      <c r="BV2233" s="48"/>
      <c r="BW2233" s="48"/>
      <c r="BX2233" s="48"/>
      <c r="BY2233" s="48"/>
      <c r="BZ2233" s="48"/>
      <c r="CA2233" s="48"/>
      <c r="CB2233" s="48"/>
      <c r="CC2233" s="48"/>
      <c r="CD2233" s="48"/>
      <c r="CE2233" s="48"/>
    </row>
    <row r="2234">
      <c r="E2234" s="60"/>
      <c r="F2234" s="218"/>
      <c r="I2234" s="48"/>
      <c r="J2234" s="65"/>
      <c r="K2234" s="65"/>
      <c r="L2234" s="11"/>
      <c r="M2234" s="11"/>
      <c r="P2234" s="48"/>
      <c r="Q2234" s="48"/>
      <c r="R2234" s="48"/>
      <c r="S2234" s="48"/>
      <c r="W2234" s="11"/>
      <c r="Z2234" s="48"/>
      <c r="AA2234" s="48"/>
      <c r="AB2234" s="48"/>
      <c r="AC2234" s="48"/>
      <c r="AD2234" s="48"/>
      <c r="AE2234" s="48"/>
      <c r="AF2234" s="48"/>
      <c r="AG2234" s="48"/>
      <c r="AH2234" s="48"/>
      <c r="AI2234" s="48"/>
      <c r="AJ2234" s="48"/>
      <c r="AK2234" s="48"/>
      <c r="AL2234" s="48"/>
      <c r="AN2234" s="48"/>
      <c r="AP2234" s="48"/>
      <c r="AQ2234" s="48"/>
      <c r="AS2234" s="48"/>
      <c r="AU2234" s="48"/>
      <c r="AV2234" s="48"/>
      <c r="AX2234" s="48"/>
      <c r="AY2234" s="48"/>
      <c r="BA2234" s="48"/>
      <c r="BB2234" s="48"/>
      <c r="BF2234" s="48"/>
      <c r="BH2234" s="48"/>
      <c r="BI2234" s="48"/>
      <c r="BK2234" s="48"/>
      <c r="BL2234" s="48"/>
      <c r="BM2234" s="48"/>
      <c r="BN2234" s="48"/>
      <c r="BO2234" s="48"/>
      <c r="BP2234" s="48"/>
      <c r="BQ2234" s="48"/>
      <c r="BR2234" s="48"/>
      <c r="BS2234" s="48"/>
      <c r="BT2234" s="48"/>
      <c r="BU2234" s="48"/>
      <c r="BV2234" s="48"/>
      <c r="BW2234" s="48"/>
      <c r="BX2234" s="48"/>
      <c r="BY2234" s="48"/>
      <c r="BZ2234" s="48"/>
      <c r="CA2234" s="48"/>
      <c r="CB2234" s="48"/>
      <c r="CC2234" s="48"/>
      <c r="CD2234" s="48"/>
      <c r="CE2234" s="48"/>
    </row>
    <row r="2235">
      <c r="E2235" s="60"/>
      <c r="F2235" s="218"/>
      <c r="I2235" s="48"/>
      <c r="J2235" s="65"/>
      <c r="K2235" s="65"/>
      <c r="L2235" s="11"/>
      <c r="M2235" s="11"/>
      <c r="P2235" s="48"/>
      <c r="Q2235" s="48"/>
      <c r="R2235" s="48"/>
      <c r="S2235" s="48"/>
      <c r="W2235" s="11"/>
      <c r="Z2235" s="48"/>
      <c r="AA2235" s="48"/>
      <c r="AB2235" s="48"/>
      <c r="AC2235" s="48"/>
      <c r="AD2235" s="48"/>
      <c r="AE2235" s="48"/>
      <c r="AF2235" s="48"/>
      <c r="AG2235" s="48"/>
      <c r="AH2235" s="48"/>
      <c r="AI2235" s="48"/>
      <c r="AJ2235" s="48"/>
      <c r="AK2235" s="48"/>
      <c r="AL2235" s="48"/>
      <c r="AN2235" s="48"/>
      <c r="AP2235" s="48"/>
      <c r="AQ2235" s="48"/>
      <c r="AS2235" s="48"/>
      <c r="AU2235" s="48"/>
      <c r="AV2235" s="48"/>
      <c r="AX2235" s="48"/>
      <c r="AY2235" s="48"/>
      <c r="BA2235" s="48"/>
      <c r="BB2235" s="48"/>
      <c r="BF2235" s="48"/>
      <c r="BH2235" s="48"/>
      <c r="BI2235" s="48"/>
      <c r="BK2235" s="48"/>
      <c r="BL2235" s="48"/>
      <c r="BM2235" s="48"/>
      <c r="BN2235" s="48"/>
      <c r="BO2235" s="48"/>
      <c r="BP2235" s="48"/>
      <c r="BQ2235" s="48"/>
      <c r="BR2235" s="48"/>
      <c r="BS2235" s="48"/>
      <c r="BT2235" s="48"/>
      <c r="BU2235" s="48"/>
      <c r="BV2235" s="48"/>
      <c r="BW2235" s="48"/>
      <c r="BX2235" s="48"/>
      <c r="BY2235" s="48"/>
      <c r="BZ2235" s="48"/>
      <c r="CA2235" s="48"/>
      <c r="CB2235" s="48"/>
      <c r="CC2235" s="48"/>
      <c r="CD2235" s="48"/>
      <c r="CE2235" s="48"/>
    </row>
    <row r="2236">
      <c r="E2236" s="60"/>
      <c r="F2236" s="218"/>
      <c r="I2236" s="48"/>
      <c r="J2236" s="65"/>
      <c r="K2236" s="65"/>
      <c r="L2236" s="11"/>
      <c r="M2236" s="11"/>
      <c r="P2236" s="48"/>
      <c r="Q2236" s="48"/>
      <c r="R2236" s="48"/>
      <c r="S2236" s="48"/>
      <c r="W2236" s="11"/>
      <c r="Z2236" s="48"/>
      <c r="AA2236" s="48"/>
      <c r="AB2236" s="48"/>
      <c r="AC2236" s="48"/>
      <c r="AD2236" s="48"/>
      <c r="AE2236" s="48"/>
      <c r="AF2236" s="48"/>
      <c r="AG2236" s="48"/>
      <c r="AH2236" s="48"/>
      <c r="AI2236" s="48"/>
      <c r="AJ2236" s="48"/>
      <c r="AK2236" s="48"/>
      <c r="AL2236" s="48"/>
      <c r="AN2236" s="48"/>
      <c r="AP2236" s="48"/>
      <c r="AQ2236" s="48"/>
      <c r="AS2236" s="48"/>
      <c r="AU2236" s="48"/>
      <c r="AV2236" s="48"/>
      <c r="AX2236" s="48"/>
      <c r="AY2236" s="48"/>
      <c r="BA2236" s="48"/>
      <c r="BB2236" s="48"/>
      <c r="BF2236" s="48"/>
      <c r="BH2236" s="48"/>
      <c r="BI2236" s="48"/>
      <c r="BK2236" s="48"/>
      <c r="BL2236" s="48"/>
      <c r="BM2236" s="48"/>
      <c r="BN2236" s="48"/>
      <c r="BO2236" s="48"/>
      <c r="BP2236" s="48"/>
      <c r="BQ2236" s="48"/>
      <c r="BR2236" s="48"/>
      <c r="BS2236" s="48"/>
      <c r="BT2236" s="48"/>
      <c r="BU2236" s="48"/>
      <c r="BV2236" s="48"/>
      <c r="BW2236" s="48"/>
      <c r="BX2236" s="48"/>
      <c r="BY2236" s="48"/>
      <c r="BZ2236" s="48"/>
      <c r="CA2236" s="48"/>
      <c r="CB2236" s="48"/>
      <c r="CC2236" s="48"/>
      <c r="CD2236" s="48"/>
      <c r="CE2236" s="48"/>
    </row>
    <row r="2237">
      <c r="E2237" s="60"/>
      <c r="F2237" s="218"/>
      <c r="I2237" s="48"/>
      <c r="J2237" s="65"/>
      <c r="K2237" s="65"/>
      <c r="L2237" s="11"/>
      <c r="M2237" s="11"/>
      <c r="P2237" s="48"/>
      <c r="Q2237" s="48"/>
      <c r="R2237" s="48"/>
      <c r="S2237" s="48"/>
      <c r="W2237" s="11"/>
      <c r="Z2237" s="48"/>
      <c r="AA2237" s="48"/>
      <c r="AB2237" s="48"/>
      <c r="AC2237" s="48"/>
      <c r="AD2237" s="48"/>
      <c r="AE2237" s="48"/>
      <c r="AF2237" s="48"/>
      <c r="AG2237" s="48"/>
      <c r="AH2237" s="48"/>
      <c r="AI2237" s="48"/>
      <c r="AJ2237" s="48"/>
      <c r="AK2237" s="48"/>
      <c r="AL2237" s="48"/>
      <c r="AN2237" s="48"/>
      <c r="AP2237" s="48"/>
      <c r="AQ2237" s="48"/>
      <c r="AS2237" s="48"/>
      <c r="AU2237" s="48"/>
      <c r="AV2237" s="48"/>
      <c r="AX2237" s="48"/>
      <c r="AY2237" s="48"/>
      <c r="BA2237" s="48"/>
      <c r="BB2237" s="48"/>
      <c r="BF2237" s="48"/>
      <c r="BH2237" s="48"/>
      <c r="BI2237" s="48"/>
      <c r="BK2237" s="48"/>
      <c r="BL2237" s="48"/>
      <c r="BM2237" s="48"/>
      <c r="BN2237" s="48"/>
      <c r="BO2237" s="48"/>
      <c r="BP2237" s="48"/>
      <c r="BQ2237" s="48"/>
      <c r="BR2237" s="48"/>
      <c r="BS2237" s="48"/>
      <c r="BT2237" s="48"/>
      <c r="BU2237" s="48"/>
      <c r="BV2237" s="48"/>
      <c r="BW2237" s="48"/>
      <c r="BX2237" s="48"/>
      <c r="BY2237" s="48"/>
      <c r="BZ2237" s="48"/>
      <c r="CA2237" s="48"/>
      <c r="CB2237" s="48"/>
      <c r="CC2237" s="48"/>
      <c r="CD2237" s="48"/>
      <c r="CE2237" s="48"/>
    </row>
    <row r="2238">
      <c r="E2238" s="60"/>
      <c r="F2238" s="218"/>
      <c r="I2238" s="48"/>
      <c r="J2238" s="65"/>
      <c r="K2238" s="65"/>
      <c r="L2238" s="11"/>
      <c r="M2238" s="11"/>
      <c r="P2238" s="48"/>
      <c r="Q2238" s="48"/>
      <c r="R2238" s="48"/>
      <c r="S2238" s="48"/>
      <c r="W2238" s="11"/>
      <c r="Z2238" s="48"/>
      <c r="AA2238" s="48"/>
      <c r="AB2238" s="48"/>
      <c r="AC2238" s="48"/>
      <c r="AD2238" s="48"/>
      <c r="AE2238" s="48"/>
      <c r="AF2238" s="48"/>
      <c r="AG2238" s="48"/>
      <c r="AH2238" s="48"/>
      <c r="AI2238" s="48"/>
      <c r="AJ2238" s="48"/>
      <c r="AK2238" s="48"/>
      <c r="AL2238" s="48"/>
      <c r="AN2238" s="48"/>
      <c r="AP2238" s="48"/>
      <c r="AQ2238" s="48"/>
      <c r="AS2238" s="48"/>
      <c r="AU2238" s="48"/>
      <c r="AV2238" s="48"/>
      <c r="AX2238" s="48"/>
      <c r="AY2238" s="48"/>
      <c r="BA2238" s="48"/>
      <c r="BB2238" s="48"/>
      <c r="BF2238" s="48"/>
      <c r="BH2238" s="48"/>
      <c r="BI2238" s="48"/>
      <c r="BK2238" s="48"/>
      <c r="BL2238" s="48"/>
      <c r="BM2238" s="48"/>
      <c r="BN2238" s="48"/>
      <c r="BO2238" s="48"/>
      <c r="BP2238" s="48"/>
      <c r="BQ2238" s="48"/>
      <c r="BR2238" s="48"/>
      <c r="BS2238" s="48"/>
      <c r="BT2238" s="48"/>
      <c r="BU2238" s="48"/>
      <c r="BV2238" s="48"/>
      <c r="BW2238" s="48"/>
      <c r="BX2238" s="48"/>
      <c r="BY2238" s="48"/>
      <c r="BZ2238" s="48"/>
      <c r="CA2238" s="48"/>
      <c r="CB2238" s="48"/>
      <c r="CC2238" s="48"/>
      <c r="CD2238" s="48"/>
      <c r="CE2238" s="48"/>
    </row>
    <row r="2239">
      <c r="E2239" s="60"/>
      <c r="F2239" s="218"/>
      <c r="I2239" s="48"/>
      <c r="J2239" s="65"/>
      <c r="K2239" s="65"/>
      <c r="L2239" s="11"/>
      <c r="M2239" s="11"/>
      <c r="P2239" s="48"/>
      <c r="Q2239" s="48"/>
      <c r="R2239" s="48"/>
      <c r="S2239" s="48"/>
      <c r="W2239" s="11"/>
      <c r="Z2239" s="48"/>
      <c r="AA2239" s="48"/>
      <c r="AB2239" s="48"/>
      <c r="AC2239" s="48"/>
      <c r="AD2239" s="48"/>
      <c r="AE2239" s="48"/>
      <c r="AF2239" s="48"/>
      <c r="AG2239" s="48"/>
      <c r="AH2239" s="48"/>
      <c r="AI2239" s="48"/>
      <c r="AJ2239" s="48"/>
      <c r="AK2239" s="48"/>
      <c r="AL2239" s="48"/>
      <c r="AN2239" s="48"/>
      <c r="AP2239" s="48"/>
      <c r="AQ2239" s="48"/>
      <c r="AS2239" s="48"/>
      <c r="AU2239" s="48"/>
      <c r="AV2239" s="48"/>
      <c r="AX2239" s="48"/>
      <c r="AY2239" s="48"/>
      <c r="BA2239" s="48"/>
      <c r="BB2239" s="48"/>
      <c r="BF2239" s="48"/>
      <c r="BH2239" s="48"/>
      <c r="BI2239" s="48"/>
      <c r="BK2239" s="48"/>
      <c r="BL2239" s="48"/>
      <c r="BM2239" s="48"/>
      <c r="BN2239" s="48"/>
      <c r="BO2239" s="48"/>
      <c r="BP2239" s="48"/>
      <c r="BQ2239" s="48"/>
      <c r="BR2239" s="48"/>
      <c r="BS2239" s="48"/>
      <c r="BT2239" s="48"/>
      <c r="BU2239" s="48"/>
      <c r="BV2239" s="48"/>
      <c r="BW2239" s="48"/>
      <c r="BX2239" s="48"/>
      <c r="BY2239" s="48"/>
      <c r="BZ2239" s="48"/>
      <c r="CA2239" s="48"/>
      <c r="CB2239" s="48"/>
      <c r="CC2239" s="48"/>
      <c r="CD2239" s="48"/>
      <c r="CE2239" s="48"/>
    </row>
    <row r="2240">
      <c r="E2240" s="60"/>
      <c r="F2240" s="218"/>
      <c r="I2240" s="48"/>
      <c r="J2240" s="65"/>
      <c r="K2240" s="65"/>
      <c r="L2240" s="11"/>
      <c r="M2240" s="11"/>
      <c r="P2240" s="48"/>
      <c r="Q2240" s="48"/>
      <c r="R2240" s="48"/>
      <c r="S2240" s="48"/>
      <c r="W2240" s="11"/>
      <c r="Z2240" s="48"/>
      <c r="AA2240" s="48"/>
      <c r="AB2240" s="48"/>
      <c r="AC2240" s="48"/>
      <c r="AD2240" s="48"/>
      <c r="AE2240" s="48"/>
      <c r="AF2240" s="48"/>
      <c r="AG2240" s="48"/>
      <c r="AH2240" s="48"/>
      <c r="AI2240" s="48"/>
      <c r="AJ2240" s="48"/>
      <c r="AK2240" s="48"/>
      <c r="AL2240" s="48"/>
      <c r="AN2240" s="48"/>
      <c r="AP2240" s="48"/>
      <c r="AQ2240" s="48"/>
      <c r="AS2240" s="48"/>
      <c r="AU2240" s="48"/>
      <c r="AV2240" s="48"/>
      <c r="AX2240" s="48"/>
      <c r="AY2240" s="48"/>
      <c r="BA2240" s="48"/>
      <c r="BB2240" s="48"/>
      <c r="BF2240" s="48"/>
      <c r="BH2240" s="48"/>
      <c r="BI2240" s="48"/>
      <c r="BK2240" s="48"/>
      <c r="BL2240" s="48"/>
      <c r="BM2240" s="48"/>
      <c r="BN2240" s="48"/>
      <c r="BO2240" s="48"/>
      <c r="BP2240" s="48"/>
      <c r="BQ2240" s="48"/>
      <c r="BR2240" s="48"/>
      <c r="BS2240" s="48"/>
      <c r="BT2240" s="48"/>
      <c r="BU2240" s="48"/>
      <c r="BV2240" s="48"/>
      <c r="BW2240" s="48"/>
      <c r="BX2240" s="48"/>
      <c r="BY2240" s="48"/>
      <c r="BZ2240" s="48"/>
      <c r="CA2240" s="48"/>
      <c r="CB2240" s="48"/>
      <c r="CC2240" s="48"/>
      <c r="CD2240" s="48"/>
      <c r="CE2240" s="48"/>
    </row>
    <row r="2241">
      <c r="E2241" s="60"/>
      <c r="F2241" s="218"/>
      <c r="I2241" s="48"/>
      <c r="J2241" s="65"/>
      <c r="K2241" s="65"/>
      <c r="L2241" s="11"/>
      <c r="M2241" s="11"/>
      <c r="P2241" s="48"/>
      <c r="Q2241" s="48"/>
      <c r="R2241" s="48"/>
      <c r="S2241" s="48"/>
      <c r="W2241" s="11"/>
      <c r="Z2241" s="48"/>
      <c r="AA2241" s="48"/>
      <c r="AB2241" s="48"/>
      <c r="AC2241" s="48"/>
      <c r="AD2241" s="48"/>
      <c r="AE2241" s="48"/>
      <c r="AF2241" s="48"/>
      <c r="AG2241" s="48"/>
      <c r="AH2241" s="48"/>
      <c r="AI2241" s="48"/>
      <c r="AJ2241" s="48"/>
      <c r="AK2241" s="48"/>
      <c r="AL2241" s="48"/>
      <c r="AN2241" s="48"/>
      <c r="AP2241" s="48"/>
      <c r="AQ2241" s="48"/>
      <c r="AS2241" s="48"/>
      <c r="AU2241" s="48"/>
      <c r="AV2241" s="48"/>
      <c r="AX2241" s="48"/>
      <c r="AY2241" s="48"/>
      <c r="BA2241" s="48"/>
      <c r="BB2241" s="48"/>
      <c r="BF2241" s="48"/>
      <c r="BH2241" s="48"/>
      <c r="BI2241" s="48"/>
      <c r="BK2241" s="48"/>
      <c r="BL2241" s="48"/>
      <c r="BM2241" s="48"/>
      <c r="BN2241" s="48"/>
      <c r="BO2241" s="48"/>
      <c r="BP2241" s="48"/>
      <c r="BQ2241" s="48"/>
      <c r="BR2241" s="48"/>
      <c r="BS2241" s="48"/>
      <c r="BT2241" s="48"/>
      <c r="BU2241" s="48"/>
      <c r="BV2241" s="48"/>
      <c r="BW2241" s="48"/>
      <c r="BX2241" s="48"/>
      <c r="BY2241" s="48"/>
      <c r="BZ2241" s="48"/>
      <c r="CA2241" s="48"/>
      <c r="CB2241" s="48"/>
      <c r="CC2241" s="48"/>
      <c r="CD2241" s="48"/>
      <c r="CE2241" s="48"/>
    </row>
    <row r="2242">
      <c r="E2242" s="60"/>
      <c r="F2242" s="218"/>
      <c r="I2242" s="48"/>
      <c r="J2242" s="65"/>
      <c r="K2242" s="65"/>
      <c r="L2242" s="11"/>
      <c r="M2242" s="11"/>
      <c r="P2242" s="48"/>
      <c r="Q2242" s="48"/>
      <c r="R2242" s="48"/>
      <c r="S2242" s="48"/>
      <c r="W2242" s="11"/>
      <c r="Z2242" s="48"/>
      <c r="AA2242" s="48"/>
      <c r="AB2242" s="48"/>
      <c r="AC2242" s="48"/>
      <c r="AD2242" s="48"/>
      <c r="AE2242" s="48"/>
      <c r="AF2242" s="48"/>
      <c r="AG2242" s="48"/>
      <c r="AH2242" s="48"/>
      <c r="AI2242" s="48"/>
      <c r="AJ2242" s="48"/>
      <c r="AK2242" s="48"/>
      <c r="AL2242" s="48"/>
      <c r="AN2242" s="48"/>
      <c r="AP2242" s="48"/>
      <c r="AQ2242" s="48"/>
      <c r="AS2242" s="48"/>
      <c r="AU2242" s="48"/>
      <c r="AV2242" s="48"/>
      <c r="AX2242" s="48"/>
      <c r="AY2242" s="48"/>
      <c r="BA2242" s="48"/>
      <c r="BB2242" s="48"/>
      <c r="BF2242" s="48"/>
      <c r="BH2242" s="48"/>
      <c r="BI2242" s="48"/>
      <c r="BK2242" s="48"/>
      <c r="BL2242" s="48"/>
      <c r="BM2242" s="48"/>
      <c r="BN2242" s="48"/>
      <c r="BO2242" s="48"/>
      <c r="BP2242" s="48"/>
      <c r="BQ2242" s="48"/>
      <c r="BR2242" s="48"/>
      <c r="BS2242" s="48"/>
      <c r="BT2242" s="48"/>
      <c r="BU2242" s="48"/>
      <c r="BV2242" s="48"/>
      <c r="BW2242" s="48"/>
      <c r="BX2242" s="48"/>
      <c r="BY2242" s="48"/>
      <c r="BZ2242" s="48"/>
      <c r="CA2242" s="48"/>
      <c r="CB2242" s="48"/>
      <c r="CC2242" s="48"/>
      <c r="CD2242" s="48"/>
      <c r="CE2242" s="48"/>
    </row>
    <row r="2243">
      <c r="E2243" s="60"/>
      <c r="F2243" s="218"/>
      <c r="I2243" s="48"/>
      <c r="J2243" s="65"/>
      <c r="K2243" s="65"/>
      <c r="L2243" s="11"/>
      <c r="M2243" s="11"/>
      <c r="P2243" s="48"/>
      <c r="Q2243" s="48"/>
      <c r="R2243" s="48"/>
      <c r="S2243" s="48"/>
      <c r="W2243" s="11"/>
      <c r="Z2243" s="48"/>
      <c r="AA2243" s="48"/>
      <c r="AB2243" s="48"/>
      <c r="AC2243" s="48"/>
      <c r="AD2243" s="48"/>
      <c r="AE2243" s="48"/>
      <c r="AF2243" s="48"/>
      <c r="AG2243" s="48"/>
      <c r="AH2243" s="48"/>
      <c r="AI2243" s="48"/>
      <c r="AJ2243" s="48"/>
      <c r="AK2243" s="48"/>
      <c r="AL2243" s="48"/>
      <c r="AN2243" s="48"/>
      <c r="AP2243" s="48"/>
      <c r="AQ2243" s="48"/>
      <c r="AS2243" s="48"/>
      <c r="AU2243" s="48"/>
      <c r="AV2243" s="48"/>
      <c r="AX2243" s="48"/>
      <c r="AY2243" s="48"/>
      <c r="BA2243" s="48"/>
      <c r="BB2243" s="48"/>
      <c r="BF2243" s="48"/>
      <c r="BH2243" s="48"/>
      <c r="BI2243" s="48"/>
      <c r="BK2243" s="48"/>
      <c r="BL2243" s="48"/>
      <c r="BM2243" s="48"/>
      <c r="BN2243" s="48"/>
      <c r="BO2243" s="48"/>
      <c r="BP2243" s="48"/>
      <c r="BQ2243" s="48"/>
      <c r="BR2243" s="48"/>
      <c r="BS2243" s="48"/>
      <c r="BT2243" s="48"/>
      <c r="BU2243" s="48"/>
      <c r="BV2243" s="48"/>
      <c r="BW2243" s="48"/>
      <c r="BX2243" s="48"/>
      <c r="BY2243" s="48"/>
      <c r="BZ2243" s="48"/>
      <c r="CA2243" s="48"/>
      <c r="CB2243" s="48"/>
      <c r="CC2243" s="48"/>
      <c r="CD2243" s="48"/>
      <c r="CE2243" s="48"/>
    </row>
    <row r="2244">
      <c r="E2244" s="60"/>
      <c r="F2244" s="218"/>
      <c r="I2244" s="48"/>
      <c r="J2244" s="65"/>
      <c r="K2244" s="65"/>
      <c r="L2244" s="11"/>
      <c r="M2244" s="11"/>
      <c r="P2244" s="48"/>
      <c r="Q2244" s="48"/>
      <c r="R2244" s="48"/>
      <c r="S2244" s="48"/>
      <c r="W2244" s="11"/>
      <c r="Z2244" s="48"/>
      <c r="AA2244" s="48"/>
      <c r="AB2244" s="48"/>
      <c r="AC2244" s="48"/>
      <c r="AD2244" s="48"/>
      <c r="AE2244" s="48"/>
      <c r="AF2244" s="48"/>
      <c r="AG2244" s="48"/>
      <c r="AH2244" s="48"/>
      <c r="AI2244" s="48"/>
      <c r="AJ2244" s="48"/>
      <c r="AK2244" s="48"/>
      <c r="AL2244" s="48"/>
      <c r="AN2244" s="48"/>
      <c r="AP2244" s="48"/>
      <c r="AQ2244" s="48"/>
      <c r="AS2244" s="48"/>
      <c r="AU2244" s="48"/>
      <c r="AV2244" s="48"/>
      <c r="AX2244" s="48"/>
      <c r="AY2244" s="48"/>
      <c r="BA2244" s="48"/>
      <c r="BB2244" s="48"/>
      <c r="BF2244" s="48"/>
      <c r="BH2244" s="48"/>
      <c r="BI2244" s="48"/>
      <c r="BK2244" s="48"/>
      <c r="BL2244" s="48"/>
      <c r="BM2244" s="48"/>
      <c r="BN2244" s="48"/>
      <c r="BO2244" s="48"/>
      <c r="BP2244" s="48"/>
      <c r="BQ2244" s="48"/>
      <c r="BR2244" s="48"/>
      <c r="BS2244" s="48"/>
      <c r="BT2244" s="48"/>
      <c r="BU2244" s="48"/>
      <c r="BV2244" s="48"/>
      <c r="BW2244" s="48"/>
      <c r="BX2244" s="48"/>
      <c r="BY2244" s="48"/>
      <c r="BZ2244" s="48"/>
      <c r="CA2244" s="48"/>
      <c r="CB2244" s="48"/>
      <c r="CC2244" s="48"/>
      <c r="CD2244" s="48"/>
      <c r="CE2244" s="48"/>
    </row>
    <row r="2245">
      <c r="E2245" s="60"/>
      <c r="F2245" s="218"/>
      <c r="I2245" s="48"/>
      <c r="J2245" s="65"/>
      <c r="K2245" s="65"/>
      <c r="L2245" s="11"/>
      <c r="M2245" s="11"/>
      <c r="P2245" s="48"/>
      <c r="Q2245" s="48"/>
      <c r="R2245" s="48"/>
      <c r="S2245" s="48"/>
      <c r="W2245" s="11"/>
      <c r="Z2245" s="48"/>
      <c r="AA2245" s="48"/>
      <c r="AB2245" s="48"/>
      <c r="AC2245" s="48"/>
      <c r="AD2245" s="48"/>
      <c r="AE2245" s="48"/>
      <c r="AF2245" s="48"/>
      <c r="AG2245" s="48"/>
      <c r="AH2245" s="48"/>
      <c r="AI2245" s="48"/>
      <c r="AJ2245" s="48"/>
      <c r="AK2245" s="48"/>
      <c r="AL2245" s="48"/>
      <c r="AN2245" s="48"/>
      <c r="AP2245" s="48"/>
      <c r="AQ2245" s="48"/>
      <c r="AS2245" s="48"/>
      <c r="AU2245" s="48"/>
      <c r="AV2245" s="48"/>
      <c r="AX2245" s="48"/>
      <c r="AY2245" s="48"/>
      <c r="BA2245" s="48"/>
      <c r="BB2245" s="48"/>
      <c r="BF2245" s="48"/>
      <c r="BH2245" s="48"/>
      <c r="BI2245" s="48"/>
      <c r="BK2245" s="48"/>
      <c r="BL2245" s="48"/>
      <c r="BM2245" s="48"/>
      <c r="BN2245" s="48"/>
      <c r="BO2245" s="48"/>
      <c r="BP2245" s="48"/>
      <c r="BQ2245" s="48"/>
      <c r="BR2245" s="48"/>
      <c r="BS2245" s="48"/>
      <c r="BT2245" s="48"/>
      <c r="BU2245" s="48"/>
      <c r="BV2245" s="48"/>
      <c r="BW2245" s="48"/>
      <c r="BX2245" s="48"/>
      <c r="BY2245" s="48"/>
      <c r="BZ2245" s="48"/>
      <c r="CA2245" s="48"/>
      <c r="CB2245" s="48"/>
      <c r="CC2245" s="48"/>
      <c r="CD2245" s="48"/>
      <c r="CE2245" s="48"/>
    </row>
    <row r="2246">
      <c r="E2246" s="60"/>
      <c r="F2246" s="218"/>
      <c r="I2246" s="48"/>
      <c r="J2246" s="65"/>
      <c r="K2246" s="65"/>
      <c r="L2246" s="11"/>
      <c r="M2246" s="11"/>
      <c r="P2246" s="48"/>
      <c r="Q2246" s="48"/>
      <c r="R2246" s="48"/>
      <c r="S2246" s="48"/>
      <c r="W2246" s="11"/>
      <c r="Z2246" s="48"/>
      <c r="AA2246" s="48"/>
      <c r="AB2246" s="48"/>
      <c r="AC2246" s="48"/>
      <c r="AD2246" s="48"/>
      <c r="AE2246" s="48"/>
      <c r="AF2246" s="48"/>
      <c r="AG2246" s="48"/>
      <c r="AH2246" s="48"/>
      <c r="AI2246" s="48"/>
      <c r="AJ2246" s="48"/>
      <c r="AK2246" s="48"/>
      <c r="AL2246" s="48"/>
      <c r="AN2246" s="48"/>
      <c r="AP2246" s="48"/>
      <c r="AQ2246" s="48"/>
      <c r="AS2246" s="48"/>
      <c r="AU2246" s="48"/>
      <c r="AV2246" s="48"/>
      <c r="AX2246" s="48"/>
      <c r="AY2246" s="48"/>
      <c r="BA2246" s="48"/>
      <c r="BB2246" s="48"/>
      <c r="BF2246" s="48"/>
      <c r="BH2246" s="48"/>
      <c r="BI2246" s="48"/>
      <c r="BK2246" s="48"/>
      <c r="BL2246" s="48"/>
      <c r="BM2246" s="48"/>
      <c r="BN2246" s="48"/>
      <c r="BO2246" s="48"/>
      <c r="BP2246" s="48"/>
      <c r="BQ2246" s="48"/>
      <c r="BR2246" s="48"/>
      <c r="BS2246" s="48"/>
      <c r="BT2246" s="48"/>
      <c r="BU2246" s="48"/>
      <c r="BV2246" s="48"/>
      <c r="BW2246" s="48"/>
      <c r="BX2246" s="48"/>
      <c r="BY2246" s="48"/>
      <c r="BZ2246" s="48"/>
      <c r="CA2246" s="48"/>
      <c r="CB2246" s="48"/>
      <c r="CC2246" s="48"/>
      <c r="CD2246" s="48"/>
      <c r="CE2246" s="48"/>
    </row>
    <row r="2247">
      <c r="E2247" s="60"/>
      <c r="F2247" s="218"/>
      <c r="I2247" s="48"/>
      <c r="J2247" s="65"/>
      <c r="K2247" s="65"/>
      <c r="L2247" s="11"/>
      <c r="M2247" s="11"/>
      <c r="P2247" s="48"/>
      <c r="Q2247" s="48"/>
      <c r="R2247" s="48"/>
      <c r="S2247" s="48"/>
      <c r="W2247" s="11"/>
      <c r="Z2247" s="48"/>
      <c r="AA2247" s="48"/>
      <c r="AB2247" s="48"/>
      <c r="AC2247" s="48"/>
      <c r="AD2247" s="48"/>
      <c r="AE2247" s="48"/>
      <c r="AF2247" s="48"/>
      <c r="AG2247" s="48"/>
      <c r="AH2247" s="48"/>
      <c r="AI2247" s="48"/>
      <c r="AJ2247" s="48"/>
      <c r="AK2247" s="48"/>
      <c r="AL2247" s="48"/>
      <c r="AN2247" s="48"/>
      <c r="AP2247" s="48"/>
      <c r="AQ2247" s="48"/>
      <c r="AS2247" s="48"/>
      <c r="AU2247" s="48"/>
      <c r="AV2247" s="48"/>
      <c r="AX2247" s="48"/>
      <c r="AY2247" s="48"/>
      <c r="BA2247" s="48"/>
      <c r="BB2247" s="48"/>
      <c r="BF2247" s="48"/>
      <c r="BH2247" s="48"/>
      <c r="BI2247" s="48"/>
      <c r="BK2247" s="48"/>
      <c r="BL2247" s="48"/>
      <c r="BM2247" s="48"/>
      <c r="BN2247" s="48"/>
      <c r="BO2247" s="48"/>
      <c r="BP2247" s="48"/>
      <c r="BQ2247" s="48"/>
      <c r="BR2247" s="48"/>
      <c r="BS2247" s="48"/>
      <c r="BT2247" s="48"/>
      <c r="BU2247" s="48"/>
      <c r="BV2247" s="48"/>
      <c r="BW2247" s="48"/>
      <c r="BX2247" s="48"/>
      <c r="BY2247" s="48"/>
      <c r="BZ2247" s="48"/>
      <c r="CA2247" s="48"/>
      <c r="CB2247" s="48"/>
      <c r="CC2247" s="48"/>
      <c r="CD2247" s="48"/>
      <c r="CE2247" s="48"/>
    </row>
    <row r="2248">
      <c r="E2248" s="60"/>
      <c r="F2248" s="218"/>
      <c r="I2248" s="48"/>
      <c r="J2248" s="65"/>
      <c r="K2248" s="65"/>
      <c r="L2248" s="11"/>
      <c r="M2248" s="11"/>
      <c r="P2248" s="48"/>
      <c r="Q2248" s="48"/>
      <c r="R2248" s="48"/>
      <c r="S2248" s="48"/>
      <c r="W2248" s="11"/>
      <c r="Z2248" s="48"/>
      <c r="AA2248" s="48"/>
      <c r="AB2248" s="48"/>
      <c r="AC2248" s="48"/>
      <c r="AD2248" s="48"/>
      <c r="AE2248" s="48"/>
      <c r="AF2248" s="48"/>
      <c r="AG2248" s="48"/>
      <c r="AH2248" s="48"/>
      <c r="AI2248" s="48"/>
      <c r="AJ2248" s="48"/>
      <c r="AK2248" s="48"/>
      <c r="AL2248" s="48"/>
      <c r="AN2248" s="48"/>
      <c r="AP2248" s="48"/>
      <c r="AQ2248" s="48"/>
      <c r="AS2248" s="48"/>
      <c r="AU2248" s="48"/>
      <c r="AV2248" s="48"/>
      <c r="AX2248" s="48"/>
      <c r="AY2248" s="48"/>
      <c r="BA2248" s="48"/>
      <c r="BB2248" s="48"/>
      <c r="BF2248" s="48"/>
      <c r="BH2248" s="48"/>
      <c r="BI2248" s="48"/>
      <c r="BK2248" s="48"/>
      <c r="BL2248" s="48"/>
      <c r="BM2248" s="48"/>
      <c r="BN2248" s="48"/>
      <c r="BO2248" s="48"/>
      <c r="BP2248" s="48"/>
      <c r="BQ2248" s="48"/>
      <c r="BR2248" s="48"/>
      <c r="BS2248" s="48"/>
      <c r="BT2248" s="48"/>
      <c r="BU2248" s="48"/>
      <c r="BV2248" s="48"/>
      <c r="BW2248" s="48"/>
      <c r="BX2248" s="48"/>
      <c r="BY2248" s="48"/>
      <c r="BZ2248" s="48"/>
      <c r="CA2248" s="48"/>
      <c r="CB2248" s="48"/>
      <c r="CC2248" s="48"/>
      <c r="CD2248" s="48"/>
      <c r="CE2248" s="48"/>
    </row>
    <row r="2249">
      <c r="E2249" s="60"/>
      <c r="F2249" s="218"/>
      <c r="I2249" s="48"/>
      <c r="J2249" s="65"/>
      <c r="K2249" s="65"/>
      <c r="L2249" s="11"/>
      <c r="M2249" s="11"/>
      <c r="P2249" s="48"/>
      <c r="Q2249" s="48"/>
      <c r="R2249" s="48"/>
      <c r="S2249" s="48"/>
      <c r="W2249" s="11"/>
      <c r="Z2249" s="48"/>
      <c r="AA2249" s="48"/>
      <c r="AB2249" s="48"/>
      <c r="AC2249" s="48"/>
      <c r="AD2249" s="48"/>
      <c r="AE2249" s="48"/>
      <c r="AF2249" s="48"/>
      <c r="AG2249" s="48"/>
      <c r="AH2249" s="48"/>
      <c r="AI2249" s="48"/>
      <c r="AJ2249" s="48"/>
      <c r="AK2249" s="48"/>
      <c r="AL2249" s="48"/>
      <c r="AN2249" s="48"/>
      <c r="AP2249" s="48"/>
      <c r="AQ2249" s="48"/>
      <c r="AS2249" s="48"/>
      <c r="AU2249" s="48"/>
      <c r="AV2249" s="48"/>
      <c r="AX2249" s="48"/>
      <c r="AY2249" s="48"/>
      <c r="BA2249" s="48"/>
      <c r="BB2249" s="48"/>
      <c r="BF2249" s="48"/>
      <c r="BH2249" s="48"/>
      <c r="BI2249" s="48"/>
      <c r="BK2249" s="48"/>
      <c r="BL2249" s="48"/>
      <c r="BM2249" s="48"/>
      <c r="BN2249" s="48"/>
      <c r="BO2249" s="48"/>
      <c r="BP2249" s="48"/>
      <c r="BQ2249" s="48"/>
      <c r="BR2249" s="48"/>
      <c r="BS2249" s="48"/>
      <c r="BT2249" s="48"/>
      <c r="BU2249" s="48"/>
      <c r="BV2249" s="48"/>
      <c r="BW2249" s="48"/>
      <c r="BX2249" s="48"/>
      <c r="BY2249" s="48"/>
      <c r="BZ2249" s="48"/>
      <c r="CA2249" s="48"/>
      <c r="CB2249" s="48"/>
      <c r="CC2249" s="48"/>
      <c r="CD2249" s="48"/>
      <c r="CE2249" s="48"/>
    </row>
    <row r="2250">
      <c r="E2250" s="60"/>
      <c r="F2250" s="218"/>
      <c r="I2250" s="48"/>
      <c r="J2250" s="65"/>
      <c r="K2250" s="65"/>
      <c r="L2250" s="11"/>
      <c r="M2250" s="11"/>
      <c r="P2250" s="48"/>
      <c r="Q2250" s="48"/>
      <c r="R2250" s="48"/>
      <c r="S2250" s="48"/>
      <c r="W2250" s="11"/>
      <c r="Z2250" s="48"/>
      <c r="AA2250" s="48"/>
      <c r="AB2250" s="48"/>
      <c r="AC2250" s="48"/>
      <c r="AD2250" s="48"/>
      <c r="AE2250" s="48"/>
      <c r="AF2250" s="48"/>
      <c r="AG2250" s="48"/>
      <c r="AH2250" s="48"/>
      <c r="AI2250" s="48"/>
      <c r="AJ2250" s="48"/>
      <c r="AK2250" s="48"/>
      <c r="AL2250" s="48"/>
      <c r="AN2250" s="48"/>
      <c r="AP2250" s="48"/>
      <c r="AQ2250" s="48"/>
      <c r="AS2250" s="48"/>
      <c r="AU2250" s="48"/>
      <c r="AV2250" s="48"/>
      <c r="AX2250" s="48"/>
      <c r="AY2250" s="48"/>
      <c r="BA2250" s="48"/>
      <c r="BB2250" s="48"/>
      <c r="BF2250" s="48"/>
      <c r="BH2250" s="48"/>
      <c r="BI2250" s="48"/>
      <c r="BK2250" s="48"/>
      <c r="BL2250" s="48"/>
      <c r="BM2250" s="48"/>
      <c r="BN2250" s="48"/>
      <c r="BO2250" s="48"/>
      <c r="BP2250" s="48"/>
      <c r="BQ2250" s="48"/>
      <c r="BR2250" s="48"/>
      <c r="BS2250" s="48"/>
      <c r="BT2250" s="48"/>
      <c r="BU2250" s="48"/>
      <c r="BV2250" s="48"/>
      <c r="BW2250" s="48"/>
      <c r="BX2250" s="48"/>
      <c r="BY2250" s="48"/>
      <c r="BZ2250" s="48"/>
      <c r="CA2250" s="48"/>
      <c r="CB2250" s="48"/>
      <c r="CC2250" s="48"/>
      <c r="CD2250" s="48"/>
      <c r="CE2250" s="48"/>
    </row>
    <row r="2251">
      <c r="E2251" s="60"/>
      <c r="F2251" s="218"/>
      <c r="I2251" s="48"/>
      <c r="J2251" s="65"/>
      <c r="K2251" s="65"/>
      <c r="L2251" s="11"/>
      <c r="M2251" s="11"/>
      <c r="P2251" s="48"/>
      <c r="Q2251" s="48"/>
      <c r="R2251" s="48"/>
      <c r="S2251" s="48"/>
      <c r="W2251" s="11"/>
      <c r="Z2251" s="48"/>
      <c r="AA2251" s="48"/>
      <c r="AB2251" s="48"/>
      <c r="AC2251" s="48"/>
      <c r="AD2251" s="48"/>
      <c r="AE2251" s="48"/>
      <c r="AF2251" s="48"/>
      <c r="AG2251" s="48"/>
      <c r="AH2251" s="48"/>
      <c r="AI2251" s="48"/>
      <c r="AJ2251" s="48"/>
      <c r="AK2251" s="48"/>
      <c r="AL2251" s="48"/>
      <c r="AN2251" s="48"/>
      <c r="AP2251" s="48"/>
      <c r="AQ2251" s="48"/>
      <c r="AS2251" s="48"/>
      <c r="AU2251" s="48"/>
      <c r="AV2251" s="48"/>
      <c r="AX2251" s="48"/>
      <c r="AY2251" s="48"/>
      <c r="BA2251" s="48"/>
      <c r="BB2251" s="48"/>
      <c r="BF2251" s="48"/>
      <c r="BH2251" s="48"/>
      <c r="BI2251" s="48"/>
      <c r="BK2251" s="48"/>
      <c r="BL2251" s="48"/>
      <c r="BM2251" s="48"/>
      <c r="BN2251" s="48"/>
      <c r="BO2251" s="48"/>
      <c r="BP2251" s="48"/>
      <c r="BQ2251" s="48"/>
      <c r="BR2251" s="48"/>
      <c r="BS2251" s="48"/>
      <c r="BT2251" s="48"/>
      <c r="BU2251" s="48"/>
      <c r="BV2251" s="48"/>
      <c r="BW2251" s="48"/>
      <c r="BX2251" s="48"/>
      <c r="BY2251" s="48"/>
      <c r="BZ2251" s="48"/>
      <c r="CA2251" s="48"/>
      <c r="CB2251" s="48"/>
      <c r="CC2251" s="48"/>
      <c r="CD2251" s="48"/>
      <c r="CE2251" s="48"/>
    </row>
    <row r="2252">
      <c r="E2252" s="60"/>
      <c r="F2252" s="218"/>
      <c r="I2252" s="48"/>
      <c r="J2252" s="65"/>
      <c r="K2252" s="65"/>
      <c r="L2252" s="11"/>
      <c r="M2252" s="11"/>
      <c r="P2252" s="48"/>
      <c r="Q2252" s="48"/>
      <c r="R2252" s="48"/>
      <c r="S2252" s="48"/>
      <c r="W2252" s="11"/>
      <c r="Z2252" s="48"/>
      <c r="AA2252" s="48"/>
      <c r="AB2252" s="48"/>
      <c r="AC2252" s="48"/>
      <c r="AD2252" s="48"/>
      <c r="AE2252" s="48"/>
      <c r="AF2252" s="48"/>
      <c r="AG2252" s="48"/>
      <c r="AH2252" s="48"/>
      <c r="AI2252" s="48"/>
      <c r="AJ2252" s="48"/>
      <c r="AK2252" s="48"/>
      <c r="AL2252" s="48"/>
      <c r="AN2252" s="48"/>
      <c r="AP2252" s="48"/>
      <c r="AQ2252" s="48"/>
      <c r="AS2252" s="48"/>
      <c r="AU2252" s="48"/>
      <c r="AV2252" s="48"/>
      <c r="AX2252" s="48"/>
      <c r="AY2252" s="48"/>
      <c r="BA2252" s="48"/>
      <c r="BB2252" s="48"/>
      <c r="BF2252" s="48"/>
      <c r="BH2252" s="48"/>
      <c r="BI2252" s="48"/>
      <c r="BK2252" s="48"/>
      <c r="BL2252" s="48"/>
      <c r="BM2252" s="48"/>
      <c r="BN2252" s="48"/>
      <c r="BO2252" s="48"/>
      <c r="BP2252" s="48"/>
      <c r="BQ2252" s="48"/>
      <c r="BR2252" s="48"/>
      <c r="BS2252" s="48"/>
      <c r="BT2252" s="48"/>
      <c r="BU2252" s="48"/>
      <c r="BV2252" s="48"/>
      <c r="BW2252" s="48"/>
      <c r="BX2252" s="48"/>
      <c r="BY2252" s="48"/>
      <c r="BZ2252" s="48"/>
      <c r="CA2252" s="48"/>
      <c r="CB2252" s="48"/>
      <c r="CC2252" s="48"/>
      <c r="CD2252" s="48"/>
      <c r="CE2252" s="48"/>
    </row>
    <row r="2253">
      <c r="E2253" s="60"/>
      <c r="F2253" s="218"/>
      <c r="I2253" s="48"/>
      <c r="J2253" s="65"/>
      <c r="K2253" s="65"/>
      <c r="L2253" s="11"/>
      <c r="M2253" s="11"/>
      <c r="P2253" s="48"/>
      <c r="Q2253" s="48"/>
      <c r="R2253" s="48"/>
      <c r="S2253" s="48"/>
      <c r="W2253" s="11"/>
      <c r="Z2253" s="48"/>
      <c r="AA2253" s="48"/>
      <c r="AB2253" s="48"/>
      <c r="AC2253" s="48"/>
      <c r="AD2253" s="48"/>
      <c r="AE2253" s="48"/>
      <c r="AF2253" s="48"/>
      <c r="AG2253" s="48"/>
      <c r="AH2253" s="48"/>
      <c r="AI2253" s="48"/>
      <c r="AJ2253" s="48"/>
      <c r="AK2253" s="48"/>
      <c r="AL2253" s="48"/>
      <c r="AN2253" s="48"/>
      <c r="AP2253" s="48"/>
      <c r="AQ2253" s="48"/>
      <c r="AS2253" s="48"/>
      <c r="AU2253" s="48"/>
      <c r="AV2253" s="48"/>
      <c r="AX2253" s="48"/>
      <c r="AY2253" s="48"/>
      <c r="BA2253" s="48"/>
      <c r="BB2253" s="48"/>
      <c r="BF2253" s="48"/>
      <c r="BH2253" s="48"/>
      <c r="BI2253" s="48"/>
      <c r="BK2253" s="48"/>
      <c r="BL2253" s="48"/>
      <c r="BM2253" s="48"/>
      <c r="BN2253" s="48"/>
      <c r="BO2253" s="48"/>
      <c r="BP2253" s="48"/>
      <c r="BQ2253" s="48"/>
      <c r="BR2253" s="48"/>
      <c r="BS2253" s="48"/>
      <c r="BT2253" s="48"/>
      <c r="BU2253" s="48"/>
      <c r="BV2253" s="48"/>
      <c r="BW2253" s="48"/>
      <c r="BX2253" s="48"/>
      <c r="BY2253" s="48"/>
      <c r="BZ2253" s="48"/>
      <c r="CA2253" s="48"/>
      <c r="CB2253" s="48"/>
      <c r="CC2253" s="48"/>
      <c r="CD2253" s="48"/>
      <c r="CE2253" s="48"/>
    </row>
    <row r="2254">
      <c r="E2254" s="60"/>
      <c r="F2254" s="218"/>
      <c r="I2254" s="48"/>
      <c r="J2254" s="65"/>
      <c r="K2254" s="65"/>
      <c r="L2254" s="11"/>
      <c r="M2254" s="11"/>
      <c r="P2254" s="48"/>
      <c r="Q2254" s="48"/>
      <c r="R2254" s="48"/>
      <c r="S2254" s="48"/>
      <c r="W2254" s="11"/>
      <c r="Z2254" s="48"/>
      <c r="AA2254" s="48"/>
      <c r="AB2254" s="48"/>
      <c r="AC2254" s="48"/>
      <c r="AD2254" s="48"/>
      <c r="AE2254" s="48"/>
      <c r="AF2254" s="48"/>
      <c r="AG2254" s="48"/>
      <c r="AH2254" s="48"/>
      <c r="AI2254" s="48"/>
      <c r="AJ2254" s="48"/>
      <c r="AK2254" s="48"/>
      <c r="AL2254" s="48"/>
      <c r="AN2254" s="48"/>
      <c r="AP2254" s="48"/>
      <c r="AQ2254" s="48"/>
      <c r="AS2254" s="48"/>
      <c r="AU2254" s="48"/>
      <c r="AV2254" s="48"/>
      <c r="AX2254" s="48"/>
      <c r="AY2254" s="48"/>
      <c r="BA2254" s="48"/>
      <c r="BB2254" s="48"/>
      <c r="BF2254" s="48"/>
      <c r="BH2254" s="48"/>
      <c r="BI2254" s="48"/>
      <c r="BK2254" s="48"/>
      <c r="BL2254" s="48"/>
      <c r="BM2254" s="48"/>
      <c r="BN2254" s="48"/>
      <c r="BO2254" s="48"/>
      <c r="BP2254" s="48"/>
      <c r="BQ2254" s="48"/>
      <c r="BR2254" s="48"/>
      <c r="BS2254" s="48"/>
      <c r="BT2254" s="48"/>
      <c r="BU2254" s="48"/>
      <c r="BV2254" s="48"/>
      <c r="BW2254" s="48"/>
      <c r="BX2254" s="48"/>
      <c r="BY2254" s="48"/>
      <c r="BZ2254" s="48"/>
      <c r="CA2254" s="48"/>
      <c r="CB2254" s="48"/>
      <c r="CC2254" s="48"/>
      <c r="CD2254" s="48"/>
      <c r="CE2254" s="48"/>
    </row>
    <row r="2255">
      <c r="E2255" s="60"/>
      <c r="F2255" s="218"/>
      <c r="I2255" s="48"/>
      <c r="J2255" s="65"/>
      <c r="K2255" s="65"/>
      <c r="L2255" s="11"/>
      <c r="M2255" s="11"/>
      <c r="P2255" s="48"/>
      <c r="Q2255" s="48"/>
      <c r="R2255" s="48"/>
      <c r="S2255" s="48"/>
      <c r="W2255" s="11"/>
      <c r="Z2255" s="48"/>
      <c r="AA2255" s="48"/>
      <c r="AB2255" s="48"/>
      <c r="AC2255" s="48"/>
      <c r="AD2255" s="48"/>
      <c r="AE2255" s="48"/>
      <c r="AF2255" s="48"/>
      <c r="AG2255" s="48"/>
      <c r="AH2255" s="48"/>
      <c r="AI2255" s="48"/>
      <c r="AJ2255" s="48"/>
      <c r="AK2255" s="48"/>
      <c r="AL2255" s="48"/>
      <c r="AN2255" s="48"/>
      <c r="AP2255" s="48"/>
      <c r="AQ2255" s="48"/>
      <c r="AS2255" s="48"/>
      <c r="AU2255" s="48"/>
      <c r="AV2255" s="48"/>
      <c r="AX2255" s="48"/>
      <c r="AY2255" s="48"/>
      <c r="BA2255" s="48"/>
      <c r="BB2255" s="48"/>
      <c r="BF2255" s="48"/>
      <c r="BH2255" s="48"/>
      <c r="BI2255" s="48"/>
      <c r="BK2255" s="48"/>
      <c r="BL2255" s="48"/>
      <c r="BM2255" s="48"/>
      <c r="BN2255" s="48"/>
      <c r="BO2255" s="48"/>
      <c r="BP2255" s="48"/>
      <c r="BQ2255" s="48"/>
      <c r="BR2255" s="48"/>
      <c r="BS2255" s="48"/>
      <c r="BT2255" s="48"/>
      <c r="BU2255" s="48"/>
      <c r="BV2255" s="48"/>
      <c r="BW2255" s="48"/>
      <c r="BX2255" s="48"/>
      <c r="BY2255" s="48"/>
      <c r="BZ2255" s="48"/>
      <c r="CA2255" s="48"/>
      <c r="CB2255" s="48"/>
      <c r="CC2255" s="48"/>
      <c r="CD2255" s="48"/>
      <c r="CE2255" s="48"/>
    </row>
    <row r="2256">
      <c r="E2256" s="60"/>
      <c r="F2256" s="218"/>
      <c r="I2256" s="48"/>
      <c r="J2256" s="65"/>
      <c r="K2256" s="65"/>
      <c r="L2256" s="11"/>
      <c r="M2256" s="11"/>
      <c r="P2256" s="48"/>
      <c r="Q2256" s="48"/>
      <c r="R2256" s="48"/>
      <c r="S2256" s="48"/>
      <c r="W2256" s="11"/>
      <c r="Z2256" s="48"/>
      <c r="AA2256" s="48"/>
      <c r="AB2256" s="48"/>
      <c r="AC2256" s="48"/>
      <c r="AD2256" s="48"/>
      <c r="AE2256" s="48"/>
      <c r="AF2256" s="48"/>
      <c r="AG2256" s="48"/>
      <c r="AH2256" s="48"/>
      <c r="AI2256" s="48"/>
      <c r="AJ2256" s="48"/>
      <c r="AK2256" s="48"/>
      <c r="AL2256" s="48"/>
      <c r="AN2256" s="48"/>
      <c r="AP2256" s="48"/>
      <c r="AQ2256" s="48"/>
      <c r="AS2256" s="48"/>
      <c r="AU2256" s="48"/>
      <c r="AV2256" s="48"/>
      <c r="AX2256" s="48"/>
      <c r="AY2256" s="48"/>
      <c r="BA2256" s="48"/>
      <c r="BB2256" s="48"/>
      <c r="BF2256" s="48"/>
      <c r="BH2256" s="48"/>
      <c r="BI2256" s="48"/>
      <c r="BK2256" s="48"/>
      <c r="BL2256" s="48"/>
      <c r="BM2256" s="48"/>
      <c r="BN2256" s="48"/>
      <c r="BO2256" s="48"/>
      <c r="BP2256" s="48"/>
      <c r="BQ2256" s="48"/>
      <c r="BR2256" s="48"/>
      <c r="BS2256" s="48"/>
      <c r="BT2256" s="48"/>
      <c r="BU2256" s="48"/>
      <c r="BV2256" s="48"/>
      <c r="BW2256" s="48"/>
      <c r="BX2256" s="48"/>
      <c r="BY2256" s="48"/>
      <c r="BZ2256" s="48"/>
      <c r="CA2256" s="48"/>
      <c r="CB2256" s="48"/>
      <c r="CC2256" s="48"/>
      <c r="CD2256" s="48"/>
      <c r="CE2256" s="48"/>
    </row>
    <row r="2257">
      <c r="E2257" s="60"/>
      <c r="F2257" s="218"/>
      <c r="I2257" s="48"/>
      <c r="J2257" s="65"/>
      <c r="K2257" s="65"/>
      <c r="L2257" s="11"/>
      <c r="M2257" s="11"/>
      <c r="P2257" s="48"/>
      <c r="Q2257" s="48"/>
      <c r="R2257" s="48"/>
      <c r="S2257" s="48"/>
      <c r="W2257" s="11"/>
      <c r="Z2257" s="48"/>
      <c r="AA2257" s="48"/>
      <c r="AB2257" s="48"/>
      <c r="AC2257" s="48"/>
      <c r="AD2257" s="48"/>
      <c r="AE2257" s="48"/>
      <c r="AF2257" s="48"/>
      <c r="AG2257" s="48"/>
      <c r="AH2257" s="48"/>
      <c r="AI2257" s="48"/>
      <c r="AJ2257" s="48"/>
      <c r="AK2257" s="48"/>
      <c r="AL2257" s="48"/>
      <c r="AN2257" s="48"/>
      <c r="AP2257" s="48"/>
      <c r="AQ2257" s="48"/>
      <c r="AS2257" s="48"/>
      <c r="AU2257" s="48"/>
      <c r="AV2257" s="48"/>
      <c r="AX2257" s="48"/>
      <c r="AY2257" s="48"/>
      <c r="BA2257" s="48"/>
      <c r="BB2257" s="48"/>
      <c r="BF2257" s="48"/>
      <c r="BH2257" s="48"/>
      <c r="BI2257" s="48"/>
      <c r="BK2257" s="48"/>
      <c r="BL2257" s="48"/>
      <c r="BM2257" s="48"/>
      <c r="BN2257" s="48"/>
      <c r="BO2257" s="48"/>
      <c r="BP2257" s="48"/>
      <c r="BQ2257" s="48"/>
      <c r="BR2257" s="48"/>
      <c r="BS2257" s="48"/>
      <c r="BT2257" s="48"/>
      <c r="BU2257" s="48"/>
      <c r="BV2257" s="48"/>
      <c r="BW2257" s="48"/>
      <c r="BX2257" s="48"/>
      <c r="BY2257" s="48"/>
      <c r="BZ2257" s="48"/>
      <c r="CA2257" s="48"/>
      <c r="CB2257" s="48"/>
      <c r="CC2257" s="48"/>
      <c r="CD2257" s="48"/>
      <c r="CE2257" s="48"/>
    </row>
    <row r="2258">
      <c r="E2258" s="60"/>
      <c r="F2258" s="218"/>
      <c r="I2258" s="48"/>
      <c r="J2258" s="65"/>
      <c r="K2258" s="65"/>
      <c r="L2258" s="11"/>
      <c r="M2258" s="11"/>
      <c r="P2258" s="48"/>
      <c r="Q2258" s="48"/>
      <c r="R2258" s="48"/>
      <c r="S2258" s="48"/>
      <c r="W2258" s="11"/>
      <c r="Z2258" s="48"/>
      <c r="AA2258" s="48"/>
      <c r="AB2258" s="48"/>
      <c r="AC2258" s="48"/>
      <c r="AD2258" s="48"/>
      <c r="AE2258" s="48"/>
      <c r="AF2258" s="48"/>
      <c r="AG2258" s="48"/>
      <c r="AH2258" s="48"/>
      <c r="AI2258" s="48"/>
      <c r="AJ2258" s="48"/>
      <c r="AK2258" s="48"/>
      <c r="AL2258" s="48"/>
      <c r="AN2258" s="48"/>
      <c r="AP2258" s="48"/>
      <c r="AQ2258" s="48"/>
      <c r="AS2258" s="48"/>
      <c r="AU2258" s="48"/>
      <c r="AV2258" s="48"/>
      <c r="AX2258" s="48"/>
      <c r="AY2258" s="48"/>
      <c r="BA2258" s="48"/>
      <c r="BB2258" s="48"/>
      <c r="BF2258" s="48"/>
      <c r="BH2258" s="48"/>
      <c r="BI2258" s="48"/>
      <c r="BK2258" s="48"/>
      <c r="BL2258" s="48"/>
      <c r="BM2258" s="48"/>
      <c r="BN2258" s="48"/>
      <c r="BO2258" s="48"/>
      <c r="BP2258" s="48"/>
      <c r="BQ2258" s="48"/>
      <c r="BR2258" s="48"/>
      <c r="BS2258" s="48"/>
      <c r="BT2258" s="48"/>
      <c r="BU2258" s="48"/>
      <c r="BV2258" s="48"/>
      <c r="BW2258" s="48"/>
      <c r="BX2258" s="48"/>
      <c r="BY2258" s="48"/>
      <c r="BZ2258" s="48"/>
      <c r="CA2258" s="48"/>
      <c r="CB2258" s="48"/>
      <c r="CC2258" s="48"/>
      <c r="CD2258" s="48"/>
      <c r="CE2258" s="48"/>
    </row>
    <row r="2259">
      <c r="E2259" s="60"/>
      <c r="F2259" s="218"/>
      <c r="I2259" s="48"/>
      <c r="J2259" s="65"/>
      <c r="K2259" s="65"/>
      <c r="L2259" s="11"/>
      <c r="M2259" s="11"/>
      <c r="P2259" s="48"/>
      <c r="Q2259" s="48"/>
      <c r="R2259" s="48"/>
      <c r="S2259" s="48"/>
      <c r="W2259" s="11"/>
      <c r="Z2259" s="48"/>
      <c r="AA2259" s="48"/>
      <c r="AB2259" s="48"/>
      <c r="AC2259" s="48"/>
      <c r="AD2259" s="48"/>
      <c r="AE2259" s="48"/>
      <c r="AF2259" s="48"/>
      <c r="AG2259" s="48"/>
      <c r="AH2259" s="48"/>
      <c r="AI2259" s="48"/>
      <c r="AJ2259" s="48"/>
      <c r="AK2259" s="48"/>
      <c r="AL2259" s="48"/>
      <c r="AN2259" s="48"/>
      <c r="AP2259" s="48"/>
      <c r="AQ2259" s="48"/>
      <c r="AS2259" s="48"/>
      <c r="AU2259" s="48"/>
      <c r="AV2259" s="48"/>
      <c r="AX2259" s="48"/>
      <c r="AY2259" s="48"/>
      <c r="BA2259" s="48"/>
      <c r="BB2259" s="48"/>
      <c r="BF2259" s="48"/>
      <c r="BH2259" s="48"/>
      <c r="BI2259" s="48"/>
      <c r="BK2259" s="48"/>
      <c r="BL2259" s="48"/>
      <c r="BM2259" s="48"/>
      <c r="BN2259" s="48"/>
      <c r="BO2259" s="48"/>
      <c r="BP2259" s="48"/>
      <c r="BQ2259" s="48"/>
      <c r="BR2259" s="48"/>
      <c r="BS2259" s="48"/>
      <c r="BT2259" s="48"/>
      <c r="BU2259" s="48"/>
      <c r="BV2259" s="48"/>
      <c r="BW2259" s="48"/>
      <c r="BX2259" s="48"/>
      <c r="BY2259" s="48"/>
      <c r="BZ2259" s="48"/>
      <c r="CA2259" s="48"/>
      <c r="CB2259" s="48"/>
      <c r="CC2259" s="48"/>
      <c r="CD2259" s="48"/>
      <c r="CE2259" s="48"/>
    </row>
    <row r="2260">
      <c r="E2260" s="60"/>
      <c r="F2260" s="218"/>
      <c r="I2260" s="48"/>
      <c r="J2260" s="65"/>
      <c r="K2260" s="65"/>
      <c r="L2260" s="11"/>
      <c r="M2260" s="11"/>
      <c r="P2260" s="48"/>
      <c r="Q2260" s="48"/>
      <c r="R2260" s="48"/>
      <c r="S2260" s="48"/>
      <c r="W2260" s="11"/>
      <c r="Z2260" s="48"/>
      <c r="AA2260" s="48"/>
      <c r="AB2260" s="48"/>
      <c r="AC2260" s="48"/>
      <c r="AD2260" s="48"/>
      <c r="AE2260" s="48"/>
      <c r="AF2260" s="48"/>
      <c r="AG2260" s="48"/>
      <c r="AH2260" s="48"/>
      <c r="AI2260" s="48"/>
      <c r="AJ2260" s="48"/>
      <c r="AK2260" s="48"/>
      <c r="AL2260" s="48"/>
      <c r="AN2260" s="48"/>
      <c r="AP2260" s="48"/>
      <c r="AQ2260" s="48"/>
      <c r="AS2260" s="48"/>
      <c r="AU2260" s="48"/>
      <c r="AV2260" s="48"/>
      <c r="AX2260" s="48"/>
      <c r="AY2260" s="48"/>
      <c r="BA2260" s="48"/>
      <c r="BB2260" s="48"/>
      <c r="BF2260" s="48"/>
      <c r="BH2260" s="48"/>
      <c r="BI2260" s="48"/>
      <c r="BK2260" s="48"/>
      <c r="BL2260" s="48"/>
      <c r="BM2260" s="48"/>
      <c r="BN2260" s="48"/>
      <c r="BO2260" s="48"/>
      <c r="BP2260" s="48"/>
      <c r="BQ2260" s="48"/>
      <c r="BR2260" s="48"/>
      <c r="BS2260" s="48"/>
      <c r="BT2260" s="48"/>
      <c r="BU2260" s="48"/>
      <c r="BV2260" s="48"/>
      <c r="BW2260" s="48"/>
      <c r="BX2260" s="48"/>
      <c r="BY2260" s="48"/>
      <c r="BZ2260" s="48"/>
      <c r="CA2260" s="48"/>
      <c r="CB2260" s="48"/>
      <c r="CC2260" s="48"/>
      <c r="CD2260" s="48"/>
      <c r="CE2260" s="48"/>
    </row>
    <row r="2261">
      <c r="E2261" s="60"/>
      <c r="F2261" s="218"/>
      <c r="I2261" s="48"/>
      <c r="J2261" s="65"/>
      <c r="K2261" s="65"/>
      <c r="L2261" s="11"/>
      <c r="M2261" s="11"/>
      <c r="P2261" s="48"/>
      <c r="Q2261" s="48"/>
      <c r="R2261" s="48"/>
      <c r="S2261" s="48"/>
      <c r="W2261" s="11"/>
      <c r="Z2261" s="48"/>
      <c r="AA2261" s="48"/>
      <c r="AB2261" s="48"/>
      <c r="AC2261" s="48"/>
      <c r="AD2261" s="48"/>
      <c r="AE2261" s="48"/>
      <c r="AF2261" s="48"/>
      <c r="AG2261" s="48"/>
      <c r="AH2261" s="48"/>
      <c r="AI2261" s="48"/>
      <c r="AJ2261" s="48"/>
      <c r="AK2261" s="48"/>
      <c r="AL2261" s="48"/>
      <c r="AN2261" s="48"/>
      <c r="AP2261" s="48"/>
      <c r="AQ2261" s="48"/>
      <c r="AS2261" s="48"/>
      <c r="AU2261" s="48"/>
      <c r="AV2261" s="48"/>
      <c r="AX2261" s="48"/>
      <c r="AY2261" s="48"/>
      <c r="BA2261" s="48"/>
      <c r="BB2261" s="48"/>
      <c r="BF2261" s="48"/>
      <c r="BH2261" s="48"/>
      <c r="BI2261" s="48"/>
      <c r="BK2261" s="48"/>
      <c r="BL2261" s="48"/>
      <c r="BM2261" s="48"/>
      <c r="BN2261" s="48"/>
      <c r="BO2261" s="48"/>
      <c r="BP2261" s="48"/>
      <c r="BQ2261" s="48"/>
      <c r="BR2261" s="48"/>
      <c r="BS2261" s="48"/>
      <c r="BT2261" s="48"/>
      <c r="BU2261" s="48"/>
      <c r="BV2261" s="48"/>
      <c r="BW2261" s="48"/>
      <c r="BX2261" s="48"/>
      <c r="BY2261" s="48"/>
      <c r="BZ2261" s="48"/>
      <c r="CA2261" s="48"/>
      <c r="CB2261" s="48"/>
      <c r="CC2261" s="48"/>
      <c r="CD2261" s="48"/>
      <c r="CE2261" s="48"/>
    </row>
    <row r="2262">
      <c r="E2262" s="60"/>
      <c r="F2262" s="218"/>
      <c r="I2262" s="48"/>
      <c r="J2262" s="65"/>
      <c r="K2262" s="65"/>
      <c r="L2262" s="11"/>
      <c r="M2262" s="11"/>
      <c r="P2262" s="48"/>
      <c r="Q2262" s="48"/>
      <c r="R2262" s="48"/>
      <c r="S2262" s="48"/>
      <c r="W2262" s="11"/>
      <c r="Z2262" s="48"/>
      <c r="AA2262" s="48"/>
      <c r="AB2262" s="48"/>
      <c r="AC2262" s="48"/>
      <c r="AD2262" s="48"/>
      <c r="AE2262" s="48"/>
      <c r="AF2262" s="48"/>
      <c r="AG2262" s="48"/>
      <c r="AH2262" s="48"/>
      <c r="AI2262" s="48"/>
      <c r="AJ2262" s="48"/>
      <c r="AK2262" s="48"/>
      <c r="AL2262" s="48"/>
      <c r="AN2262" s="48"/>
      <c r="AP2262" s="48"/>
      <c r="AQ2262" s="48"/>
      <c r="AS2262" s="48"/>
      <c r="AU2262" s="48"/>
      <c r="AV2262" s="48"/>
      <c r="AX2262" s="48"/>
      <c r="AY2262" s="48"/>
      <c r="BA2262" s="48"/>
      <c r="BB2262" s="48"/>
      <c r="BF2262" s="48"/>
      <c r="BH2262" s="48"/>
      <c r="BI2262" s="48"/>
      <c r="BK2262" s="48"/>
      <c r="BL2262" s="48"/>
      <c r="BM2262" s="48"/>
      <c r="BN2262" s="48"/>
      <c r="BO2262" s="48"/>
      <c r="BP2262" s="48"/>
      <c r="BQ2262" s="48"/>
      <c r="BR2262" s="48"/>
      <c r="BS2262" s="48"/>
      <c r="BT2262" s="48"/>
      <c r="BU2262" s="48"/>
      <c r="BV2262" s="48"/>
      <c r="BW2262" s="48"/>
      <c r="BX2262" s="48"/>
      <c r="BY2262" s="48"/>
      <c r="BZ2262" s="48"/>
      <c r="CA2262" s="48"/>
      <c r="CB2262" s="48"/>
      <c r="CC2262" s="48"/>
      <c r="CD2262" s="48"/>
      <c r="CE2262" s="48"/>
    </row>
    <row r="2263">
      <c r="E2263" s="60"/>
      <c r="F2263" s="218"/>
      <c r="I2263" s="48"/>
      <c r="J2263" s="65"/>
      <c r="K2263" s="65"/>
      <c r="L2263" s="11"/>
      <c r="M2263" s="11"/>
      <c r="P2263" s="48"/>
      <c r="Q2263" s="48"/>
      <c r="R2263" s="48"/>
      <c r="S2263" s="48"/>
      <c r="W2263" s="11"/>
      <c r="Z2263" s="48"/>
      <c r="AA2263" s="48"/>
      <c r="AB2263" s="48"/>
      <c r="AC2263" s="48"/>
      <c r="AD2263" s="48"/>
      <c r="AE2263" s="48"/>
      <c r="AF2263" s="48"/>
      <c r="AG2263" s="48"/>
      <c r="AH2263" s="48"/>
      <c r="AI2263" s="48"/>
      <c r="AJ2263" s="48"/>
      <c r="AK2263" s="48"/>
      <c r="AL2263" s="48"/>
      <c r="AN2263" s="48"/>
      <c r="AP2263" s="48"/>
      <c r="AQ2263" s="48"/>
      <c r="AS2263" s="48"/>
      <c r="AU2263" s="48"/>
      <c r="AV2263" s="48"/>
      <c r="AX2263" s="48"/>
      <c r="AY2263" s="48"/>
      <c r="BA2263" s="48"/>
      <c r="BB2263" s="48"/>
      <c r="BF2263" s="48"/>
      <c r="BH2263" s="48"/>
      <c r="BI2263" s="48"/>
      <c r="BK2263" s="48"/>
      <c r="BL2263" s="48"/>
      <c r="BM2263" s="48"/>
      <c r="BN2263" s="48"/>
      <c r="BO2263" s="48"/>
      <c r="BP2263" s="48"/>
      <c r="BQ2263" s="48"/>
      <c r="BR2263" s="48"/>
      <c r="BS2263" s="48"/>
      <c r="BT2263" s="48"/>
      <c r="BU2263" s="48"/>
      <c r="BV2263" s="48"/>
      <c r="BW2263" s="48"/>
      <c r="BX2263" s="48"/>
      <c r="BY2263" s="48"/>
      <c r="BZ2263" s="48"/>
      <c r="CA2263" s="48"/>
      <c r="CB2263" s="48"/>
      <c r="CC2263" s="48"/>
      <c r="CD2263" s="48"/>
      <c r="CE2263" s="48"/>
    </row>
    <row r="2264">
      <c r="E2264" s="60"/>
      <c r="F2264" s="218"/>
      <c r="I2264" s="48"/>
      <c r="J2264" s="65"/>
      <c r="K2264" s="65"/>
      <c r="L2264" s="11"/>
      <c r="M2264" s="11"/>
      <c r="P2264" s="48"/>
      <c r="Q2264" s="48"/>
      <c r="R2264" s="48"/>
      <c r="S2264" s="48"/>
      <c r="W2264" s="11"/>
      <c r="Z2264" s="48"/>
      <c r="AA2264" s="48"/>
      <c r="AB2264" s="48"/>
      <c r="AC2264" s="48"/>
      <c r="AD2264" s="48"/>
      <c r="AE2264" s="48"/>
      <c r="AF2264" s="48"/>
      <c r="AG2264" s="48"/>
      <c r="AH2264" s="48"/>
      <c r="AI2264" s="48"/>
      <c r="AJ2264" s="48"/>
      <c r="AK2264" s="48"/>
      <c r="AL2264" s="48"/>
      <c r="AN2264" s="48"/>
      <c r="AP2264" s="48"/>
      <c r="AQ2264" s="48"/>
      <c r="AS2264" s="48"/>
      <c r="AU2264" s="48"/>
      <c r="AV2264" s="48"/>
      <c r="AX2264" s="48"/>
      <c r="AY2264" s="48"/>
      <c r="BA2264" s="48"/>
      <c r="BB2264" s="48"/>
      <c r="BF2264" s="48"/>
      <c r="BH2264" s="48"/>
      <c r="BI2264" s="48"/>
      <c r="BK2264" s="48"/>
      <c r="BL2264" s="48"/>
      <c r="BM2264" s="48"/>
      <c r="BN2264" s="48"/>
      <c r="BO2264" s="48"/>
      <c r="BP2264" s="48"/>
      <c r="BQ2264" s="48"/>
      <c r="BR2264" s="48"/>
      <c r="BS2264" s="48"/>
      <c r="BT2264" s="48"/>
      <c r="BU2264" s="48"/>
      <c r="BV2264" s="48"/>
      <c r="BW2264" s="48"/>
      <c r="BX2264" s="48"/>
      <c r="BY2264" s="48"/>
      <c r="BZ2264" s="48"/>
      <c r="CA2264" s="48"/>
      <c r="CB2264" s="48"/>
      <c r="CC2264" s="48"/>
      <c r="CD2264" s="48"/>
      <c r="CE2264" s="48"/>
    </row>
    <row r="2265">
      <c r="E2265" s="60"/>
      <c r="F2265" s="218"/>
      <c r="I2265" s="48"/>
      <c r="J2265" s="65"/>
      <c r="K2265" s="65"/>
      <c r="L2265" s="11"/>
      <c r="M2265" s="11"/>
      <c r="P2265" s="48"/>
      <c r="Q2265" s="48"/>
      <c r="R2265" s="48"/>
      <c r="S2265" s="48"/>
      <c r="W2265" s="11"/>
      <c r="Z2265" s="48"/>
      <c r="AA2265" s="48"/>
      <c r="AB2265" s="48"/>
      <c r="AC2265" s="48"/>
      <c r="AD2265" s="48"/>
      <c r="AE2265" s="48"/>
      <c r="AF2265" s="48"/>
      <c r="AG2265" s="48"/>
      <c r="AH2265" s="48"/>
      <c r="AI2265" s="48"/>
      <c r="AJ2265" s="48"/>
      <c r="AK2265" s="48"/>
      <c r="AL2265" s="48"/>
      <c r="AN2265" s="48"/>
      <c r="AP2265" s="48"/>
      <c r="AQ2265" s="48"/>
      <c r="AS2265" s="48"/>
      <c r="AU2265" s="48"/>
      <c r="AV2265" s="48"/>
      <c r="AX2265" s="48"/>
      <c r="AY2265" s="48"/>
      <c r="BA2265" s="48"/>
      <c r="BB2265" s="48"/>
      <c r="BF2265" s="48"/>
      <c r="BH2265" s="48"/>
      <c r="BI2265" s="48"/>
      <c r="BK2265" s="48"/>
      <c r="BL2265" s="48"/>
      <c r="BM2265" s="48"/>
      <c r="BN2265" s="48"/>
      <c r="BO2265" s="48"/>
      <c r="BP2265" s="48"/>
      <c r="BQ2265" s="48"/>
      <c r="BR2265" s="48"/>
      <c r="BS2265" s="48"/>
      <c r="BT2265" s="48"/>
      <c r="BU2265" s="48"/>
      <c r="BV2265" s="48"/>
      <c r="BW2265" s="48"/>
      <c r="BX2265" s="48"/>
      <c r="BY2265" s="48"/>
      <c r="BZ2265" s="48"/>
      <c r="CA2265" s="48"/>
      <c r="CB2265" s="48"/>
      <c r="CC2265" s="48"/>
      <c r="CD2265" s="48"/>
      <c r="CE2265" s="48"/>
    </row>
    <row r="2266">
      <c r="E2266" s="60"/>
      <c r="F2266" s="218"/>
      <c r="I2266" s="48"/>
      <c r="J2266" s="65"/>
      <c r="K2266" s="65"/>
      <c r="L2266" s="11"/>
      <c r="M2266" s="11"/>
      <c r="P2266" s="48"/>
      <c r="Q2266" s="48"/>
      <c r="R2266" s="48"/>
      <c r="S2266" s="48"/>
      <c r="W2266" s="11"/>
      <c r="Z2266" s="48"/>
      <c r="AA2266" s="48"/>
      <c r="AB2266" s="48"/>
      <c r="AC2266" s="48"/>
      <c r="AD2266" s="48"/>
      <c r="AE2266" s="48"/>
      <c r="AF2266" s="48"/>
      <c r="AG2266" s="48"/>
      <c r="AH2266" s="48"/>
      <c r="AI2266" s="48"/>
      <c r="AJ2266" s="48"/>
      <c r="AK2266" s="48"/>
      <c r="AL2266" s="48"/>
      <c r="AN2266" s="48"/>
      <c r="AP2266" s="48"/>
      <c r="AQ2266" s="48"/>
      <c r="AS2266" s="48"/>
      <c r="AU2266" s="48"/>
      <c r="AV2266" s="48"/>
      <c r="AX2266" s="48"/>
      <c r="AY2266" s="48"/>
      <c r="BA2266" s="48"/>
      <c r="BB2266" s="48"/>
      <c r="BF2266" s="48"/>
      <c r="BH2266" s="48"/>
      <c r="BI2266" s="48"/>
      <c r="BK2266" s="48"/>
      <c r="BL2266" s="48"/>
      <c r="BM2266" s="48"/>
      <c r="BN2266" s="48"/>
      <c r="BO2266" s="48"/>
      <c r="BP2266" s="48"/>
      <c r="BQ2266" s="48"/>
      <c r="BR2266" s="48"/>
      <c r="BS2266" s="48"/>
      <c r="BT2266" s="48"/>
      <c r="BU2266" s="48"/>
      <c r="BV2266" s="48"/>
      <c r="BW2266" s="48"/>
      <c r="BX2266" s="48"/>
      <c r="BY2266" s="48"/>
      <c r="BZ2266" s="48"/>
      <c r="CA2266" s="48"/>
      <c r="CB2266" s="48"/>
      <c r="CC2266" s="48"/>
      <c r="CD2266" s="48"/>
      <c r="CE2266" s="48"/>
    </row>
    <row r="2267">
      <c r="E2267" s="60"/>
      <c r="F2267" s="218"/>
      <c r="I2267" s="48"/>
      <c r="J2267" s="65"/>
      <c r="K2267" s="65"/>
      <c r="L2267" s="11"/>
      <c r="M2267" s="11"/>
      <c r="P2267" s="48"/>
      <c r="Q2267" s="48"/>
      <c r="R2267" s="48"/>
      <c r="S2267" s="48"/>
      <c r="W2267" s="11"/>
      <c r="Z2267" s="48"/>
      <c r="AA2267" s="48"/>
      <c r="AB2267" s="48"/>
      <c r="AC2267" s="48"/>
      <c r="AD2267" s="48"/>
      <c r="AE2267" s="48"/>
      <c r="AF2267" s="48"/>
      <c r="AG2267" s="48"/>
      <c r="AH2267" s="48"/>
      <c r="AI2267" s="48"/>
      <c r="AJ2267" s="48"/>
      <c r="AK2267" s="48"/>
      <c r="AL2267" s="48"/>
      <c r="AN2267" s="48"/>
      <c r="AP2267" s="48"/>
      <c r="AQ2267" s="48"/>
      <c r="AS2267" s="48"/>
      <c r="AU2267" s="48"/>
      <c r="AV2267" s="48"/>
      <c r="AX2267" s="48"/>
      <c r="AY2267" s="48"/>
      <c r="BA2267" s="48"/>
      <c r="BB2267" s="48"/>
      <c r="BF2267" s="48"/>
      <c r="BH2267" s="48"/>
      <c r="BI2267" s="48"/>
      <c r="BK2267" s="48"/>
      <c r="BL2267" s="48"/>
      <c r="BM2267" s="48"/>
      <c r="BN2267" s="48"/>
      <c r="BO2267" s="48"/>
      <c r="BP2267" s="48"/>
      <c r="BQ2267" s="48"/>
      <c r="BR2267" s="48"/>
      <c r="BS2267" s="48"/>
      <c r="BT2267" s="48"/>
      <c r="BU2267" s="48"/>
      <c r="BV2267" s="48"/>
      <c r="BW2267" s="48"/>
      <c r="BX2267" s="48"/>
      <c r="BY2267" s="48"/>
      <c r="BZ2267" s="48"/>
      <c r="CA2267" s="48"/>
      <c r="CB2267" s="48"/>
      <c r="CC2267" s="48"/>
      <c r="CD2267" s="48"/>
      <c r="CE2267" s="48"/>
    </row>
    <row r="2268">
      <c r="E2268" s="60"/>
      <c r="F2268" s="218"/>
      <c r="I2268" s="48"/>
      <c r="J2268" s="65"/>
      <c r="K2268" s="65"/>
      <c r="L2268" s="11"/>
      <c r="M2268" s="11"/>
      <c r="P2268" s="48"/>
      <c r="Q2268" s="48"/>
      <c r="R2268" s="48"/>
      <c r="S2268" s="48"/>
      <c r="W2268" s="11"/>
      <c r="Z2268" s="48"/>
      <c r="AA2268" s="48"/>
      <c r="AB2268" s="48"/>
      <c r="AC2268" s="48"/>
      <c r="AD2268" s="48"/>
      <c r="AE2268" s="48"/>
      <c r="AF2268" s="48"/>
      <c r="AG2268" s="48"/>
      <c r="AH2268" s="48"/>
      <c r="AI2268" s="48"/>
      <c r="AJ2268" s="48"/>
      <c r="AK2268" s="48"/>
      <c r="AL2268" s="48"/>
      <c r="AN2268" s="48"/>
      <c r="AP2268" s="48"/>
      <c r="AQ2268" s="48"/>
      <c r="AS2268" s="48"/>
      <c r="AU2268" s="48"/>
      <c r="AV2268" s="48"/>
      <c r="AX2268" s="48"/>
      <c r="AY2268" s="48"/>
      <c r="BA2268" s="48"/>
      <c r="BB2268" s="48"/>
      <c r="BF2268" s="48"/>
      <c r="BH2268" s="48"/>
      <c r="BI2268" s="48"/>
      <c r="BK2268" s="48"/>
      <c r="BL2268" s="48"/>
      <c r="BM2268" s="48"/>
      <c r="BN2268" s="48"/>
      <c r="BO2268" s="48"/>
      <c r="BP2268" s="48"/>
      <c r="BQ2268" s="48"/>
      <c r="BR2268" s="48"/>
      <c r="BS2268" s="48"/>
      <c r="BT2268" s="48"/>
      <c r="BU2268" s="48"/>
      <c r="BV2268" s="48"/>
      <c r="BW2268" s="48"/>
      <c r="BX2268" s="48"/>
      <c r="BY2268" s="48"/>
      <c r="BZ2268" s="48"/>
      <c r="CA2268" s="48"/>
      <c r="CB2268" s="48"/>
      <c r="CC2268" s="48"/>
      <c r="CD2268" s="48"/>
      <c r="CE2268" s="48"/>
    </row>
    <row r="2269">
      <c r="E2269" s="60"/>
      <c r="F2269" s="218"/>
      <c r="I2269" s="48"/>
      <c r="J2269" s="65"/>
      <c r="K2269" s="65"/>
      <c r="L2269" s="11"/>
      <c r="M2269" s="11"/>
      <c r="P2269" s="48"/>
      <c r="Q2269" s="48"/>
      <c r="R2269" s="48"/>
      <c r="S2269" s="48"/>
      <c r="W2269" s="11"/>
      <c r="Z2269" s="48"/>
      <c r="AA2269" s="48"/>
      <c r="AB2269" s="48"/>
      <c r="AC2269" s="48"/>
      <c r="AD2269" s="48"/>
      <c r="AE2269" s="48"/>
      <c r="AF2269" s="48"/>
      <c r="AG2269" s="48"/>
      <c r="AH2269" s="48"/>
      <c r="AI2269" s="48"/>
      <c r="AJ2269" s="48"/>
      <c r="AK2269" s="48"/>
      <c r="AL2269" s="48"/>
      <c r="AN2269" s="48"/>
      <c r="AP2269" s="48"/>
      <c r="AQ2269" s="48"/>
      <c r="AS2269" s="48"/>
      <c r="AU2269" s="48"/>
      <c r="AV2269" s="48"/>
      <c r="AX2269" s="48"/>
      <c r="AY2269" s="48"/>
      <c r="BA2269" s="48"/>
      <c r="BB2269" s="48"/>
      <c r="BF2269" s="48"/>
      <c r="BH2269" s="48"/>
      <c r="BI2269" s="48"/>
      <c r="BK2269" s="48"/>
      <c r="BL2269" s="48"/>
      <c r="BM2269" s="48"/>
      <c r="BN2269" s="48"/>
      <c r="BO2269" s="48"/>
      <c r="BP2269" s="48"/>
      <c r="BQ2269" s="48"/>
      <c r="BR2269" s="48"/>
      <c r="BS2269" s="48"/>
      <c r="BT2269" s="48"/>
      <c r="BU2269" s="48"/>
      <c r="BV2269" s="48"/>
      <c r="BW2269" s="48"/>
      <c r="BX2269" s="48"/>
      <c r="BY2269" s="48"/>
      <c r="BZ2269" s="48"/>
      <c r="CA2269" s="48"/>
      <c r="CB2269" s="48"/>
      <c r="CC2269" s="48"/>
      <c r="CD2269" s="48"/>
      <c r="CE2269" s="48"/>
    </row>
    <row r="2270">
      <c r="E2270" s="60"/>
      <c r="F2270" s="218"/>
      <c r="I2270" s="48"/>
      <c r="J2270" s="65"/>
      <c r="K2270" s="65"/>
      <c r="L2270" s="11"/>
      <c r="M2270" s="11"/>
      <c r="P2270" s="48"/>
      <c r="Q2270" s="48"/>
      <c r="R2270" s="48"/>
      <c r="S2270" s="48"/>
      <c r="W2270" s="11"/>
      <c r="Z2270" s="48"/>
      <c r="AA2270" s="48"/>
      <c r="AB2270" s="48"/>
      <c r="AC2270" s="48"/>
      <c r="AD2270" s="48"/>
      <c r="AE2270" s="48"/>
      <c r="AF2270" s="48"/>
      <c r="AG2270" s="48"/>
      <c r="AH2270" s="48"/>
      <c r="AI2270" s="48"/>
      <c r="AJ2270" s="48"/>
      <c r="AK2270" s="48"/>
      <c r="AL2270" s="48"/>
      <c r="AN2270" s="48"/>
      <c r="AP2270" s="48"/>
      <c r="AQ2270" s="48"/>
      <c r="AS2270" s="48"/>
      <c r="AU2270" s="48"/>
      <c r="AV2270" s="48"/>
      <c r="AX2270" s="48"/>
      <c r="AY2270" s="48"/>
      <c r="BA2270" s="48"/>
      <c r="BB2270" s="48"/>
      <c r="BF2270" s="48"/>
      <c r="BH2270" s="48"/>
      <c r="BI2270" s="48"/>
      <c r="BK2270" s="48"/>
      <c r="BL2270" s="48"/>
      <c r="BM2270" s="48"/>
      <c r="BN2270" s="48"/>
      <c r="BO2270" s="48"/>
      <c r="BP2270" s="48"/>
      <c r="BQ2270" s="48"/>
      <c r="BR2270" s="48"/>
      <c r="BS2270" s="48"/>
      <c r="BT2270" s="48"/>
      <c r="BU2270" s="48"/>
      <c r="BV2270" s="48"/>
      <c r="BW2270" s="48"/>
      <c r="BX2270" s="48"/>
      <c r="BY2270" s="48"/>
      <c r="BZ2270" s="48"/>
      <c r="CA2270" s="48"/>
      <c r="CB2270" s="48"/>
      <c r="CC2270" s="48"/>
      <c r="CD2270" s="48"/>
      <c r="CE2270" s="48"/>
    </row>
    <row r="2271">
      <c r="E2271" s="60"/>
      <c r="F2271" s="218"/>
      <c r="I2271" s="48"/>
      <c r="J2271" s="65"/>
      <c r="K2271" s="65"/>
      <c r="L2271" s="11"/>
      <c r="M2271" s="11"/>
      <c r="P2271" s="48"/>
      <c r="Q2271" s="48"/>
      <c r="R2271" s="48"/>
      <c r="S2271" s="48"/>
      <c r="W2271" s="11"/>
      <c r="Z2271" s="48"/>
      <c r="AA2271" s="48"/>
      <c r="AB2271" s="48"/>
      <c r="AC2271" s="48"/>
      <c r="AD2271" s="48"/>
      <c r="AE2271" s="48"/>
      <c r="AF2271" s="48"/>
      <c r="AG2271" s="48"/>
      <c r="AH2271" s="48"/>
      <c r="AI2271" s="48"/>
      <c r="AJ2271" s="48"/>
      <c r="AK2271" s="48"/>
      <c r="AL2271" s="48"/>
      <c r="AN2271" s="48"/>
      <c r="AP2271" s="48"/>
      <c r="AQ2271" s="48"/>
      <c r="AS2271" s="48"/>
      <c r="AU2271" s="48"/>
      <c r="AV2271" s="48"/>
      <c r="AX2271" s="48"/>
      <c r="AY2271" s="48"/>
      <c r="BA2271" s="48"/>
      <c r="BB2271" s="48"/>
      <c r="BF2271" s="48"/>
      <c r="BH2271" s="48"/>
      <c r="BI2271" s="48"/>
      <c r="BK2271" s="48"/>
      <c r="BL2271" s="48"/>
      <c r="BM2271" s="48"/>
      <c r="BN2271" s="48"/>
      <c r="BO2271" s="48"/>
      <c r="BP2271" s="48"/>
      <c r="BQ2271" s="48"/>
      <c r="BR2271" s="48"/>
      <c r="BS2271" s="48"/>
      <c r="BT2271" s="48"/>
      <c r="BU2271" s="48"/>
      <c r="BV2271" s="48"/>
      <c r="BW2271" s="48"/>
      <c r="BX2271" s="48"/>
      <c r="BY2271" s="48"/>
      <c r="BZ2271" s="48"/>
      <c r="CA2271" s="48"/>
      <c r="CB2271" s="48"/>
      <c r="CC2271" s="48"/>
      <c r="CD2271" s="48"/>
      <c r="CE2271" s="48"/>
    </row>
    <row r="2272">
      <c r="E2272" s="60"/>
      <c r="F2272" s="218"/>
      <c r="I2272" s="48"/>
      <c r="J2272" s="65"/>
      <c r="K2272" s="65"/>
      <c r="L2272" s="11"/>
      <c r="M2272" s="11"/>
      <c r="P2272" s="48"/>
      <c r="Q2272" s="48"/>
      <c r="R2272" s="48"/>
      <c r="S2272" s="48"/>
      <c r="W2272" s="11"/>
      <c r="Z2272" s="48"/>
      <c r="AA2272" s="48"/>
      <c r="AB2272" s="48"/>
      <c r="AC2272" s="48"/>
      <c r="AD2272" s="48"/>
      <c r="AE2272" s="48"/>
      <c r="AF2272" s="48"/>
      <c r="AG2272" s="48"/>
      <c r="AH2272" s="48"/>
      <c r="AI2272" s="48"/>
      <c r="AJ2272" s="48"/>
      <c r="AK2272" s="48"/>
      <c r="AL2272" s="48"/>
      <c r="AN2272" s="48"/>
      <c r="AP2272" s="48"/>
      <c r="AQ2272" s="48"/>
      <c r="AS2272" s="48"/>
      <c r="AU2272" s="48"/>
      <c r="AV2272" s="48"/>
      <c r="AX2272" s="48"/>
      <c r="AY2272" s="48"/>
      <c r="BA2272" s="48"/>
      <c r="BB2272" s="48"/>
      <c r="BF2272" s="48"/>
      <c r="BH2272" s="48"/>
      <c r="BI2272" s="48"/>
      <c r="BK2272" s="48"/>
      <c r="BL2272" s="48"/>
      <c r="BM2272" s="48"/>
      <c r="BN2272" s="48"/>
      <c r="BO2272" s="48"/>
      <c r="BP2272" s="48"/>
      <c r="BQ2272" s="48"/>
      <c r="BR2272" s="48"/>
      <c r="BS2272" s="48"/>
      <c r="BT2272" s="48"/>
      <c r="BU2272" s="48"/>
      <c r="BV2272" s="48"/>
      <c r="BW2272" s="48"/>
      <c r="BX2272" s="48"/>
      <c r="BY2272" s="48"/>
      <c r="BZ2272" s="48"/>
      <c r="CA2272" s="48"/>
      <c r="CB2272" s="48"/>
      <c r="CC2272" s="48"/>
      <c r="CD2272" s="48"/>
      <c r="CE2272" s="48"/>
    </row>
    <row r="2273">
      <c r="E2273" s="60"/>
      <c r="F2273" s="218"/>
      <c r="I2273" s="48"/>
      <c r="J2273" s="65"/>
      <c r="K2273" s="65"/>
      <c r="L2273" s="11"/>
      <c r="M2273" s="11"/>
      <c r="P2273" s="48"/>
      <c r="Q2273" s="48"/>
      <c r="R2273" s="48"/>
      <c r="S2273" s="48"/>
      <c r="W2273" s="11"/>
      <c r="Z2273" s="48"/>
      <c r="AA2273" s="48"/>
      <c r="AB2273" s="48"/>
      <c r="AC2273" s="48"/>
      <c r="AD2273" s="48"/>
      <c r="AE2273" s="48"/>
      <c r="AF2273" s="48"/>
      <c r="AG2273" s="48"/>
      <c r="AH2273" s="48"/>
      <c r="AI2273" s="48"/>
      <c r="AJ2273" s="48"/>
      <c r="AK2273" s="48"/>
      <c r="AL2273" s="48"/>
      <c r="AN2273" s="48"/>
      <c r="AP2273" s="48"/>
      <c r="AQ2273" s="48"/>
      <c r="AS2273" s="48"/>
      <c r="AU2273" s="48"/>
      <c r="AV2273" s="48"/>
      <c r="AX2273" s="48"/>
      <c r="AY2273" s="48"/>
      <c r="BA2273" s="48"/>
      <c r="BB2273" s="48"/>
      <c r="BF2273" s="48"/>
      <c r="BH2273" s="48"/>
      <c r="BI2273" s="48"/>
      <c r="BK2273" s="48"/>
      <c r="BL2273" s="48"/>
      <c r="BM2273" s="48"/>
      <c r="BN2273" s="48"/>
      <c r="BO2273" s="48"/>
      <c r="BP2273" s="48"/>
      <c r="BQ2273" s="48"/>
      <c r="BR2273" s="48"/>
      <c r="BS2273" s="48"/>
      <c r="BT2273" s="48"/>
      <c r="BU2273" s="48"/>
      <c r="BV2273" s="48"/>
      <c r="BW2273" s="48"/>
      <c r="BX2273" s="48"/>
      <c r="BY2273" s="48"/>
      <c r="BZ2273" s="48"/>
      <c r="CA2273" s="48"/>
      <c r="CB2273" s="48"/>
      <c r="CC2273" s="48"/>
      <c r="CD2273" s="48"/>
      <c r="CE2273" s="48"/>
    </row>
    <row r="2274">
      <c r="E2274" s="60"/>
      <c r="F2274" s="218"/>
      <c r="I2274" s="48"/>
      <c r="J2274" s="65"/>
      <c r="K2274" s="65"/>
      <c r="L2274" s="11"/>
      <c r="M2274" s="11"/>
      <c r="P2274" s="48"/>
      <c r="Q2274" s="48"/>
      <c r="R2274" s="48"/>
      <c r="S2274" s="48"/>
      <c r="W2274" s="11"/>
      <c r="Z2274" s="48"/>
      <c r="AA2274" s="48"/>
      <c r="AB2274" s="48"/>
      <c r="AC2274" s="48"/>
      <c r="AD2274" s="48"/>
      <c r="AE2274" s="48"/>
      <c r="AF2274" s="48"/>
      <c r="AG2274" s="48"/>
      <c r="AH2274" s="48"/>
      <c r="AI2274" s="48"/>
      <c r="AJ2274" s="48"/>
      <c r="AK2274" s="48"/>
      <c r="AL2274" s="48"/>
      <c r="AN2274" s="48"/>
      <c r="AP2274" s="48"/>
      <c r="AQ2274" s="48"/>
      <c r="AS2274" s="48"/>
      <c r="AU2274" s="48"/>
      <c r="AV2274" s="48"/>
      <c r="AX2274" s="48"/>
      <c r="AY2274" s="48"/>
      <c r="BA2274" s="48"/>
      <c r="BB2274" s="48"/>
      <c r="BF2274" s="48"/>
      <c r="BH2274" s="48"/>
      <c r="BI2274" s="48"/>
      <c r="BK2274" s="48"/>
      <c r="BL2274" s="48"/>
      <c r="BM2274" s="48"/>
      <c r="BN2274" s="48"/>
      <c r="BO2274" s="48"/>
      <c r="BP2274" s="48"/>
      <c r="BQ2274" s="48"/>
      <c r="BR2274" s="48"/>
      <c r="BS2274" s="48"/>
      <c r="BT2274" s="48"/>
      <c r="BU2274" s="48"/>
      <c r="BV2274" s="48"/>
      <c r="BW2274" s="48"/>
      <c r="BX2274" s="48"/>
      <c r="BY2274" s="48"/>
      <c r="BZ2274" s="48"/>
      <c r="CA2274" s="48"/>
      <c r="CB2274" s="48"/>
      <c r="CC2274" s="48"/>
      <c r="CD2274" s="48"/>
      <c r="CE2274" s="48"/>
    </row>
    <row r="2275">
      <c r="E2275" s="60"/>
      <c r="F2275" s="218"/>
      <c r="I2275" s="48"/>
      <c r="J2275" s="65"/>
      <c r="K2275" s="65"/>
      <c r="L2275" s="11"/>
      <c r="M2275" s="11"/>
      <c r="P2275" s="48"/>
      <c r="Q2275" s="48"/>
      <c r="R2275" s="48"/>
      <c r="S2275" s="48"/>
      <c r="W2275" s="11"/>
      <c r="Z2275" s="48"/>
      <c r="AA2275" s="48"/>
      <c r="AB2275" s="48"/>
      <c r="AC2275" s="48"/>
      <c r="AD2275" s="48"/>
      <c r="AE2275" s="48"/>
      <c r="AF2275" s="48"/>
      <c r="AG2275" s="48"/>
      <c r="AH2275" s="48"/>
      <c r="AI2275" s="48"/>
      <c r="AJ2275" s="48"/>
      <c r="AK2275" s="48"/>
      <c r="AL2275" s="48"/>
      <c r="AN2275" s="48"/>
      <c r="AP2275" s="48"/>
      <c r="AQ2275" s="48"/>
      <c r="AS2275" s="48"/>
      <c r="AU2275" s="48"/>
      <c r="AV2275" s="48"/>
      <c r="AX2275" s="48"/>
      <c r="AY2275" s="48"/>
      <c r="BA2275" s="48"/>
      <c r="BB2275" s="48"/>
      <c r="BF2275" s="48"/>
      <c r="BH2275" s="48"/>
      <c r="BI2275" s="48"/>
      <c r="BK2275" s="48"/>
      <c r="BL2275" s="48"/>
      <c r="BM2275" s="48"/>
      <c r="BN2275" s="48"/>
      <c r="BO2275" s="48"/>
      <c r="BP2275" s="48"/>
      <c r="BQ2275" s="48"/>
      <c r="BR2275" s="48"/>
      <c r="BS2275" s="48"/>
      <c r="BT2275" s="48"/>
      <c r="BU2275" s="48"/>
      <c r="BV2275" s="48"/>
      <c r="BW2275" s="48"/>
      <c r="BX2275" s="48"/>
      <c r="BY2275" s="48"/>
      <c r="BZ2275" s="48"/>
      <c r="CA2275" s="48"/>
      <c r="CB2275" s="48"/>
      <c r="CC2275" s="48"/>
      <c r="CD2275" s="48"/>
      <c r="CE2275" s="48"/>
    </row>
    <row r="2276">
      <c r="E2276" s="60"/>
      <c r="F2276" s="218"/>
      <c r="I2276" s="48"/>
      <c r="J2276" s="65"/>
      <c r="K2276" s="65"/>
      <c r="L2276" s="11"/>
      <c r="M2276" s="11"/>
      <c r="P2276" s="48"/>
      <c r="Q2276" s="48"/>
      <c r="R2276" s="48"/>
      <c r="S2276" s="48"/>
      <c r="W2276" s="11"/>
      <c r="Z2276" s="48"/>
      <c r="AA2276" s="48"/>
      <c r="AB2276" s="48"/>
      <c r="AC2276" s="48"/>
      <c r="AD2276" s="48"/>
      <c r="AE2276" s="48"/>
      <c r="AF2276" s="48"/>
      <c r="AG2276" s="48"/>
      <c r="AH2276" s="48"/>
      <c r="AI2276" s="48"/>
      <c r="AJ2276" s="48"/>
      <c r="AK2276" s="48"/>
      <c r="AL2276" s="48"/>
      <c r="AN2276" s="48"/>
      <c r="AP2276" s="48"/>
      <c r="AQ2276" s="48"/>
      <c r="AS2276" s="48"/>
      <c r="AU2276" s="48"/>
      <c r="AV2276" s="48"/>
      <c r="AX2276" s="48"/>
      <c r="AY2276" s="48"/>
      <c r="BA2276" s="48"/>
      <c r="BB2276" s="48"/>
      <c r="BF2276" s="48"/>
      <c r="BH2276" s="48"/>
      <c r="BI2276" s="48"/>
      <c r="BK2276" s="48"/>
      <c r="BL2276" s="48"/>
      <c r="BM2276" s="48"/>
      <c r="BN2276" s="48"/>
      <c r="BO2276" s="48"/>
      <c r="BP2276" s="48"/>
      <c r="BQ2276" s="48"/>
      <c r="BR2276" s="48"/>
      <c r="BS2276" s="48"/>
      <c r="BT2276" s="48"/>
      <c r="BU2276" s="48"/>
      <c r="BV2276" s="48"/>
      <c r="BW2276" s="48"/>
      <c r="BX2276" s="48"/>
      <c r="BY2276" s="48"/>
      <c r="BZ2276" s="48"/>
      <c r="CA2276" s="48"/>
      <c r="CB2276" s="48"/>
      <c r="CC2276" s="48"/>
      <c r="CD2276" s="48"/>
      <c r="CE2276" s="48"/>
    </row>
    <row r="2277">
      <c r="E2277" s="60"/>
      <c r="F2277" s="218"/>
      <c r="I2277" s="48"/>
      <c r="J2277" s="65"/>
      <c r="K2277" s="65"/>
      <c r="L2277" s="11"/>
      <c r="M2277" s="11"/>
      <c r="P2277" s="48"/>
      <c r="Q2277" s="48"/>
      <c r="R2277" s="48"/>
      <c r="S2277" s="48"/>
      <c r="W2277" s="11"/>
      <c r="Z2277" s="48"/>
      <c r="AA2277" s="48"/>
      <c r="AB2277" s="48"/>
      <c r="AC2277" s="48"/>
      <c r="AD2277" s="48"/>
      <c r="AE2277" s="48"/>
      <c r="AF2277" s="48"/>
      <c r="AG2277" s="48"/>
      <c r="AH2277" s="48"/>
      <c r="AI2277" s="48"/>
      <c r="AJ2277" s="48"/>
      <c r="AK2277" s="48"/>
      <c r="AL2277" s="48"/>
      <c r="AN2277" s="48"/>
      <c r="AP2277" s="48"/>
      <c r="AQ2277" s="48"/>
      <c r="AS2277" s="48"/>
      <c r="AU2277" s="48"/>
      <c r="AV2277" s="48"/>
      <c r="AX2277" s="48"/>
      <c r="AY2277" s="48"/>
      <c r="BA2277" s="48"/>
      <c r="BB2277" s="48"/>
      <c r="BF2277" s="48"/>
      <c r="BH2277" s="48"/>
      <c r="BI2277" s="48"/>
      <c r="BK2277" s="48"/>
      <c r="BL2277" s="48"/>
      <c r="BM2277" s="48"/>
      <c r="BN2277" s="48"/>
      <c r="BO2277" s="48"/>
      <c r="BP2277" s="48"/>
      <c r="BQ2277" s="48"/>
      <c r="BR2277" s="48"/>
      <c r="BS2277" s="48"/>
      <c r="BT2277" s="48"/>
      <c r="BU2277" s="48"/>
      <c r="BV2277" s="48"/>
      <c r="BW2277" s="48"/>
      <c r="BX2277" s="48"/>
      <c r="BY2277" s="48"/>
      <c r="BZ2277" s="48"/>
      <c r="CA2277" s="48"/>
      <c r="CB2277" s="48"/>
      <c r="CC2277" s="48"/>
      <c r="CD2277" s="48"/>
      <c r="CE2277" s="48"/>
    </row>
    <row r="2278">
      <c r="E2278" s="60"/>
      <c r="F2278" s="218"/>
      <c r="I2278" s="48"/>
      <c r="J2278" s="65"/>
      <c r="K2278" s="65"/>
      <c r="L2278" s="11"/>
      <c r="M2278" s="11"/>
      <c r="P2278" s="48"/>
      <c r="Q2278" s="48"/>
      <c r="R2278" s="48"/>
      <c r="S2278" s="48"/>
      <c r="W2278" s="11"/>
      <c r="Z2278" s="48"/>
      <c r="AA2278" s="48"/>
      <c r="AB2278" s="48"/>
      <c r="AC2278" s="48"/>
      <c r="AD2278" s="48"/>
      <c r="AE2278" s="48"/>
      <c r="AF2278" s="48"/>
      <c r="AG2278" s="48"/>
      <c r="AH2278" s="48"/>
      <c r="AI2278" s="48"/>
      <c r="AJ2278" s="48"/>
      <c r="AK2278" s="48"/>
      <c r="AL2278" s="48"/>
      <c r="AN2278" s="48"/>
      <c r="AP2278" s="48"/>
      <c r="AQ2278" s="48"/>
      <c r="AS2278" s="48"/>
      <c r="AU2278" s="48"/>
      <c r="AV2278" s="48"/>
      <c r="AX2278" s="48"/>
      <c r="AY2278" s="48"/>
      <c r="BA2278" s="48"/>
      <c r="BB2278" s="48"/>
      <c r="BF2278" s="48"/>
      <c r="BH2278" s="48"/>
      <c r="BI2278" s="48"/>
      <c r="BK2278" s="48"/>
      <c r="BL2278" s="48"/>
      <c r="BM2278" s="48"/>
      <c r="BN2278" s="48"/>
      <c r="BO2278" s="48"/>
      <c r="BP2278" s="48"/>
      <c r="BQ2278" s="48"/>
      <c r="BR2278" s="48"/>
      <c r="BS2278" s="48"/>
      <c r="BT2278" s="48"/>
      <c r="BU2278" s="48"/>
      <c r="BV2278" s="48"/>
      <c r="BW2278" s="48"/>
      <c r="BX2278" s="48"/>
      <c r="BY2278" s="48"/>
      <c r="BZ2278" s="48"/>
      <c r="CA2278" s="48"/>
      <c r="CB2278" s="48"/>
      <c r="CC2278" s="48"/>
      <c r="CD2278" s="48"/>
      <c r="CE2278" s="48"/>
    </row>
    <row r="2279">
      <c r="E2279" s="60"/>
      <c r="F2279" s="218"/>
      <c r="I2279" s="48"/>
      <c r="J2279" s="65"/>
      <c r="K2279" s="65"/>
      <c r="L2279" s="11"/>
      <c r="M2279" s="11"/>
      <c r="P2279" s="48"/>
      <c r="Q2279" s="48"/>
      <c r="R2279" s="48"/>
      <c r="S2279" s="48"/>
      <c r="W2279" s="11"/>
      <c r="Z2279" s="48"/>
      <c r="AA2279" s="48"/>
      <c r="AB2279" s="48"/>
      <c r="AC2279" s="48"/>
      <c r="AD2279" s="48"/>
      <c r="AE2279" s="48"/>
      <c r="AF2279" s="48"/>
      <c r="AG2279" s="48"/>
      <c r="AH2279" s="48"/>
      <c r="AI2279" s="48"/>
      <c r="AJ2279" s="48"/>
      <c r="AK2279" s="48"/>
      <c r="AL2279" s="48"/>
      <c r="AN2279" s="48"/>
      <c r="AP2279" s="48"/>
      <c r="AQ2279" s="48"/>
      <c r="AS2279" s="48"/>
      <c r="AU2279" s="48"/>
      <c r="AV2279" s="48"/>
      <c r="AX2279" s="48"/>
      <c r="AY2279" s="48"/>
      <c r="BA2279" s="48"/>
      <c r="BB2279" s="48"/>
      <c r="BF2279" s="48"/>
      <c r="BH2279" s="48"/>
      <c r="BI2279" s="48"/>
      <c r="BK2279" s="48"/>
      <c r="BL2279" s="48"/>
      <c r="BM2279" s="48"/>
      <c r="BN2279" s="48"/>
      <c r="BO2279" s="48"/>
      <c r="BP2279" s="48"/>
      <c r="BQ2279" s="48"/>
      <c r="BR2279" s="48"/>
      <c r="BS2279" s="48"/>
      <c r="BT2279" s="48"/>
      <c r="BU2279" s="48"/>
      <c r="BV2279" s="48"/>
      <c r="BW2279" s="48"/>
      <c r="BX2279" s="48"/>
      <c r="BY2279" s="48"/>
      <c r="BZ2279" s="48"/>
      <c r="CA2279" s="48"/>
      <c r="CB2279" s="48"/>
      <c r="CC2279" s="48"/>
      <c r="CD2279" s="48"/>
      <c r="CE2279" s="48"/>
    </row>
  </sheetData>
  <autoFilter ref="$A$1:$CA$1679"/>
  <conditionalFormatting sqref="AN351 AN1280">
    <cfRule type="expression" dxfId="0" priority="1">
      <formula>COUNTIF (N:N, AN351)&gt;1</formula>
    </cfRule>
  </conditionalFormatting>
  <conditionalFormatting sqref="N1540:N1665 P1656:P1665">
    <cfRule type="expression" dxfId="1" priority="2">
      <formula>COUNTIF (#REF!, N1540)&gt;1</formula>
    </cfRule>
  </conditionalFormatting>
  <conditionalFormatting sqref="P1169:R1169">
    <cfRule type="expression" dxfId="0" priority="3">
      <formula>COUNTIF (O:O, P1169)&gt;1</formula>
    </cfRule>
  </conditionalFormatting>
  <conditionalFormatting sqref="T1125">
    <cfRule type="expression" dxfId="0" priority="4">
      <formula>COUNTIF (N:N, T1125)&gt;1</formula>
    </cfRule>
  </conditionalFormatting>
  <conditionalFormatting sqref="U1125">
    <cfRule type="expression" dxfId="0" priority="5">
      <formula>COUNTIF (O:O, U1125)&gt;1</formula>
    </cfRule>
  </conditionalFormatting>
  <conditionalFormatting sqref="N1:N350 N352:N1105 N1169:N1171">
    <cfRule type="expression" dxfId="0" priority="6">
      <formula>COUNTIF (N:N, N1)&gt;1</formula>
    </cfRule>
  </conditionalFormatting>
  <conditionalFormatting sqref="O1:O1124 O1170:O1171">
    <cfRule type="expression" dxfId="0" priority="7">
      <formula>COUNTIF (O:O, O1)&gt;1</formula>
    </cfRule>
  </conditionalFormatting>
  <conditionalFormatting sqref="E1:E1004 E1006:E1561 F1193 F1396:F1398 F1477 F1481:F1482 F1484 F1531 F1538 F1542:F1558 E1563:E1564 E1566:E1668 F1566 F1586:F1621 F1655:F1666 E1672:E2279 F1672:F1679 J1676:K1679">
    <cfRule type="expression" dxfId="2" priority="8">
      <formula>COUNTIF (E:E, E1)&gt;1</formula>
    </cfRule>
  </conditionalFormatting>
  <dataValidations>
    <dataValidation type="list" allowBlank="1" showErrorMessage="1" sqref="AZ16">
      <formula1>"Host strain development ,Bioprocess design,Cell culture media,Feedstocks,Cell line development,Target molecule selection,Crop development,Ingredient optimisation,Texturisation methods,End product formulation,Scaffolding,Health/nutrition,Food safety &amp; qual"&amp;"ity,Consumer and market research,Env/impact assessments,other"</formula1>
    </dataValidation>
    <dataValidation type="list" allowBlank="1" showErrorMessage="1" sqref="AZ3:AZ7 AZ9:AZ15 AZ17:AZ37 AZ39:AZ86 AZ88:AZ92 AZ94:AZ100 AZ102:AZ622 AZ624:AZ647 AZ654:AZ980 AZ982:AZ1172 AZ1179 AZ1181:AZ1182 AZ1185 AZ1187 AZ1192:AZ1193 AZ1195 AZ1201 AZ1206 AZ1211 AZ1217 AZ1223 AZ1227 AZ1229:AZ1232 AZ1234:AZ1235 AZ1237 AZ1240 AZ1242 AZ1244:AZ1246 AZ1248 AZ1251 AZ1255:AZ1256 AZ1261:AZ1263 AZ1268:AZ1272 AZ1275 AZ1280 AZ1283 AZ1285:AZ1287 AZ1289 AZ1293 AZ1301:AZ1303 AZ1308 AZ1311:AZ1312 AZ1319:AZ1320 AZ1323 AZ1325 AZ1328 AZ1332:AZ1333 AZ1335 AZ1337:AZ1338 AZ1341 AZ1344 AZ1347 AZ1349 AZ1351 AZ1359 AZ1362 AZ1364 AZ1366 AZ1376:AZ1377 AZ1389 AZ1393:AZ1394 AZ1399 AZ1402:AZ1404 AZ1408:AZ1411 AZ1414:AZ1415 AZ1422:AZ1424 AZ1430 AZ1433 AZ1437 AZ1441 AZ1443 AZ1446:AZ1447 AZ1452 AZ1461 AZ1466 AZ1478 AZ1481 AZ1483:AZ1484 AZ1494 AZ1497:AZ1498 AZ1503 AZ1505:AZ1508 AZ1510 AZ1515 AZ1523:AZ1525 AZ1533 AZ1535:AZ1536 AZ1540:AZ1541 AZ1549 AZ1553 AZ1555:AZ1558 AZ1572 AZ1580 AZ1583 AZ1587 AZ1591 AZ1593 AZ1596 AZ1601:AZ1602 AZ1604 AZ1606:AZ1611 AZ1616 AZ1619 AZ1621 AZ1623:AZ1624 AZ1628:AZ1630 AZ1635:AZ1636 AZ1639 AZ1641:AZ1642 AZ1656 AZ1658 AZ1661 AZ1665 AZ1668 AZ1671:AZ1672 AZ1674:AZ1675">
      <formula1>"Host strain development ,Bioprocess design,Cell culture media,Feedstocks,Cell line development,Target molecule selection,Crop development,Ingredient optimisation,Texturisation methods,End product formulation,Scaffolding,Health/nutrition,Food safety &amp; qual"&amp;"ity,Consumer and market research,Env/impact assessments,other,cross-cutting"</formula1>
    </dataValidation>
  </dataValidations>
  <hyperlinks>
    <hyperlink r:id="rId1" ref="N2"/>
    <hyperlink r:id="rId2" ref="N3"/>
    <hyperlink r:id="rId3" ref="N4"/>
    <hyperlink r:id="rId4" ref="N5"/>
    <hyperlink r:id="rId5" ref="AP5"/>
    <hyperlink r:id="rId6" ref="N6"/>
    <hyperlink r:id="rId7" ref="N7"/>
    <hyperlink r:id="rId8" ref="AP7"/>
    <hyperlink r:id="rId9" ref="N8"/>
    <hyperlink r:id="rId10" ref="N9"/>
    <hyperlink r:id="rId11" ref="N10"/>
    <hyperlink r:id="rId12" ref="N11"/>
    <hyperlink r:id="rId13" ref="N12"/>
    <hyperlink r:id="rId14" ref="N13"/>
    <hyperlink r:id="rId15" ref="N14"/>
    <hyperlink r:id="rId16" ref="N15"/>
    <hyperlink r:id="rId17" ref="N16"/>
    <hyperlink r:id="rId18" ref="BG16"/>
    <hyperlink r:id="rId19" ref="N17"/>
    <hyperlink r:id="rId20" ref="BG17"/>
    <hyperlink r:id="rId21" ref="N18"/>
    <hyperlink r:id="rId22" ref="N19"/>
    <hyperlink r:id="rId23" ref="N20"/>
    <hyperlink r:id="rId24" ref="N21"/>
    <hyperlink r:id="rId25" ref="N22"/>
    <hyperlink r:id="rId26" ref="N23"/>
    <hyperlink r:id="rId27" ref="AP23"/>
    <hyperlink r:id="rId28" ref="N24"/>
    <hyperlink r:id="rId29" ref="N25"/>
    <hyperlink r:id="rId30" ref="AP25"/>
    <hyperlink r:id="rId31" ref="N26"/>
    <hyperlink r:id="rId32" location=":~:text=The%20funding%20from%20The%20Finnish,as%20its%20primary%20raw%20materials." ref="N27"/>
    <hyperlink r:id="rId33" ref="N28"/>
    <hyperlink r:id="rId34" ref="N29"/>
    <hyperlink r:id="rId35" ref="N30"/>
    <hyperlink r:id="rId36" ref="N31"/>
    <hyperlink r:id="rId37" ref="N32"/>
    <hyperlink r:id="rId38" ref="N33"/>
    <hyperlink r:id="rId39" ref="N37"/>
    <hyperlink r:id="rId40" ref="N38"/>
    <hyperlink r:id="rId41" ref="AP38"/>
    <hyperlink r:id="rId42" ref="N39"/>
    <hyperlink r:id="rId43" ref="N40"/>
    <hyperlink r:id="rId44" location="/project/2022-01928_Formas" ref="N42"/>
    <hyperlink r:id="rId45" location="/project/2022-02407_Formas" ref="N43"/>
    <hyperlink r:id="rId46" ref="N46"/>
    <hyperlink r:id="rId47" ref="N47"/>
    <hyperlink r:id="rId48" ref="N48"/>
    <hyperlink r:id="rId49" ref="N49"/>
    <hyperlink r:id="rId50" location="/project/2022-02804_Formas" ref="N50"/>
    <hyperlink r:id="rId51" location="/project/2021-03368_Vinnova" ref="N51"/>
    <hyperlink r:id="rId52" ref="N52"/>
    <hyperlink r:id="rId53" location="/project/2022-00807_Vinnova" ref="N53"/>
    <hyperlink r:id="rId54" ref="N54"/>
    <hyperlink r:id="rId55" location="/project/2023-02010_Formas" ref="N56"/>
    <hyperlink r:id="rId56" ref="N59"/>
    <hyperlink r:id="rId57" ref="N60"/>
    <hyperlink r:id="rId58" ref="N61"/>
    <hyperlink r:id="rId59" location=":~:text=The%20project%20%E2%80%9CECOnti%20%E2%80%93%20Accelerated%2C,to%2010%20L%20batch%20size." ref="N62"/>
    <hyperlink r:id="rId60" ref="N63"/>
    <hyperlink r:id="rId61" ref="N65"/>
    <hyperlink r:id="rId62" ref="N68"/>
    <hyperlink r:id="rId63" ref="N70"/>
    <hyperlink r:id="rId64" ref="N72"/>
    <hyperlink r:id="rId65" ref="N73"/>
    <hyperlink r:id="rId66" ref="N74"/>
    <hyperlink r:id="rId67" ref="N75"/>
    <hyperlink r:id="rId68" ref="N76"/>
    <hyperlink r:id="rId69" ref="N77"/>
    <hyperlink r:id="rId70" location="/project/2022-00943_Formas" ref="N80"/>
    <hyperlink r:id="rId71" ref="N81"/>
    <hyperlink r:id="rId72" ref="N85"/>
    <hyperlink r:id="rId73" ref="N86"/>
    <hyperlink r:id="rId74" ref="BG86"/>
    <hyperlink r:id="rId75" ref="N87"/>
    <hyperlink r:id="rId76" ref="N88"/>
    <hyperlink r:id="rId77" ref="N89"/>
    <hyperlink r:id="rId78" location="/project/2022-02593_Vinnova" ref="N90"/>
    <hyperlink r:id="rId79" ref="N91"/>
    <hyperlink r:id="rId80" ref="N92"/>
    <hyperlink r:id="rId81" ref="N93"/>
    <hyperlink r:id="rId82" ref="N94"/>
    <hyperlink r:id="rId83" ref="AP94"/>
    <hyperlink r:id="rId84" ref="N95"/>
    <hyperlink r:id="rId85" ref="AP95"/>
    <hyperlink r:id="rId86" ref="N96"/>
    <hyperlink r:id="rId87" ref="N99"/>
    <hyperlink r:id="rId88" ref="N100"/>
    <hyperlink r:id="rId89" ref="N101"/>
    <hyperlink r:id="rId90" ref="N102"/>
    <hyperlink r:id="rId91" ref="N104"/>
    <hyperlink r:id="rId92" ref="N105"/>
    <hyperlink r:id="rId93" ref="N106"/>
    <hyperlink r:id="rId94" ref="N107"/>
    <hyperlink r:id="rId95" ref="N108"/>
    <hyperlink r:id="rId96" ref="N111"/>
    <hyperlink r:id="rId97" ref="N112"/>
    <hyperlink r:id="rId98" ref="N113"/>
    <hyperlink r:id="rId99" ref="N114"/>
    <hyperlink r:id="rId100" ref="N115"/>
    <hyperlink r:id="rId101" location="/project/2022-02588_Vinnova" ref="N116"/>
    <hyperlink r:id="rId102" ref="N117"/>
    <hyperlink r:id="rId103" ref="N119"/>
    <hyperlink r:id="rId104" location="page=null" ref="N122"/>
    <hyperlink r:id="rId105" ref="N123"/>
    <hyperlink r:id="rId106" ref="N124"/>
    <hyperlink r:id="rId107" ref="AP124"/>
    <hyperlink r:id="rId108" ref="N125"/>
    <hyperlink r:id="rId109" ref="N128"/>
    <hyperlink r:id="rId110" ref="N129"/>
    <hyperlink r:id="rId111" ref="N130"/>
    <hyperlink r:id="rId112" ref="N131"/>
    <hyperlink r:id="rId113" ref="N132"/>
    <hyperlink r:id="rId114" ref="N134"/>
    <hyperlink r:id="rId115" ref="N135"/>
    <hyperlink r:id="rId116" ref="N136"/>
    <hyperlink r:id="rId117" ref="N137"/>
    <hyperlink r:id="rId118" ref="N138"/>
    <hyperlink r:id="rId119" ref="N139"/>
    <hyperlink r:id="rId120" ref="N140"/>
    <hyperlink r:id="rId121" ref="N141"/>
    <hyperlink r:id="rId122" ref="AP141"/>
    <hyperlink r:id="rId123" ref="N145"/>
    <hyperlink r:id="rId124" ref="N147"/>
    <hyperlink r:id="rId125" ref="N148"/>
    <hyperlink r:id="rId126" ref="N153"/>
    <hyperlink r:id="rId127" ref="N154"/>
    <hyperlink r:id="rId128" location="/tabOverview" ref="N158"/>
    <hyperlink r:id="rId129" ref="N162"/>
    <hyperlink r:id="rId130" ref="N163"/>
    <hyperlink r:id="rId131" ref="N164"/>
    <hyperlink r:id="rId132" ref="N167"/>
    <hyperlink r:id="rId133" ref="N168"/>
    <hyperlink r:id="rId134" ref="N169"/>
    <hyperlink r:id="rId135" ref="N170"/>
    <hyperlink r:id="rId136" location="/project/2021-03590_Vinnova" ref="N171"/>
    <hyperlink r:id="rId137" ref="N172"/>
    <hyperlink r:id="rId138" ref="N174"/>
    <hyperlink r:id="rId139" ref="N175"/>
    <hyperlink r:id="rId140" ref="N176"/>
    <hyperlink r:id="rId141" ref="N177"/>
    <hyperlink r:id="rId142" ref="N178"/>
    <hyperlink r:id="rId143" ref="N179"/>
    <hyperlink r:id="rId144" ref="N180"/>
    <hyperlink r:id="rId145" ref="N181"/>
    <hyperlink r:id="rId146" ref="N182"/>
    <hyperlink r:id="rId147" ref="N183"/>
    <hyperlink r:id="rId148" ref="N184"/>
    <hyperlink r:id="rId149" ref="N185"/>
    <hyperlink r:id="rId150" ref="N186"/>
    <hyperlink r:id="rId151" ref="N187"/>
    <hyperlink r:id="rId152" ref="N188"/>
    <hyperlink r:id="rId153" ref="N189"/>
    <hyperlink r:id="rId154" ref="N190"/>
    <hyperlink r:id="rId155" ref="N191"/>
    <hyperlink r:id="rId156" ref="N192"/>
    <hyperlink r:id="rId157" ref="N193"/>
    <hyperlink r:id="rId158" ref="N195"/>
    <hyperlink r:id="rId159" ref="N197"/>
    <hyperlink r:id="rId160" ref="N198"/>
    <hyperlink r:id="rId161" ref="N200"/>
    <hyperlink r:id="rId162" ref="N201"/>
    <hyperlink r:id="rId163" ref="N202"/>
    <hyperlink r:id="rId164" ref="N204"/>
    <hyperlink r:id="rId165" ref="N205"/>
    <hyperlink r:id="rId166" ref="N206"/>
    <hyperlink r:id="rId167" location="/project/2021-03716_Vinnova" ref="N207"/>
    <hyperlink r:id="rId168" ref="N209"/>
    <hyperlink r:id="rId169" ref="N211"/>
    <hyperlink r:id="rId170" ref="N216"/>
    <hyperlink r:id="rId171" ref="N217"/>
    <hyperlink r:id="rId172" ref="N219"/>
    <hyperlink r:id="rId173" ref="N222"/>
    <hyperlink r:id="rId174" ref="N224"/>
    <hyperlink r:id="rId175" ref="N225"/>
    <hyperlink r:id="rId176" ref="N226"/>
    <hyperlink r:id="rId177" ref="N227"/>
    <hyperlink r:id="rId178" ref="N229"/>
    <hyperlink r:id="rId179" ref="N231"/>
    <hyperlink r:id="rId180" ref="N232"/>
    <hyperlink r:id="rId181" location="/project/2021-03612_Vinnova" ref="N234"/>
    <hyperlink r:id="rId182" ref="N235"/>
    <hyperlink r:id="rId183" ref="N240"/>
    <hyperlink r:id="rId184" ref="N241"/>
    <hyperlink r:id="rId185" ref="N246"/>
    <hyperlink r:id="rId186" ref="N249"/>
    <hyperlink r:id="rId187" location="/project/2023-02161_Vinnova" ref="N250"/>
    <hyperlink r:id="rId188" ref="N251"/>
    <hyperlink r:id="rId189" location="/project/2022-02122_Vinnova" ref="N254"/>
    <hyperlink r:id="rId190" location="/project/2023-02435_Vinnova" ref="N255"/>
    <hyperlink r:id="rId191" location="/project/2023-02049_Vinnova" ref="N257"/>
    <hyperlink r:id="rId192" location="/project/2021-03556_Vinnova" ref="N261"/>
    <hyperlink r:id="rId193" ref="N262"/>
    <hyperlink r:id="rId194" ref="N266"/>
    <hyperlink r:id="rId195" ref="N267"/>
    <hyperlink r:id="rId196" ref="N270"/>
    <hyperlink r:id="rId197" ref="N274"/>
    <hyperlink r:id="rId198" ref="N275"/>
    <hyperlink r:id="rId199" ref="N279"/>
    <hyperlink r:id="rId200" ref="N280"/>
    <hyperlink r:id="rId201" ref="N281"/>
    <hyperlink r:id="rId202" ref="N283"/>
    <hyperlink r:id="rId203" ref="N284"/>
    <hyperlink r:id="rId204" ref="N286"/>
    <hyperlink r:id="rId205" ref="N287"/>
    <hyperlink r:id="rId206" ref="N289"/>
    <hyperlink r:id="rId207" ref="N291"/>
    <hyperlink r:id="rId208" ref="N292"/>
    <hyperlink r:id="rId209" ref="N294"/>
    <hyperlink r:id="rId210" ref="N296"/>
    <hyperlink r:id="rId211" ref="N297"/>
    <hyperlink r:id="rId212" ref="N301"/>
    <hyperlink r:id="rId213" ref="N305"/>
    <hyperlink r:id="rId214" ref="N307"/>
    <hyperlink r:id="rId215" ref="N309"/>
    <hyperlink r:id="rId216" ref="N323"/>
    <hyperlink r:id="rId217" ref="N324"/>
    <hyperlink r:id="rId218" ref="N325"/>
    <hyperlink r:id="rId219" location="/tabOverview" ref="N326"/>
    <hyperlink r:id="rId220" ref="N331"/>
    <hyperlink r:id="rId221" ref="N333"/>
    <hyperlink r:id="rId222" ref="N334"/>
    <hyperlink r:id="rId223" ref="N338"/>
    <hyperlink r:id="rId224" ref="N345"/>
    <hyperlink r:id="rId225" ref="N350"/>
    <hyperlink r:id="rId226" ref="N351"/>
    <hyperlink r:id="rId227" ref="N354"/>
    <hyperlink r:id="rId228" ref="N358"/>
    <hyperlink r:id="rId229" ref="AP358"/>
    <hyperlink r:id="rId230" ref="N359"/>
    <hyperlink r:id="rId231" ref="N360"/>
    <hyperlink r:id="rId232" ref="N362"/>
    <hyperlink r:id="rId233" ref="N363"/>
    <hyperlink r:id="rId234" ref="N364"/>
    <hyperlink r:id="rId235" ref="N365"/>
    <hyperlink r:id="rId236" ref="N366"/>
    <hyperlink r:id="rId237" ref="N368"/>
    <hyperlink r:id="rId238" ref="N370"/>
    <hyperlink r:id="rId239" ref="N371"/>
    <hyperlink r:id="rId240" ref="N372"/>
    <hyperlink r:id="rId241" ref="N373"/>
    <hyperlink r:id="rId242" ref="N374"/>
    <hyperlink r:id="rId243" ref="N375"/>
    <hyperlink r:id="rId244" ref="N376"/>
    <hyperlink r:id="rId245" ref="N377"/>
    <hyperlink r:id="rId246" ref="N378"/>
    <hyperlink r:id="rId247" ref="N379"/>
    <hyperlink r:id="rId248" ref="N380"/>
    <hyperlink r:id="rId249" ref="N381"/>
    <hyperlink r:id="rId250" ref="N382"/>
    <hyperlink r:id="rId251" ref="N383"/>
    <hyperlink r:id="rId252" ref="N384"/>
    <hyperlink r:id="rId253" ref="N385"/>
    <hyperlink r:id="rId254" ref="N386"/>
    <hyperlink r:id="rId255" ref="N387"/>
    <hyperlink r:id="rId256" ref="N388"/>
    <hyperlink r:id="rId257" ref="N389"/>
    <hyperlink r:id="rId258" ref="N390"/>
    <hyperlink r:id="rId259" ref="N391"/>
    <hyperlink r:id="rId260" ref="N392"/>
    <hyperlink r:id="rId261" ref="N393"/>
    <hyperlink r:id="rId262" ref="N394"/>
    <hyperlink r:id="rId263" ref="N395"/>
    <hyperlink r:id="rId264" ref="N396"/>
    <hyperlink r:id="rId265" ref="N397"/>
    <hyperlink r:id="rId266" ref="N398"/>
    <hyperlink r:id="rId267" ref="N399"/>
    <hyperlink r:id="rId268" ref="N401"/>
    <hyperlink r:id="rId269" ref="N402"/>
    <hyperlink r:id="rId270" ref="N403"/>
    <hyperlink r:id="rId271" ref="N404"/>
    <hyperlink r:id="rId272" ref="N405"/>
    <hyperlink r:id="rId273" ref="N406"/>
    <hyperlink r:id="rId274" ref="N407"/>
    <hyperlink r:id="rId275" ref="N408"/>
    <hyperlink r:id="rId276" location="/tabOverview" ref="N409"/>
    <hyperlink r:id="rId277" ref="N410"/>
    <hyperlink r:id="rId278" ref="N412"/>
    <hyperlink r:id="rId279" ref="N413"/>
    <hyperlink r:id="rId280" ref="N414"/>
    <hyperlink r:id="rId281" ref="N415"/>
    <hyperlink r:id="rId282" ref="N416"/>
    <hyperlink r:id="rId283" ref="N417"/>
    <hyperlink r:id="rId284" ref="N420"/>
    <hyperlink r:id="rId285" ref="N421"/>
    <hyperlink r:id="rId286" ref="N423"/>
    <hyperlink r:id="rId287" ref="N426"/>
    <hyperlink r:id="rId288" ref="N428"/>
    <hyperlink r:id="rId289" ref="N431"/>
    <hyperlink r:id="rId290" ref="N432"/>
    <hyperlink r:id="rId291" ref="N433"/>
    <hyperlink r:id="rId292" location="/tabOverview" ref="N434"/>
    <hyperlink r:id="rId293" ref="N435"/>
    <hyperlink r:id="rId294" ref="N436"/>
    <hyperlink r:id="rId295" ref="N440"/>
    <hyperlink r:id="rId296" ref="N442"/>
    <hyperlink r:id="rId297" ref="N443"/>
    <hyperlink r:id="rId298" ref="N445"/>
    <hyperlink r:id="rId299" ref="N447"/>
    <hyperlink r:id="rId300" ref="N449"/>
    <hyperlink r:id="rId301" ref="N450"/>
    <hyperlink r:id="rId302" ref="N453"/>
    <hyperlink r:id="rId303" ref="N454"/>
    <hyperlink r:id="rId304" ref="N455"/>
    <hyperlink r:id="rId305" ref="N456"/>
    <hyperlink r:id="rId306" ref="N457"/>
    <hyperlink r:id="rId307" ref="N458"/>
    <hyperlink r:id="rId308" ref="N459"/>
    <hyperlink r:id="rId309" ref="N460"/>
    <hyperlink r:id="rId310" ref="N461"/>
    <hyperlink r:id="rId311" ref="N462"/>
    <hyperlink r:id="rId312" location="/project/2021-03597_Vinnova" ref="N464"/>
    <hyperlink r:id="rId313" ref="N465"/>
    <hyperlink r:id="rId314" ref="N466"/>
    <hyperlink r:id="rId315" ref="N469"/>
    <hyperlink r:id="rId316" ref="N470"/>
    <hyperlink r:id="rId317" ref="N471"/>
    <hyperlink r:id="rId318" ref="N472"/>
    <hyperlink r:id="rId319" ref="N473"/>
    <hyperlink r:id="rId320" ref="N474"/>
    <hyperlink r:id="rId321" ref="N476"/>
    <hyperlink r:id="rId322" ref="N479"/>
    <hyperlink r:id="rId323" ref="N481"/>
    <hyperlink r:id="rId324" ref="N484"/>
    <hyperlink r:id="rId325" ref="N487"/>
    <hyperlink r:id="rId326" ref="N488"/>
    <hyperlink r:id="rId327" ref="N489"/>
    <hyperlink r:id="rId328" ref="N490"/>
    <hyperlink r:id="rId329" ref="N491"/>
    <hyperlink r:id="rId330" ref="N492"/>
    <hyperlink r:id="rId331" ref="N493"/>
    <hyperlink r:id="rId332" ref="N494"/>
    <hyperlink r:id="rId333" ref="N495"/>
    <hyperlink r:id="rId334" ref="N497"/>
    <hyperlink r:id="rId335" ref="N498"/>
    <hyperlink r:id="rId336" ref="N499"/>
    <hyperlink r:id="rId337" ref="N500"/>
    <hyperlink r:id="rId338" ref="N501"/>
    <hyperlink r:id="rId339" ref="N502"/>
    <hyperlink r:id="rId340" ref="N503"/>
    <hyperlink r:id="rId341" ref="N504"/>
    <hyperlink r:id="rId342" ref="N505"/>
    <hyperlink r:id="rId343" ref="N506"/>
    <hyperlink r:id="rId344" ref="N507"/>
    <hyperlink r:id="rId345" ref="N508"/>
    <hyperlink r:id="rId346" ref="N509"/>
    <hyperlink r:id="rId347" ref="N510"/>
    <hyperlink r:id="rId348" ref="N511"/>
    <hyperlink r:id="rId349" ref="N512"/>
    <hyperlink r:id="rId350" ref="N513"/>
    <hyperlink r:id="rId351" ref="N514"/>
    <hyperlink r:id="rId352" ref="N515"/>
    <hyperlink r:id="rId353" ref="N516"/>
    <hyperlink r:id="rId354" ref="N517"/>
    <hyperlink r:id="rId355" ref="N518"/>
    <hyperlink r:id="rId356" ref="N519"/>
    <hyperlink r:id="rId357" ref="N521"/>
    <hyperlink r:id="rId358" ref="N522"/>
    <hyperlink r:id="rId359" ref="N523"/>
    <hyperlink r:id="rId360" ref="N524"/>
    <hyperlink r:id="rId361" ref="N525"/>
    <hyperlink r:id="rId362" ref="N526"/>
    <hyperlink r:id="rId363" ref="N527"/>
    <hyperlink r:id="rId364" ref="N528"/>
    <hyperlink r:id="rId365" ref="N529"/>
    <hyperlink r:id="rId366" ref="N530"/>
    <hyperlink r:id="rId367" ref="N531"/>
    <hyperlink r:id="rId368" ref="N532"/>
    <hyperlink r:id="rId369" ref="N533"/>
    <hyperlink r:id="rId370" ref="N534"/>
    <hyperlink r:id="rId371" ref="N535"/>
    <hyperlink r:id="rId372" ref="N536"/>
    <hyperlink r:id="rId373" ref="N537"/>
    <hyperlink r:id="rId374" ref="N539"/>
    <hyperlink r:id="rId375" ref="N540"/>
    <hyperlink r:id="rId376" ref="N542"/>
    <hyperlink r:id="rId377" ref="N543"/>
    <hyperlink r:id="rId378" ref="N547"/>
    <hyperlink r:id="rId379" ref="N550"/>
    <hyperlink r:id="rId380" ref="N556"/>
    <hyperlink r:id="rId381" ref="N558"/>
    <hyperlink r:id="rId382" location="fundingprogramme" ref="N571"/>
    <hyperlink r:id="rId383" ref="N573"/>
    <hyperlink r:id="rId384" ref="N575"/>
    <hyperlink r:id="rId385" ref="N576"/>
    <hyperlink r:id="rId386" ref="N577"/>
    <hyperlink r:id="rId387" ref="N579"/>
    <hyperlink r:id="rId388" ref="AP579"/>
    <hyperlink r:id="rId389" ref="N581"/>
    <hyperlink r:id="rId390" location="/project/2018-01846_Formas" ref="N582"/>
    <hyperlink r:id="rId391" location="/project/2018-01869_Formas" ref="N583"/>
    <hyperlink r:id="rId392" ref="N584"/>
    <hyperlink r:id="rId393" location="/project/2022-02404_Formas" ref="N585"/>
    <hyperlink r:id="rId394" ref="N586"/>
    <hyperlink r:id="rId395" location="/project/2022-01910_Formas" ref="N587"/>
    <hyperlink r:id="rId396" ref="N588"/>
    <hyperlink r:id="rId397" ref="N589"/>
    <hyperlink r:id="rId398" ref="N590"/>
    <hyperlink r:id="rId399" ref="N591"/>
    <hyperlink r:id="rId400" ref="N592"/>
    <hyperlink r:id="rId401" ref="N593"/>
    <hyperlink r:id="rId402" location="/project/2018-01867_Formas" ref="N594"/>
    <hyperlink r:id="rId403" location="/project/2023-02041_Formas" ref="N595"/>
    <hyperlink r:id="rId404" location="/project/2020-00861_Formas" ref="N597"/>
    <hyperlink r:id="rId405" ref="N599"/>
    <hyperlink r:id="rId406" location="/project/2022-02589_Vinnova" ref="N600"/>
    <hyperlink r:id="rId407" ref="N601"/>
    <hyperlink r:id="rId408" ref="N603"/>
    <hyperlink r:id="rId409" location="/project/2017-02715_Vinnova" ref="N605"/>
    <hyperlink r:id="rId410" ref="N606"/>
    <hyperlink r:id="rId411" location="/project/2019-02025_Formas" ref="N608"/>
    <hyperlink r:id="rId412" ref="N609"/>
    <hyperlink r:id="rId413" ref="BG610"/>
    <hyperlink r:id="rId414" ref="N612"/>
    <hyperlink r:id="rId415" ref="N613"/>
    <hyperlink r:id="rId416" ref="N614"/>
    <hyperlink r:id="rId417" location="/project/2016-02364_Vinnova" ref="N615"/>
    <hyperlink r:id="rId418" ref="N616"/>
    <hyperlink r:id="rId419" ref="N617"/>
    <hyperlink r:id="rId420" ref="N618"/>
    <hyperlink r:id="rId421" ref="N619"/>
    <hyperlink r:id="rId422" ref="N620"/>
    <hyperlink r:id="rId423" ref="N621"/>
    <hyperlink r:id="rId424" location="/project/2021-03603_Vinnova" ref="N622"/>
    <hyperlink r:id="rId425" ref="N623"/>
    <hyperlink r:id="rId426" ref="BG623"/>
    <hyperlink r:id="rId427" ref="N624"/>
    <hyperlink r:id="rId428" ref="N625"/>
    <hyperlink r:id="rId429" ref="N626"/>
    <hyperlink r:id="rId430" ref="N627"/>
    <hyperlink r:id="rId431" ref="N629"/>
    <hyperlink r:id="rId432" ref="N630"/>
    <hyperlink r:id="rId433" ref="N631"/>
    <hyperlink r:id="rId434" ref="N632"/>
    <hyperlink r:id="rId435" ref="N633"/>
    <hyperlink r:id="rId436" ref="N634"/>
    <hyperlink r:id="rId437" ref="N635"/>
    <hyperlink r:id="rId438" ref="N636"/>
    <hyperlink r:id="rId439" ref="N637"/>
    <hyperlink r:id="rId440" ref="N638"/>
    <hyperlink r:id="rId441" ref="N639"/>
    <hyperlink r:id="rId442" ref="N640"/>
    <hyperlink r:id="rId443" ref="N641"/>
    <hyperlink r:id="rId444" ref="N642"/>
    <hyperlink r:id="rId445" ref="N644"/>
    <hyperlink r:id="rId446" ref="N645"/>
    <hyperlink r:id="rId447" ref="N646"/>
    <hyperlink r:id="rId448" ref="N647"/>
    <hyperlink r:id="rId449" ref="BG647"/>
    <hyperlink r:id="rId450" ref="N648"/>
    <hyperlink r:id="rId451" ref="BG648"/>
    <hyperlink r:id="rId452" ref="N649"/>
    <hyperlink r:id="rId453" ref="BG649"/>
    <hyperlink r:id="rId454" ref="BG650"/>
    <hyperlink r:id="rId455" ref="BG651"/>
    <hyperlink r:id="rId456" ref="N652"/>
    <hyperlink r:id="rId457" ref="BG652"/>
    <hyperlink r:id="rId458" ref="AP653"/>
    <hyperlink r:id="rId459" ref="N654"/>
    <hyperlink r:id="rId460" ref="N655"/>
    <hyperlink r:id="rId461" ref="N656"/>
    <hyperlink r:id="rId462" ref="N657"/>
    <hyperlink r:id="rId463" ref="N658"/>
    <hyperlink r:id="rId464" location="/project/2024-04273_VR" ref="N659"/>
    <hyperlink r:id="rId465" ref="N660"/>
    <hyperlink r:id="rId466" location="/project/2024-02052_Vinnova" ref="N661"/>
    <hyperlink r:id="rId467" ref="N662"/>
    <hyperlink r:id="rId468" ref="N663"/>
    <hyperlink r:id="rId469" ref="N664"/>
    <hyperlink r:id="rId470" ref="N665"/>
    <hyperlink r:id="rId471" ref="N666"/>
    <hyperlink r:id="rId472" ref="N667"/>
    <hyperlink r:id="rId473" location="/project/2024-01022_Formas" ref="N668"/>
    <hyperlink r:id="rId474" ref="N669"/>
    <hyperlink r:id="rId475" ref="N670"/>
    <hyperlink r:id="rId476" location="/project/2024-01020_Formas" ref="N671"/>
    <hyperlink r:id="rId477" ref="N672"/>
    <hyperlink r:id="rId478" ref="N673"/>
    <hyperlink r:id="rId479" ref="N674"/>
    <hyperlink r:id="rId480" location="/project/2024-01030_Formas" ref="N675"/>
    <hyperlink r:id="rId481" ref="N676"/>
    <hyperlink r:id="rId482" ref="N677"/>
    <hyperlink r:id="rId483" ref="N678"/>
    <hyperlink r:id="rId484" ref="N679"/>
    <hyperlink r:id="rId485" ref="N680"/>
    <hyperlink r:id="rId486" ref="N681"/>
    <hyperlink r:id="rId487" ref="N682"/>
    <hyperlink r:id="rId488" ref="N683"/>
    <hyperlink r:id="rId489" ref="N685"/>
    <hyperlink r:id="rId490" ref="N687"/>
    <hyperlink r:id="rId491" ref="N688"/>
    <hyperlink r:id="rId492" ref="N689"/>
    <hyperlink r:id="rId493" location="/project/2023-00381_Formas" ref="N690"/>
    <hyperlink r:id="rId494" ref="N691"/>
    <hyperlink r:id="rId495" ref="N692"/>
    <hyperlink r:id="rId496" ref="N695"/>
    <hyperlink r:id="rId497" location="fundingprogramme" ref="N696"/>
    <hyperlink r:id="rId498" ref="N697"/>
    <hyperlink r:id="rId499" ref="N698"/>
    <hyperlink r:id="rId500" ref="N699"/>
    <hyperlink r:id="rId501" ref="N700"/>
    <hyperlink r:id="rId502" ref="N701"/>
    <hyperlink r:id="rId503" ref="N702"/>
    <hyperlink r:id="rId504" ref="N703"/>
    <hyperlink r:id="rId505" ref="N705"/>
    <hyperlink r:id="rId506" ref="N707"/>
    <hyperlink r:id="rId507" ref="N708"/>
    <hyperlink r:id="rId508" ref="N711"/>
    <hyperlink r:id="rId509" ref="N715"/>
    <hyperlink r:id="rId510" ref="N716"/>
    <hyperlink r:id="rId511" ref="N717"/>
    <hyperlink r:id="rId512" ref="N938"/>
    <hyperlink r:id="rId513" ref="D960"/>
    <hyperlink r:id="rId514" ref="D961"/>
    <hyperlink r:id="rId515" ref="N961"/>
    <hyperlink r:id="rId516" ref="D962"/>
    <hyperlink r:id="rId517" ref="N962"/>
    <hyperlink r:id="rId518" ref="D963"/>
    <hyperlink r:id="rId519" ref="N963"/>
    <hyperlink r:id="rId520" ref="D964"/>
    <hyperlink r:id="rId521" ref="N964"/>
    <hyperlink r:id="rId522" ref="D965"/>
    <hyperlink r:id="rId523" ref="N965"/>
    <hyperlink r:id="rId524" ref="D966"/>
    <hyperlink r:id="rId525" ref="N966"/>
    <hyperlink r:id="rId526" ref="D967"/>
    <hyperlink r:id="rId527" ref="N967"/>
    <hyperlink r:id="rId528" ref="D968"/>
    <hyperlink r:id="rId529" ref="N968"/>
    <hyperlink r:id="rId530" ref="D969"/>
    <hyperlink r:id="rId531" ref="N969"/>
    <hyperlink r:id="rId532" ref="D970"/>
    <hyperlink r:id="rId533" ref="N970"/>
    <hyperlink r:id="rId534" location="/project/2023-00473_Formas" ref="D971"/>
    <hyperlink r:id="rId535" ref="N971"/>
    <hyperlink r:id="rId536" location="/" ref="D972"/>
    <hyperlink r:id="rId537" ref="N972"/>
    <hyperlink r:id="rId538" ref="D973"/>
    <hyperlink r:id="rId539" location=":~:text=By%20valorizing%20seaweed%20as%20a,self%2Dsufficiency%20in%20protein%20production." ref="N973"/>
    <hyperlink r:id="rId540" ref="D974"/>
    <hyperlink r:id="rId541" ref="D975"/>
    <hyperlink r:id="rId542" ref="N976"/>
    <hyperlink r:id="rId543" ref="D977"/>
    <hyperlink r:id="rId544" ref="D978"/>
    <hyperlink r:id="rId545" ref="N978"/>
    <hyperlink r:id="rId546" ref="D979"/>
    <hyperlink r:id="rId547" ref="N980"/>
    <hyperlink r:id="rId548" ref="N981"/>
    <hyperlink r:id="rId549" ref="N982"/>
    <hyperlink r:id="rId550" ref="N983"/>
    <hyperlink r:id="rId551" ref="N984"/>
    <hyperlink r:id="rId552" ref="N985"/>
    <hyperlink r:id="rId553" ref="N986"/>
    <hyperlink r:id="rId554" ref="N987"/>
    <hyperlink r:id="rId555" ref="N988"/>
    <hyperlink r:id="rId556" ref="N990"/>
    <hyperlink r:id="rId557" ref="N991"/>
    <hyperlink r:id="rId558" ref="N992"/>
    <hyperlink r:id="rId559" ref="N993"/>
    <hyperlink r:id="rId560" ref="N994"/>
    <hyperlink r:id="rId561" ref="N995"/>
    <hyperlink r:id="rId562" ref="N996"/>
    <hyperlink r:id="rId563" ref="N997"/>
    <hyperlink r:id="rId564" ref="N998"/>
    <hyperlink r:id="rId565" ref="N999"/>
    <hyperlink r:id="rId566" ref="N1000"/>
    <hyperlink r:id="rId567" ref="N1001"/>
    <hyperlink r:id="rId568" ref="N1002"/>
    <hyperlink r:id="rId569" ref="N1003"/>
    <hyperlink r:id="rId570" ref="N1004"/>
    <hyperlink r:id="rId571" ref="N1005"/>
    <hyperlink r:id="rId572" ref="N1006"/>
    <hyperlink r:id="rId573" ref="N1007"/>
    <hyperlink r:id="rId574" ref="N1008"/>
    <hyperlink r:id="rId575" ref="N1009"/>
    <hyperlink r:id="rId576" ref="N1010"/>
    <hyperlink r:id="rId577" ref="N1011"/>
    <hyperlink r:id="rId578" ref="N1012"/>
    <hyperlink r:id="rId579" ref="N1013"/>
    <hyperlink r:id="rId580" ref="N1014"/>
    <hyperlink r:id="rId581" ref="N1015"/>
    <hyperlink r:id="rId582" ref="N1016"/>
    <hyperlink r:id="rId583" ref="N1017"/>
    <hyperlink r:id="rId584" ref="N1018"/>
    <hyperlink r:id="rId585" ref="N1019"/>
    <hyperlink r:id="rId586" ref="N1020"/>
    <hyperlink r:id="rId587" ref="N1021"/>
    <hyperlink r:id="rId588" ref="N1022"/>
    <hyperlink r:id="rId589" ref="N1023"/>
    <hyperlink r:id="rId590" ref="N1024"/>
    <hyperlink r:id="rId591" ref="N1025"/>
    <hyperlink r:id="rId592" ref="N1026"/>
    <hyperlink r:id="rId593" ref="N1027"/>
    <hyperlink r:id="rId594" location="/tabOverview" ref="N1028"/>
    <hyperlink r:id="rId595" location="/tabOverview" ref="N1029"/>
    <hyperlink r:id="rId596" location="/tabOverview" ref="N1030"/>
    <hyperlink r:id="rId597" ref="N1031"/>
    <hyperlink r:id="rId598" location="/tabOverview" ref="N1032"/>
    <hyperlink r:id="rId599" ref="N1033"/>
    <hyperlink r:id="rId600" location="/tabOverview" ref="N1034"/>
    <hyperlink r:id="rId601" ref="N1035"/>
    <hyperlink r:id="rId602" location="newContent" ref="N1036"/>
    <hyperlink r:id="rId603" location="newContent" ref="N1037"/>
    <hyperlink r:id="rId604" location="newContent" ref="N1038"/>
    <hyperlink r:id="rId605" location="newContent" ref="N1039"/>
    <hyperlink r:id="rId606" location="newContent" ref="N1040"/>
    <hyperlink r:id="rId607" location="newContent" ref="N1041"/>
    <hyperlink r:id="rId608" location="newContent" ref="N1042"/>
    <hyperlink r:id="rId609" location="newContent" ref="N1043"/>
    <hyperlink r:id="rId610" location="newContent" ref="N1044"/>
    <hyperlink r:id="rId611" location="newContent" ref="N1045"/>
    <hyperlink r:id="rId612" ref="N1046"/>
    <hyperlink r:id="rId613" ref="N1047"/>
    <hyperlink r:id="rId614" ref="N1048"/>
    <hyperlink r:id="rId615" ref="N1049"/>
    <hyperlink r:id="rId616" ref="N1050"/>
    <hyperlink r:id="rId617" ref="N1051"/>
    <hyperlink r:id="rId618" ref="N1052"/>
    <hyperlink r:id="rId619" ref="N1057"/>
    <hyperlink r:id="rId620" ref="N1058"/>
    <hyperlink r:id="rId621" ref="N1059"/>
    <hyperlink r:id="rId622" ref="N1060"/>
    <hyperlink r:id="rId623" ref="N1061"/>
    <hyperlink r:id="rId624" ref="N1062"/>
    <hyperlink r:id="rId625" ref="N1063"/>
    <hyperlink r:id="rId626" ref="N1064"/>
    <hyperlink r:id="rId627" ref="N1065"/>
    <hyperlink r:id="rId628" ref="N1066"/>
    <hyperlink r:id="rId629" ref="D1086"/>
    <hyperlink r:id="rId630" ref="N1086"/>
    <hyperlink r:id="rId631" ref="D1087"/>
    <hyperlink r:id="rId632" ref="N1087"/>
    <hyperlink r:id="rId633" ref="D1088"/>
    <hyperlink r:id="rId634" ref="N1088"/>
    <hyperlink r:id="rId635" ref="D1089"/>
    <hyperlink r:id="rId636" ref="N1089"/>
    <hyperlink r:id="rId637" ref="D1090"/>
    <hyperlink r:id="rId638" ref="N1090"/>
    <hyperlink r:id="rId639" ref="D1091"/>
    <hyperlink r:id="rId640" ref="N1091"/>
    <hyperlink r:id="rId641" ref="D1092"/>
    <hyperlink r:id="rId642" ref="N1092"/>
    <hyperlink r:id="rId643" ref="D1093"/>
    <hyperlink r:id="rId644" ref="N1093"/>
    <hyperlink r:id="rId645" ref="D1094"/>
    <hyperlink r:id="rId646" ref="D1095"/>
    <hyperlink r:id="rId647" ref="N1095"/>
    <hyperlink r:id="rId648" ref="D1096"/>
    <hyperlink r:id="rId649" ref="N1096"/>
    <hyperlink r:id="rId650" ref="D1097"/>
    <hyperlink r:id="rId651" ref="N1097"/>
    <hyperlink r:id="rId652" ref="D1098"/>
    <hyperlink r:id="rId653" ref="N1098"/>
    <hyperlink r:id="rId654" ref="D1099"/>
    <hyperlink r:id="rId655" ref="N1099"/>
    <hyperlink r:id="rId656" ref="D1100"/>
    <hyperlink r:id="rId657" ref="N1100"/>
    <hyperlink r:id="rId658" ref="D1101"/>
    <hyperlink r:id="rId659" ref="N1101"/>
    <hyperlink r:id="rId660" ref="D1102"/>
    <hyperlink r:id="rId661" ref="N1102"/>
    <hyperlink r:id="rId662" ref="D1106"/>
    <hyperlink r:id="rId663" ref="N1106"/>
    <hyperlink r:id="rId664" ref="D1107"/>
    <hyperlink r:id="rId665" ref="N1107"/>
    <hyperlink r:id="rId666" ref="D1108"/>
    <hyperlink r:id="rId667" ref="N1108"/>
    <hyperlink r:id="rId668" ref="D1109"/>
    <hyperlink r:id="rId669" ref="N1109"/>
    <hyperlink r:id="rId670" ref="D1110"/>
    <hyperlink r:id="rId671" ref="N1110"/>
    <hyperlink r:id="rId672" ref="D1111"/>
    <hyperlink r:id="rId673" ref="N1111"/>
    <hyperlink r:id="rId674" ref="V1111"/>
    <hyperlink r:id="rId675" ref="D1112"/>
    <hyperlink r:id="rId676" ref="N1112"/>
    <hyperlink r:id="rId677" ref="V1112"/>
    <hyperlink r:id="rId678" ref="D1113"/>
    <hyperlink r:id="rId679" ref="N1113"/>
    <hyperlink r:id="rId680" ref="D1114"/>
    <hyperlink r:id="rId681" ref="N1114"/>
    <hyperlink r:id="rId682" ref="V1114"/>
    <hyperlink r:id="rId683" ref="D1115"/>
    <hyperlink r:id="rId684" ref="N1115"/>
    <hyperlink r:id="rId685" ref="V1115"/>
    <hyperlink r:id="rId686" ref="D1116"/>
    <hyperlink r:id="rId687" ref="N1116"/>
    <hyperlink r:id="rId688" ref="V1116"/>
    <hyperlink r:id="rId689" ref="D1117"/>
    <hyperlink r:id="rId690" ref="N1117"/>
    <hyperlink r:id="rId691" ref="D1118"/>
    <hyperlink r:id="rId692" ref="N1118"/>
    <hyperlink r:id="rId693" ref="D1119"/>
    <hyperlink r:id="rId694" ref="N1119"/>
    <hyperlink r:id="rId695" ref="D1120"/>
    <hyperlink r:id="rId696" ref="N1120"/>
    <hyperlink r:id="rId697" ref="V1120"/>
    <hyperlink r:id="rId698" ref="D1121"/>
    <hyperlink r:id="rId699" ref="N1121"/>
    <hyperlink r:id="rId700" ref="D1122"/>
    <hyperlink r:id="rId701" ref="N1122"/>
    <hyperlink r:id="rId702" ref="D1123"/>
    <hyperlink r:id="rId703" ref="N1123"/>
    <hyperlink r:id="rId704" ref="D1124"/>
    <hyperlink r:id="rId705" ref="N1124"/>
    <hyperlink r:id="rId706" ref="N1125"/>
    <hyperlink r:id="rId707" ref="N1126"/>
    <hyperlink r:id="rId708" ref="N1127"/>
    <hyperlink r:id="rId709" ref="N1128"/>
    <hyperlink r:id="rId710" ref="N1129"/>
    <hyperlink r:id="rId711" ref="N1130"/>
    <hyperlink r:id="rId712" ref="N1131"/>
    <hyperlink r:id="rId713" ref="N1132"/>
    <hyperlink r:id="rId714" ref="N1133"/>
    <hyperlink r:id="rId715" ref="N1134"/>
    <hyperlink r:id="rId716" ref="N1135"/>
    <hyperlink r:id="rId717" ref="N1136"/>
    <hyperlink r:id="rId718" ref="N1137"/>
    <hyperlink r:id="rId719" ref="N1138"/>
    <hyperlink r:id="rId720" ref="N1139"/>
    <hyperlink r:id="rId721" ref="N1140"/>
    <hyperlink r:id="rId722" ref="N1141"/>
    <hyperlink r:id="rId723" ref="N1142"/>
    <hyperlink r:id="rId724" ref="N1143"/>
    <hyperlink r:id="rId725" ref="N1144"/>
    <hyperlink r:id="rId726" ref="N1145"/>
    <hyperlink r:id="rId727" ref="N1146"/>
    <hyperlink r:id="rId728" ref="N1147"/>
    <hyperlink r:id="rId729" ref="N1148"/>
    <hyperlink r:id="rId730" ref="N1149"/>
    <hyperlink r:id="rId731" ref="N1150"/>
    <hyperlink r:id="rId732" ref="N1151"/>
    <hyperlink r:id="rId733" ref="N1152"/>
    <hyperlink r:id="rId734" ref="N1153"/>
    <hyperlink r:id="rId735" ref="N1154"/>
    <hyperlink r:id="rId736" ref="N1155"/>
    <hyperlink r:id="rId737" ref="N1156"/>
    <hyperlink r:id="rId738" ref="N1157"/>
    <hyperlink r:id="rId739" ref="N1158"/>
    <hyperlink r:id="rId740" ref="N1159"/>
    <hyperlink r:id="rId741" ref="N1160"/>
    <hyperlink r:id="rId742" ref="N1161"/>
    <hyperlink r:id="rId743" ref="N1162"/>
    <hyperlink r:id="rId744" ref="N1163"/>
    <hyperlink r:id="rId745" ref="N1164"/>
    <hyperlink r:id="rId746" ref="N1165"/>
    <hyperlink r:id="rId747" ref="N1166"/>
    <hyperlink r:id="rId748" ref="N1167"/>
    <hyperlink r:id="rId749" ref="N1168"/>
    <hyperlink r:id="rId750" ref="N1169"/>
    <hyperlink r:id="rId751" ref="N1170"/>
    <hyperlink r:id="rId752" ref="N1171"/>
    <hyperlink r:id="rId753" ref="N1177"/>
    <hyperlink r:id="rId754" location="/project/2017-04597_VR" ref="N1182"/>
    <hyperlink r:id="rId755" location="/project/2016-00902_Formas" ref="N1185"/>
    <hyperlink r:id="rId756" ref="N1187"/>
    <hyperlink r:id="rId757" ref="N1193"/>
    <hyperlink r:id="rId758" ref="N1196"/>
    <hyperlink r:id="rId759" ref="N1199"/>
    <hyperlink r:id="rId760" ref="N1201"/>
    <hyperlink r:id="rId761" ref="N1205"/>
    <hyperlink r:id="rId762" ref="N1209"/>
    <hyperlink r:id="rId763" location="/project/2022-03109_VR" ref="N1212"/>
    <hyperlink r:id="rId764" ref="N1218"/>
    <hyperlink r:id="rId765" ref="N1219"/>
    <hyperlink r:id="rId766" location="/project/2016-02444_Vinnova" ref="N1224"/>
    <hyperlink r:id="rId767" location="/project/2013-00902_Vinnova" ref="N1225"/>
    <hyperlink r:id="rId768" location="/project/2016-02363_Vinnova" ref="N1226"/>
    <hyperlink r:id="rId769" ref="N1229"/>
    <hyperlink r:id="rId770" ref="N1230"/>
    <hyperlink r:id="rId771" ref="N1233"/>
    <hyperlink r:id="rId772" ref="N1235"/>
    <hyperlink r:id="rId773" ref="N1237"/>
    <hyperlink r:id="rId774" ref="N1238"/>
    <hyperlink r:id="rId775" ref="N1240"/>
    <hyperlink r:id="rId776" ref="N1241"/>
    <hyperlink r:id="rId777" ref="N1242"/>
    <hyperlink r:id="rId778" ref="N1243"/>
    <hyperlink r:id="rId779" ref="N1244"/>
    <hyperlink r:id="rId780" ref="N1246"/>
    <hyperlink r:id="rId781" ref="N1248"/>
    <hyperlink r:id="rId782" ref="N1250"/>
    <hyperlink r:id="rId783" ref="N1251"/>
    <hyperlink r:id="rId784" ref="N1253"/>
    <hyperlink r:id="rId785" ref="N1261"/>
    <hyperlink r:id="rId786" ref="N1262"/>
    <hyperlink r:id="rId787" ref="N1265"/>
    <hyperlink r:id="rId788" ref="N1280"/>
    <hyperlink r:id="rId789" ref="N1281"/>
    <hyperlink r:id="rId790" ref="N1282"/>
    <hyperlink r:id="rId791" ref="N1283"/>
    <hyperlink r:id="rId792" ref="N1284"/>
    <hyperlink r:id="rId793" ref="N1286"/>
    <hyperlink r:id="rId794" ref="N1287"/>
    <hyperlink r:id="rId795" ref="N1298"/>
    <hyperlink r:id="rId796" ref="N1299"/>
    <hyperlink r:id="rId797" ref="N1300"/>
    <hyperlink r:id="rId798" ref="N1301"/>
    <hyperlink r:id="rId799" ref="N1304"/>
    <hyperlink r:id="rId800" ref="N1305"/>
    <hyperlink r:id="rId801" ref="N1306"/>
    <hyperlink r:id="rId802" ref="N1307"/>
    <hyperlink r:id="rId803" ref="N1313"/>
    <hyperlink r:id="rId804" ref="N1319"/>
    <hyperlink r:id="rId805" ref="N1321"/>
    <hyperlink r:id="rId806" ref="N1322"/>
    <hyperlink r:id="rId807" ref="N1323"/>
    <hyperlink r:id="rId808" ref="N1325"/>
    <hyperlink r:id="rId809" ref="N1326"/>
    <hyperlink r:id="rId810" ref="N1327"/>
    <hyperlink r:id="rId811" ref="N1328"/>
    <hyperlink r:id="rId812" ref="N1329"/>
    <hyperlink r:id="rId813" ref="N1331"/>
    <hyperlink r:id="rId814" ref="N1334"/>
    <hyperlink r:id="rId815" ref="N1336"/>
    <hyperlink r:id="rId816" ref="N1337"/>
    <hyperlink r:id="rId817" ref="N1340"/>
    <hyperlink r:id="rId818" ref="N1341"/>
    <hyperlink r:id="rId819" ref="N1344"/>
    <hyperlink r:id="rId820" ref="N1345"/>
    <hyperlink r:id="rId821" ref="N1346"/>
    <hyperlink r:id="rId822" ref="N1350"/>
    <hyperlink r:id="rId823" ref="N1351"/>
    <hyperlink r:id="rId824" ref="N1352"/>
    <hyperlink r:id="rId825" ref="N1353"/>
    <hyperlink r:id="rId826" ref="N1354"/>
    <hyperlink r:id="rId827" ref="N1355"/>
    <hyperlink r:id="rId828" ref="N1356"/>
    <hyperlink r:id="rId829" ref="N1357"/>
    <hyperlink r:id="rId830" ref="N1358"/>
    <hyperlink r:id="rId831" ref="N1359"/>
    <hyperlink r:id="rId832" ref="N1361"/>
    <hyperlink r:id="rId833" ref="N1362"/>
    <hyperlink r:id="rId834" ref="N1363"/>
    <hyperlink r:id="rId835" ref="N1365"/>
    <hyperlink r:id="rId836" ref="N1367"/>
    <hyperlink r:id="rId837" ref="N1368"/>
    <hyperlink r:id="rId838" ref="N1369"/>
    <hyperlink r:id="rId839" ref="N1370"/>
    <hyperlink r:id="rId840" ref="N1371"/>
    <hyperlink r:id="rId841" ref="N1374"/>
    <hyperlink r:id="rId842" ref="N1376"/>
    <hyperlink r:id="rId843" ref="N1377"/>
    <hyperlink r:id="rId844" ref="N1378"/>
    <hyperlink r:id="rId845" ref="N1379"/>
    <hyperlink r:id="rId846" ref="N1380"/>
    <hyperlink r:id="rId847" ref="N1381"/>
    <hyperlink r:id="rId848" ref="N1382"/>
    <hyperlink r:id="rId849" ref="N1383"/>
    <hyperlink r:id="rId850" ref="N1384"/>
    <hyperlink r:id="rId851" ref="N1385"/>
    <hyperlink r:id="rId852" ref="N1386"/>
    <hyperlink r:id="rId853" ref="N1388"/>
    <hyperlink r:id="rId854" ref="N1389"/>
    <hyperlink r:id="rId855" ref="N1390"/>
    <hyperlink r:id="rId856" ref="N1391"/>
    <hyperlink r:id="rId857" ref="N1392"/>
    <hyperlink r:id="rId858" ref="N1393"/>
    <hyperlink r:id="rId859" ref="N1394"/>
    <hyperlink r:id="rId860" ref="N1395"/>
    <hyperlink r:id="rId861" ref="N1396"/>
    <hyperlink r:id="rId862" ref="N1399"/>
    <hyperlink r:id="rId863" ref="N1400"/>
    <hyperlink r:id="rId864" ref="N1401"/>
    <hyperlink r:id="rId865" ref="N1402"/>
    <hyperlink r:id="rId866" ref="N1403"/>
    <hyperlink r:id="rId867" ref="N1404"/>
    <hyperlink r:id="rId868" location="/" ref="N1405"/>
    <hyperlink r:id="rId869" ref="N1406"/>
    <hyperlink r:id="rId870" ref="N1407"/>
    <hyperlink r:id="rId871" ref="N1408"/>
    <hyperlink r:id="rId872" ref="N1411"/>
    <hyperlink r:id="rId873" ref="N1415"/>
    <hyperlink r:id="rId874" ref="N1416"/>
    <hyperlink r:id="rId875" ref="N1417"/>
    <hyperlink r:id="rId876" ref="N1418"/>
    <hyperlink r:id="rId877" ref="N1419"/>
    <hyperlink r:id="rId878" ref="N1420"/>
    <hyperlink r:id="rId879" ref="N1421"/>
    <hyperlink r:id="rId880" ref="N1422"/>
    <hyperlink r:id="rId881" ref="N1423"/>
    <hyperlink r:id="rId882" ref="N1424"/>
    <hyperlink r:id="rId883" ref="N1425"/>
    <hyperlink r:id="rId884" ref="N1426"/>
    <hyperlink r:id="rId885" ref="N1427"/>
    <hyperlink r:id="rId886" ref="N1428"/>
    <hyperlink r:id="rId887" ref="N1429"/>
    <hyperlink r:id="rId888" ref="N1430"/>
    <hyperlink r:id="rId889" ref="N1431"/>
    <hyperlink r:id="rId890" ref="N1432"/>
    <hyperlink r:id="rId891" ref="N1433"/>
    <hyperlink r:id="rId892" ref="N1434"/>
    <hyperlink r:id="rId893" ref="N1436"/>
    <hyperlink r:id="rId894" ref="N1437"/>
    <hyperlink r:id="rId895" ref="N1438"/>
    <hyperlink r:id="rId896" ref="N1439"/>
    <hyperlink r:id="rId897" ref="N1440"/>
    <hyperlink r:id="rId898" ref="N1441"/>
    <hyperlink r:id="rId899" ref="N1442"/>
    <hyperlink r:id="rId900" ref="N1443"/>
    <hyperlink r:id="rId901" ref="N1444"/>
    <hyperlink r:id="rId902" ref="N1445"/>
    <hyperlink r:id="rId903" ref="N1446"/>
    <hyperlink r:id="rId904" ref="N1447"/>
    <hyperlink r:id="rId905" ref="N1448"/>
    <hyperlink r:id="rId906" ref="N1450"/>
    <hyperlink r:id="rId907" ref="N1451"/>
    <hyperlink r:id="rId908" ref="N1452"/>
    <hyperlink r:id="rId909" ref="N1453"/>
    <hyperlink r:id="rId910" ref="N1454"/>
    <hyperlink r:id="rId911" ref="N1455"/>
    <hyperlink r:id="rId912" ref="N1456"/>
    <hyperlink r:id="rId913" ref="N1457"/>
    <hyperlink r:id="rId914" ref="N1458"/>
    <hyperlink r:id="rId915" ref="N1459"/>
    <hyperlink r:id="rId916" ref="N1460"/>
    <hyperlink r:id="rId917" ref="N1461"/>
    <hyperlink r:id="rId918" ref="N1462"/>
    <hyperlink r:id="rId919" ref="N1463"/>
    <hyperlink r:id="rId920" ref="N1464"/>
    <hyperlink r:id="rId921" ref="N1465"/>
    <hyperlink r:id="rId922" ref="N1466"/>
    <hyperlink r:id="rId923" location="/project/2025-00447_VR" ref="N1467"/>
    <hyperlink r:id="rId924" ref="N1468"/>
    <hyperlink r:id="rId925" ref="N1469"/>
    <hyperlink r:id="rId926" ref="N1470"/>
    <hyperlink r:id="rId927" ref="N1471"/>
    <hyperlink r:id="rId928" ref="N1472"/>
    <hyperlink r:id="rId929" ref="N1473"/>
    <hyperlink r:id="rId930" ref="N1474"/>
    <hyperlink r:id="rId931" ref="N1475"/>
    <hyperlink r:id="rId932" ref="N1476"/>
    <hyperlink r:id="rId933" ref="N1477"/>
    <hyperlink r:id="rId934" ref="N1478"/>
    <hyperlink r:id="rId935" location="more" ref="N1479"/>
    <hyperlink r:id="rId936" ref="N1480"/>
    <hyperlink r:id="rId937" ref="N1481"/>
    <hyperlink r:id="rId938" ref="N1482"/>
    <hyperlink r:id="rId939" ref="N1483"/>
    <hyperlink r:id="rId940" ref="N1484"/>
    <hyperlink r:id="rId941" ref="N1485"/>
    <hyperlink r:id="rId942" ref="N1486"/>
    <hyperlink r:id="rId943" ref="N1487"/>
    <hyperlink r:id="rId944" ref="N1488"/>
    <hyperlink r:id="rId945" location="/project/2025-03992_Vinnova" ref="N1489"/>
    <hyperlink r:id="rId946" location="/project/2025-01494_Formas" ref="N1490"/>
    <hyperlink r:id="rId947" ref="A1491"/>
    <hyperlink r:id="rId948" location=":~:text=ANALEGS.CAT%20%2D%20Fresh%20and%20cooked,Objectives" ref="N1491"/>
    <hyperlink r:id="rId949" ref="N1492"/>
    <hyperlink r:id="rId950" ref="N1493"/>
    <hyperlink r:id="rId951" ref="N1494"/>
    <hyperlink r:id="rId952" ref="N1495"/>
    <hyperlink r:id="rId953" ref="N1496"/>
    <hyperlink r:id="rId954" location="page=14" ref="N1497"/>
    <hyperlink r:id="rId955" location="page=14" ref="N1498"/>
    <hyperlink r:id="rId956" location="page=14" ref="N1499"/>
    <hyperlink r:id="rId957" location="page=14" ref="N1500"/>
    <hyperlink r:id="rId958" ref="N1501"/>
    <hyperlink r:id="rId959" ref="N1502"/>
    <hyperlink r:id="rId960" ref="N1503"/>
    <hyperlink r:id="rId961" ref="N1504"/>
    <hyperlink r:id="rId962" ref="N1541"/>
    <hyperlink r:id="rId963" ref="N1559"/>
    <hyperlink r:id="rId964" ref="N1560"/>
    <hyperlink r:id="rId965" ref="N1561"/>
    <hyperlink r:id="rId966" ref="N1563"/>
    <hyperlink r:id="rId967" ref="N1564"/>
    <hyperlink r:id="rId968" ref="N1566"/>
    <hyperlink r:id="rId969" ref="N1567"/>
    <hyperlink r:id="rId970" ref="N1568"/>
    <hyperlink r:id="rId971" ref="N1569"/>
    <hyperlink r:id="rId972" ref="N1570"/>
    <hyperlink r:id="rId973" ref="N1571"/>
    <hyperlink r:id="rId974" ref="N1572"/>
    <hyperlink r:id="rId975" ref="N1573"/>
    <hyperlink r:id="rId976" ref="N1574"/>
    <hyperlink r:id="rId977" location="/project/2025-03992_Vinnova" ref="N1575"/>
    <hyperlink r:id="rId978" location="/project/2025-01581_Vinnova" ref="N1576"/>
    <hyperlink r:id="rId979" location="/project/2025-00885_Vinnova" ref="N1577"/>
    <hyperlink r:id="rId980" ref="N1586"/>
    <hyperlink r:id="rId981" ref="N1587"/>
    <hyperlink r:id="rId982" ref="N1588"/>
    <hyperlink r:id="rId983" ref="N1589"/>
    <hyperlink r:id="rId984" ref="N1590"/>
    <hyperlink r:id="rId985" ref="N1591"/>
    <hyperlink r:id="rId986" ref="N1655"/>
    <hyperlink r:id="rId987" ref="N1666"/>
    <hyperlink r:id="rId988" ref="V1666"/>
    <hyperlink r:id="rId989" ref="D1667"/>
    <hyperlink r:id="rId990" ref="N1667"/>
    <hyperlink r:id="rId991" ref="D1668"/>
    <hyperlink r:id="rId992" ref="N1668"/>
    <hyperlink r:id="rId993" ref="D1669"/>
    <hyperlink r:id="rId994" ref="N1669"/>
    <hyperlink r:id="rId995" ref="D1670"/>
    <hyperlink r:id="rId996" ref="N1670"/>
    <hyperlink r:id="rId997" ref="D1671"/>
    <hyperlink r:id="rId998" ref="N1671"/>
    <hyperlink r:id="rId999" ref="D1672"/>
    <hyperlink r:id="rId1000" ref="N1672"/>
    <hyperlink r:id="rId1001" ref="D1673"/>
    <hyperlink r:id="rId1002" ref="N1673"/>
    <hyperlink r:id="rId1003" ref="D1674"/>
    <hyperlink r:id="rId1004" ref="N1674"/>
    <hyperlink r:id="rId1005" ref="D1675"/>
    <hyperlink r:id="rId1006" ref="N1675"/>
  </hyperlinks>
  <drawing r:id="rId1007"/>
</worksheet>
</file>